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_PRIPRAVA VYZEV\Zxx_oprava bytů Bratislavská_cejl\projektová dokumentace\Bratislavská 41 byt č_27_2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Pol'!$A$1:$W$165</definedName>
    <definedName name="_xlnm.Print_Area" localSheetId="4">'1 2 Pol'!$A$1:$W$75</definedName>
    <definedName name="_xlnm.Print_Area" localSheetId="5">'1 3 Pol'!$A$1:$W$94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7" i="1" l="1"/>
  <c r="I76" i="1"/>
  <c r="I18" i="1" s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6" i="1"/>
  <c r="I55" i="1"/>
  <c r="I54" i="1"/>
  <c r="I53" i="1"/>
  <c r="I52" i="1"/>
  <c r="I51" i="1"/>
  <c r="G43" i="1"/>
  <c r="F43" i="1"/>
  <c r="G42" i="1"/>
  <c r="F42" i="1"/>
  <c r="G84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0" i="14"/>
  <c r="I10" i="14"/>
  <c r="K10" i="14"/>
  <c r="M10" i="14"/>
  <c r="O10" i="14"/>
  <c r="Q10" i="14"/>
  <c r="V10" i="14"/>
  <c r="G11" i="14"/>
  <c r="I11" i="14"/>
  <c r="K11" i="14"/>
  <c r="M11" i="14"/>
  <c r="O11" i="14"/>
  <c r="Q11" i="14"/>
  <c r="V11" i="14"/>
  <c r="G12" i="14"/>
  <c r="G8" i="14" s="1"/>
  <c r="I12" i="14"/>
  <c r="K12" i="14"/>
  <c r="O12" i="14"/>
  <c r="O8" i="14" s="1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M16" i="14" s="1"/>
  <c r="I16" i="14"/>
  <c r="K16" i="14"/>
  <c r="O16" i="14"/>
  <c r="Q16" i="14"/>
  <c r="V16" i="14"/>
  <c r="G17" i="14"/>
  <c r="I17" i="14"/>
  <c r="K17" i="14"/>
  <c r="M17" i="14"/>
  <c r="O17" i="14"/>
  <c r="Q17" i="14"/>
  <c r="V17" i="14"/>
  <c r="G18" i="14"/>
  <c r="I18" i="14"/>
  <c r="K18" i="14"/>
  <c r="M18" i="14"/>
  <c r="O18" i="14"/>
  <c r="Q18" i="14"/>
  <c r="V18" i="14"/>
  <c r="G20" i="14"/>
  <c r="G19" i="14" s="1"/>
  <c r="I20" i="14"/>
  <c r="I19" i="14" s="1"/>
  <c r="K20" i="14"/>
  <c r="K19" i="14" s="1"/>
  <c r="O20" i="14"/>
  <c r="O19" i="14" s="1"/>
  <c r="Q20" i="14"/>
  <c r="Q19" i="14" s="1"/>
  <c r="V20" i="14"/>
  <c r="V19" i="14" s="1"/>
  <c r="G21" i="14"/>
  <c r="I21" i="14"/>
  <c r="K21" i="14"/>
  <c r="M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M24" i="14" s="1"/>
  <c r="I24" i="14"/>
  <c r="K24" i="14"/>
  <c r="O24" i="14"/>
  <c r="Q24" i="14"/>
  <c r="V24" i="14"/>
  <c r="G25" i="14"/>
  <c r="M25" i="14" s="1"/>
  <c r="I25" i="14"/>
  <c r="K25" i="14"/>
  <c r="O25" i="14"/>
  <c r="Q25" i="14"/>
  <c r="V25" i="14"/>
  <c r="G26" i="14"/>
  <c r="I26" i="14"/>
  <c r="K26" i="14"/>
  <c r="M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0" i="14"/>
  <c r="I30" i="14"/>
  <c r="K30" i="14"/>
  <c r="M30" i="14"/>
  <c r="O30" i="14"/>
  <c r="Q30" i="14"/>
  <c r="V30" i="14"/>
  <c r="G31" i="14"/>
  <c r="I31" i="14"/>
  <c r="K31" i="14"/>
  <c r="M31" i="14"/>
  <c r="O31" i="14"/>
  <c r="Q31" i="14"/>
  <c r="V31" i="14"/>
  <c r="G32" i="14"/>
  <c r="M32" i="14" s="1"/>
  <c r="I32" i="14"/>
  <c r="K32" i="14"/>
  <c r="O32" i="14"/>
  <c r="Q32" i="14"/>
  <c r="V32" i="14"/>
  <c r="G33" i="14"/>
  <c r="M33" i="14" s="1"/>
  <c r="I33" i="14"/>
  <c r="K33" i="14"/>
  <c r="O33" i="14"/>
  <c r="Q33" i="14"/>
  <c r="V33" i="14"/>
  <c r="G34" i="14"/>
  <c r="I34" i="14"/>
  <c r="K34" i="14"/>
  <c r="M34" i="14"/>
  <c r="O34" i="14"/>
  <c r="Q34" i="14"/>
  <c r="V34" i="14"/>
  <c r="G36" i="14"/>
  <c r="M36" i="14" s="1"/>
  <c r="I36" i="14"/>
  <c r="I35" i="14" s="1"/>
  <c r="K36" i="14"/>
  <c r="K35" i="14" s="1"/>
  <c r="O36" i="14"/>
  <c r="Q36" i="14"/>
  <c r="Q35" i="14" s="1"/>
  <c r="V36" i="14"/>
  <c r="V35" i="14" s="1"/>
  <c r="G37" i="14"/>
  <c r="M37" i="14" s="1"/>
  <c r="I37" i="14"/>
  <c r="K37" i="14"/>
  <c r="O37" i="14"/>
  <c r="Q37" i="14"/>
  <c r="V37" i="14"/>
  <c r="G38" i="14"/>
  <c r="I38" i="14"/>
  <c r="K38" i="14"/>
  <c r="M38" i="14"/>
  <c r="O38" i="14"/>
  <c r="Q38" i="14"/>
  <c r="V38" i="14"/>
  <c r="G39" i="14"/>
  <c r="M39" i="14" s="1"/>
  <c r="I39" i="14"/>
  <c r="K39" i="14"/>
  <c r="O39" i="14"/>
  <c r="O35" i="14" s="1"/>
  <c r="Q39" i="14"/>
  <c r="V39" i="14"/>
  <c r="G40" i="14"/>
  <c r="M40" i="14" s="1"/>
  <c r="I40" i="14"/>
  <c r="K40" i="14"/>
  <c r="O40" i="14"/>
  <c r="Q40" i="14"/>
  <c r="V40" i="14"/>
  <c r="G41" i="14"/>
  <c r="I41" i="14"/>
  <c r="K41" i="14"/>
  <c r="M41" i="14"/>
  <c r="O41" i="14"/>
  <c r="Q41" i="14"/>
  <c r="V41" i="14"/>
  <c r="G42" i="14"/>
  <c r="I42" i="14"/>
  <c r="K42" i="14"/>
  <c r="M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I45" i="14"/>
  <c r="K45" i="14"/>
  <c r="M45" i="14"/>
  <c r="O45" i="14"/>
  <c r="Q45" i="14"/>
  <c r="V45" i="14"/>
  <c r="G46" i="14"/>
  <c r="I46" i="14"/>
  <c r="K46" i="14"/>
  <c r="M46" i="14"/>
  <c r="O46" i="14"/>
  <c r="Q46" i="14"/>
  <c r="V46" i="14"/>
  <c r="G47" i="14"/>
  <c r="M47" i="14" s="1"/>
  <c r="I47" i="14"/>
  <c r="K47" i="14"/>
  <c r="O47" i="14"/>
  <c r="Q47" i="14"/>
  <c r="V47" i="14"/>
  <c r="G48" i="14"/>
  <c r="M48" i="14" s="1"/>
  <c r="I48" i="14"/>
  <c r="K48" i="14"/>
  <c r="O48" i="14"/>
  <c r="Q48" i="14"/>
  <c r="V48" i="14"/>
  <c r="G49" i="14"/>
  <c r="I49" i="14"/>
  <c r="K49" i="14"/>
  <c r="M49" i="14"/>
  <c r="O49" i="14"/>
  <c r="Q49" i="14"/>
  <c r="V49" i="14"/>
  <c r="G50" i="14"/>
  <c r="I50" i="14"/>
  <c r="K50" i="14"/>
  <c r="M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G53" i="14"/>
  <c r="I53" i="14"/>
  <c r="K53" i="14"/>
  <c r="M53" i="14"/>
  <c r="O53" i="14"/>
  <c r="Q53" i="14"/>
  <c r="V53" i="14"/>
  <c r="G54" i="14"/>
  <c r="I54" i="14"/>
  <c r="K54" i="14"/>
  <c r="M54" i="14"/>
  <c r="O54" i="14"/>
  <c r="Q54" i="14"/>
  <c r="V54" i="14"/>
  <c r="G56" i="14"/>
  <c r="M56" i="14" s="1"/>
  <c r="I56" i="14"/>
  <c r="I55" i="14" s="1"/>
  <c r="K56" i="14"/>
  <c r="K55" i="14" s="1"/>
  <c r="O56" i="14"/>
  <c r="Q56" i="14"/>
  <c r="Q55" i="14" s="1"/>
  <c r="V56" i="14"/>
  <c r="V55" i="14" s="1"/>
  <c r="G57" i="14"/>
  <c r="I57" i="14"/>
  <c r="K57" i="14"/>
  <c r="M57" i="14"/>
  <c r="O57" i="14"/>
  <c r="Q57" i="14"/>
  <c r="V57" i="14"/>
  <c r="G58" i="14"/>
  <c r="I58" i="14"/>
  <c r="K58" i="14"/>
  <c r="M58" i="14"/>
  <c r="O58" i="14"/>
  <c r="Q58" i="14"/>
  <c r="V58" i="14"/>
  <c r="G59" i="14"/>
  <c r="M59" i="14" s="1"/>
  <c r="I59" i="14"/>
  <c r="K59" i="14"/>
  <c r="O59" i="14"/>
  <c r="O55" i="14" s="1"/>
  <c r="Q59" i="14"/>
  <c r="V59" i="14"/>
  <c r="G60" i="14"/>
  <c r="M60" i="14" s="1"/>
  <c r="I60" i="14"/>
  <c r="K60" i="14"/>
  <c r="O60" i="14"/>
  <c r="Q60" i="14"/>
  <c r="V60" i="14"/>
  <c r="G61" i="14"/>
  <c r="I61" i="14"/>
  <c r="K61" i="14"/>
  <c r="M61" i="14"/>
  <c r="O61" i="14"/>
  <c r="Q61" i="14"/>
  <c r="V61" i="14"/>
  <c r="G62" i="14"/>
  <c r="I62" i="14"/>
  <c r="K62" i="14"/>
  <c r="M62" i="14"/>
  <c r="O62" i="14"/>
  <c r="Q62" i="14"/>
  <c r="V62" i="14"/>
  <c r="G63" i="14"/>
  <c r="M63" i="14" s="1"/>
  <c r="I63" i="14"/>
  <c r="K63" i="14"/>
  <c r="O63" i="14"/>
  <c r="Q63" i="14"/>
  <c r="V63" i="14"/>
  <c r="G64" i="14"/>
  <c r="M64" i="14" s="1"/>
  <c r="I64" i="14"/>
  <c r="K64" i="14"/>
  <c r="O64" i="14"/>
  <c r="Q64" i="14"/>
  <c r="V64" i="14"/>
  <c r="G65" i="14"/>
  <c r="I65" i="14"/>
  <c r="K65" i="14"/>
  <c r="M65" i="14"/>
  <c r="O65" i="14"/>
  <c r="Q65" i="14"/>
  <c r="V65" i="14"/>
  <c r="G66" i="14"/>
  <c r="I66" i="14"/>
  <c r="K66" i="14"/>
  <c r="M66" i="14"/>
  <c r="O66" i="14"/>
  <c r="Q66" i="14"/>
  <c r="V66" i="14"/>
  <c r="G67" i="14"/>
  <c r="M67" i="14" s="1"/>
  <c r="I67" i="14"/>
  <c r="K67" i="14"/>
  <c r="O67" i="14"/>
  <c r="Q67" i="14"/>
  <c r="V67" i="14"/>
  <c r="G68" i="14"/>
  <c r="M68" i="14" s="1"/>
  <c r="I68" i="14"/>
  <c r="K68" i="14"/>
  <c r="O68" i="14"/>
  <c r="Q68" i="14"/>
  <c r="V68" i="14"/>
  <c r="G69" i="14"/>
  <c r="I69" i="14"/>
  <c r="K69" i="14"/>
  <c r="M69" i="14"/>
  <c r="O69" i="14"/>
  <c r="Q69" i="14"/>
  <c r="V69" i="14"/>
  <c r="G70" i="14"/>
  <c r="I70" i="14"/>
  <c r="K70" i="14"/>
  <c r="M70" i="14"/>
  <c r="O70" i="14"/>
  <c r="Q70" i="14"/>
  <c r="V70" i="14"/>
  <c r="G71" i="14"/>
  <c r="M71" i="14" s="1"/>
  <c r="I71" i="14"/>
  <c r="K71" i="14"/>
  <c r="O71" i="14"/>
  <c r="Q71" i="14"/>
  <c r="V71" i="14"/>
  <c r="G72" i="14"/>
  <c r="M72" i="14" s="1"/>
  <c r="I72" i="14"/>
  <c r="K72" i="14"/>
  <c r="O72" i="14"/>
  <c r="Q72" i="14"/>
  <c r="V72" i="14"/>
  <c r="G74" i="14"/>
  <c r="I74" i="14"/>
  <c r="I73" i="14" s="1"/>
  <c r="K74" i="14"/>
  <c r="M74" i="14"/>
  <c r="O74" i="14"/>
  <c r="Q74" i="14"/>
  <c r="Q73" i="14" s="1"/>
  <c r="V74" i="14"/>
  <c r="G75" i="14"/>
  <c r="M75" i="14" s="1"/>
  <c r="I75" i="14"/>
  <c r="K75" i="14"/>
  <c r="O75" i="14"/>
  <c r="O73" i="14" s="1"/>
  <c r="Q75" i="14"/>
  <c r="V75" i="14"/>
  <c r="G76" i="14"/>
  <c r="I76" i="14"/>
  <c r="K76" i="14"/>
  <c r="M76" i="14"/>
  <c r="O76" i="14"/>
  <c r="Q76" i="14"/>
  <c r="V76" i="14"/>
  <c r="G77" i="14"/>
  <c r="M77" i="14" s="1"/>
  <c r="I77" i="14"/>
  <c r="K77" i="14"/>
  <c r="K73" i="14" s="1"/>
  <c r="O77" i="14"/>
  <c r="Q77" i="14"/>
  <c r="V77" i="14"/>
  <c r="V73" i="14" s="1"/>
  <c r="G79" i="14"/>
  <c r="M79" i="14" s="1"/>
  <c r="M78" i="14" s="1"/>
  <c r="I79" i="14"/>
  <c r="I78" i="14" s="1"/>
  <c r="K79" i="14"/>
  <c r="K78" i="14" s="1"/>
  <c r="O79" i="14"/>
  <c r="O78" i="14" s="1"/>
  <c r="Q79" i="14"/>
  <c r="Q78" i="14" s="1"/>
  <c r="V79" i="14"/>
  <c r="V78" i="14" s="1"/>
  <c r="G80" i="14"/>
  <c r="I80" i="14"/>
  <c r="K80" i="14"/>
  <c r="M80" i="14"/>
  <c r="O80" i="14"/>
  <c r="Q80" i="14"/>
  <c r="V80" i="14"/>
  <c r="G81" i="14"/>
  <c r="I81" i="14"/>
  <c r="K81" i="14"/>
  <c r="M81" i="14"/>
  <c r="O81" i="14"/>
  <c r="Q81" i="14"/>
  <c r="V81" i="14"/>
  <c r="G82" i="14"/>
  <c r="I82" i="14"/>
  <c r="K82" i="14"/>
  <c r="M82" i="14"/>
  <c r="O82" i="14"/>
  <c r="Q82" i="14"/>
  <c r="V82" i="14"/>
  <c r="AE84" i="14"/>
  <c r="AF84" i="14"/>
  <c r="G65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G8" i="13" s="1"/>
  <c r="I12" i="13"/>
  <c r="K12" i="13"/>
  <c r="O12" i="13"/>
  <c r="O8" i="13" s="1"/>
  <c r="Q12" i="13"/>
  <c r="V12" i="13"/>
  <c r="G13" i="13"/>
  <c r="M13" i="13" s="1"/>
  <c r="I13" i="13"/>
  <c r="K13" i="13"/>
  <c r="O13" i="13"/>
  <c r="Q13" i="13"/>
  <c r="V13" i="13"/>
  <c r="G14" i="13"/>
  <c r="M14" i="13" s="1"/>
  <c r="I14" i="13"/>
  <c r="K14" i="13"/>
  <c r="O14" i="13"/>
  <c r="Q14" i="13"/>
  <c r="V14" i="13"/>
  <c r="G15" i="13"/>
  <c r="I15" i="13"/>
  <c r="K15" i="13"/>
  <c r="M15" i="13"/>
  <c r="O15" i="13"/>
  <c r="Q15" i="13"/>
  <c r="V15" i="13"/>
  <c r="G16" i="13"/>
  <c r="M16" i="13" s="1"/>
  <c r="I16" i="13"/>
  <c r="K16" i="13"/>
  <c r="O16" i="13"/>
  <c r="Q16" i="13"/>
  <c r="V16" i="13"/>
  <c r="G17" i="13"/>
  <c r="I17" i="13"/>
  <c r="K17" i="13"/>
  <c r="M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1" i="13"/>
  <c r="I21" i="13"/>
  <c r="I20" i="13" s="1"/>
  <c r="K21" i="13"/>
  <c r="K20" i="13" s="1"/>
  <c r="M21" i="13"/>
  <c r="O21" i="13"/>
  <c r="Q21" i="13"/>
  <c r="Q20" i="13" s="1"/>
  <c r="V21" i="13"/>
  <c r="V20" i="13" s="1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G20" i="13" s="1"/>
  <c r="I24" i="13"/>
  <c r="K24" i="13"/>
  <c r="O24" i="13"/>
  <c r="O20" i="13" s="1"/>
  <c r="Q24" i="13"/>
  <c r="V24" i="13"/>
  <c r="G26" i="13"/>
  <c r="M26" i="13" s="1"/>
  <c r="I26" i="13"/>
  <c r="K26" i="13"/>
  <c r="K25" i="13" s="1"/>
  <c r="O26" i="13"/>
  <c r="Q26" i="13"/>
  <c r="V26" i="13"/>
  <c r="V25" i="13" s="1"/>
  <c r="G27" i="13"/>
  <c r="I27" i="13"/>
  <c r="K27" i="13"/>
  <c r="M27" i="13"/>
  <c r="O27" i="13"/>
  <c r="Q27" i="13"/>
  <c r="V27" i="13"/>
  <c r="G28" i="13"/>
  <c r="G25" i="13" s="1"/>
  <c r="I28" i="13"/>
  <c r="K28" i="13"/>
  <c r="O28" i="13"/>
  <c r="O25" i="13" s="1"/>
  <c r="Q28" i="13"/>
  <c r="V28" i="13"/>
  <c r="G29" i="13"/>
  <c r="M29" i="13" s="1"/>
  <c r="I29" i="13"/>
  <c r="I25" i="13" s="1"/>
  <c r="K29" i="13"/>
  <c r="O29" i="13"/>
  <c r="Q29" i="13"/>
  <c r="Q25" i="13" s="1"/>
  <c r="V29" i="13"/>
  <c r="G30" i="13"/>
  <c r="M30" i="13" s="1"/>
  <c r="I30" i="13"/>
  <c r="K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4" i="13"/>
  <c r="I34" i="13"/>
  <c r="K34" i="13"/>
  <c r="K33" i="13" s="1"/>
  <c r="M34" i="13"/>
  <c r="O34" i="13"/>
  <c r="Q34" i="13"/>
  <c r="V34" i="13"/>
  <c r="V33" i="13" s="1"/>
  <c r="G35" i="13"/>
  <c r="I35" i="13"/>
  <c r="K35" i="13"/>
  <c r="M35" i="13"/>
  <c r="O35" i="13"/>
  <c r="Q35" i="13"/>
  <c r="V35" i="13"/>
  <c r="G36" i="13"/>
  <c r="G33" i="13" s="1"/>
  <c r="I36" i="13"/>
  <c r="K36" i="13"/>
  <c r="O36" i="13"/>
  <c r="O33" i="13" s="1"/>
  <c r="Q36" i="13"/>
  <c r="V36" i="13"/>
  <c r="G37" i="13"/>
  <c r="M37" i="13" s="1"/>
  <c r="I37" i="13"/>
  <c r="I33" i="13" s="1"/>
  <c r="K37" i="13"/>
  <c r="O37" i="13"/>
  <c r="Q37" i="13"/>
  <c r="Q33" i="13" s="1"/>
  <c r="V37" i="13"/>
  <c r="G39" i="13"/>
  <c r="I39" i="13"/>
  <c r="I38" i="13" s="1"/>
  <c r="K39" i="13"/>
  <c r="M39" i="13"/>
  <c r="O39" i="13"/>
  <c r="Q39" i="13"/>
  <c r="Q38" i="13" s="1"/>
  <c r="V39" i="13"/>
  <c r="G40" i="13"/>
  <c r="G38" i="13" s="1"/>
  <c r="I40" i="13"/>
  <c r="K40" i="13"/>
  <c r="O40" i="13"/>
  <c r="O38" i="13" s="1"/>
  <c r="Q40" i="13"/>
  <c r="V40" i="13"/>
  <c r="G41" i="13"/>
  <c r="I41" i="13"/>
  <c r="K41" i="13"/>
  <c r="M41" i="13"/>
  <c r="O41" i="13"/>
  <c r="Q41" i="13"/>
  <c r="V41" i="13"/>
  <c r="G42" i="13"/>
  <c r="M42" i="13" s="1"/>
  <c r="I42" i="13"/>
  <c r="K42" i="13"/>
  <c r="K38" i="13" s="1"/>
  <c r="O42" i="13"/>
  <c r="Q42" i="13"/>
  <c r="V42" i="13"/>
  <c r="V38" i="13" s="1"/>
  <c r="G43" i="13"/>
  <c r="I43" i="13"/>
  <c r="K43" i="13"/>
  <c r="M43" i="13"/>
  <c r="O43" i="13"/>
  <c r="Q43" i="13"/>
  <c r="V43" i="13"/>
  <c r="G44" i="13"/>
  <c r="M44" i="13" s="1"/>
  <c r="I44" i="13"/>
  <c r="K44" i="13"/>
  <c r="O44" i="13"/>
  <c r="Q44" i="13"/>
  <c r="V44" i="13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AE65" i="13"/>
  <c r="AF65" i="13"/>
  <c r="G8" i="12"/>
  <c r="I57" i="1" s="1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6" i="12"/>
  <c r="M16" i="12" s="1"/>
  <c r="I16" i="12"/>
  <c r="I15" i="12" s="1"/>
  <c r="K16" i="12"/>
  <c r="K15" i="12" s="1"/>
  <c r="O16" i="12"/>
  <c r="Q16" i="12"/>
  <c r="Q15" i="12" s="1"/>
  <c r="V16" i="12"/>
  <c r="V15" i="12" s="1"/>
  <c r="G19" i="12"/>
  <c r="I19" i="12"/>
  <c r="K19" i="12"/>
  <c r="M19" i="12"/>
  <c r="O19" i="12"/>
  <c r="Q19" i="12"/>
  <c r="V19" i="12"/>
  <c r="G23" i="12"/>
  <c r="I23" i="12"/>
  <c r="K23" i="12"/>
  <c r="M23" i="12"/>
  <c r="O23" i="12"/>
  <c r="Q23" i="12"/>
  <c r="V23" i="12"/>
  <c r="G25" i="12"/>
  <c r="G15" i="12" s="1"/>
  <c r="I25" i="12"/>
  <c r="K25" i="12"/>
  <c r="O25" i="12"/>
  <c r="O15" i="12" s="1"/>
  <c r="Q25" i="12"/>
  <c r="V25" i="12"/>
  <c r="G27" i="12"/>
  <c r="M27" i="12" s="1"/>
  <c r="I27" i="12"/>
  <c r="K27" i="12"/>
  <c r="O27" i="12"/>
  <c r="Q27" i="12"/>
  <c r="V27" i="12"/>
  <c r="K29" i="12"/>
  <c r="V29" i="12"/>
  <c r="G30" i="12"/>
  <c r="I30" i="12"/>
  <c r="I29" i="12" s="1"/>
  <c r="K30" i="12"/>
  <c r="M30" i="12"/>
  <c r="O30" i="12"/>
  <c r="Q30" i="12"/>
  <c r="Q29" i="12" s="1"/>
  <c r="V30" i="12"/>
  <c r="G32" i="12"/>
  <c r="G29" i="12" s="1"/>
  <c r="I32" i="12"/>
  <c r="K32" i="12"/>
  <c r="O32" i="12"/>
  <c r="O29" i="12" s="1"/>
  <c r="Q32" i="12"/>
  <c r="V32" i="12"/>
  <c r="G34" i="12"/>
  <c r="I34" i="12"/>
  <c r="K34" i="12"/>
  <c r="M34" i="12"/>
  <c r="O34" i="12"/>
  <c r="Q34" i="12"/>
  <c r="V34" i="12"/>
  <c r="G36" i="12"/>
  <c r="K36" i="12"/>
  <c r="O36" i="12"/>
  <c r="V36" i="12"/>
  <c r="G37" i="12"/>
  <c r="I37" i="12"/>
  <c r="I36" i="12" s="1"/>
  <c r="K37" i="12"/>
  <c r="M37" i="12"/>
  <c r="M36" i="12" s="1"/>
  <c r="O37" i="12"/>
  <c r="Q37" i="12"/>
  <c r="Q36" i="12" s="1"/>
  <c r="V37" i="12"/>
  <c r="G40" i="12"/>
  <c r="I40" i="12"/>
  <c r="I39" i="12" s="1"/>
  <c r="K40" i="12"/>
  <c r="M40" i="12"/>
  <c r="O40" i="12"/>
  <c r="Q40" i="12"/>
  <c r="Q39" i="12" s="1"/>
  <c r="V40" i="12"/>
  <c r="G42" i="12"/>
  <c r="M42" i="12" s="1"/>
  <c r="I42" i="12"/>
  <c r="K42" i="12"/>
  <c r="K39" i="12" s="1"/>
  <c r="O42" i="12"/>
  <c r="Q42" i="12"/>
  <c r="V42" i="12"/>
  <c r="V39" i="12" s="1"/>
  <c r="G43" i="12"/>
  <c r="I43" i="12"/>
  <c r="K43" i="12"/>
  <c r="M43" i="12"/>
  <c r="O43" i="12"/>
  <c r="Q43" i="12"/>
  <c r="V43" i="12"/>
  <c r="G44" i="12"/>
  <c r="G39" i="12" s="1"/>
  <c r="I44" i="12"/>
  <c r="K44" i="12"/>
  <c r="O44" i="12"/>
  <c r="O39" i="12" s="1"/>
  <c r="Q44" i="12"/>
  <c r="V44" i="12"/>
  <c r="G46" i="12"/>
  <c r="M46" i="12" s="1"/>
  <c r="I46" i="12"/>
  <c r="K46" i="12"/>
  <c r="K45" i="12" s="1"/>
  <c r="O46" i="12"/>
  <c r="O45" i="12" s="1"/>
  <c r="Q46" i="12"/>
  <c r="V46" i="12"/>
  <c r="V45" i="12" s="1"/>
  <c r="G48" i="12"/>
  <c r="I48" i="12"/>
  <c r="K48" i="12"/>
  <c r="M48" i="12"/>
  <c r="O48" i="12"/>
  <c r="Q48" i="12"/>
  <c r="V48" i="12"/>
  <c r="G50" i="12"/>
  <c r="M50" i="12" s="1"/>
  <c r="I50" i="12"/>
  <c r="K50" i="12"/>
  <c r="O50" i="12"/>
  <c r="Q50" i="12"/>
  <c r="V50" i="12"/>
  <c r="G52" i="12"/>
  <c r="I52" i="12"/>
  <c r="I45" i="12" s="1"/>
  <c r="K52" i="12"/>
  <c r="M52" i="12"/>
  <c r="O52" i="12"/>
  <c r="Q52" i="12"/>
  <c r="Q45" i="12" s="1"/>
  <c r="V52" i="12"/>
  <c r="G54" i="12"/>
  <c r="M54" i="12" s="1"/>
  <c r="I54" i="12"/>
  <c r="K54" i="12"/>
  <c r="O54" i="12"/>
  <c r="Q54" i="12"/>
  <c r="V54" i="12"/>
  <c r="G56" i="12"/>
  <c r="I56" i="12"/>
  <c r="K56" i="12"/>
  <c r="M56" i="12"/>
  <c r="O56" i="12"/>
  <c r="Q56" i="12"/>
  <c r="V56" i="12"/>
  <c r="G59" i="12"/>
  <c r="M59" i="12" s="1"/>
  <c r="I59" i="12"/>
  <c r="K59" i="12"/>
  <c r="O59" i="12"/>
  <c r="Q59" i="12"/>
  <c r="V59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9" i="12"/>
  <c r="K69" i="12"/>
  <c r="O69" i="12"/>
  <c r="V69" i="12"/>
  <c r="G70" i="12"/>
  <c r="I70" i="12"/>
  <c r="I69" i="12" s="1"/>
  <c r="K70" i="12"/>
  <c r="M70" i="12"/>
  <c r="M69" i="12" s="1"/>
  <c r="O70" i="12"/>
  <c r="Q70" i="12"/>
  <c r="Q69" i="12" s="1"/>
  <c r="V70" i="12"/>
  <c r="G71" i="12"/>
  <c r="K71" i="12"/>
  <c r="O71" i="12"/>
  <c r="V71" i="12"/>
  <c r="G72" i="12"/>
  <c r="I72" i="12"/>
  <c r="I71" i="12" s="1"/>
  <c r="K72" i="12"/>
  <c r="M72" i="12"/>
  <c r="M71" i="12" s="1"/>
  <c r="O72" i="12"/>
  <c r="Q72" i="12"/>
  <c r="Q71" i="12" s="1"/>
  <c r="V72" i="12"/>
  <c r="G74" i="12"/>
  <c r="O74" i="12"/>
  <c r="G75" i="12"/>
  <c r="I75" i="12"/>
  <c r="I74" i="12" s="1"/>
  <c r="K75" i="12"/>
  <c r="M75" i="12"/>
  <c r="O75" i="12"/>
  <c r="Q75" i="12"/>
  <c r="Q74" i="12" s="1"/>
  <c r="V75" i="12"/>
  <c r="G77" i="12"/>
  <c r="M77" i="12" s="1"/>
  <c r="I77" i="12"/>
  <c r="K77" i="12"/>
  <c r="K74" i="12" s="1"/>
  <c r="O77" i="12"/>
  <c r="Q77" i="12"/>
  <c r="V77" i="12"/>
  <c r="V74" i="12" s="1"/>
  <c r="G79" i="12"/>
  <c r="G78" i="12" s="1"/>
  <c r="I79" i="12"/>
  <c r="K79" i="12"/>
  <c r="K78" i="12" s="1"/>
  <c r="O79" i="12"/>
  <c r="O78" i="12" s="1"/>
  <c r="Q79" i="12"/>
  <c r="V79" i="12"/>
  <c r="V78" i="12" s="1"/>
  <c r="G80" i="12"/>
  <c r="I80" i="12"/>
  <c r="I78" i="12" s="1"/>
  <c r="K80" i="12"/>
  <c r="M80" i="12"/>
  <c r="O80" i="12"/>
  <c r="Q80" i="12"/>
  <c r="Q78" i="12" s="1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5" i="12"/>
  <c r="M85" i="12" s="1"/>
  <c r="I85" i="12"/>
  <c r="K85" i="12"/>
  <c r="K84" i="12" s="1"/>
  <c r="O85" i="12"/>
  <c r="O84" i="12" s="1"/>
  <c r="Q85" i="12"/>
  <c r="V85" i="12"/>
  <c r="V84" i="12" s="1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I84" i="12" s="1"/>
  <c r="K88" i="12"/>
  <c r="M88" i="12"/>
  <c r="O88" i="12"/>
  <c r="Q88" i="12"/>
  <c r="Q84" i="12" s="1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6" i="12"/>
  <c r="I96" i="12"/>
  <c r="I95" i="12" s="1"/>
  <c r="K96" i="12"/>
  <c r="M96" i="12"/>
  <c r="O96" i="12"/>
  <c r="Q96" i="12"/>
  <c r="Q95" i="12" s="1"/>
  <c r="V96" i="12"/>
  <c r="G98" i="12"/>
  <c r="M98" i="12" s="1"/>
  <c r="I98" i="12"/>
  <c r="K98" i="12"/>
  <c r="K95" i="12" s="1"/>
  <c r="O98" i="12"/>
  <c r="Q98" i="12"/>
  <c r="V98" i="12"/>
  <c r="V95" i="12" s="1"/>
  <c r="G100" i="12"/>
  <c r="I100" i="12"/>
  <c r="K100" i="12"/>
  <c r="M100" i="12"/>
  <c r="O100" i="12"/>
  <c r="Q100" i="12"/>
  <c r="V100" i="12"/>
  <c r="G102" i="12"/>
  <c r="G95" i="12" s="1"/>
  <c r="I102" i="12"/>
  <c r="K102" i="12"/>
  <c r="O102" i="12"/>
  <c r="O95" i="12" s="1"/>
  <c r="Q102" i="12"/>
  <c r="V102" i="12"/>
  <c r="G106" i="12"/>
  <c r="I106" i="12"/>
  <c r="K106" i="12"/>
  <c r="M106" i="12"/>
  <c r="O106" i="12"/>
  <c r="Q106" i="12"/>
  <c r="V106" i="12"/>
  <c r="G109" i="12"/>
  <c r="M109" i="12" s="1"/>
  <c r="I109" i="12"/>
  <c r="K109" i="12"/>
  <c r="O109" i="12"/>
  <c r="Q109" i="12"/>
  <c r="V109" i="12"/>
  <c r="G111" i="12"/>
  <c r="I111" i="12"/>
  <c r="K111" i="12"/>
  <c r="M111" i="12"/>
  <c r="O111" i="12"/>
  <c r="Q111" i="12"/>
  <c r="V111" i="12"/>
  <c r="G113" i="12"/>
  <c r="I113" i="12"/>
  <c r="I112" i="12" s="1"/>
  <c r="K113" i="12"/>
  <c r="M113" i="12"/>
  <c r="O113" i="12"/>
  <c r="Q113" i="12"/>
  <c r="Q112" i="12" s="1"/>
  <c r="V113" i="12"/>
  <c r="G115" i="12"/>
  <c r="M115" i="12" s="1"/>
  <c r="I115" i="12"/>
  <c r="K115" i="12"/>
  <c r="K112" i="12" s="1"/>
  <c r="O115" i="12"/>
  <c r="Q115" i="12"/>
  <c r="V115" i="12"/>
  <c r="V112" i="12" s="1"/>
  <c r="G117" i="12"/>
  <c r="I117" i="12"/>
  <c r="K117" i="12"/>
  <c r="M117" i="12"/>
  <c r="O117" i="12"/>
  <c r="Q117" i="12"/>
  <c r="V117" i="12"/>
  <c r="G119" i="12"/>
  <c r="G112" i="12" s="1"/>
  <c r="I119" i="12"/>
  <c r="K119" i="12"/>
  <c r="O119" i="12"/>
  <c r="O112" i="12" s="1"/>
  <c r="Q119" i="12"/>
  <c r="V119" i="12"/>
  <c r="G121" i="12"/>
  <c r="M121" i="12" s="1"/>
  <c r="I121" i="12"/>
  <c r="K121" i="12"/>
  <c r="K120" i="12" s="1"/>
  <c r="O121" i="12"/>
  <c r="O120" i="12" s="1"/>
  <c r="Q121" i="12"/>
  <c r="V121" i="12"/>
  <c r="V120" i="12" s="1"/>
  <c r="G123" i="12"/>
  <c r="I123" i="12"/>
  <c r="K123" i="12"/>
  <c r="M123" i="12"/>
  <c r="O123" i="12"/>
  <c r="Q123" i="12"/>
  <c r="V123" i="12"/>
  <c r="G126" i="12"/>
  <c r="M126" i="12" s="1"/>
  <c r="I126" i="12"/>
  <c r="K126" i="12"/>
  <c r="O126" i="12"/>
  <c r="Q126" i="12"/>
  <c r="V126" i="12"/>
  <c r="G128" i="12"/>
  <c r="I128" i="12"/>
  <c r="I120" i="12" s="1"/>
  <c r="K128" i="12"/>
  <c r="M128" i="12"/>
  <c r="O128" i="12"/>
  <c r="Q128" i="12"/>
  <c r="Q120" i="12" s="1"/>
  <c r="V128" i="12"/>
  <c r="G130" i="12"/>
  <c r="M130" i="12" s="1"/>
  <c r="I130" i="12"/>
  <c r="K130" i="12"/>
  <c r="O130" i="12"/>
  <c r="Q130" i="12"/>
  <c r="V130" i="12"/>
  <c r="G132" i="12"/>
  <c r="I132" i="12"/>
  <c r="K132" i="12"/>
  <c r="M132" i="12"/>
  <c r="O132" i="12"/>
  <c r="Q132" i="12"/>
  <c r="V132" i="12"/>
  <c r="G133" i="12"/>
  <c r="K133" i="12"/>
  <c r="O133" i="12"/>
  <c r="V133" i="12"/>
  <c r="G134" i="12"/>
  <c r="I134" i="12"/>
  <c r="I133" i="12" s="1"/>
  <c r="K134" i="12"/>
  <c r="M134" i="12"/>
  <c r="M133" i="12" s="1"/>
  <c r="O134" i="12"/>
  <c r="Q134" i="12"/>
  <c r="Q133" i="12" s="1"/>
  <c r="V134" i="12"/>
  <c r="G136" i="12"/>
  <c r="I136" i="12"/>
  <c r="I135" i="12" s="1"/>
  <c r="K136" i="12"/>
  <c r="M136" i="12"/>
  <c r="O136" i="12"/>
  <c r="Q136" i="12"/>
  <c r="Q135" i="12" s="1"/>
  <c r="V136" i="12"/>
  <c r="G139" i="12"/>
  <c r="I139" i="12"/>
  <c r="K139" i="12"/>
  <c r="O139" i="12"/>
  <c r="O135" i="12" s="1"/>
  <c r="Q139" i="12"/>
  <c r="V139" i="12"/>
  <c r="G140" i="12"/>
  <c r="I140" i="12"/>
  <c r="K140" i="12"/>
  <c r="M140" i="12"/>
  <c r="O140" i="12"/>
  <c r="Q140" i="12"/>
  <c r="V140" i="12"/>
  <c r="G144" i="12"/>
  <c r="M144" i="12" s="1"/>
  <c r="I144" i="12"/>
  <c r="K144" i="12"/>
  <c r="K135" i="12" s="1"/>
  <c r="O144" i="12"/>
  <c r="Q144" i="12"/>
  <c r="V144" i="12"/>
  <c r="V135" i="12" s="1"/>
  <c r="G147" i="12"/>
  <c r="G146" i="12" s="1"/>
  <c r="I147" i="12"/>
  <c r="K147" i="12"/>
  <c r="K146" i="12" s="1"/>
  <c r="O147" i="12"/>
  <c r="O146" i="12" s="1"/>
  <c r="Q147" i="12"/>
  <c r="V147" i="12"/>
  <c r="V146" i="12" s="1"/>
  <c r="G148" i="12"/>
  <c r="I148" i="12"/>
  <c r="I146" i="12" s="1"/>
  <c r="K148" i="12"/>
  <c r="M148" i="12"/>
  <c r="O148" i="12"/>
  <c r="Q148" i="12"/>
  <c r="Q146" i="12" s="1"/>
  <c r="V148" i="12"/>
  <c r="G149" i="12"/>
  <c r="M149" i="12" s="1"/>
  <c r="I149" i="12"/>
  <c r="K149" i="12"/>
  <c r="O149" i="12"/>
  <c r="Q149" i="12"/>
  <c r="V149" i="12"/>
  <c r="G150" i="12"/>
  <c r="I150" i="12"/>
  <c r="K150" i="12"/>
  <c r="M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I152" i="12"/>
  <c r="K152" i="12"/>
  <c r="M152" i="12"/>
  <c r="O152" i="12"/>
  <c r="Q152" i="12"/>
  <c r="V152" i="12"/>
  <c r="G153" i="12"/>
  <c r="M153" i="12" s="1"/>
  <c r="I153" i="12"/>
  <c r="K153" i="12"/>
  <c r="O153" i="12"/>
  <c r="Q153" i="12"/>
  <c r="V153" i="12"/>
  <c r="AF155" i="12"/>
  <c r="G40" i="1" s="1"/>
  <c r="I20" i="1"/>
  <c r="I19" i="1"/>
  <c r="I17" i="1"/>
  <c r="H43" i="1"/>
  <c r="I43" i="1" s="1"/>
  <c r="H42" i="1"/>
  <c r="I42" i="1" s="1"/>
  <c r="AE155" i="12" l="1"/>
  <c r="F41" i="1" s="1"/>
  <c r="G155" i="12"/>
  <c r="G41" i="1"/>
  <c r="G39" i="1"/>
  <c r="G44" i="1" s="1"/>
  <c r="G25" i="1" s="1"/>
  <c r="A25" i="1" s="1"/>
  <c r="A26" i="1" s="1"/>
  <c r="G26" i="1" s="1"/>
  <c r="I16" i="1"/>
  <c r="I21" i="1" s="1"/>
  <c r="I78" i="1"/>
  <c r="J73" i="1" s="1"/>
  <c r="M55" i="14"/>
  <c r="M73" i="14"/>
  <c r="M35" i="14"/>
  <c r="M8" i="14"/>
  <c r="G73" i="14"/>
  <c r="M20" i="14"/>
  <c r="M19" i="14" s="1"/>
  <c r="M12" i="14"/>
  <c r="G78" i="14"/>
  <c r="G55" i="14"/>
  <c r="G35" i="14"/>
  <c r="M33" i="13"/>
  <c r="M8" i="13"/>
  <c r="M40" i="13"/>
  <c r="M38" i="13" s="1"/>
  <c r="M36" i="13"/>
  <c r="M28" i="13"/>
  <c r="M25" i="13" s="1"/>
  <c r="M24" i="13"/>
  <c r="M20" i="13" s="1"/>
  <c r="M12" i="13"/>
  <c r="M120" i="12"/>
  <c r="M74" i="12"/>
  <c r="M84" i="12"/>
  <c r="M45" i="12"/>
  <c r="M147" i="12"/>
  <c r="M146" i="12" s="1"/>
  <c r="M139" i="12"/>
  <c r="M135" i="12" s="1"/>
  <c r="G120" i="12"/>
  <c r="M119" i="12"/>
  <c r="M112" i="12" s="1"/>
  <c r="M102" i="12"/>
  <c r="M95" i="12" s="1"/>
  <c r="G84" i="12"/>
  <c r="M79" i="12"/>
  <c r="M78" i="12" s="1"/>
  <c r="G45" i="12"/>
  <c r="M44" i="12"/>
  <c r="M39" i="12" s="1"/>
  <c r="M32" i="12"/>
  <c r="M29" i="12" s="1"/>
  <c r="M25" i="12"/>
  <c r="M15" i="12" s="1"/>
  <c r="G135" i="12"/>
  <c r="J28" i="1"/>
  <c r="J26" i="1"/>
  <c r="G38" i="1"/>
  <c r="F38" i="1"/>
  <c r="J23" i="1"/>
  <c r="J24" i="1"/>
  <c r="J25" i="1"/>
  <c r="J27" i="1"/>
  <c r="E24" i="1"/>
  <c r="E26" i="1"/>
  <c r="F39" i="1" l="1"/>
  <c r="H41" i="1"/>
  <c r="I41" i="1" s="1"/>
  <c r="F40" i="1"/>
  <c r="H40" i="1" s="1"/>
  <c r="I40" i="1" s="1"/>
  <c r="F44" i="1"/>
  <c r="H39" i="1"/>
  <c r="J76" i="1"/>
  <c r="J72" i="1"/>
  <c r="J74" i="1"/>
  <c r="J77" i="1"/>
  <c r="J70" i="1"/>
  <c r="J68" i="1"/>
  <c r="J66" i="1"/>
  <c r="J64" i="1"/>
  <c r="J62" i="1"/>
  <c r="J60" i="1"/>
  <c r="J58" i="1"/>
  <c r="J56" i="1"/>
  <c r="J53" i="1"/>
  <c r="J54" i="1"/>
  <c r="J75" i="1"/>
  <c r="J52" i="1"/>
  <c r="J71" i="1"/>
  <c r="J69" i="1"/>
  <c r="J67" i="1"/>
  <c r="J65" i="1"/>
  <c r="J63" i="1"/>
  <c r="J61" i="1"/>
  <c r="J59" i="1"/>
  <c r="J57" i="1"/>
  <c r="J55" i="1"/>
  <c r="J51" i="1"/>
  <c r="H44" i="1" l="1"/>
  <c r="I39" i="1"/>
  <c r="I44" i="1" s="1"/>
  <c r="G23" i="1"/>
  <c r="A23" i="1" s="1"/>
  <c r="A24" i="1" s="1"/>
  <c r="G24" i="1" s="1"/>
  <c r="A27" i="1" s="1"/>
  <c r="A29" i="1" s="1"/>
  <c r="G29" i="1" s="1"/>
  <c r="G27" i="1" s="1"/>
  <c r="G28" i="1"/>
  <c r="J78" i="1"/>
  <c r="J42" i="1" l="1"/>
  <c r="J39" i="1"/>
  <c r="J44" i="1" s="1"/>
  <c r="J40" i="1"/>
  <c r="J41" i="1"/>
  <c r="J43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<sst xmlns="http://schemas.openxmlformats.org/spreadsheetml/2006/main" count="1699" uniqueCount="597">
  <si>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</si>
  <si>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</si>
  <si>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</si>
  <si>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</si>
  <si>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</si>
  <si>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</si>
  <si>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</si>
  <si>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</si>
  <si>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</si>
  <si>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</si>
  <si>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</si>
  <si>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</si>
  <si>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</si>
  <si>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</si>
  <si>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</si>
  <si>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</si>
  <si>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</si>
  <si>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</si>
  <si>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</si>
  <si>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</si>
  <si>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</si>
  <si>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</si>
  <si>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</si>
  <si>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</si>
  <si>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</si>
  <si>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</si>
  <si>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</si>
  <si>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</si>
  <si>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</si>
  <si>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</si>
  <si>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</si>
  <si>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</si>
  <si>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</si>
  <si>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</si>
  <si>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</si>
  <si>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</si>
  <si>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</si>
  <si>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</si>
  <si>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</si>
  <si>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</si>
  <si>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</si>
  <si>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</si>
  <si>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</si>
  <si>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17-05.03</t>
  </si>
  <si>
    <t>Bratislavská 41 - oprava bytové jednotky 27.2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</si>
  <si>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</si>
  <si>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</si>
  <si>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</si>
  <si>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</si>
  <si>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</si>
  <si>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</si>
  <si>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</si>
  <si>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1</t>
  </si>
  <si>
    <t>Oprava bytové jednotky 27.2</t>
  </si>
  <si>
    <t>Stavební část</t>
  </si>
  <si>
    <t>2</t>
  </si>
  <si>
    <t>Elektroinstalace</t>
  </si>
  <si>
    <t>3</t>
  </si>
  <si>
    <t>ZTI, ÚT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</si>
  <si>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</si>
  <si>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</si>
  <si>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</si>
  <si>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</si>
  <si>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</si>
  <si>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</si>
  <si>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</si>
  <si>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</si>
  <si>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</si>
  <si>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</si>
  <si>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</si>
  <si>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</si>
  <si>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</si>
  <si>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</si>
  <si>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</si>
  <si>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</si>
  <si>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</si>
  <si>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</si>
  <si>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</si>
  <si>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</si>
  <si>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</si>
  <si>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</si>
  <si>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</si>
  <si>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</si>
  <si>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</si>
  <si>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</si>
  <si>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</si>
  <si>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</si>
  <si>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</si>
  <si>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</si>
  <si>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</si>
  <si>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</si>
  <si>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</si>
  <si>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</si>
  <si>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</si>
  <si>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</si>
  <si>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</si>
  <si>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</si>
  <si>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</si>
  <si>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</si>
  <si>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</si>
  <si>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</si>
  <si>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</si>
  <si>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</si>
  <si>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</si>
  <si>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</si>
  <si>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</si>
  <si>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</si>
  <si>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</si>
  <si>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</si>
  <si>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</si>
  <si>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</si>
  <si>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</si>
  <si>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</si>
  <si>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</si>
  <si>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</si>
  <si>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</si>
  <si>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</si>
  <si>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</si>
  <si>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</si>
  <si>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</si>
  <si>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</si>
  <si>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</si>
  <si>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</si>
  <si>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</si>
  <si>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</si>
  <si>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</si>
  <si>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</si>
  <si>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</si>
  <si>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</si>
  <si>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</si>
  <si>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</si>
  <si>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</si>
  <si>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</si>
  <si>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</si>
  <si>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</si>
  <si>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</si>
  <si>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</si>
  <si>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</si>
  <si>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</si>
  <si>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</si>
  <si>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</si>
  <si>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</si>
  <si>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</si>
  <si>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</si>
  <si>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</si>
  <si>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319202321R00</t>
  </si>
  <si>
    <t>Vyrovnání povrchu zdiva přizděním do tl. 8 cm</t>
  </si>
  <si>
    <t>m2</t>
  </si>
  <si>
    <t>RTS 17/ I</t>
  </si>
  <si>
    <t>POL1_</t>
  </si>
  <si>
    <t>u sprchového koutu : 1,0*2*2,7</t>
  </si>
  <si>
    <t>VV</t>
  </si>
  <si>
    <t>342264051RT4</t>
  </si>
  <si>
    <t>Podhled sádrokartonový na zavěšenou ocel. konstr., desky požár. impreg. tl. 12,5 mm, bez izolace</t>
  </si>
  <si>
    <t>6,42</t>
  </si>
  <si>
    <t>342264098R00</t>
  </si>
  <si>
    <t>Příplatek k podhledu sádrokart. za plochu do 10 m2</t>
  </si>
  <si>
    <t>602011112RT3</t>
  </si>
  <si>
    <t>Omítka jádrová, ručně, tloušťka vrstvy 15 mm</t>
  </si>
  <si>
    <t>1.02 : (2,469+2,44+2,45+0,44*2+2,49)*2,1-0,6*1,97</t>
  </si>
  <si>
    <t>1.01 : (2,35+0,7*2)*0,6</t>
  </si>
  <si>
    <t>612409991RT2</t>
  </si>
  <si>
    <t>Začištění omítek kolem oken,dveří apod., s použitím suché maltové směsi</t>
  </si>
  <si>
    <t>m</t>
  </si>
  <si>
    <t>1.01 : 2,35*2+2,47*2+0,3*2+0,65*2-0,8*2-0,6</t>
  </si>
  <si>
    <t>2,35*0,7*2</t>
  </si>
  <si>
    <t>1.02 : 2,469+2,44+2,45+0,44*2+2,49-0,6</t>
  </si>
  <si>
    <t>612421637R00</t>
  </si>
  <si>
    <t>Omítka vnitřní zdiva, MVC, štuková</t>
  </si>
  <si>
    <t>1.02 : (2,469+2,44+2,45+0,44*2+2,49)*0,6</t>
  </si>
  <si>
    <t>612421331R00</t>
  </si>
  <si>
    <t>Oprava vápen.omítek stěn do 30 % pl. - štukových</t>
  </si>
  <si>
    <t>1.03 : (5,77*2+2,63+2,66+0,48*2)*2,92-0,8*1,97</t>
  </si>
  <si>
    <t>612421431R00</t>
  </si>
  <si>
    <t>Oprava vápen.omítek stěn do 50 % pl. - štukových</t>
  </si>
  <si>
    <t>1.01 : (2,35*2+2,47*2+0,3*2+0,65*2)*2,92-0,8*1,97*2-0,6*1,97</t>
  </si>
  <si>
    <t>631663111R00</t>
  </si>
  <si>
    <t>Oprava trhlin epoxidovou pryskyřicí</t>
  </si>
  <si>
    <t>2,0</t>
  </si>
  <si>
    <t>771101116R00</t>
  </si>
  <si>
    <t>Vyrovnání podkladů samonivel. hmotou tl. do 30 mm</t>
  </si>
  <si>
    <t>POL1_1</t>
  </si>
  <si>
    <t>28,63</t>
  </si>
  <si>
    <t>23521594.AR</t>
  </si>
  <si>
    <t>Stěrka podlahová samonivelační - dodávka</t>
  </si>
  <si>
    <t>kg</t>
  </si>
  <si>
    <t>SPCM</t>
  </si>
  <si>
    <t>POL3_1</t>
  </si>
  <si>
    <t>Položka pořadí 10 : 28,63000*8</t>
  </si>
  <si>
    <t>941955001R00</t>
  </si>
  <si>
    <t>Lešení lehké pomocné, výška podlahy do 1,2 m</t>
  </si>
  <si>
    <t>952901111R00</t>
  </si>
  <si>
    <t>Vyčištění budov o výšce podlaží do 4 m</t>
  </si>
  <si>
    <t>9501</t>
  </si>
  <si>
    <t>Zednické výpomoci pro řemesla</t>
  </si>
  <si>
    <t>soubor</t>
  </si>
  <si>
    <t>Vlastní</t>
  </si>
  <si>
    <t>Indiv</t>
  </si>
  <si>
    <t>9502</t>
  </si>
  <si>
    <t>Průběžný úklid bytu vč. společných prostor domu - mokrou cestou</t>
  </si>
  <si>
    <t>9503</t>
  </si>
  <si>
    <t>Závěrečný úklid bytu vč. společných prostor domu</t>
  </si>
  <si>
    <t>963016111R00</t>
  </si>
  <si>
    <t>DMTZ podhledu SDK, kovová kce., 1xoplášť.12,5 mm</t>
  </si>
  <si>
    <t>963016994R00</t>
  </si>
  <si>
    <t>Příplatek za DMTZ vrstvy tepelné izolace tl.100 mm</t>
  </si>
  <si>
    <t>Položka pořadí 17 : 6,42000</t>
  </si>
  <si>
    <t>965081713RT1</t>
  </si>
  <si>
    <t>Bourání dlažeb keramických tl.10 mm, nad 1 m2, ručně, dlaždice keramické</t>
  </si>
  <si>
    <t>968072455R00</t>
  </si>
  <si>
    <t>Vybourání kovových dveřních zárubní pl. do 2 m2</t>
  </si>
  <si>
    <t>0,9*2,0</t>
  </si>
  <si>
    <t>978013161R00</t>
  </si>
  <si>
    <t>Otlučení omítek vnitřních stěn v rozsahu do 50 %</t>
  </si>
  <si>
    <t>Položka pořadí 8 : 29,36280</t>
  </si>
  <si>
    <t>978013191R00</t>
  </si>
  <si>
    <t>Otlučení omítek vnitřních stěn v rozsahu do 100 %</t>
  </si>
  <si>
    <t>Položka pořadí 4 : 23,59890</t>
  </si>
  <si>
    <t>Položka pořadí 6 : 6,43740</t>
  </si>
  <si>
    <t>978059521R00</t>
  </si>
  <si>
    <t>Odsekání vnitřních obkladů stěn do 2 m2</t>
  </si>
  <si>
    <t>725290010RA0</t>
  </si>
  <si>
    <t>Demontáž klozetu včetně splachovací nádrže</t>
  </si>
  <si>
    <t>kus</t>
  </si>
  <si>
    <t>725290020RA0</t>
  </si>
  <si>
    <t>Demontáž umyvadla včetně baterie a konzol</t>
  </si>
  <si>
    <t>725290030RA0</t>
  </si>
  <si>
    <t>Demontáž vany, včetně baterie a obezdění</t>
  </si>
  <si>
    <t>766662811R00</t>
  </si>
  <si>
    <t>Demontáž prahů dveří 1křídlových</t>
  </si>
  <si>
    <t>9601</t>
  </si>
  <si>
    <t>Demontáž a likvidace zařízení bytu (vestav.skříně, dřev. obklady, police apod.)</t>
  </si>
  <si>
    <t>9602</t>
  </si>
  <si>
    <t>Demontáže nepotřebných rozvodů TZB vč. odvozu a likvidace</t>
  </si>
  <si>
    <t>96504825</t>
  </si>
  <si>
    <t>Očištění povrchu podlah a odstranění nerovností</t>
  </si>
  <si>
    <t>999281108R00</t>
  </si>
  <si>
    <t>Přesun hmot pro opravy a údržbu do výšky 12 m</t>
  </si>
  <si>
    <t>t</t>
  </si>
  <si>
    <t>POL7_</t>
  </si>
  <si>
    <t>711210020RA0</t>
  </si>
  <si>
    <t>Stěrka hydroizolační těsnící hmotou, vč. dodplňků (pásky, rohy)</t>
  </si>
  <si>
    <t>POL2_7</t>
  </si>
  <si>
    <t>1.02 : 6,42+(2,469+2,44+2,45+0,44*2+2,49-0,6)*0,1+1,0*2*2,0</t>
  </si>
  <si>
    <t>713111221RO6</t>
  </si>
  <si>
    <t>Montáž parozábrany, zavěšené podhl., přelep. spojů, DEKFOL N AL 170 speciál</t>
  </si>
  <si>
    <t>Položka pořadí 2 : 6,42000</t>
  </si>
  <si>
    <t>998713202R00</t>
  </si>
  <si>
    <t>Přesun hmot pro izolace tepelné, výšky do 12 m</t>
  </si>
  <si>
    <t>72501</t>
  </si>
  <si>
    <t>Dřez nerezový s odkapem</t>
  </si>
  <si>
    <t>72502</t>
  </si>
  <si>
    <t>Varná deska indukční</t>
  </si>
  <si>
    <t>72503</t>
  </si>
  <si>
    <t>Vestavná trouba</t>
  </si>
  <si>
    <t>72504</t>
  </si>
  <si>
    <t>Cirkulační digestoř s uhlíkovým filtrem</t>
  </si>
  <si>
    <t>72505</t>
  </si>
  <si>
    <t>Zrcadlo nad umyvadlem</t>
  </si>
  <si>
    <t>766661112R00</t>
  </si>
  <si>
    <t>Montáž dveří do zárubně,otevíravých 1kř.do 0,8 m</t>
  </si>
  <si>
    <t>POL1_7</t>
  </si>
  <si>
    <t>766670021R00</t>
  </si>
  <si>
    <t>Montáž kliky a štítku</t>
  </si>
  <si>
    <t>76601</t>
  </si>
  <si>
    <t xml:space="preserve">Seřízení, úprava a vyčištění oken </t>
  </si>
  <si>
    <t>76602</t>
  </si>
  <si>
    <t>Vstupní plastové dveře, 1kř., plné, 90x200 cm, kování tř. 4, kukátko, jmenovka, číslo bytu</t>
  </si>
  <si>
    <t>766695212R01</t>
  </si>
  <si>
    <t>Montáž prahů dveří jednokřídlových š. do 10 cm, vč. dodávky prahu s vícevrstvým lakem</t>
  </si>
  <si>
    <t>766810010RAE</t>
  </si>
  <si>
    <t>Kuchyňské linky dodávka a montáž, linka 240 cm</t>
  </si>
  <si>
    <t>54914620R</t>
  </si>
  <si>
    <t>Dveřní kování PRAKTIK klíč Cr</t>
  </si>
  <si>
    <t>POL3_7</t>
  </si>
  <si>
    <t>61160110R</t>
  </si>
  <si>
    <t xml:space="preserve">Dveře vnitřní fólie KLASIK plné 1kř. 60x197 </t>
  </si>
  <si>
    <t>POL3_</t>
  </si>
  <si>
    <t>61160612R</t>
  </si>
  <si>
    <t xml:space="preserve">Dveře vnitřní fólie KLASIK 2/3 sklo 1kř. 80x197 </t>
  </si>
  <si>
    <t>998766202R00</t>
  </si>
  <si>
    <t>Přesun hmot pro truhlářské konstr., výšky do 12 m</t>
  </si>
  <si>
    <t>771475014R00</t>
  </si>
  <si>
    <t>Obklad soklíků keram.rovných, tmel,výška 10 cm</t>
  </si>
  <si>
    <t>771479001R00</t>
  </si>
  <si>
    <t>Řezání dlaždic keramických pro soklíky</t>
  </si>
  <si>
    <t>Položka pořadí 50 : 9,34000</t>
  </si>
  <si>
    <t>771575111RT6</t>
  </si>
  <si>
    <t>Montáž podlah keram.,hladké, tmel, 45x45 cm</t>
  </si>
  <si>
    <t>6,36+6,42</t>
  </si>
  <si>
    <t>771578011R00</t>
  </si>
  <si>
    <t>Spára podlaha - stěna, silikonem</t>
  </si>
  <si>
    <t>1.02 : 2,469+2,44+2,45+0,44*2+2,49+2,1*6+0,9*2+0,6+1,0</t>
  </si>
  <si>
    <t>2,35+0,7*2</t>
  </si>
  <si>
    <t>771579795R00</t>
  </si>
  <si>
    <t>Příplatek za spárování vodotěsnou hmotou - plošně</t>
  </si>
  <si>
    <t>Položka pořadí 50 : 9,34000*0,1</t>
  </si>
  <si>
    <t>Položka pořadí 52 : 12,78000</t>
  </si>
  <si>
    <t>59764206R</t>
  </si>
  <si>
    <t>Dlažba keramická 300x300x9 mm dle výběru investora</t>
  </si>
  <si>
    <t>Položka pořadí 54 : 13,71400*1,12</t>
  </si>
  <si>
    <t>998771202R00</t>
  </si>
  <si>
    <t>Přesun hmot pro podlahy z dlaždic, výšky do 12 m</t>
  </si>
  <si>
    <t>776421100RU1</t>
  </si>
  <si>
    <t>Lepení podlahových soklíků z PVC a vinylu, včetně dodávky soklíku PVC</t>
  </si>
  <si>
    <t>1.03 : 5,77*2+2,63+2,66+0,48*2-0,8</t>
  </si>
  <si>
    <t>776522</t>
  </si>
  <si>
    <t>Montáž povlakových podlah z pásů PVC celoplošným lepením- PVC ve specifikaci</t>
  </si>
  <si>
    <t>15,85</t>
  </si>
  <si>
    <t>284123</t>
  </si>
  <si>
    <t>PVC podlaha  min.zátěžová třída dle klasifikace EN685- min. 23 nebo 31, protiskluznost R10</t>
  </si>
  <si>
    <t>Položka pořadí 58 : 15,85000*1,1</t>
  </si>
  <si>
    <t>998776202R00</t>
  </si>
  <si>
    <t>Přesun hmot pro podlahy povlakové, výšky do 12 m</t>
  </si>
  <si>
    <t>781101210R00</t>
  </si>
  <si>
    <t>Penetrace podkladu pod obklady</t>
  </si>
  <si>
    <t>Položka pořadí 62 : 23,59890</t>
  </si>
  <si>
    <t>781415016RT6</t>
  </si>
  <si>
    <t>Montáž obkladů stěn, porovin.,tmel, nad 20x25 cm</t>
  </si>
  <si>
    <t>781419706R00</t>
  </si>
  <si>
    <t>Příplatek za spárovací vodotěsnou hmotu - plošně</t>
  </si>
  <si>
    <t>781497121R00</t>
  </si>
  <si>
    <t xml:space="preserve">Lišta hliníková rohová k obkladům </t>
  </si>
  <si>
    <t>2,1*2</t>
  </si>
  <si>
    <t>597813720R</t>
  </si>
  <si>
    <t>Obkládačka 20x40 cm dle výběru investora</t>
  </si>
  <si>
    <t>Položka pořadí 62 : 23,59890*1,12</t>
  </si>
  <si>
    <t>998781202R00</t>
  </si>
  <si>
    <t>Přesun hmot pro obklady keramické, výšky do 12 m</t>
  </si>
  <si>
    <t>78301</t>
  </si>
  <si>
    <t>Nátěr zárubně,  základní nátěr + 2x synt. nátěr</t>
  </si>
  <si>
    <t>784402801R00</t>
  </si>
  <si>
    <t>Odstranění malby oškrábáním v místnosti H do 3,8 m</t>
  </si>
  <si>
    <t>Položka pořadí 7 : 50,37080</t>
  </si>
  <si>
    <t>784167101R00</t>
  </si>
  <si>
    <t>Vyhlazení disperzním tmelem</t>
  </si>
  <si>
    <t>784450020RA0</t>
  </si>
  <si>
    <t>Malba ze směsi Remal, penetrace 1x, bílá 2x</t>
  </si>
  <si>
    <t>POL2_</t>
  </si>
  <si>
    <t>784450025RA0</t>
  </si>
  <si>
    <t>Malba ze směsi Remal na SDK, penetrace 1x, bílá 2x</t>
  </si>
  <si>
    <t>979087112R00</t>
  </si>
  <si>
    <t>Nakládání suti na dopravní prostředky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</si>
  <si>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</si>
  <si>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</si>
  <si>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</si>
  <si>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</si>
  <si>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</si>
  <si>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</si>
  <si>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</si>
  <si>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</si>
  <si>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</si>
  <si>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</si>
  <si>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</si>
  <si>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</si>
  <si>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 xml:space="preserve">Poplatek za skládku 10 % příměsí </t>
  </si>
  <si>
    <t>SUM</t>
  </si>
  <si>
    <t>Poznámky uchazeče k zadání</t>
  </si>
  <si>
    <t>POPUZIV</t>
  </si>
  <si>
    <t>END</t>
  </si>
  <si>
    <t>101</t>
  </si>
  <si>
    <t>Doplnění rozvaděče ER, jistič B/3 20A  vč.montáže a zapojení,</t>
  </si>
  <si>
    <t>102</t>
  </si>
  <si>
    <t>Rozvaděč RB,</t>
  </si>
  <si>
    <t>103</t>
  </si>
  <si>
    <t>Rozvodnice na omítku, dveře kouř.orga.sklo, se zad.stěnou</t>
  </si>
  <si>
    <t>ks</t>
  </si>
  <si>
    <t>104</t>
  </si>
  <si>
    <t>Hlavní vypínač, 3-pól, In=20A</t>
  </si>
  <si>
    <t>105</t>
  </si>
  <si>
    <t>Jistič char B, 1-pólový, Icn=6kA, In=16A</t>
  </si>
  <si>
    <t>106</t>
  </si>
  <si>
    <t>Jistič, char B, 3-pólový, Icn=6kA, In=16A</t>
  </si>
  <si>
    <t>107</t>
  </si>
  <si>
    <t xml:space="preserve"> Chránič Ir=250A, typ AC, 2-pól, Idn=0.03A, In=25A</t>
  </si>
  <si>
    <t>108</t>
  </si>
  <si>
    <t>Chránič s nadproud.ochr,Ir=250A,AC,1+N,6kA,char.C, Idn=0.03A, In=10A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</si>
  <si>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</si>
  <si>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</si>
  <si>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</si>
  <si>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</si>
  <si>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</si>
  <si>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</si>
  <si>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204</t>
  </si>
  <si>
    <t>Svítidlo typ A</t>
  </si>
  <si>
    <t>205</t>
  </si>
  <si>
    <t>Svítidlo typ B</t>
  </si>
  <si>
    <t>206</t>
  </si>
  <si>
    <t>Svítidlo typ C</t>
  </si>
  <si>
    <t>207</t>
  </si>
  <si>
    <t>Svítidlo typ D</t>
  </si>
  <si>
    <t>308</t>
  </si>
  <si>
    <t>Vodič CY 4 ZŽ</t>
  </si>
  <si>
    <t>309</t>
  </si>
  <si>
    <t>Vodič CY 6 ZŽ</t>
  </si>
  <si>
    <t>311</t>
  </si>
  <si>
    <t>Kabel CYKY 3Ax1,5 vč. uložení a zapojení, ukončení</t>
  </si>
  <si>
    <t>312</t>
  </si>
  <si>
    <t>Kabel CYKY 3Cx1,5 vč. uložení a zapojení, ukončení</t>
  </si>
  <si>
    <t>313</t>
  </si>
  <si>
    <t>Kabel CYKY 5Cx1,5 vč. uložení a zapojení, ukončení</t>
  </si>
  <si>
    <t>314</t>
  </si>
  <si>
    <t>Kabel CYKY 3Cx2,5 vč. uložení a zapojení, ukončení</t>
  </si>
  <si>
    <t>315</t>
  </si>
  <si>
    <t>Kabel CYKY 5Cx2,5 vč. uložení a zapojení, ukončení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</si>
  <si>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</si>
  <si>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</si>
  <si>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</si>
  <si>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</si>
  <si>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</si>
  <si>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</si>
  <si>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</si>
  <si>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</si>
  <si>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</si>
  <si>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</si>
  <si>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524</t>
  </si>
  <si>
    <t>Spínač řaz.6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</si>
  <si>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</si>
  <si>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</si>
  <si>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</si>
  <si>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</si>
  <si>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</si>
  <si>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</si>
  <si>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</si>
  <si>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</si>
  <si>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</si>
  <si>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</si>
  <si>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</si>
  <si>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</si>
  <si>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</si>
  <si>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300W, bílá</t>
  </si>
  <si>
    <t>5321</t>
  </si>
  <si>
    <t>Ventilátor Silent verze, koupelnový s Hygrostatem</t>
  </si>
  <si>
    <t>533</t>
  </si>
  <si>
    <t>AUTONOMNÍ HLÁSIČ KOUŘE</t>
  </si>
  <si>
    <t>534</t>
  </si>
  <si>
    <t>Bernard svorka vč. Cu pásku</t>
  </si>
  <si>
    <t>535</t>
  </si>
  <si>
    <t>Termostat týdenní, digitální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</si>
  <si>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</si>
  <si>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</si>
  <si>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</si>
  <si>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</si>
  <si>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</si>
  <si>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</si>
  <si>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</si>
  <si>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</si>
  <si>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</si>
  <si>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</si>
  <si>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</si>
  <si>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</si>
  <si>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</si>
  <si>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</si>
  <si>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</si>
  <si>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</si>
  <si>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</si>
  <si>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</si>
  <si>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</si>
  <si>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</si>
  <si>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</si>
  <si>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</si>
  <si>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 xml:space="preserve">Napojení rozvodů STA na stávající </t>
  </si>
  <si>
    <t>551</t>
  </si>
  <si>
    <t>Výstražné tabulky</t>
  </si>
  <si>
    <t>721176103R00</t>
  </si>
  <si>
    <t>Potrubí HT připojovací D 50 x 1,8 mm</t>
  </si>
  <si>
    <t>721176104R00</t>
  </si>
  <si>
    <t>Potrubí HT připojovací D 75 x 1,9 mm</t>
  </si>
  <si>
    <t>RTS 14/ I</t>
  </si>
  <si>
    <t>721176105R00</t>
  </si>
  <si>
    <t>Potrubí HT připojovací D 110 x 2,7 mm</t>
  </si>
  <si>
    <t>721194103R00</t>
  </si>
  <si>
    <t>Vyvedení odpadních výpustek D 32 x 1,8</t>
  </si>
  <si>
    <t>RTS 16/ II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</si>
  <si>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</si>
  <si>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</si>
  <si>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</si>
  <si>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</si>
  <si>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</si>
  <si>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</si>
  <si>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7211709</t>
  </si>
  <si>
    <t>Oprava vsazení odbočky do D 110</t>
  </si>
  <si>
    <t>72117095</t>
  </si>
  <si>
    <t>Oprava vsazení odbočky do D 50</t>
  </si>
  <si>
    <t>998721203R00</t>
  </si>
  <si>
    <t>Přesun hmot pro vnitřní kanalizaci, výšky do 24 m</t>
  </si>
  <si>
    <t>722172331R00</t>
  </si>
  <si>
    <t>Potrubí z PPR PN20, D 20x3,4 mm vč. vysekání rýhy</t>
  </si>
  <si>
    <t>722172411R00</t>
  </si>
  <si>
    <t>Potrubí z PPR PN20, D 20x2,8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</si>
  <si>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</si>
  <si>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</si>
  <si>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</si>
  <si>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</si>
  <si>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</si>
  <si>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</si>
  <si>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</si>
  <si>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</si>
  <si>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</si>
  <si>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</si>
  <si>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</si>
  <si>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</si>
  <si>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722492</t>
  </si>
  <si>
    <t>Rohový ventil kombinovaný pro napojení dřezu a myčky nádobí</t>
  </si>
  <si>
    <t>7222493</t>
  </si>
  <si>
    <t>Kulový kohout uzavírací DN 25, pro napojení kotle a zásobníku teplé vody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</si>
  <si>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</si>
  <si>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</si>
  <si>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</si>
  <si>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</si>
  <si>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</si>
  <si>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</si>
  <si>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</si>
  <si>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</si>
  <si>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</si>
  <si>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</si>
  <si>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725013161R00</t>
  </si>
  <si>
    <t>Klozet kombi + sedátko, bílý</t>
  </si>
  <si>
    <t>726211123R00</t>
  </si>
  <si>
    <t>Modul-WC Kombifix Eco, UP320, h 108 cm</t>
  </si>
  <si>
    <t>725017161R00</t>
  </si>
  <si>
    <t>Umyvadlo na šrouby , 50 x 41 cm, bílé</t>
  </si>
  <si>
    <t>725249102R00</t>
  </si>
  <si>
    <t>Montáž sprchových mís a vaniček</t>
  </si>
  <si>
    <t>mat</t>
  </si>
  <si>
    <t>Sprchová vanička čvrtkruh, 90cm protiskluz, nožičky, panel</t>
  </si>
  <si>
    <t>725249103R00</t>
  </si>
  <si>
    <t>Montáž sprchových koutů</t>
  </si>
  <si>
    <t>Sprchový kout čtvrtkruhový posuvný čtyřdílný, bílý 90 cm,výška 185 cm,bezpečnostní transparentní, sk</t>
  </si>
  <si>
    <t>725823114RT1</t>
  </si>
  <si>
    <t>Baterie dřezová stojánková ruční, bez otvír.odpadu standardní, vč. napojovacích hadiček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</si>
  <si>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</si>
  <si>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</si>
  <si>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</si>
  <si>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</si>
  <si>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</si>
  <si>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</si>
  <si>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Sprchová souprava chrom, růžice posuvný držák, plast. mýdlenka, hadice 150cm</t>
  </si>
  <si>
    <t>POL12_0</t>
  </si>
  <si>
    <t>725860251R00</t>
  </si>
  <si>
    <t>Sifon umyvadlový chromovaný</t>
  </si>
  <si>
    <t>725860202R00</t>
  </si>
  <si>
    <t>Sifon dřezový D 40, 50 mm, 6/4''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</si>
  <si>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</si>
  <si>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</si>
  <si>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</si>
  <si>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</si>
  <si>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55484471.AR</t>
  </si>
  <si>
    <t>Dveře sprchové třídilné 90cm, sklo čiré SD2/90 S</t>
  </si>
  <si>
    <t>7258601</t>
  </si>
  <si>
    <t>Kondenzační sifon s nálevkou DN 32,pro okap z pojišťovacího ventilu kotle a zásobníku na teplou vodu</t>
  </si>
  <si>
    <t>998725203R00</t>
  </si>
  <si>
    <t>Přesun hmot pro zařizovací předměty, výšky do 24 m</t>
  </si>
  <si>
    <t>7312493</t>
  </si>
  <si>
    <t>Montáž závěsných kotlů s externím zásobníkem TV</t>
  </si>
  <si>
    <t>Elektrokotel 2,0-18,0 kW s externím zásobníkem TV o objemu 58l</t>
  </si>
  <si>
    <t>735157666R00</t>
  </si>
  <si>
    <t>Otopná těl.panel.Radik Ventil Kompakt 22  700/1000</t>
  </si>
  <si>
    <t>735157682R00</t>
  </si>
  <si>
    <t>Otopná těl.panel.Radik Ventil Kompakt 22  900/ 600</t>
  </si>
  <si>
    <t>735171174R00</t>
  </si>
  <si>
    <t>Těleso trub. Koralux Rondo Comfort-M KRTM 1820.600</t>
  </si>
  <si>
    <t>Elektrické topné těleso 900W/230V do zásuvky přes regulátor</t>
  </si>
  <si>
    <t>55137306A</t>
  </si>
  <si>
    <t>Hlavice termostatická</t>
  </si>
  <si>
    <t>Termostatický ventil přímý</t>
  </si>
  <si>
    <t>HM armatura rohová, bílá, vč. termohlavice pro připojení trubkového tělesa se stř. přip.</t>
  </si>
  <si>
    <t>H armatura rohová, uzavíratelné šroubení s vypouštěním, pro připojení otopného tělesa ventilkompakt</t>
  </si>
  <si>
    <t>734209113R00</t>
  </si>
  <si>
    <t>Montáž armatur závitových,se 2závity, G 1/2</t>
  </si>
  <si>
    <t>733161104R00</t>
  </si>
  <si>
    <t>Potrubí měděné  D 15 x 1 mm, polotvrdé</t>
  </si>
  <si>
    <t>733161106R00</t>
  </si>
  <si>
    <t>Potrubí měděné D 18 x 1 mm, polotvrdé</t>
  </si>
  <si>
    <t>722181213RT5</t>
  </si>
  <si>
    <t>Izolace návleková tl. stěny 13 mm vnitřní průměr 15 mm</t>
  </si>
  <si>
    <t>722181213RT6</t>
  </si>
  <si>
    <t>Izolace návleková tl. stěny 13 mm vnitřní průměr 18 mm</t>
  </si>
  <si>
    <t>Napuštění, odvzdušnění potrubí a ot. těles tlaková zkouška</t>
  </si>
  <si>
    <t>998735203R00</t>
  </si>
  <si>
    <t>Přesun hmot pro otopná tělesa, výšky do 24 m</t>
  </si>
  <si>
    <t>2403</t>
  </si>
  <si>
    <t>Nerezová cirkulační digestoř výsuvný, vč. tuk filtrů 500 m/h / 230 V, vč. osvětlení, hluk 57dB(A)</t>
  </si>
  <si>
    <t>2404</t>
  </si>
  <si>
    <t>Tichý potrubní ventilátor, průtok vzduchu 95m3/h, ze zpětnou klapkou, doběhem a hygrostatem, provedení s kuličkovými ložisky (max. 37db(A)</t>
  </si>
  <si>
    <t>2405</t>
  </si>
  <si>
    <t>Vnitřní krycí mřížka na ventilátor</t>
  </si>
  <si>
    <t>2406</t>
  </si>
  <si>
    <t>Úprava otvoru pro osazení ventilátoru (vyvložkování potinkovým SPIRO potrubím)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</si>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</sst>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6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sheetProtection algorithmName="SHA-512" hashValue="+EGFr0rGpv6D+otyMNhxmqmb/osklQ4m/f0r9kBQoAodjDwhzCg8TOCW+vFO9QSaemwTaop5SaEzIzrPPI6m+g==" saltValue="FJ+dILCgHN/UmDOBGp5SIg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1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78" t="s">
        <v>24</v>
      </c>
      <c r="C2" s="79"/>
      <c r="D2" s="80" t="s">
        <v>43</v>
      </c>
      <c r="E2" s="227" t="s">
        <v>44</v>
      </c>
      <c r="F2" s="228"/>
      <c r="G2" s="228"/>
      <c r="H2" s="228"/>
      <c r="I2" s="228"/>
      <c r="J2" s="229"/>
      <c r="O2" s="2"/>
    </row>
    <row r="3" spans="1:15" ht="27" hidden="1" customHeight="1" x14ac:dyDescent="0.2">
      <c r="A3" s="3"/>
      <c r="B3" s="81"/>
      <c r="C3" s="79"/>
      <c r="D3" s="82"/>
      <c r="E3" s="230"/>
      <c r="F3" s="231"/>
      <c r="G3" s="231"/>
      <c r="H3" s="231"/>
      <c r="I3" s="231"/>
      <c r="J3" s="232"/>
    </row>
    <row r="4" spans="1:15" ht="23.25" customHeight="1" x14ac:dyDescent="0.2">
      <c r="A4" s="3"/>
      <c r="B4" s="83"/>
      <c r="C4" s="84"/>
      <c r="D4" s="85"/>
      <c r="E4" s="219"/>
      <c r="F4" s="219"/>
      <c r="G4" s="219"/>
      <c r="H4" s="219"/>
      <c r="I4" s="219"/>
      <c r="J4" s="220"/>
    </row>
    <row r="5" spans="1:15" ht="24" customHeight="1" x14ac:dyDescent="0.2">
      <c r="A5" s="3"/>
      <c r="B5" s="46" t="s">
        <v>23</v>
      </c>
      <c r="C5" s="4"/>
      <c r="D5" s="86" t="s">
        <v>45</v>
      </c>
      <c r="E5" s="25"/>
      <c r="F5" s="25"/>
      <c r="G5" s="25"/>
      <c r="H5" s="27" t="s">
        <v>42</v>
      </c>
      <c r="I5" s="86" t="s">
        <v>49</v>
      </c>
      <c r="J5" s="10"/>
    </row>
    <row r="6" spans="1:15" ht="15.75" customHeight="1" x14ac:dyDescent="0.2">
      <c r="A6" s="3"/>
      <c r="B6" s="40"/>
      <c r="C6" s="25"/>
      <c r="D6" s="86" t="s">
        <v>46</v>
      </c>
      <c r="E6" s="25"/>
      <c r="F6" s="25"/>
      <c r="G6" s="25"/>
      <c r="H6" s="27" t="s">
        <v>36</v>
      </c>
      <c r="I6" s="86" t="s">
        <v>50</v>
      </c>
      <c r="J6" s="10"/>
    </row>
    <row r="7" spans="1:15" ht="15.75" customHeight="1" x14ac:dyDescent="0.2">
      <c r="A7" s="3"/>
      <c r="B7" s="41"/>
      <c r="C7" s="88" t="s">
        <v>48</v>
      </c>
      <c r="D7" s="87" t="s">
        <v>47</v>
      </c>
      <c r="E7" s="33"/>
      <c r="F7" s="33"/>
      <c r="G7" s="33"/>
      <c r="H7" s="35"/>
      <c r="I7" s="33"/>
      <c r="J7" s="50"/>
    </row>
    <row r="8" spans="1:15" ht="24" hidden="1" customHeight="1" x14ac:dyDescent="0.2">
      <c r="A8" s="3"/>
      <c r="B8" s="46" t="s">
        <v>21</v>
      </c>
      <c r="C8" s="4"/>
      <c r="D8" s="34"/>
      <c r="E8" s="4"/>
      <c r="F8" s="4"/>
      <c r="G8" s="44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4"/>
      <c r="E9" s="4"/>
      <c r="F9" s="4"/>
      <c r="G9" s="44"/>
      <c r="H9" s="27" t="s">
        <v>36</v>
      </c>
      <c r="I9" s="32"/>
      <c r="J9" s="10"/>
    </row>
    <row r="10" spans="1:15" ht="15.75" hidden="1" customHeight="1" x14ac:dyDescent="0.2">
      <c r="A10" s="3"/>
      <c r="B10" s="51"/>
      <c r="C10" s="26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3"/>
      <c r="B11" s="46" t="s">
        <v>20</v>
      </c>
      <c r="C11" s="4"/>
      <c r="D11" s="234"/>
      <c r="E11" s="234"/>
      <c r="F11" s="234"/>
      <c r="G11" s="234"/>
      <c r="H11" s="27" t="s">
        <v>42</v>
      </c>
      <c r="I11" s="90"/>
      <c r="J11" s="10"/>
    </row>
    <row r="12" spans="1:15" ht="15.75" customHeight="1" x14ac:dyDescent="0.2">
      <c r="A12" s="3"/>
      <c r="B12" s="40"/>
      <c r="C12" s="25"/>
      <c r="D12" s="217"/>
      <c r="E12" s="217"/>
      <c r="F12" s="217"/>
      <c r="G12" s="217"/>
      <c r="H12" s="27" t="s">
        <v>36</v>
      </c>
      <c r="I12" s="90"/>
      <c r="J12" s="10"/>
    </row>
    <row r="13" spans="1:15" ht="15.75" customHeight="1" x14ac:dyDescent="0.2">
      <c r="A13" s="3"/>
      <c r="B13" s="41"/>
      <c r="C13" s="89"/>
      <c r="D13" s="218"/>
      <c r="E13" s="218"/>
      <c r="F13" s="218"/>
      <c r="G13" s="218"/>
      <c r="H13" s="28"/>
      <c r="I13" s="33"/>
      <c r="J13" s="50"/>
    </row>
    <row r="14" spans="1:15" ht="24" hidden="1" customHeight="1" x14ac:dyDescent="0.2">
      <c r="A14" s="3"/>
      <c r="B14" s="65" t="s">
        <v>22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 x14ac:dyDescent="0.2">
      <c r="A15" s="3"/>
      <c r="B15" s="51" t="s">
        <v>34</v>
      </c>
      <c r="C15" s="71"/>
      <c r="D15" s="52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2" t="s">
        <v>26</v>
      </c>
      <c r="B16" s="56" t="s">
        <v>26</v>
      </c>
      <c r="C16" s="57"/>
      <c r="D16" s="58"/>
      <c r="E16" s="210"/>
      <c r="F16" s="211"/>
      <c r="G16" s="210"/>
      <c r="H16" s="211"/>
      <c r="I16" s="210">
        <f>SUMIF(F51:F77,A16,I51:I77)+SUMIF(F51:F77,"PSU",I51:I77)</f>
        <v>0</v>
      </c>
      <c r="J16" s="212"/>
    </row>
    <row r="17" spans="1:10" ht="23.25" customHeight="1" x14ac:dyDescent="0.2">
      <c r="A17" s="142" t="s">
        <v>27</v>
      </c>
      <c r="B17" s="56" t="s">
        <v>27</v>
      </c>
      <c r="C17" s="57"/>
      <c r="D17" s="58"/>
      <c r="E17" s="210"/>
      <c r="F17" s="211"/>
      <c r="G17" s="210"/>
      <c r="H17" s="211"/>
      <c r="I17" s="210">
        <f>SUMIF(F51:F77,A17,I51:I77)</f>
        <v>0</v>
      </c>
      <c r="J17" s="212"/>
    </row>
    <row r="18" spans="1:10" ht="23.25" customHeight="1" x14ac:dyDescent="0.2">
      <c r="A18" s="142" t="s">
        <v>28</v>
      </c>
      <c r="B18" s="56" t="s">
        <v>28</v>
      </c>
      <c r="C18" s="57"/>
      <c r="D18" s="58"/>
      <c r="E18" s="210"/>
      <c r="F18" s="211"/>
      <c r="G18" s="210"/>
      <c r="H18" s="211"/>
      <c r="I18" s="210">
        <f>SUMIF(F51:F77,A18,I51:I77)</f>
        <v>0</v>
      </c>
      <c r="J18" s="212"/>
    </row>
    <row r="19" spans="1:10" ht="23.25" customHeight="1" x14ac:dyDescent="0.2">
      <c r="A19" s="142" t="s">
        <v>117</v>
      </c>
      <c r="B19" s="56" t="s">
        <v>29</v>
      </c>
      <c r="C19" s="57"/>
      <c r="D19" s="58"/>
      <c r="E19" s="210"/>
      <c r="F19" s="211"/>
      <c r="G19" s="210"/>
      <c r="H19" s="211"/>
      <c r="I19" s="210">
        <f>SUMIF(F51:F77,A19,I51:I77)</f>
        <v>0</v>
      </c>
      <c r="J19" s="212"/>
    </row>
    <row r="20" spans="1:10" ht="23.25" customHeight="1" x14ac:dyDescent="0.2">
      <c r="A20" s="142" t="s">
        <v>118</v>
      </c>
      <c r="B20" s="56" t="s">
        <v>30</v>
      </c>
      <c r="C20" s="57"/>
      <c r="D20" s="58"/>
      <c r="E20" s="210"/>
      <c r="F20" s="211"/>
      <c r="G20" s="210"/>
      <c r="H20" s="211"/>
      <c r="I20" s="210">
        <f>SUMIF(F51:F77,A20,I51:I77)</f>
        <v>0</v>
      </c>
      <c r="J20" s="212"/>
    </row>
    <row r="21" spans="1:10" ht="23.25" customHeight="1" x14ac:dyDescent="0.2">
      <c r="A21" s="3"/>
      <c r="B21" s="73" t="s">
        <v>31</v>
      </c>
      <c r="C21" s="74"/>
      <c r="D21" s="75"/>
      <c r="E21" s="213"/>
      <c r="F21" s="237"/>
      <c r="G21" s="213"/>
      <c r="H21" s="237"/>
      <c r="I21" s="213">
        <f>SUM(I16:J20)</f>
        <v>0</v>
      </c>
      <c r="J21" s="214"/>
    </row>
    <row r="22" spans="1:10" ht="33" customHeight="1" x14ac:dyDescent="0.2">
      <c r="A22" s="3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3">
        <f>ZakladDPHSni*SazbaDPH1/100</f>
        <v>0</v>
      </c>
      <c r="B23" s="56" t="s">
        <v>13</v>
      </c>
      <c r="C23" s="57"/>
      <c r="D23" s="58"/>
      <c r="E23" s="59">
        <v>15</v>
      </c>
      <c r="F23" s="60" t="s">
        <v>0</v>
      </c>
      <c r="G23" s="208">
        <f>ZakladDPHSniVypocet</f>
        <v>0</v>
      </c>
      <c r="H23" s="209"/>
      <c r="I23" s="209"/>
      <c r="J23" s="61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6" t="s">
        <v>14</v>
      </c>
      <c r="C24" s="57"/>
      <c r="D24" s="58"/>
      <c r="E24" s="59">
        <f>SazbaDPH1</f>
        <v>15</v>
      </c>
      <c r="F24" s="60" t="s">
        <v>0</v>
      </c>
      <c r="G24" s="206">
        <f>IF(A24&gt;50, ROUNDUP(A23, 0), ROUNDDOWN(A23, 0))</f>
        <v>0</v>
      </c>
      <c r="H24" s="207"/>
      <c r="I24" s="207"/>
      <c r="J24" s="61" t="str">
        <f t="shared" si="0"/>
        <v>CZK</v>
      </c>
    </row>
    <row r="25" spans="1:10" ht="23.25" customHeight="1" x14ac:dyDescent="0.2">
      <c r="A25" s="3">
        <f>ZakladDPHZakl*SazbaDPH2/100</f>
        <v>0</v>
      </c>
      <c r="B25" s="56" t="s">
        <v>15</v>
      </c>
      <c r="C25" s="57"/>
      <c r="D25" s="58"/>
      <c r="E25" s="59">
        <v>21</v>
      </c>
      <c r="F25" s="60" t="s">
        <v>0</v>
      </c>
      <c r="G25" s="208">
        <f>ZakladDPHZaklVypocet</f>
        <v>0</v>
      </c>
      <c r="H25" s="209"/>
      <c r="I25" s="209"/>
      <c r="J25" s="61" t="str">
        <f t="shared" si="0"/>
        <v>CZK</v>
      </c>
    </row>
    <row r="26" spans="1:10" ht="23.25" customHeight="1" x14ac:dyDescent="0.2">
      <c r="A26" s="3">
        <f>(A25-INT(A25))*100</f>
        <v>0</v>
      </c>
      <c r="B26" s="48" t="s">
        <v>16</v>
      </c>
      <c r="C26" s="21"/>
      <c r="D26" s="17"/>
      <c r="E26" s="42">
        <f>SazbaDPH2</f>
        <v>21</v>
      </c>
      <c r="F26" s="43" t="s">
        <v>0</v>
      </c>
      <c r="G26" s="224">
        <f>IF(A26&gt;50, ROUNDUP(A25, 0), ROUNDDOWN(A25, 0))</f>
        <v>0</v>
      </c>
      <c r="H26" s="225"/>
      <c r="I26" s="225"/>
      <c r="J26" s="55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7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2" t="str">
        <f t="shared" si="0"/>
        <v>CZK</v>
      </c>
    </row>
    <row r="28" spans="1:10" ht="27.75" hidden="1" customHeight="1" thickBot="1" x14ac:dyDescent="0.25">
      <c r="A28" s="3"/>
      <c r="B28" s="119" t="s">
        <v>25</v>
      </c>
      <c r="C28" s="120"/>
      <c r="D28" s="120"/>
      <c r="E28" s="121"/>
      <c r="F28" s="122"/>
      <c r="G28" s="216">
        <f>ZakladDPHSniVypocet+ZakladDPHZaklVypocet</f>
        <v>0</v>
      </c>
      <c r="H28" s="216"/>
      <c r="I28" s="216"/>
      <c r="J28" s="123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9" t="s">
        <v>37</v>
      </c>
      <c r="C29" s="124"/>
      <c r="D29" s="124"/>
      <c r="E29" s="124"/>
      <c r="F29" s="124"/>
      <c r="G29" s="215">
        <f>IF(A29&gt;50, ROUNDUP(A27, 0), ROUNDDOWN(A27, 0))</f>
        <v>0</v>
      </c>
      <c r="H29" s="215"/>
      <c r="I29" s="215"/>
      <c r="J29" s="125" t="s">
        <v>60</v>
      </c>
    </row>
    <row r="30" spans="1:10" ht="12.75" customHeight="1" x14ac:dyDescent="0.2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4"/>
      <c r="H31" s="4"/>
      <c r="I31" s="44"/>
      <c r="J31" s="11"/>
    </row>
    <row r="32" spans="1:10" ht="18.75" customHeight="1" x14ac:dyDescent="0.2">
      <c r="A32" s="3"/>
      <c r="B32" s="23"/>
      <c r="C32" s="18" t="s">
        <v>12</v>
      </c>
      <c r="D32" s="38"/>
      <c r="E32" s="38"/>
      <c r="F32" s="18" t="s">
        <v>11</v>
      </c>
      <c r="G32" s="38"/>
      <c r="H32" s="39"/>
      <c r="I32" s="38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4"/>
      <c r="H33" s="4"/>
      <c r="I33" s="44"/>
      <c r="J33" s="11"/>
    </row>
    <row r="34" spans="1:10" s="36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7"/>
    </row>
    <row r="35" spans="1:10" ht="12.75" customHeight="1" x14ac:dyDescent="0.2">
      <c r="A35" s="3"/>
      <c r="B35" s="3"/>
      <c r="C35" s="4"/>
      <c r="D35" s="205" t="s">
        <v>2</v>
      </c>
      <c r="E35" s="205"/>
      <c r="F35" s="4"/>
      <c r="G35" s="44"/>
      <c r="H35" s="12" t="s">
        <v>3</v>
      </c>
      <c r="I35" s="44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6" t="s">
        <v>17</v>
      </c>
      <c r="C37" s="97"/>
      <c r="D37" s="97"/>
      <c r="E37" s="97"/>
      <c r="F37" s="98"/>
      <c r="G37" s="98"/>
      <c r="H37" s="98"/>
      <c r="I37" s="98"/>
      <c r="J37" s="97"/>
    </row>
    <row r="38" spans="1:10" ht="25.5" customHeight="1" x14ac:dyDescent="0.2">
      <c r="A38" s="95" t="s">
        <v>39</v>
      </c>
      <c r="B38" s="99" t="s">
        <v>18</v>
      </c>
      <c r="C38" s="100" t="s">
        <v>6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19</v>
      </c>
      <c r="I38" s="103" t="s">
        <v>1</v>
      </c>
      <c r="J38" s="104" t="s">
        <v>0</v>
      </c>
    </row>
    <row r="39" spans="1:10" ht="25.5" hidden="1" customHeight="1" x14ac:dyDescent="0.2">
      <c r="A39" s="95">
        <v>1</v>
      </c>
      <c r="B39" s="105" t="s">
        <v>51</v>
      </c>
      <c r="C39" s="201"/>
      <c r="D39" s="202"/>
      <c r="E39" s="202"/>
      <c r="F39" s="106">
        <f>'1 1 Pol'!AE155+'1 2 Pol'!AE65+'1 3 Pol'!AE84</f>
        <v>0</v>
      </c>
      <c r="G39" s="107">
        <f>'1 1 Pol'!AF155+'1 2 Pol'!AF65+'1 3 Pol'!AF84</f>
        <v>0</v>
      </c>
      <c r="H39" s="108">
        <f>(F39*SazbaDPH1/100)+(G39*SazbaDPH2/100)</f>
        <v>0</v>
      </c>
      <c r="I39" s="108">
        <f>F39+G39+H39</f>
        <v>0</v>
      </c>
      <c r="J39" s="109" t="str">
        <f>IF(CenaCelkemVypocet=0,"",I39/CenaCelkemVypocet*100)</f>
        <v/>
      </c>
    </row>
    <row r="40" spans="1:10" ht="25.5" customHeight="1" x14ac:dyDescent="0.2">
      <c r="A40" s="95">
        <v>2</v>
      </c>
      <c r="B40" s="110" t="s">
        <v>52</v>
      </c>
      <c r="C40" s="203" t="s">
        <v>53</v>
      </c>
      <c r="D40" s="204"/>
      <c r="E40" s="204"/>
      <c r="F40" s="111">
        <f>'1 1 Pol'!AE155+'1 2 Pol'!AE65+'1 3 Pol'!AE84</f>
        <v>0</v>
      </c>
      <c r="G40" s="112">
        <f>'1 1 Pol'!AF155+'1 2 Pol'!AF65+'1 3 Pol'!AF84</f>
        <v>0</v>
      </c>
      <c r="H40" s="112">
        <f>(F40*SazbaDPH1/100)+(G40*SazbaDPH2/100)</f>
        <v>0</v>
      </c>
      <c r="I40" s="112">
        <f>F40+G40+H40</f>
        <v>0</v>
      </c>
      <c r="J40" s="113" t="str">
        <f>IF(CenaCelkemVypocet=0,"",I40/CenaCelkemVypocet*100)</f>
        <v/>
      </c>
    </row>
    <row r="41" spans="1:10" ht="25.5" customHeight="1" x14ac:dyDescent="0.2">
      <c r="A41" s="95">
        <v>3</v>
      </c>
      <c r="B41" s="114" t="s">
        <v>52</v>
      </c>
      <c r="C41" s="201" t="s">
        <v>54</v>
      </c>
      <c r="D41" s="202"/>
      <c r="E41" s="202"/>
      <c r="F41" s="115">
        <f>'1 1 Pol'!AE155</f>
        <v>0</v>
      </c>
      <c r="G41" s="108">
        <f>'1 1 Pol'!AF155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">
      <c r="A42" s="95">
        <v>3</v>
      </c>
      <c r="B42" s="114" t="s">
        <v>55</v>
      </c>
      <c r="C42" s="201" t="s">
        <v>56</v>
      </c>
      <c r="D42" s="202"/>
      <c r="E42" s="202"/>
      <c r="F42" s="115">
        <f>'1 2 Pol'!AE65</f>
        <v>0</v>
      </c>
      <c r="G42" s="108">
        <f>'1 2 Pol'!AF65</f>
        <v>0</v>
      </c>
      <c r="H42" s="108">
        <f>(F42*SazbaDPH1/100)+(G42*SazbaDPH2/100)</f>
        <v>0</v>
      </c>
      <c r="I42" s="108">
        <f>F42+G42+H42</f>
        <v>0</v>
      </c>
      <c r="J42" s="109" t="str">
        <f>IF(CenaCelkemVypocet=0,"",I42/CenaCelkemVypocet*100)</f>
        <v/>
      </c>
    </row>
    <row r="43" spans="1:10" ht="25.5" customHeight="1" x14ac:dyDescent="0.2">
      <c r="A43" s="95">
        <v>3</v>
      </c>
      <c r="B43" s="114" t="s">
        <v>57</v>
      </c>
      <c r="C43" s="201" t="s">
        <v>58</v>
      </c>
      <c r="D43" s="202"/>
      <c r="E43" s="202"/>
      <c r="F43" s="115">
        <f>'1 3 Pol'!AE84</f>
        <v>0</v>
      </c>
      <c r="G43" s="108">
        <f>'1 3 Pol'!AF84</f>
        <v>0</v>
      </c>
      <c r="H43" s="108">
        <f>(F43*SazbaDPH1/100)+(G43*SazbaDPH2/100)</f>
        <v>0</v>
      </c>
      <c r="I43" s="108">
        <f>F43+G43+H43</f>
        <v>0</v>
      </c>
      <c r="J43" s="109" t="str">
        <f>IF(CenaCelkemVypocet=0,"",I43/CenaCelkemVypocet*100)</f>
        <v/>
      </c>
    </row>
    <row r="44" spans="1:10" ht="25.5" customHeight="1" x14ac:dyDescent="0.2">
      <c r="A44" s="95"/>
      <c r="B44" s="198" t="s">
        <v>59</v>
      </c>
      <c r="C44" s="199"/>
      <c r="D44" s="199"/>
      <c r="E44" s="200"/>
      <c r="F44" s="116">
        <f>SUMIF(A39:A43,"=1",F39:F43)</f>
        <v>0</v>
      </c>
      <c r="G44" s="117">
        <f>SUMIF(A39:A43,"=1",G39:G43)</f>
        <v>0</v>
      </c>
      <c r="H44" s="117">
        <f>SUMIF(A39:A43,"=1",H39:H43)</f>
        <v>0</v>
      </c>
      <c r="I44" s="117">
        <f>SUMIF(A39:A43,"=1",I39:I43)</f>
        <v>0</v>
      </c>
      <c r="J44" s="118">
        <f>SUMIF(A39:A43,"=1",J39:J43)</f>
        <v>0</v>
      </c>
    </row>
    <row r="48" spans="1:10" ht="15.75" x14ac:dyDescent="0.25">
      <c r="B48" s="126" t="s">
        <v>61</v>
      </c>
    </row>
    <row r="50" spans="1:10" ht="25.5" customHeight="1" x14ac:dyDescent="0.2">
      <c r="A50" s="127"/>
      <c r="B50" s="130" t="s">
        <v>18</v>
      </c>
      <c r="C50" s="130" t="s">
        <v>6</v>
      </c>
      <c r="D50" s="131"/>
      <c r="E50" s="131"/>
      <c r="F50" s="132" t="s">
        <v>62</v>
      </c>
      <c r="G50" s="132"/>
      <c r="H50" s="132"/>
      <c r="I50" s="132" t="s">
        <v>31</v>
      </c>
      <c r="J50" s="132" t="s">
        <v>0</v>
      </c>
    </row>
    <row r="51" spans="1:10" ht="25.5" customHeight="1" x14ac:dyDescent="0.2">
      <c r="A51" s="128"/>
      <c r="B51" s="133" t="s">
        <v>63</v>
      </c>
      <c r="C51" s="196" t="s">
        <v>64</v>
      </c>
      <c r="D51" s="197"/>
      <c r="E51" s="197"/>
      <c r="F51" s="138" t="s">
        <v>26</v>
      </c>
      <c r="G51" s="139"/>
      <c r="H51" s="139"/>
      <c r="I51" s="139">
        <f>'1 2 Pol'!G8</f>
        <v>0</v>
      </c>
      <c r="J51" s="136" t="str">
        <f>IF(I78=0,"",I51/I78*100)</f>
        <v/>
      </c>
    </row>
    <row r="52" spans="1:10" ht="25.5" customHeight="1" x14ac:dyDescent="0.2">
      <c r="A52" s="128"/>
      <c r="B52" s="133" t="s">
        <v>65</v>
      </c>
      <c r="C52" s="196" t="s">
        <v>66</v>
      </c>
      <c r="D52" s="197"/>
      <c r="E52" s="197"/>
      <c r="F52" s="138" t="s">
        <v>26</v>
      </c>
      <c r="G52" s="139"/>
      <c r="H52" s="139"/>
      <c r="I52" s="139">
        <f>'1 2 Pol'!G20</f>
        <v>0</v>
      </c>
      <c r="J52" s="136" t="str">
        <f>IF(I78=0,"",I52/I78*100)</f>
        <v/>
      </c>
    </row>
    <row r="53" spans="1:10" ht="25.5" customHeight="1" x14ac:dyDescent="0.2">
      <c r="A53" s="128"/>
      <c r="B53" s="133" t="s">
        <v>67</v>
      </c>
      <c r="C53" s="196" t="s">
        <v>68</v>
      </c>
      <c r="D53" s="197"/>
      <c r="E53" s="197"/>
      <c r="F53" s="138" t="s">
        <v>26</v>
      </c>
      <c r="G53" s="139"/>
      <c r="H53" s="139"/>
      <c r="I53" s="139">
        <f>'1 2 Pol'!G25</f>
        <v>0</v>
      </c>
      <c r="J53" s="136" t="str">
        <f>IF(I78=0,"",I53/I78*100)</f>
        <v/>
      </c>
    </row>
    <row r="54" spans="1:10" ht="25.5" customHeight="1" x14ac:dyDescent="0.2">
      <c r="A54" s="128"/>
      <c r="B54" s="133" t="s">
        <v>69</v>
      </c>
      <c r="C54" s="196" t="s">
        <v>70</v>
      </c>
      <c r="D54" s="197"/>
      <c r="E54" s="197"/>
      <c r="F54" s="138" t="s">
        <v>26</v>
      </c>
      <c r="G54" s="139"/>
      <c r="H54" s="139"/>
      <c r="I54" s="139">
        <f>'1 2 Pol'!G33</f>
        <v>0</v>
      </c>
      <c r="J54" s="136" t="str">
        <f>IF(I78=0,"",I54/I78*100)</f>
        <v/>
      </c>
    </row>
    <row r="55" spans="1:10" ht="25.5" customHeight="1" x14ac:dyDescent="0.2">
      <c r="A55" s="128"/>
      <c r="B55" s="133" t="s">
        <v>71</v>
      </c>
      <c r="C55" s="196" t="s">
        <v>72</v>
      </c>
      <c r="D55" s="197"/>
      <c r="E55" s="197"/>
      <c r="F55" s="138" t="s">
        <v>26</v>
      </c>
      <c r="G55" s="139"/>
      <c r="H55" s="139"/>
      <c r="I55" s="139">
        <f>'1 2 Pol'!G38</f>
        <v>0</v>
      </c>
      <c r="J55" s="136" t="str">
        <f>IF(I78=0,"",I55/I78*100)</f>
        <v/>
      </c>
    </row>
    <row r="56" spans="1:10" ht="25.5" customHeight="1" x14ac:dyDescent="0.2">
      <c r="A56" s="128"/>
      <c r="B56" s="133" t="s">
        <v>73</v>
      </c>
      <c r="C56" s="196" t="s">
        <v>74</v>
      </c>
      <c r="D56" s="197"/>
      <c r="E56" s="197"/>
      <c r="F56" s="138" t="s">
        <v>26</v>
      </c>
      <c r="G56" s="139"/>
      <c r="H56" s="139"/>
      <c r="I56" s="139">
        <f>'1 3 Pol'!G78</f>
        <v>0</v>
      </c>
      <c r="J56" s="136" t="str">
        <f>IF(I78=0,"",I56/I78*100)</f>
        <v/>
      </c>
    </row>
    <row r="57" spans="1:10" ht="25.5" customHeight="1" x14ac:dyDescent="0.2">
      <c r="A57" s="128"/>
      <c r="B57" s="133" t="s">
        <v>57</v>
      </c>
      <c r="C57" s="196" t="s">
        <v>75</v>
      </c>
      <c r="D57" s="197"/>
      <c r="E57" s="197"/>
      <c r="F57" s="138" t="s">
        <v>26</v>
      </c>
      <c r="G57" s="139"/>
      <c r="H57" s="139"/>
      <c r="I57" s="139">
        <f>'1 1 Pol'!G8</f>
        <v>0</v>
      </c>
      <c r="J57" s="136" t="str">
        <f>IF(I78=0,"",I57/I78*100)</f>
        <v/>
      </c>
    </row>
    <row r="58" spans="1:10" ht="25.5" customHeight="1" x14ac:dyDescent="0.2">
      <c r="A58" s="128"/>
      <c r="B58" s="133" t="s">
        <v>76</v>
      </c>
      <c r="C58" s="196" t="s">
        <v>77</v>
      </c>
      <c r="D58" s="197"/>
      <c r="E58" s="197"/>
      <c r="F58" s="138" t="s">
        <v>26</v>
      </c>
      <c r="G58" s="139"/>
      <c r="H58" s="139"/>
      <c r="I58" s="139">
        <f>'1 1 Pol'!G15</f>
        <v>0</v>
      </c>
      <c r="J58" s="136" t="str">
        <f>IF(I78=0,"",I58/I78*100)</f>
        <v/>
      </c>
    </row>
    <row r="59" spans="1:10" ht="25.5" customHeight="1" x14ac:dyDescent="0.2">
      <c r="A59" s="128"/>
      <c r="B59" s="133" t="s">
        <v>78</v>
      </c>
      <c r="C59" s="196" t="s">
        <v>79</v>
      </c>
      <c r="D59" s="197"/>
      <c r="E59" s="197"/>
      <c r="F59" s="138" t="s">
        <v>26</v>
      </c>
      <c r="G59" s="139"/>
      <c r="H59" s="139"/>
      <c r="I59" s="139">
        <f>'1 1 Pol'!G29</f>
        <v>0</v>
      </c>
      <c r="J59" s="136" t="str">
        <f>IF(I78=0,"",I59/I78*100)</f>
        <v/>
      </c>
    </row>
    <row r="60" spans="1:10" ht="25.5" customHeight="1" x14ac:dyDescent="0.2">
      <c r="A60" s="128"/>
      <c r="B60" s="133" t="s">
        <v>80</v>
      </c>
      <c r="C60" s="196" t="s">
        <v>81</v>
      </c>
      <c r="D60" s="197"/>
      <c r="E60" s="197"/>
      <c r="F60" s="138" t="s">
        <v>26</v>
      </c>
      <c r="G60" s="139"/>
      <c r="H60" s="139"/>
      <c r="I60" s="139">
        <f>'1 1 Pol'!G36</f>
        <v>0</v>
      </c>
      <c r="J60" s="136" t="str">
        <f>IF(I78=0,"",I60/I78*100)</f>
        <v/>
      </c>
    </row>
    <row r="61" spans="1:10" ht="25.5" customHeight="1" x14ac:dyDescent="0.2">
      <c r="A61" s="128"/>
      <c r="B61" s="133" t="s">
        <v>82</v>
      </c>
      <c r="C61" s="196" t="s">
        <v>83</v>
      </c>
      <c r="D61" s="197"/>
      <c r="E61" s="197"/>
      <c r="F61" s="138" t="s">
        <v>26</v>
      </c>
      <c r="G61" s="139"/>
      <c r="H61" s="139"/>
      <c r="I61" s="139">
        <f>'1 1 Pol'!G39</f>
        <v>0</v>
      </c>
      <c r="J61" s="136" t="str">
        <f>IF(I78=0,"",I61/I78*100)</f>
        <v/>
      </c>
    </row>
    <row r="62" spans="1:10" ht="25.5" customHeight="1" x14ac:dyDescent="0.2">
      <c r="A62" s="128"/>
      <c r="B62" s="133" t="s">
        <v>84</v>
      </c>
      <c r="C62" s="196" t="s">
        <v>85</v>
      </c>
      <c r="D62" s="197"/>
      <c r="E62" s="197"/>
      <c r="F62" s="138" t="s">
        <v>26</v>
      </c>
      <c r="G62" s="139"/>
      <c r="H62" s="139"/>
      <c r="I62" s="139">
        <f>'1 1 Pol'!G45</f>
        <v>0</v>
      </c>
      <c r="J62" s="136" t="str">
        <f>IF(I78=0,"",I62/I78*100)</f>
        <v/>
      </c>
    </row>
    <row r="63" spans="1:10" ht="25.5" customHeight="1" x14ac:dyDescent="0.2">
      <c r="A63" s="128"/>
      <c r="B63" s="133" t="s">
        <v>86</v>
      </c>
      <c r="C63" s="196" t="s">
        <v>87</v>
      </c>
      <c r="D63" s="197"/>
      <c r="E63" s="197"/>
      <c r="F63" s="138" t="s">
        <v>26</v>
      </c>
      <c r="G63" s="139"/>
      <c r="H63" s="139"/>
      <c r="I63" s="139">
        <f>'1 1 Pol'!G69</f>
        <v>0</v>
      </c>
      <c r="J63" s="136" t="str">
        <f>IF(I78=0,"",I63/I78*100)</f>
        <v/>
      </c>
    </row>
    <row r="64" spans="1:10" ht="25.5" customHeight="1" x14ac:dyDescent="0.2">
      <c r="A64" s="128"/>
      <c r="B64" s="133" t="s">
        <v>88</v>
      </c>
      <c r="C64" s="196" t="s">
        <v>89</v>
      </c>
      <c r="D64" s="197"/>
      <c r="E64" s="197"/>
      <c r="F64" s="138" t="s">
        <v>27</v>
      </c>
      <c r="G64" s="139"/>
      <c r="H64" s="139"/>
      <c r="I64" s="139">
        <f>'1 1 Pol'!G71</f>
        <v>0</v>
      </c>
      <c r="J64" s="136" t="str">
        <f>IF(I78=0,"",I64/I78*100)</f>
        <v/>
      </c>
    </row>
    <row r="65" spans="1:10" ht="25.5" customHeight="1" x14ac:dyDescent="0.2">
      <c r="A65" s="128"/>
      <c r="B65" s="133" t="s">
        <v>90</v>
      </c>
      <c r="C65" s="196" t="s">
        <v>91</v>
      </c>
      <c r="D65" s="197"/>
      <c r="E65" s="197"/>
      <c r="F65" s="138" t="s">
        <v>27</v>
      </c>
      <c r="G65" s="139"/>
      <c r="H65" s="139"/>
      <c r="I65" s="139">
        <f>'1 1 Pol'!G74</f>
        <v>0</v>
      </c>
      <c r="J65" s="136" t="str">
        <f>IF(I78=0,"",I65/I78*100)</f>
        <v/>
      </c>
    </row>
    <row r="66" spans="1:10" ht="25.5" customHeight="1" x14ac:dyDescent="0.2">
      <c r="A66" s="128"/>
      <c r="B66" s="133" t="s">
        <v>92</v>
      </c>
      <c r="C66" s="196" t="s">
        <v>93</v>
      </c>
      <c r="D66" s="197"/>
      <c r="E66" s="197"/>
      <c r="F66" s="138" t="s">
        <v>27</v>
      </c>
      <c r="G66" s="139"/>
      <c r="H66" s="139"/>
      <c r="I66" s="139">
        <f>'1 3 Pol'!G8</f>
        <v>0</v>
      </c>
      <c r="J66" s="136" t="str">
        <f>IF(I78=0,"",I66/I78*100)</f>
        <v/>
      </c>
    </row>
    <row r="67" spans="1:10" ht="25.5" customHeight="1" x14ac:dyDescent="0.2">
      <c r="A67" s="128"/>
      <c r="B67" s="133" t="s">
        <v>94</v>
      </c>
      <c r="C67" s="196" t="s">
        <v>95</v>
      </c>
      <c r="D67" s="197"/>
      <c r="E67" s="197"/>
      <c r="F67" s="138" t="s">
        <v>27</v>
      </c>
      <c r="G67" s="139"/>
      <c r="H67" s="139"/>
      <c r="I67" s="139">
        <f>'1 3 Pol'!G19</f>
        <v>0</v>
      </c>
      <c r="J67" s="136" t="str">
        <f>IF(I78=0,"",I67/I78*100)</f>
        <v/>
      </c>
    </row>
    <row r="68" spans="1:10" ht="25.5" customHeight="1" x14ac:dyDescent="0.2">
      <c r="A68" s="128"/>
      <c r="B68" s="133" t="s">
        <v>96</v>
      </c>
      <c r="C68" s="196" t="s">
        <v>97</v>
      </c>
      <c r="D68" s="197"/>
      <c r="E68" s="197"/>
      <c r="F68" s="138" t="s">
        <v>27</v>
      </c>
      <c r="G68" s="139"/>
      <c r="H68" s="139"/>
      <c r="I68" s="139">
        <f>'1 1 Pol'!G78+'1 3 Pol'!G35</f>
        <v>0</v>
      </c>
      <c r="J68" s="136" t="str">
        <f>IF(I78=0,"",I68/I78*100)</f>
        <v/>
      </c>
    </row>
    <row r="69" spans="1:10" ht="25.5" customHeight="1" x14ac:dyDescent="0.2">
      <c r="A69" s="128"/>
      <c r="B69" s="133" t="s">
        <v>98</v>
      </c>
      <c r="C69" s="196" t="s">
        <v>99</v>
      </c>
      <c r="D69" s="197"/>
      <c r="E69" s="197"/>
      <c r="F69" s="138" t="s">
        <v>27</v>
      </c>
      <c r="G69" s="139"/>
      <c r="H69" s="139"/>
      <c r="I69" s="139">
        <f>'1 3 Pol'!G55</f>
        <v>0</v>
      </c>
      <c r="J69" s="136" t="str">
        <f>IF(I78=0,"",I69/I78*100)</f>
        <v/>
      </c>
    </row>
    <row r="70" spans="1:10" ht="25.5" customHeight="1" x14ac:dyDescent="0.2">
      <c r="A70" s="128"/>
      <c r="B70" s="133" t="s">
        <v>100</v>
      </c>
      <c r="C70" s="196" t="s">
        <v>101</v>
      </c>
      <c r="D70" s="197"/>
      <c r="E70" s="197"/>
      <c r="F70" s="138" t="s">
        <v>27</v>
      </c>
      <c r="G70" s="139"/>
      <c r="H70" s="139"/>
      <c r="I70" s="139">
        <f>'1 1 Pol'!G84</f>
        <v>0</v>
      </c>
      <c r="J70" s="136" t="str">
        <f>IF(I78=0,"",I70/I78*100)</f>
        <v/>
      </c>
    </row>
    <row r="71" spans="1:10" ht="25.5" customHeight="1" x14ac:dyDescent="0.2">
      <c r="A71" s="128"/>
      <c r="B71" s="133" t="s">
        <v>102</v>
      </c>
      <c r="C71" s="196" t="s">
        <v>103</v>
      </c>
      <c r="D71" s="197"/>
      <c r="E71" s="197"/>
      <c r="F71" s="138" t="s">
        <v>27</v>
      </c>
      <c r="G71" s="139"/>
      <c r="H71" s="139"/>
      <c r="I71" s="139">
        <f>'1 1 Pol'!G95</f>
        <v>0</v>
      </c>
      <c r="J71" s="136" t="str">
        <f>IF(I78=0,"",I71/I78*100)</f>
        <v/>
      </c>
    </row>
    <row r="72" spans="1:10" ht="25.5" customHeight="1" x14ac:dyDescent="0.2">
      <c r="A72" s="128"/>
      <c r="B72" s="133" t="s">
        <v>104</v>
      </c>
      <c r="C72" s="196" t="s">
        <v>105</v>
      </c>
      <c r="D72" s="197"/>
      <c r="E72" s="197"/>
      <c r="F72" s="138" t="s">
        <v>27</v>
      </c>
      <c r="G72" s="139"/>
      <c r="H72" s="139"/>
      <c r="I72" s="139">
        <f>'1 1 Pol'!G112</f>
        <v>0</v>
      </c>
      <c r="J72" s="136" t="str">
        <f>IF(I78=0,"",I72/I78*100)</f>
        <v/>
      </c>
    </row>
    <row r="73" spans="1:10" ht="25.5" customHeight="1" x14ac:dyDescent="0.2">
      <c r="A73" s="128"/>
      <c r="B73" s="133" t="s">
        <v>106</v>
      </c>
      <c r="C73" s="196" t="s">
        <v>107</v>
      </c>
      <c r="D73" s="197"/>
      <c r="E73" s="197"/>
      <c r="F73" s="138" t="s">
        <v>27</v>
      </c>
      <c r="G73" s="139"/>
      <c r="H73" s="139"/>
      <c r="I73" s="139">
        <f>'1 1 Pol'!G120</f>
        <v>0</v>
      </c>
      <c r="J73" s="136" t="str">
        <f>IF(I78=0,"",I73/I78*100)</f>
        <v/>
      </c>
    </row>
    <row r="74" spans="1:10" ht="25.5" customHeight="1" x14ac:dyDescent="0.2">
      <c r="A74" s="128"/>
      <c r="B74" s="133" t="s">
        <v>108</v>
      </c>
      <c r="C74" s="196" t="s">
        <v>109</v>
      </c>
      <c r="D74" s="197"/>
      <c r="E74" s="197"/>
      <c r="F74" s="138" t="s">
        <v>27</v>
      </c>
      <c r="G74" s="139"/>
      <c r="H74" s="139"/>
      <c r="I74" s="139">
        <f>'1 1 Pol'!G133</f>
        <v>0</v>
      </c>
      <c r="J74" s="136" t="str">
        <f>IF(I78=0,"",I74/I78*100)</f>
        <v/>
      </c>
    </row>
    <row r="75" spans="1:10" ht="25.5" customHeight="1" x14ac:dyDescent="0.2">
      <c r="A75" s="128"/>
      <c r="B75" s="133" t="s">
        <v>110</v>
      </c>
      <c r="C75" s="196" t="s">
        <v>111</v>
      </c>
      <c r="D75" s="197"/>
      <c r="E75" s="197"/>
      <c r="F75" s="138" t="s">
        <v>27</v>
      </c>
      <c r="G75" s="139"/>
      <c r="H75" s="139"/>
      <c r="I75" s="139">
        <f>'1 1 Pol'!G135</f>
        <v>0</v>
      </c>
      <c r="J75" s="136" t="str">
        <f>IF(I78=0,"",I75/I78*100)</f>
        <v/>
      </c>
    </row>
    <row r="76" spans="1:10" ht="25.5" customHeight="1" x14ac:dyDescent="0.2">
      <c r="A76" s="128"/>
      <c r="B76" s="133" t="s">
        <v>112</v>
      </c>
      <c r="C76" s="196" t="s">
        <v>113</v>
      </c>
      <c r="D76" s="197"/>
      <c r="E76" s="197"/>
      <c r="F76" s="138" t="s">
        <v>28</v>
      </c>
      <c r="G76" s="139"/>
      <c r="H76" s="139"/>
      <c r="I76" s="139">
        <f>'1 3 Pol'!G73</f>
        <v>0</v>
      </c>
      <c r="J76" s="136" t="str">
        <f>IF(I78=0,"",I76/I78*100)</f>
        <v/>
      </c>
    </row>
    <row r="77" spans="1:10" ht="25.5" customHeight="1" x14ac:dyDescent="0.2">
      <c r="A77" s="128"/>
      <c r="B77" s="133" t="s">
        <v>114</v>
      </c>
      <c r="C77" s="196" t="s">
        <v>115</v>
      </c>
      <c r="D77" s="197"/>
      <c r="E77" s="197"/>
      <c r="F77" s="138" t="s">
        <v>116</v>
      </c>
      <c r="G77" s="139"/>
      <c r="H77" s="139"/>
      <c r="I77" s="139">
        <f>'1 1 Pol'!G146</f>
        <v>0</v>
      </c>
      <c r="J77" s="136" t="str">
        <f>IF(I78=0,"",I77/I78*100)</f>
        <v/>
      </c>
    </row>
    <row r="78" spans="1:10" ht="25.5" customHeight="1" x14ac:dyDescent="0.2">
      <c r="A78" s="129"/>
      <c r="B78" s="134" t="s">
        <v>1</v>
      </c>
      <c r="C78" s="134"/>
      <c r="D78" s="135"/>
      <c r="E78" s="135"/>
      <c r="F78" s="140"/>
      <c r="G78" s="141"/>
      <c r="H78" s="141"/>
      <c r="I78" s="141">
        <f>SUM(I51:I77)</f>
        <v>0</v>
      </c>
      <c r="J78" s="137">
        <f>SUM(J51:J77)</f>
        <v>0</v>
      </c>
    </row>
    <row r="79" spans="1:10" x14ac:dyDescent="0.2">
      <c r="F79" s="93"/>
      <c r="G79" s="92"/>
      <c r="H79" s="93"/>
      <c r="I79" s="92"/>
      <c r="J79" s="94"/>
    </row>
    <row r="80" spans="1:10" x14ac:dyDescent="0.2">
      <c r="F80" s="93"/>
      <c r="G80" s="92"/>
      <c r="H80" s="93"/>
      <c r="I80" s="92"/>
      <c r="J80" s="94"/>
    </row>
    <row r="81" spans="6:10" x14ac:dyDescent="0.2">
      <c r="F81" s="93"/>
      <c r="G81" s="92"/>
      <c r="H81" s="93"/>
      <c r="I81" s="92"/>
      <c r="J81" s="94"/>
    </row>
  </sheetData>
  <sheetProtection algorithmName="SHA-512" hashValue="E8/vKYOZva5G/RbSyQZsWAcB4gURv1/NaejzgexLjImv/NLTd89taGa6Iu2+i5HOQ+iCGRM2nTD9ZpF+u/RGGw==" saltValue="80wiMXW5RYjFfAh2WTucS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5:E75"/>
    <mergeCell ref="C76:E76"/>
    <mergeCell ref="C77:E77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7" t="s">
        <v>8</v>
      </c>
      <c r="B2" s="76"/>
      <c r="C2" s="240"/>
      <c r="D2" s="240"/>
      <c r="E2" s="240"/>
      <c r="F2" s="240"/>
      <c r="G2" s="241"/>
    </row>
    <row r="3" spans="1:7" ht="24.95" customHeight="1" x14ac:dyDescent="0.2">
      <c r="A3" s="77" t="s">
        <v>9</v>
      </c>
      <c r="B3" s="76"/>
      <c r="C3" s="240"/>
      <c r="D3" s="240"/>
      <c r="E3" s="240"/>
      <c r="F3" s="240"/>
      <c r="G3" s="241"/>
    </row>
    <row r="4" spans="1:7" ht="24.95" customHeight="1" x14ac:dyDescent="0.2">
      <c r="A4" s="77" t="s">
        <v>10</v>
      </c>
      <c r="B4" s="76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38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119</v>
      </c>
    </row>
    <row r="2" spans="1:60" ht="25.15" customHeight="1" x14ac:dyDescent="0.2">
      <c r="A2" s="144" t="s">
        <v>8</v>
      </c>
      <c r="B2" s="76" t="s">
        <v>43</v>
      </c>
      <c r="C2" s="243" t="s">
        <v>44</v>
      </c>
      <c r="D2" s="244"/>
      <c r="E2" s="244"/>
      <c r="F2" s="244"/>
      <c r="G2" s="245"/>
      <c r="AG2" t="s">
        <v>120</v>
      </c>
    </row>
    <row r="3" spans="1:60" ht="25.15" customHeight="1" x14ac:dyDescent="0.2">
      <c r="A3" s="144" t="s">
        <v>9</v>
      </c>
      <c r="B3" s="76" t="s">
        <v>52</v>
      </c>
      <c r="C3" s="243" t="s">
        <v>53</v>
      </c>
      <c r="D3" s="244"/>
      <c r="E3" s="244"/>
      <c r="F3" s="244"/>
      <c r="G3" s="245"/>
      <c r="AC3" s="91" t="s">
        <v>120</v>
      </c>
      <c r="AG3" t="s">
        <v>121</v>
      </c>
    </row>
    <row r="4" spans="1:60" ht="25.15" customHeight="1" x14ac:dyDescent="0.2">
      <c r="A4" s="145" t="s">
        <v>10</v>
      </c>
      <c r="B4" s="146" t="s">
        <v>52</v>
      </c>
      <c r="C4" s="246" t="s">
        <v>54</v>
      </c>
      <c r="D4" s="247"/>
      <c r="E4" s="247"/>
      <c r="F4" s="247"/>
      <c r="G4" s="248"/>
      <c r="AG4" t="s">
        <v>122</v>
      </c>
    </row>
    <row r="5" spans="1:60" x14ac:dyDescent="0.2">
      <c r="D5" s="143"/>
    </row>
    <row r="6" spans="1:60" ht="38.25" x14ac:dyDescent="0.2">
      <c r="A6" s="148" t="s">
        <v>123</v>
      </c>
      <c r="B6" s="150" t="s">
        <v>124</v>
      </c>
      <c r="C6" s="150" t="s">
        <v>125</v>
      </c>
      <c r="D6" s="149" t="s">
        <v>126</v>
      </c>
      <c r="E6" s="148" t="s">
        <v>127</v>
      </c>
      <c r="F6" s="147" t="s">
        <v>128</v>
      </c>
      <c r="G6" s="148" t="s">
        <v>31</v>
      </c>
      <c r="H6" s="151" t="s">
        <v>32</v>
      </c>
      <c r="I6" s="151" t="s">
        <v>129</v>
      </c>
      <c r="J6" s="151" t="s">
        <v>33</v>
      </c>
      <c r="K6" s="151" t="s">
        <v>130</v>
      </c>
      <c r="L6" s="151" t="s">
        <v>131</v>
      </c>
      <c r="M6" s="151" t="s">
        <v>132</v>
      </c>
      <c r="N6" s="151" t="s">
        <v>133</v>
      </c>
      <c r="O6" s="151" t="s">
        <v>134</v>
      </c>
      <c r="P6" s="151" t="s">
        <v>135</v>
      </c>
      <c r="Q6" s="151" t="s">
        <v>136</v>
      </c>
      <c r="R6" s="151" t="s">
        <v>137</v>
      </c>
      <c r="S6" s="151" t="s">
        <v>138</v>
      </c>
      <c r="T6" s="151" t="s">
        <v>139</v>
      </c>
      <c r="U6" s="151" t="s">
        <v>140</v>
      </c>
      <c r="V6" s="151" t="s">
        <v>141</v>
      </c>
      <c r="W6" s="151" t="s">
        <v>142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7" t="s">
        <v>143</v>
      </c>
      <c r="B8" s="168" t="s">
        <v>57</v>
      </c>
      <c r="C8" s="187" t="s">
        <v>75</v>
      </c>
      <c r="D8" s="169"/>
      <c r="E8" s="170"/>
      <c r="F8" s="171"/>
      <c r="G8" s="172">
        <f>SUMIF(AG9:AG14,"&lt;&gt;NOR",G9:G14)</f>
        <v>0</v>
      </c>
      <c r="H8" s="166"/>
      <c r="I8" s="166">
        <f>SUM(I9:I14)</f>
        <v>0</v>
      </c>
      <c r="J8" s="166"/>
      <c r="K8" s="166">
        <f>SUM(K9:K14)</f>
        <v>0</v>
      </c>
      <c r="L8" s="166"/>
      <c r="M8" s="166">
        <f>SUM(M9:M14)</f>
        <v>0</v>
      </c>
      <c r="N8" s="166"/>
      <c r="O8" s="166">
        <f>SUM(O9:O14)</f>
        <v>0.42</v>
      </c>
      <c r="P8" s="166"/>
      <c r="Q8" s="166">
        <f>SUM(Q9:Q14)</f>
        <v>0</v>
      </c>
      <c r="R8" s="166"/>
      <c r="S8" s="166"/>
      <c r="T8" s="166"/>
      <c r="U8" s="166"/>
      <c r="V8" s="166">
        <f>SUM(V9:V14)</f>
        <v>13.500000000000002</v>
      </c>
      <c r="W8" s="166"/>
      <c r="AG8" t="s">
        <v>144</v>
      </c>
    </row>
    <row r="9" spans="1:60" outlineLevel="1" x14ac:dyDescent="0.2">
      <c r="A9" s="173">
        <v>1</v>
      </c>
      <c r="B9" s="174" t="s">
        <v>145</v>
      </c>
      <c r="C9" s="188" t="s">
        <v>146</v>
      </c>
      <c r="D9" s="175" t="s">
        <v>147</v>
      </c>
      <c r="E9" s="176">
        <v>5.4</v>
      </c>
      <c r="F9" s="177"/>
      <c r="G9" s="178">
        <f>ROUND(E9*F9,2)</f>
        <v>0</v>
      </c>
      <c r="H9" s="163"/>
      <c r="I9" s="162">
        <f>ROUND(E9*H9,2)</f>
        <v>0</v>
      </c>
      <c r="J9" s="163"/>
      <c r="K9" s="162">
        <f>ROUND(E9*J9,2)</f>
        <v>0</v>
      </c>
      <c r="L9" s="162">
        <v>15</v>
      </c>
      <c r="M9" s="162">
        <f>G9*(1+L9/100)</f>
        <v>0</v>
      </c>
      <c r="N9" s="162">
        <v>5.3060000000000003E-2</v>
      </c>
      <c r="O9" s="162">
        <f>ROUND(E9*N9,2)</f>
        <v>0.28999999999999998</v>
      </c>
      <c r="P9" s="162">
        <v>0</v>
      </c>
      <c r="Q9" s="162">
        <f>ROUND(E9*P9,2)</f>
        <v>0</v>
      </c>
      <c r="R9" s="162"/>
      <c r="S9" s="162" t="s">
        <v>148</v>
      </c>
      <c r="T9" s="162" t="s">
        <v>148</v>
      </c>
      <c r="U9" s="162">
        <v>0.61</v>
      </c>
      <c r="V9" s="162">
        <f>ROUND(E9*U9,2)</f>
        <v>3.29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149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189" t="s">
        <v>150</v>
      </c>
      <c r="D10" s="164"/>
      <c r="E10" s="165">
        <v>5.4</v>
      </c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151</v>
      </c>
      <c r="AH10" s="152">
        <v>0</v>
      </c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2.5" outlineLevel="1" x14ac:dyDescent="0.2">
      <c r="A11" s="173">
        <v>2</v>
      </c>
      <c r="B11" s="174" t="s">
        <v>152</v>
      </c>
      <c r="C11" s="188" t="s">
        <v>153</v>
      </c>
      <c r="D11" s="175" t="s">
        <v>147</v>
      </c>
      <c r="E11" s="176">
        <v>6.42</v>
      </c>
      <c r="F11" s="177"/>
      <c r="G11" s="178">
        <f>ROUND(E11*F11,2)</f>
        <v>0</v>
      </c>
      <c r="H11" s="163"/>
      <c r="I11" s="162">
        <f>ROUND(E11*H11,2)</f>
        <v>0</v>
      </c>
      <c r="J11" s="163"/>
      <c r="K11" s="162">
        <f>ROUND(E11*J11,2)</f>
        <v>0</v>
      </c>
      <c r="L11" s="162">
        <v>15</v>
      </c>
      <c r="M11" s="162">
        <f>G11*(1+L11/100)</f>
        <v>0</v>
      </c>
      <c r="N11" s="162">
        <v>2.01E-2</v>
      </c>
      <c r="O11" s="162">
        <f>ROUND(E11*N11,2)</f>
        <v>0.13</v>
      </c>
      <c r="P11" s="162">
        <v>0</v>
      </c>
      <c r="Q11" s="162">
        <f>ROUND(E11*P11,2)</f>
        <v>0</v>
      </c>
      <c r="R11" s="162"/>
      <c r="S11" s="162" t="s">
        <v>148</v>
      </c>
      <c r="T11" s="162" t="s">
        <v>148</v>
      </c>
      <c r="U11" s="162">
        <v>1.0109999999999999</v>
      </c>
      <c r="V11" s="162">
        <f>ROUND(E11*U11,2)</f>
        <v>6.49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149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9"/>
      <c r="B12" s="160"/>
      <c r="C12" s="189" t="s">
        <v>154</v>
      </c>
      <c r="D12" s="164"/>
      <c r="E12" s="165">
        <v>6.42</v>
      </c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151</v>
      </c>
      <c r="AH12" s="152">
        <v>0</v>
      </c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3">
        <v>3</v>
      </c>
      <c r="B13" s="174" t="s">
        <v>155</v>
      </c>
      <c r="C13" s="188" t="s">
        <v>156</v>
      </c>
      <c r="D13" s="175" t="s">
        <v>147</v>
      </c>
      <c r="E13" s="176">
        <v>6.42</v>
      </c>
      <c r="F13" s="177"/>
      <c r="G13" s="178">
        <f>ROUND(E13*F13,2)</f>
        <v>0</v>
      </c>
      <c r="H13" s="163"/>
      <c r="I13" s="162">
        <f>ROUND(E13*H13,2)</f>
        <v>0</v>
      </c>
      <c r="J13" s="163"/>
      <c r="K13" s="162">
        <f>ROUND(E13*J13,2)</f>
        <v>0</v>
      </c>
      <c r="L13" s="162">
        <v>15</v>
      </c>
      <c r="M13" s="162">
        <f>G13*(1+L13/100)</f>
        <v>0</v>
      </c>
      <c r="N13" s="162">
        <v>0</v>
      </c>
      <c r="O13" s="162">
        <f>ROUND(E13*N13,2)</f>
        <v>0</v>
      </c>
      <c r="P13" s="162">
        <v>0</v>
      </c>
      <c r="Q13" s="162">
        <f>ROUND(E13*P13,2)</f>
        <v>0</v>
      </c>
      <c r="R13" s="162"/>
      <c r="S13" s="162" t="s">
        <v>148</v>
      </c>
      <c r="T13" s="162" t="s">
        <v>148</v>
      </c>
      <c r="U13" s="162">
        <v>0.57999999999999996</v>
      </c>
      <c r="V13" s="162">
        <f>ROUND(E13*U13,2)</f>
        <v>3.72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149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189" t="s">
        <v>154</v>
      </c>
      <c r="D14" s="164"/>
      <c r="E14" s="165">
        <v>6.42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151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x14ac:dyDescent="0.2">
      <c r="A15" s="167" t="s">
        <v>143</v>
      </c>
      <c r="B15" s="168" t="s">
        <v>76</v>
      </c>
      <c r="C15" s="187" t="s">
        <v>77</v>
      </c>
      <c r="D15" s="169"/>
      <c r="E15" s="170"/>
      <c r="F15" s="171"/>
      <c r="G15" s="172">
        <f>SUMIF(AG16:AG28,"&lt;&gt;NOR",G16:G28)</f>
        <v>0</v>
      </c>
      <c r="H15" s="166"/>
      <c r="I15" s="166">
        <f>SUM(I16:I28)</f>
        <v>0</v>
      </c>
      <c r="J15" s="166"/>
      <c r="K15" s="166">
        <f>SUM(K16:K28)</f>
        <v>0</v>
      </c>
      <c r="L15" s="166"/>
      <c r="M15" s="166">
        <f>SUM(M16:M28)</f>
        <v>0</v>
      </c>
      <c r="N15" s="166"/>
      <c r="O15" s="166">
        <f>SUM(O16:O28)</f>
        <v>2.5300000000000002</v>
      </c>
      <c r="P15" s="166"/>
      <c r="Q15" s="166">
        <f>SUM(Q16:Q28)</f>
        <v>0</v>
      </c>
      <c r="R15" s="166"/>
      <c r="S15" s="166"/>
      <c r="T15" s="166"/>
      <c r="U15" s="166"/>
      <c r="V15" s="166">
        <f>SUM(V16:V28)</f>
        <v>52.24</v>
      </c>
      <c r="W15" s="166"/>
      <c r="AG15" t="s">
        <v>144</v>
      </c>
    </row>
    <row r="16" spans="1:60" outlineLevel="1" x14ac:dyDescent="0.2">
      <c r="A16" s="173">
        <v>4</v>
      </c>
      <c r="B16" s="174" t="s">
        <v>157</v>
      </c>
      <c r="C16" s="188" t="s">
        <v>158</v>
      </c>
      <c r="D16" s="175" t="s">
        <v>147</v>
      </c>
      <c r="E16" s="176">
        <v>23.5989</v>
      </c>
      <c r="F16" s="177"/>
      <c r="G16" s="178">
        <f>ROUND(E16*F16,2)</f>
        <v>0</v>
      </c>
      <c r="H16" s="163"/>
      <c r="I16" s="162">
        <f>ROUND(E16*H16,2)</f>
        <v>0</v>
      </c>
      <c r="J16" s="163"/>
      <c r="K16" s="162">
        <f>ROUND(E16*J16,2)</f>
        <v>0</v>
      </c>
      <c r="L16" s="162">
        <v>15</v>
      </c>
      <c r="M16" s="162">
        <f>G16*(1+L16/100)</f>
        <v>0</v>
      </c>
      <c r="N16" s="162">
        <v>2.5999999999999999E-2</v>
      </c>
      <c r="O16" s="162">
        <f>ROUND(E16*N16,2)</f>
        <v>0.61</v>
      </c>
      <c r="P16" s="162">
        <v>0</v>
      </c>
      <c r="Q16" s="162">
        <f>ROUND(E16*P16,2)</f>
        <v>0</v>
      </c>
      <c r="R16" s="162"/>
      <c r="S16" s="162" t="s">
        <v>148</v>
      </c>
      <c r="T16" s="162" t="s">
        <v>148</v>
      </c>
      <c r="U16" s="162">
        <v>0.42</v>
      </c>
      <c r="V16" s="162">
        <f>ROUND(E16*U16,2)</f>
        <v>9.91</v>
      </c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149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9"/>
      <c r="B17" s="160"/>
      <c r="C17" s="189" t="s">
        <v>159</v>
      </c>
      <c r="D17" s="164"/>
      <c r="E17" s="165">
        <v>21.3489</v>
      </c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151</v>
      </c>
      <c r="AH17" s="152">
        <v>0</v>
      </c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/>
      <c r="B18" s="160"/>
      <c r="C18" s="189" t="s">
        <v>160</v>
      </c>
      <c r="D18" s="164"/>
      <c r="E18" s="165">
        <v>2.25</v>
      </c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151</v>
      </c>
      <c r="AH18" s="152">
        <v>0</v>
      </c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ht="22.5" outlineLevel="1" x14ac:dyDescent="0.2">
      <c r="A19" s="173">
        <v>5</v>
      </c>
      <c r="B19" s="174" t="s">
        <v>161</v>
      </c>
      <c r="C19" s="188" t="s">
        <v>162</v>
      </c>
      <c r="D19" s="175" t="s">
        <v>163</v>
      </c>
      <c r="E19" s="176">
        <v>22.759</v>
      </c>
      <c r="F19" s="177"/>
      <c r="G19" s="178">
        <f>ROUND(E19*F19,2)</f>
        <v>0</v>
      </c>
      <c r="H19" s="163"/>
      <c r="I19" s="162">
        <f>ROUND(E19*H19,2)</f>
        <v>0</v>
      </c>
      <c r="J19" s="163"/>
      <c r="K19" s="162">
        <f>ROUND(E19*J19,2)</f>
        <v>0</v>
      </c>
      <c r="L19" s="162">
        <v>15</v>
      </c>
      <c r="M19" s="162">
        <f>G19*(1+L19/100)</f>
        <v>0</v>
      </c>
      <c r="N19" s="162">
        <v>2.3800000000000002E-3</v>
      </c>
      <c r="O19" s="162">
        <f>ROUND(E19*N19,2)</f>
        <v>0.05</v>
      </c>
      <c r="P19" s="162">
        <v>0</v>
      </c>
      <c r="Q19" s="162">
        <f>ROUND(E19*P19,2)</f>
        <v>0</v>
      </c>
      <c r="R19" s="162"/>
      <c r="S19" s="162" t="s">
        <v>148</v>
      </c>
      <c r="T19" s="162" t="s">
        <v>148</v>
      </c>
      <c r="U19" s="162">
        <v>0.18232999999999999</v>
      </c>
      <c r="V19" s="162">
        <f>ROUND(E19*U19,2)</f>
        <v>4.1500000000000004</v>
      </c>
      <c r="W19" s="162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149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9"/>
      <c r="B20" s="160"/>
      <c r="C20" s="189" t="s">
        <v>164</v>
      </c>
      <c r="D20" s="164"/>
      <c r="E20" s="165">
        <v>9.34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151</v>
      </c>
      <c r="AH20" s="152">
        <v>0</v>
      </c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9"/>
      <c r="B21" s="160"/>
      <c r="C21" s="189" t="s">
        <v>165</v>
      </c>
      <c r="D21" s="164"/>
      <c r="E21" s="165">
        <v>3.29</v>
      </c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151</v>
      </c>
      <c r="AH21" s="152">
        <v>0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9"/>
      <c r="B22" s="160"/>
      <c r="C22" s="189" t="s">
        <v>166</v>
      </c>
      <c r="D22" s="164"/>
      <c r="E22" s="165">
        <v>10.129</v>
      </c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151</v>
      </c>
      <c r="AH22" s="152">
        <v>0</v>
      </c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73">
        <v>6</v>
      </c>
      <c r="B23" s="174" t="s">
        <v>167</v>
      </c>
      <c r="C23" s="188" t="s">
        <v>168</v>
      </c>
      <c r="D23" s="175" t="s">
        <v>147</v>
      </c>
      <c r="E23" s="176">
        <v>6.4374000000000002</v>
      </c>
      <c r="F23" s="177"/>
      <c r="G23" s="178">
        <f>ROUND(E23*F23,2)</f>
        <v>0</v>
      </c>
      <c r="H23" s="163"/>
      <c r="I23" s="162">
        <f>ROUND(E23*H23,2)</f>
        <v>0</v>
      </c>
      <c r="J23" s="163"/>
      <c r="K23" s="162">
        <f>ROUND(E23*J23,2)</f>
        <v>0</v>
      </c>
      <c r="L23" s="162">
        <v>15</v>
      </c>
      <c r="M23" s="162">
        <f>G23*(1+L23/100)</f>
        <v>0</v>
      </c>
      <c r="N23" s="162">
        <v>4.7660000000000001E-2</v>
      </c>
      <c r="O23" s="162">
        <f>ROUND(E23*N23,2)</f>
        <v>0.31</v>
      </c>
      <c r="P23" s="162">
        <v>0</v>
      </c>
      <c r="Q23" s="162">
        <f>ROUND(E23*P23,2)</f>
        <v>0</v>
      </c>
      <c r="R23" s="162"/>
      <c r="S23" s="162" t="s">
        <v>148</v>
      </c>
      <c r="T23" s="162" t="s">
        <v>148</v>
      </c>
      <c r="U23" s="162">
        <v>0.65600000000000003</v>
      </c>
      <c r="V23" s="162">
        <f>ROUND(E23*U23,2)</f>
        <v>4.22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149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9"/>
      <c r="B24" s="160"/>
      <c r="C24" s="189" t="s">
        <v>169</v>
      </c>
      <c r="D24" s="164"/>
      <c r="E24" s="165">
        <v>6.4374000000000002</v>
      </c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151</v>
      </c>
      <c r="AH24" s="152">
        <v>0</v>
      </c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73">
        <v>7</v>
      </c>
      <c r="B25" s="174" t="s">
        <v>170</v>
      </c>
      <c r="C25" s="188" t="s">
        <v>171</v>
      </c>
      <c r="D25" s="175" t="s">
        <v>147</v>
      </c>
      <c r="E25" s="176">
        <v>50.370800000000003</v>
      </c>
      <c r="F25" s="177"/>
      <c r="G25" s="178">
        <f>ROUND(E25*F25,2)</f>
        <v>0</v>
      </c>
      <c r="H25" s="163"/>
      <c r="I25" s="162">
        <f>ROUND(E25*H25,2)</f>
        <v>0</v>
      </c>
      <c r="J25" s="163"/>
      <c r="K25" s="162">
        <f>ROUND(E25*J25,2)</f>
        <v>0</v>
      </c>
      <c r="L25" s="162">
        <v>15</v>
      </c>
      <c r="M25" s="162">
        <f>G25*(1+L25/100)</f>
        <v>0</v>
      </c>
      <c r="N25" s="162">
        <v>1.5740000000000001E-2</v>
      </c>
      <c r="O25" s="162">
        <f>ROUND(E25*N25,2)</f>
        <v>0.79</v>
      </c>
      <c r="P25" s="162">
        <v>0</v>
      </c>
      <c r="Q25" s="162">
        <f>ROUND(E25*P25,2)</f>
        <v>0</v>
      </c>
      <c r="R25" s="162"/>
      <c r="S25" s="162" t="s">
        <v>148</v>
      </c>
      <c r="T25" s="162" t="s">
        <v>148</v>
      </c>
      <c r="U25" s="162">
        <v>0.33481</v>
      </c>
      <c r="V25" s="162">
        <f>ROUND(E25*U25,2)</f>
        <v>16.86</v>
      </c>
      <c r="W25" s="162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149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189" t="s">
        <v>172</v>
      </c>
      <c r="D26" s="164"/>
      <c r="E26" s="165">
        <v>50.370800000000003</v>
      </c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151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3">
        <v>8</v>
      </c>
      <c r="B27" s="174" t="s">
        <v>173</v>
      </c>
      <c r="C27" s="188" t="s">
        <v>174</v>
      </c>
      <c r="D27" s="175" t="s">
        <v>147</v>
      </c>
      <c r="E27" s="176">
        <v>29.3628</v>
      </c>
      <c r="F27" s="177"/>
      <c r="G27" s="178">
        <f>ROUND(E27*F27,2)</f>
        <v>0</v>
      </c>
      <c r="H27" s="163"/>
      <c r="I27" s="162">
        <f>ROUND(E27*H27,2)</f>
        <v>0</v>
      </c>
      <c r="J27" s="163"/>
      <c r="K27" s="162">
        <f>ROUND(E27*J27,2)</f>
        <v>0</v>
      </c>
      <c r="L27" s="162">
        <v>15</v>
      </c>
      <c r="M27" s="162">
        <f>G27*(1+L27/100)</f>
        <v>0</v>
      </c>
      <c r="N27" s="162">
        <v>2.606E-2</v>
      </c>
      <c r="O27" s="162">
        <f>ROUND(E27*N27,2)</f>
        <v>0.77</v>
      </c>
      <c r="P27" s="162">
        <v>0</v>
      </c>
      <c r="Q27" s="162">
        <f>ROUND(E27*P27,2)</f>
        <v>0</v>
      </c>
      <c r="R27" s="162"/>
      <c r="S27" s="162" t="s">
        <v>148</v>
      </c>
      <c r="T27" s="162" t="s">
        <v>148</v>
      </c>
      <c r="U27" s="162">
        <v>0.58225000000000005</v>
      </c>
      <c r="V27" s="162">
        <f>ROUND(E27*U27,2)</f>
        <v>17.100000000000001</v>
      </c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149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 x14ac:dyDescent="0.2">
      <c r="A28" s="159"/>
      <c r="B28" s="160"/>
      <c r="C28" s="189" t="s">
        <v>175</v>
      </c>
      <c r="D28" s="164"/>
      <c r="E28" s="165">
        <v>29.3628</v>
      </c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151</v>
      </c>
      <c r="AH28" s="152">
        <v>0</v>
      </c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x14ac:dyDescent="0.2">
      <c r="A29" s="167" t="s">
        <v>143</v>
      </c>
      <c r="B29" s="168" t="s">
        <v>78</v>
      </c>
      <c r="C29" s="187" t="s">
        <v>79</v>
      </c>
      <c r="D29" s="169"/>
      <c r="E29" s="170"/>
      <c r="F29" s="171"/>
      <c r="G29" s="172">
        <f>SUMIF(AG30:AG35,"&lt;&gt;NOR",G30:G35)</f>
        <v>0</v>
      </c>
      <c r="H29" s="166"/>
      <c r="I29" s="166">
        <f>SUM(I30:I35)</f>
        <v>0</v>
      </c>
      <c r="J29" s="166"/>
      <c r="K29" s="166">
        <f>SUM(K30:K35)</f>
        <v>0</v>
      </c>
      <c r="L29" s="166"/>
      <c r="M29" s="166">
        <f>SUM(M30:M35)</f>
        <v>0</v>
      </c>
      <c r="N29" s="166"/>
      <c r="O29" s="166">
        <f>SUM(O30:O35)</f>
        <v>0.01</v>
      </c>
      <c r="P29" s="166"/>
      <c r="Q29" s="166">
        <f>SUM(Q30:Q35)</f>
        <v>0</v>
      </c>
      <c r="R29" s="166"/>
      <c r="S29" s="166"/>
      <c r="T29" s="166"/>
      <c r="U29" s="166"/>
      <c r="V29" s="166">
        <f>SUM(V30:V35)</f>
        <v>0.15</v>
      </c>
      <c r="W29" s="166"/>
      <c r="AG29" t="s">
        <v>144</v>
      </c>
    </row>
    <row r="30" spans="1:60" outlineLevel="1" x14ac:dyDescent="0.2">
      <c r="A30" s="173">
        <v>9</v>
      </c>
      <c r="B30" s="174" t="s">
        <v>176</v>
      </c>
      <c r="C30" s="188" t="s">
        <v>177</v>
      </c>
      <c r="D30" s="175" t="s">
        <v>163</v>
      </c>
      <c r="E30" s="176">
        <v>2</v>
      </c>
      <c r="F30" s="177"/>
      <c r="G30" s="178">
        <f>ROUND(E30*F30,2)</f>
        <v>0</v>
      </c>
      <c r="H30" s="163"/>
      <c r="I30" s="162">
        <f>ROUND(E30*H30,2)</f>
        <v>0</v>
      </c>
      <c r="J30" s="163"/>
      <c r="K30" s="162">
        <f>ROUND(E30*J30,2)</f>
        <v>0</v>
      </c>
      <c r="L30" s="162">
        <v>15</v>
      </c>
      <c r="M30" s="162">
        <f>G30*(1+L30/100)</f>
        <v>0</v>
      </c>
      <c r="N30" s="162">
        <v>3.0000000000000001E-3</v>
      </c>
      <c r="O30" s="162">
        <f>ROUND(E30*N30,2)</f>
        <v>0.01</v>
      </c>
      <c r="P30" s="162">
        <v>0</v>
      </c>
      <c r="Q30" s="162">
        <f>ROUND(E30*P30,2)</f>
        <v>0</v>
      </c>
      <c r="R30" s="162"/>
      <c r="S30" s="162" t="s">
        <v>148</v>
      </c>
      <c r="T30" s="162" t="s">
        <v>148</v>
      </c>
      <c r="U30" s="162">
        <v>7.3999999999999996E-2</v>
      </c>
      <c r="V30" s="162">
        <f>ROUND(E30*U30,2)</f>
        <v>0.15</v>
      </c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149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9"/>
      <c r="B31" s="160"/>
      <c r="C31" s="189" t="s">
        <v>178</v>
      </c>
      <c r="D31" s="164"/>
      <c r="E31" s="165">
        <v>2</v>
      </c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151</v>
      </c>
      <c r="AH31" s="152">
        <v>0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73">
        <v>10</v>
      </c>
      <c r="B32" s="174" t="s">
        <v>179</v>
      </c>
      <c r="C32" s="188" t="s">
        <v>180</v>
      </c>
      <c r="D32" s="175" t="s">
        <v>147</v>
      </c>
      <c r="E32" s="176">
        <v>28.63</v>
      </c>
      <c r="F32" s="177"/>
      <c r="G32" s="178">
        <f>ROUND(E32*F32,2)</f>
        <v>0</v>
      </c>
      <c r="H32" s="163"/>
      <c r="I32" s="162">
        <f>ROUND(E32*H32,2)</f>
        <v>0</v>
      </c>
      <c r="J32" s="163"/>
      <c r="K32" s="162">
        <f>ROUND(E32*J32,2)</f>
        <v>0</v>
      </c>
      <c r="L32" s="162">
        <v>15</v>
      </c>
      <c r="M32" s="162">
        <f>G32*(1+L32/100)</f>
        <v>0</v>
      </c>
      <c r="N32" s="162">
        <v>0</v>
      </c>
      <c r="O32" s="162">
        <f>ROUND(E32*N32,2)</f>
        <v>0</v>
      </c>
      <c r="P32" s="162">
        <v>0</v>
      </c>
      <c r="Q32" s="162">
        <f>ROUND(E32*P32,2)</f>
        <v>0</v>
      </c>
      <c r="R32" s="162"/>
      <c r="S32" s="162" t="s">
        <v>148</v>
      </c>
      <c r="T32" s="162" t="s">
        <v>148</v>
      </c>
      <c r="U32" s="162">
        <v>0</v>
      </c>
      <c r="V32" s="162">
        <f>ROUND(E32*U32,2)</f>
        <v>0</v>
      </c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181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9"/>
      <c r="B33" s="160"/>
      <c r="C33" s="189" t="s">
        <v>182</v>
      </c>
      <c r="D33" s="164"/>
      <c r="E33" s="165">
        <v>28.63</v>
      </c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151</v>
      </c>
      <c r="AH33" s="152">
        <v>0</v>
      </c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73">
        <v>11</v>
      </c>
      <c r="B34" s="174" t="s">
        <v>183</v>
      </c>
      <c r="C34" s="188" t="s">
        <v>184</v>
      </c>
      <c r="D34" s="175" t="s">
        <v>185</v>
      </c>
      <c r="E34" s="176">
        <v>229.04</v>
      </c>
      <c r="F34" s="177"/>
      <c r="G34" s="178">
        <f>ROUND(E34*F34,2)</f>
        <v>0</v>
      </c>
      <c r="H34" s="163"/>
      <c r="I34" s="162">
        <f>ROUND(E34*H34,2)</f>
        <v>0</v>
      </c>
      <c r="J34" s="163"/>
      <c r="K34" s="162">
        <f>ROUND(E34*J34,2)</f>
        <v>0</v>
      </c>
      <c r="L34" s="162">
        <v>15</v>
      </c>
      <c r="M34" s="162">
        <f>G34*(1+L34/100)</f>
        <v>0</v>
      </c>
      <c r="N34" s="162">
        <v>0</v>
      </c>
      <c r="O34" s="162">
        <f>ROUND(E34*N34,2)</f>
        <v>0</v>
      </c>
      <c r="P34" s="162">
        <v>0</v>
      </c>
      <c r="Q34" s="162">
        <f>ROUND(E34*P34,2)</f>
        <v>0</v>
      </c>
      <c r="R34" s="162" t="s">
        <v>186</v>
      </c>
      <c r="S34" s="162" t="s">
        <v>148</v>
      </c>
      <c r="T34" s="162" t="s">
        <v>148</v>
      </c>
      <c r="U34" s="162">
        <v>0</v>
      </c>
      <c r="V34" s="162">
        <f>ROUND(E34*U34,2)</f>
        <v>0</v>
      </c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187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9"/>
      <c r="B35" s="160"/>
      <c r="C35" s="189" t="s">
        <v>188</v>
      </c>
      <c r="D35" s="164"/>
      <c r="E35" s="165">
        <v>229.04</v>
      </c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151</v>
      </c>
      <c r="AH35" s="152">
        <v>5</v>
      </c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x14ac:dyDescent="0.2">
      <c r="A36" s="167" t="s">
        <v>143</v>
      </c>
      <c r="B36" s="168" t="s">
        <v>80</v>
      </c>
      <c r="C36" s="187" t="s">
        <v>81</v>
      </c>
      <c r="D36" s="169"/>
      <c r="E36" s="170"/>
      <c r="F36" s="171"/>
      <c r="G36" s="172">
        <f>SUMIF(AG37:AG38,"&lt;&gt;NOR",G37:G38)</f>
        <v>0</v>
      </c>
      <c r="H36" s="166"/>
      <c r="I36" s="166">
        <f>SUM(I37:I38)</f>
        <v>0</v>
      </c>
      <c r="J36" s="166"/>
      <c r="K36" s="166">
        <f>SUM(K37:K38)</f>
        <v>0</v>
      </c>
      <c r="L36" s="166"/>
      <c r="M36" s="166">
        <f>SUM(M37:M38)</f>
        <v>0</v>
      </c>
      <c r="N36" s="166"/>
      <c r="O36" s="166">
        <f>SUM(O37:O38)</f>
        <v>0</v>
      </c>
      <c r="P36" s="166"/>
      <c r="Q36" s="166">
        <f>SUM(Q37:Q38)</f>
        <v>0</v>
      </c>
      <c r="R36" s="166"/>
      <c r="S36" s="166"/>
      <c r="T36" s="166"/>
      <c r="U36" s="166"/>
      <c r="V36" s="166">
        <f>SUM(V37:V38)</f>
        <v>0</v>
      </c>
      <c r="W36" s="166"/>
      <c r="AG36" t="s">
        <v>144</v>
      </c>
    </row>
    <row r="37" spans="1:60" outlineLevel="1" x14ac:dyDescent="0.2">
      <c r="A37" s="173">
        <v>12</v>
      </c>
      <c r="B37" s="174" t="s">
        <v>189</v>
      </c>
      <c r="C37" s="188" t="s">
        <v>190</v>
      </c>
      <c r="D37" s="175" t="s">
        <v>147</v>
      </c>
      <c r="E37" s="176">
        <v>28.63</v>
      </c>
      <c r="F37" s="177"/>
      <c r="G37" s="178">
        <f>ROUND(E37*F37,2)</f>
        <v>0</v>
      </c>
      <c r="H37" s="163"/>
      <c r="I37" s="162">
        <f>ROUND(E37*H37,2)</f>
        <v>0</v>
      </c>
      <c r="J37" s="163"/>
      <c r="K37" s="162">
        <f>ROUND(E37*J37,2)</f>
        <v>0</v>
      </c>
      <c r="L37" s="162">
        <v>15</v>
      </c>
      <c r="M37" s="162">
        <f>G37*(1+L37/100)</f>
        <v>0</v>
      </c>
      <c r="N37" s="162">
        <v>0</v>
      </c>
      <c r="O37" s="162">
        <f>ROUND(E37*N37,2)</f>
        <v>0</v>
      </c>
      <c r="P37" s="162">
        <v>0</v>
      </c>
      <c r="Q37" s="162">
        <f>ROUND(E37*P37,2)</f>
        <v>0</v>
      </c>
      <c r="R37" s="162"/>
      <c r="S37" s="162" t="s">
        <v>148</v>
      </c>
      <c r="T37" s="162" t="s">
        <v>148</v>
      </c>
      <c r="U37" s="162">
        <v>0</v>
      </c>
      <c r="V37" s="162">
        <f>ROUND(E37*U37,2)</f>
        <v>0</v>
      </c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181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59"/>
      <c r="B38" s="160"/>
      <c r="C38" s="189" t="s">
        <v>182</v>
      </c>
      <c r="D38" s="164"/>
      <c r="E38" s="165">
        <v>28.63</v>
      </c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151</v>
      </c>
      <c r="AH38" s="152">
        <v>0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ht="25.5" x14ac:dyDescent="0.2">
      <c r="A39" s="167" t="s">
        <v>143</v>
      </c>
      <c r="B39" s="168" t="s">
        <v>82</v>
      </c>
      <c r="C39" s="187" t="s">
        <v>83</v>
      </c>
      <c r="D39" s="169"/>
      <c r="E39" s="170"/>
      <c r="F39" s="171"/>
      <c r="G39" s="172">
        <f>SUMIF(AG40:AG44,"&lt;&gt;NOR",G40:G44)</f>
        <v>0</v>
      </c>
      <c r="H39" s="166"/>
      <c r="I39" s="166">
        <f>SUM(I40:I44)</f>
        <v>0</v>
      </c>
      <c r="J39" s="166"/>
      <c r="K39" s="166">
        <f>SUM(K40:K44)</f>
        <v>0</v>
      </c>
      <c r="L39" s="166"/>
      <c r="M39" s="166">
        <f>SUM(M40:M44)</f>
        <v>0</v>
      </c>
      <c r="N39" s="166"/>
      <c r="O39" s="166">
        <f>SUM(O40:O44)</f>
        <v>0</v>
      </c>
      <c r="P39" s="166"/>
      <c r="Q39" s="166">
        <f>SUM(Q40:Q44)</f>
        <v>0</v>
      </c>
      <c r="R39" s="166"/>
      <c r="S39" s="166"/>
      <c r="T39" s="166"/>
      <c r="U39" s="166"/>
      <c r="V39" s="166">
        <f>SUM(V40:V44)</f>
        <v>0</v>
      </c>
      <c r="W39" s="166"/>
      <c r="AG39" t="s">
        <v>144</v>
      </c>
    </row>
    <row r="40" spans="1:60" outlineLevel="1" x14ac:dyDescent="0.2">
      <c r="A40" s="173">
        <v>13</v>
      </c>
      <c r="B40" s="174" t="s">
        <v>191</v>
      </c>
      <c r="C40" s="188" t="s">
        <v>192</v>
      </c>
      <c r="D40" s="175" t="s">
        <v>147</v>
      </c>
      <c r="E40" s="176">
        <v>28.63</v>
      </c>
      <c r="F40" s="177"/>
      <c r="G40" s="178">
        <f>ROUND(E40*F40,2)</f>
        <v>0</v>
      </c>
      <c r="H40" s="163"/>
      <c r="I40" s="162">
        <f>ROUND(E40*H40,2)</f>
        <v>0</v>
      </c>
      <c r="J40" s="163"/>
      <c r="K40" s="162">
        <f>ROUND(E40*J40,2)</f>
        <v>0</v>
      </c>
      <c r="L40" s="162">
        <v>15</v>
      </c>
      <c r="M40" s="162">
        <f>G40*(1+L40/100)</f>
        <v>0</v>
      </c>
      <c r="N40" s="162">
        <v>0</v>
      </c>
      <c r="O40" s="162">
        <f>ROUND(E40*N40,2)</f>
        <v>0</v>
      </c>
      <c r="P40" s="162">
        <v>0</v>
      </c>
      <c r="Q40" s="162">
        <f>ROUND(E40*P40,2)</f>
        <v>0</v>
      </c>
      <c r="R40" s="162"/>
      <c r="S40" s="162" t="s">
        <v>148</v>
      </c>
      <c r="T40" s="162" t="s">
        <v>148</v>
      </c>
      <c r="U40" s="162">
        <v>0</v>
      </c>
      <c r="V40" s="162">
        <f>ROUND(E40*U40,2)</f>
        <v>0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181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9"/>
      <c r="B41" s="160"/>
      <c r="C41" s="189" t="s">
        <v>182</v>
      </c>
      <c r="D41" s="164"/>
      <c r="E41" s="165">
        <v>28.63</v>
      </c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151</v>
      </c>
      <c r="AH41" s="152">
        <v>0</v>
      </c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79">
        <v>14</v>
      </c>
      <c r="B42" s="180" t="s">
        <v>193</v>
      </c>
      <c r="C42" s="190" t="s">
        <v>194</v>
      </c>
      <c r="D42" s="181" t="s">
        <v>195</v>
      </c>
      <c r="E42" s="182">
        <v>1</v>
      </c>
      <c r="F42" s="183"/>
      <c r="G42" s="184">
        <f>ROUND(E42*F42,2)</f>
        <v>0</v>
      </c>
      <c r="H42" s="163"/>
      <c r="I42" s="162">
        <f>ROUND(E42*H42,2)</f>
        <v>0</v>
      </c>
      <c r="J42" s="163"/>
      <c r="K42" s="162">
        <f>ROUND(E42*J42,2)</f>
        <v>0</v>
      </c>
      <c r="L42" s="162">
        <v>15</v>
      </c>
      <c r="M42" s="162">
        <f>G42*(1+L42/100)</f>
        <v>0</v>
      </c>
      <c r="N42" s="162">
        <v>0</v>
      </c>
      <c r="O42" s="162">
        <f>ROUND(E42*N42,2)</f>
        <v>0</v>
      </c>
      <c r="P42" s="162">
        <v>0</v>
      </c>
      <c r="Q42" s="162">
        <f>ROUND(E42*P42,2)</f>
        <v>0</v>
      </c>
      <c r="R42" s="162"/>
      <c r="S42" s="162" t="s">
        <v>196</v>
      </c>
      <c r="T42" s="162" t="s">
        <v>197</v>
      </c>
      <c r="U42" s="162">
        <v>0</v>
      </c>
      <c r="V42" s="162">
        <f>ROUND(E42*U42,2)</f>
        <v>0</v>
      </c>
      <c r="W42" s="162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149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79">
        <v>15</v>
      </c>
      <c r="B43" s="180" t="s">
        <v>198</v>
      </c>
      <c r="C43" s="190" t="s">
        <v>199</v>
      </c>
      <c r="D43" s="181" t="s">
        <v>195</v>
      </c>
      <c r="E43" s="182">
        <v>1</v>
      </c>
      <c r="F43" s="183"/>
      <c r="G43" s="184">
        <f>ROUND(E43*F43,2)</f>
        <v>0</v>
      </c>
      <c r="H43" s="163"/>
      <c r="I43" s="162">
        <f>ROUND(E43*H43,2)</f>
        <v>0</v>
      </c>
      <c r="J43" s="163"/>
      <c r="K43" s="162">
        <f>ROUND(E43*J43,2)</f>
        <v>0</v>
      </c>
      <c r="L43" s="162">
        <v>15</v>
      </c>
      <c r="M43" s="162">
        <f>G43*(1+L43/100)</f>
        <v>0</v>
      </c>
      <c r="N43" s="162">
        <v>0</v>
      </c>
      <c r="O43" s="162">
        <f>ROUND(E43*N43,2)</f>
        <v>0</v>
      </c>
      <c r="P43" s="162">
        <v>0</v>
      </c>
      <c r="Q43" s="162">
        <f>ROUND(E43*P43,2)</f>
        <v>0</v>
      </c>
      <c r="R43" s="162"/>
      <c r="S43" s="162" t="s">
        <v>196</v>
      </c>
      <c r="T43" s="162" t="s">
        <v>197</v>
      </c>
      <c r="U43" s="162">
        <v>0</v>
      </c>
      <c r="V43" s="162">
        <f>ROUND(E43*U43,2)</f>
        <v>0</v>
      </c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149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79">
        <v>16</v>
      </c>
      <c r="B44" s="180" t="s">
        <v>200</v>
      </c>
      <c r="C44" s="190" t="s">
        <v>201</v>
      </c>
      <c r="D44" s="181" t="s">
        <v>195</v>
      </c>
      <c r="E44" s="182">
        <v>1</v>
      </c>
      <c r="F44" s="183"/>
      <c r="G44" s="184">
        <f>ROUND(E44*F44,2)</f>
        <v>0</v>
      </c>
      <c r="H44" s="163"/>
      <c r="I44" s="162">
        <f>ROUND(E44*H44,2)</f>
        <v>0</v>
      </c>
      <c r="J44" s="163"/>
      <c r="K44" s="162">
        <f>ROUND(E44*J44,2)</f>
        <v>0</v>
      </c>
      <c r="L44" s="162">
        <v>15</v>
      </c>
      <c r="M44" s="162">
        <f>G44*(1+L44/100)</f>
        <v>0</v>
      </c>
      <c r="N44" s="162">
        <v>0</v>
      </c>
      <c r="O44" s="162">
        <f>ROUND(E44*N44,2)</f>
        <v>0</v>
      </c>
      <c r="P44" s="162">
        <v>0</v>
      </c>
      <c r="Q44" s="162">
        <f>ROUND(E44*P44,2)</f>
        <v>0</v>
      </c>
      <c r="R44" s="162"/>
      <c r="S44" s="162" t="s">
        <v>196</v>
      </c>
      <c r="T44" s="162" t="s">
        <v>197</v>
      </c>
      <c r="U44" s="162">
        <v>0</v>
      </c>
      <c r="V44" s="162">
        <f>ROUND(E44*U44,2)</f>
        <v>0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149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x14ac:dyDescent="0.2">
      <c r="A45" s="167" t="s">
        <v>143</v>
      </c>
      <c r="B45" s="168" t="s">
        <v>84</v>
      </c>
      <c r="C45" s="187" t="s">
        <v>85</v>
      </c>
      <c r="D45" s="169"/>
      <c r="E45" s="170"/>
      <c r="F45" s="171"/>
      <c r="G45" s="172">
        <f>SUMIF(AG46:AG68,"&lt;&gt;NOR",G46:G68)</f>
        <v>0</v>
      </c>
      <c r="H45" s="166"/>
      <c r="I45" s="166">
        <f>SUM(I46:I68)</f>
        <v>0</v>
      </c>
      <c r="J45" s="166"/>
      <c r="K45" s="166">
        <f>SUM(K46:K68)</f>
        <v>0</v>
      </c>
      <c r="L45" s="166"/>
      <c r="M45" s="166">
        <f>SUM(M46:M68)</f>
        <v>0</v>
      </c>
      <c r="N45" s="166"/>
      <c r="O45" s="166">
        <f>SUM(O46:O68)</f>
        <v>0</v>
      </c>
      <c r="P45" s="166"/>
      <c r="Q45" s="166">
        <f>SUM(Q46:Q68)</f>
        <v>3.4999999999999996</v>
      </c>
      <c r="R45" s="166"/>
      <c r="S45" s="166"/>
      <c r="T45" s="166"/>
      <c r="U45" s="166"/>
      <c r="V45" s="166">
        <f>SUM(V46:V68)</f>
        <v>938.27</v>
      </c>
      <c r="W45" s="166"/>
      <c r="AG45" t="s">
        <v>144</v>
      </c>
    </row>
    <row r="46" spans="1:60" outlineLevel="1" x14ac:dyDescent="0.2">
      <c r="A46" s="173">
        <v>17</v>
      </c>
      <c r="B46" s="174" t="s">
        <v>202</v>
      </c>
      <c r="C46" s="188" t="s">
        <v>203</v>
      </c>
      <c r="D46" s="175" t="s">
        <v>147</v>
      </c>
      <c r="E46" s="176">
        <v>6.42</v>
      </c>
      <c r="F46" s="177"/>
      <c r="G46" s="178">
        <f>ROUND(E46*F46,2)</f>
        <v>0</v>
      </c>
      <c r="H46" s="163"/>
      <c r="I46" s="162">
        <f>ROUND(E46*H46,2)</f>
        <v>0</v>
      </c>
      <c r="J46" s="163"/>
      <c r="K46" s="162">
        <f>ROUND(E46*J46,2)</f>
        <v>0</v>
      </c>
      <c r="L46" s="162">
        <v>15</v>
      </c>
      <c r="M46" s="162">
        <f>G46*(1+L46/100)</f>
        <v>0</v>
      </c>
      <c r="N46" s="162">
        <v>3.3E-4</v>
      </c>
      <c r="O46" s="162">
        <f>ROUND(E46*N46,2)</f>
        <v>0</v>
      </c>
      <c r="P46" s="162">
        <v>1.183E-2</v>
      </c>
      <c r="Q46" s="162">
        <f>ROUND(E46*P46,2)</f>
        <v>0.08</v>
      </c>
      <c r="R46" s="162"/>
      <c r="S46" s="162" t="s">
        <v>148</v>
      </c>
      <c r="T46" s="162" t="s">
        <v>148</v>
      </c>
      <c r="U46" s="162">
        <v>0.34599999999999997</v>
      </c>
      <c r="V46" s="162">
        <f>ROUND(E46*U46,2)</f>
        <v>2.2200000000000002</v>
      </c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149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59"/>
      <c r="B47" s="160"/>
      <c r="C47" s="189" t="s">
        <v>154</v>
      </c>
      <c r="D47" s="164"/>
      <c r="E47" s="165">
        <v>6.42</v>
      </c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151</v>
      </c>
      <c r="AH47" s="152">
        <v>0</v>
      </c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73">
        <v>18</v>
      </c>
      <c r="B48" s="174" t="s">
        <v>204</v>
      </c>
      <c r="C48" s="188" t="s">
        <v>205</v>
      </c>
      <c r="D48" s="175" t="s">
        <v>147</v>
      </c>
      <c r="E48" s="176">
        <v>6.42</v>
      </c>
      <c r="F48" s="177"/>
      <c r="G48" s="178">
        <f>ROUND(E48*F48,2)</f>
        <v>0</v>
      </c>
      <c r="H48" s="163"/>
      <c r="I48" s="162">
        <f>ROUND(E48*H48,2)</f>
        <v>0</v>
      </c>
      <c r="J48" s="163"/>
      <c r="K48" s="162">
        <f>ROUND(E48*J48,2)</f>
        <v>0</v>
      </c>
      <c r="L48" s="162">
        <v>15</v>
      </c>
      <c r="M48" s="162">
        <f>G48*(1+L48/100)</f>
        <v>0</v>
      </c>
      <c r="N48" s="162">
        <v>0</v>
      </c>
      <c r="O48" s="162">
        <f>ROUND(E48*N48,2)</f>
        <v>0</v>
      </c>
      <c r="P48" s="162">
        <v>3.2000000000000002E-3</v>
      </c>
      <c r="Q48" s="162">
        <f>ROUND(E48*P48,2)</f>
        <v>0.02</v>
      </c>
      <c r="R48" s="162"/>
      <c r="S48" s="162" t="s">
        <v>148</v>
      </c>
      <c r="T48" s="162" t="s">
        <v>148</v>
      </c>
      <c r="U48" s="162">
        <v>6.3E-2</v>
      </c>
      <c r="V48" s="162">
        <f>ROUND(E48*U48,2)</f>
        <v>0.4</v>
      </c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149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59"/>
      <c r="B49" s="160"/>
      <c r="C49" s="189" t="s">
        <v>206</v>
      </c>
      <c r="D49" s="164"/>
      <c r="E49" s="165">
        <v>6.42</v>
      </c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151</v>
      </c>
      <c r="AH49" s="152">
        <v>5</v>
      </c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ht="22.5" outlineLevel="1" x14ac:dyDescent="0.2">
      <c r="A50" s="173">
        <v>19</v>
      </c>
      <c r="B50" s="174" t="s">
        <v>207</v>
      </c>
      <c r="C50" s="188" t="s">
        <v>208</v>
      </c>
      <c r="D50" s="175" t="s">
        <v>147</v>
      </c>
      <c r="E50" s="176">
        <v>6.42</v>
      </c>
      <c r="F50" s="177"/>
      <c r="G50" s="178">
        <f>ROUND(E50*F50,2)</f>
        <v>0</v>
      </c>
      <c r="H50" s="163"/>
      <c r="I50" s="162">
        <f>ROUND(E50*H50,2)</f>
        <v>0</v>
      </c>
      <c r="J50" s="163"/>
      <c r="K50" s="162">
        <f>ROUND(E50*J50,2)</f>
        <v>0</v>
      </c>
      <c r="L50" s="162">
        <v>15</v>
      </c>
      <c r="M50" s="162">
        <f>G50*(1+L50/100)</f>
        <v>0</v>
      </c>
      <c r="N50" s="162">
        <v>0</v>
      </c>
      <c r="O50" s="162">
        <f>ROUND(E50*N50,2)</f>
        <v>0</v>
      </c>
      <c r="P50" s="162">
        <v>0.02</v>
      </c>
      <c r="Q50" s="162">
        <f>ROUND(E50*P50,2)</f>
        <v>0.13</v>
      </c>
      <c r="R50" s="162"/>
      <c r="S50" s="162" t="s">
        <v>148</v>
      </c>
      <c r="T50" s="162" t="s">
        <v>148</v>
      </c>
      <c r="U50" s="162">
        <v>0.23</v>
      </c>
      <c r="V50" s="162">
        <f>ROUND(E50*U50,2)</f>
        <v>1.48</v>
      </c>
      <c r="W50" s="162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149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59"/>
      <c r="B51" s="160"/>
      <c r="C51" s="189" t="s">
        <v>154</v>
      </c>
      <c r="D51" s="164"/>
      <c r="E51" s="165">
        <v>6.42</v>
      </c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151</v>
      </c>
      <c r="AH51" s="152">
        <v>0</v>
      </c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73">
        <v>20</v>
      </c>
      <c r="B52" s="174" t="s">
        <v>209</v>
      </c>
      <c r="C52" s="188" t="s">
        <v>210</v>
      </c>
      <c r="D52" s="175" t="s">
        <v>147</v>
      </c>
      <c r="E52" s="176">
        <v>1.8</v>
      </c>
      <c r="F52" s="177"/>
      <c r="G52" s="178">
        <f>ROUND(E52*F52,2)</f>
        <v>0</v>
      </c>
      <c r="H52" s="163"/>
      <c r="I52" s="162">
        <f>ROUND(E52*H52,2)</f>
        <v>0</v>
      </c>
      <c r="J52" s="163"/>
      <c r="K52" s="162">
        <f>ROUND(E52*J52,2)</f>
        <v>0</v>
      </c>
      <c r="L52" s="162">
        <v>15</v>
      </c>
      <c r="M52" s="162">
        <f>G52*(1+L52/100)</f>
        <v>0</v>
      </c>
      <c r="N52" s="162">
        <v>1.17E-3</v>
      </c>
      <c r="O52" s="162">
        <f>ROUND(E52*N52,2)</f>
        <v>0</v>
      </c>
      <c r="P52" s="162">
        <v>7.5999999999999998E-2</v>
      </c>
      <c r="Q52" s="162">
        <f>ROUND(E52*P52,2)</f>
        <v>0.14000000000000001</v>
      </c>
      <c r="R52" s="162"/>
      <c r="S52" s="162" t="s">
        <v>148</v>
      </c>
      <c r="T52" s="162" t="s">
        <v>148</v>
      </c>
      <c r="U52" s="162">
        <v>0.93899999999999995</v>
      </c>
      <c r="V52" s="162">
        <f>ROUND(E52*U52,2)</f>
        <v>1.69</v>
      </c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149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59"/>
      <c r="B53" s="160"/>
      <c r="C53" s="189" t="s">
        <v>211</v>
      </c>
      <c r="D53" s="164"/>
      <c r="E53" s="165">
        <v>1.8</v>
      </c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151</v>
      </c>
      <c r="AH53" s="152">
        <v>0</v>
      </c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73">
        <v>21</v>
      </c>
      <c r="B54" s="174" t="s">
        <v>212</v>
      </c>
      <c r="C54" s="188" t="s">
        <v>213</v>
      </c>
      <c r="D54" s="175" t="s">
        <v>147</v>
      </c>
      <c r="E54" s="176">
        <v>29.3628</v>
      </c>
      <c r="F54" s="177"/>
      <c r="G54" s="178">
        <f>ROUND(E54*F54,2)</f>
        <v>0</v>
      </c>
      <c r="H54" s="163"/>
      <c r="I54" s="162">
        <f>ROUND(E54*H54,2)</f>
        <v>0</v>
      </c>
      <c r="J54" s="163"/>
      <c r="K54" s="162">
        <f>ROUND(E54*J54,2)</f>
        <v>0</v>
      </c>
      <c r="L54" s="162">
        <v>15</v>
      </c>
      <c r="M54" s="162">
        <f>G54*(1+L54/100)</f>
        <v>0</v>
      </c>
      <c r="N54" s="162">
        <v>0</v>
      </c>
      <c r="O54" s="162">
        <f>ROUND(E54*N54,2)</f>
        <v>0</v>
      </c>
      <c r="P54" s="162">
        <v>0.02</v>
      </c>
      <c r="Q54" s="162">
        <f>ROUND(E54*P54,2)</f>
        <v>0.59</v>
      </c>
      <c r="R54" s="162"/>
      <c r="S54" s="162" t="s">
        <v>148</v>
      </c>
      <c r="T54" s="162" t="s">
        <v>148</v>
      </c>
      <c r="U54" s="162">
        <v>0.13</v>
      </c>
      <c r="V54" s="162">
        <f>ROUND(E54*U54,2)</f>
        <v>3.82</v>
      </c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149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59"/>
      <c r="B55" s="160"/>
      <c r="C55" s="189" t="s">
        <v>214</v>
      </c>
      <c r="D55" s="164"/>
      <c r="E55" s="165">
        <v>29.3628</v>
      </c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151</v>
      </c>
      <c r="AH55" s="152">
        <v>5</v>
      </c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73">
        <v>22</v>
      </c>
      <c r="B56" s="174" t="s">
        <v>215</v>
      </c>
      <c r="C56" s="188" t="s">
        <v>216</v>
      </c>
      <c r="D56" s="175" t="s">
        <v>147</v>
      </c>
      <c r="E56" s="176">
        <v>30.036300000000001</v>
      </c>
      <c r="F56" s="177"/>
      <c r="G56" s="178">
        <f>ROUND(E56*F56,2)</f>
        <v>0</v>
      </c>
      <c r="H56" s="163"/>
      <c r="I56" s="162">
        <f>ROUND(E56*H56,2)</f>
        <v>0</v>
      </c>
      <c r="J56" s="163"/>
      <c r="K56" s="162">
        <f>ROUND(E56*J56,2)</f>
        <v>0</v>
      </c>
      <c r="L56" s="162">
        <v>15</v>
      </c>
      <c r="M56" s="162">
        <f>G56*(1+L56/100)</f>
        <v>0</v>
      </c>
      <c r="N56" s="162">
        <v>0</v>
      </c>
      <c r="O56" s="162">
        <f>ROUND(E56*N56,2)</f>
        <v>0</v>
      </c>
      <c r="P56" s="162">
        <v>4.5999999999999999E-2</v>
      </c>
      <c r="Q56" s="162">
        <f>ROUND(E56*P56,2)</f>
        <v>1.38</v>
      </c>
      <c r="R56" s="162"/>
      <c r="S56" s="162" t="s">
        <v>148</v>
      </c>
      <c r="T56" s="162" t="s">
        <v>148</v>
      </c>
      <c r="U56" s="162">
        <v>0.26</v>
      </c>
      <c r="V56" s="162">
        <f>ROUND(E56*U56,2)</f>
        <v>7.81</v>
      </c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181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59"/>
      <c r="B57" s="160"/>
      <c r="C57" s="189" t="s">
        <v>217</v>
      </c>
      <c r="D57" s="164"/>
      <c r="E57" s="165">
        <v>23.5989</v>
      </c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151</v>
      </c>
      <c r="AH57" s="152">
        <v>5</v>
      </c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9"/>
      <c r="B58" s="160"/>
      <c r="C58" s="189" t="s">
        <v>218</v>
      </c>
      <c r="D58" s="164"/>
      <c r="E58" s="165">
        <v>6.4374000000000002</v>
      </c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151</v>
      </c>
      <c r="AH58" s="152">
        <v>5</v>
      </c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3">
        <v>23</v>
      </c>
      <c r="B59" s="174" t="s">
        <v>219</v>
      </c>
      <c r="C59" s="188" t="s">
        <v>220</v>
      </c>
      <c r="D59" s="175" t="s">
        <v>147</v>
      </c>
      <c r="E59" s="176">
        <v>23.5989</v>
      </c>
      <c r="F59" s="177"/>
      <c r="G59" s="178">
        <f>ROUND(E59*F59,2)</f>
        <v>0</v>
      </c>
      <c r="H59" s="163"/>
      <c r="I59" s="162">
        <f>ROUND(E59*H59,2)</f>
        <v>0</v>
      </c>
      <c r="J59" s="163"/>
      <c r="K59" s="162">
        <f>ROUND(E59*J59,2)</f>
        <v>0</v>
      </c>
      <c r="L59" s="162">
        <v>15</v>
      </c>
      <c r="M59" s="162">
        <f>G59*(1+L59/100)</f>
        <v>0</v>
      </c>
      <c r="N59" s="162">
        <v>0</v>
      </c>
      <c r="O59" s="162">
        <f>ROUND(E59*N59,2)</f>
        <v>0</v>
      </c>
      <c r="P59" s="162">
        <v>0</v>
      </c>
      <c r="Q59" s="162">
        <f>ROUND(E59*P59,2)</f>
        <v>0</v>
      </c>
      <c r="R59" s="162"/>
      <c r="S59" s="162" t="s">
        <v>148</v>
      </c>
      <c r="T59" s="162" t="s">
        <v>148</v>
      </c>
      <c r="U59" s="162">
        <v>1.92</v>
      </c>
      <c r="V59" s="162">
        <f>ROUND(E59*U59,2)</f>
        <v>45.31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181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9"/>
      <c r="B60" s="160"/>
      <c r="C60" s="189" t="s">
        <v>217</v>
      </c>
      <c r="D60" s="164"/>
      <c r="E60" s="165">
        <v>23.5989</v>
      </c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151</v>
      </c>
      <c r="AH60" s="152">
        <v>5</v>
      </c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9">
        <v>24</v>
      </c>
      <c r="B61" s="180" t="s">
        <v>221</v>
      </c>
      <c r="C61" s="190" t="s">
        <v>222</v>
      </c>
      <c r="D61" s="181" t="s">
        <v>223</v>
      </c>
      <c r="E61" s="182">
        <v>1</v>
      </c>
      <c r="F61" s="183"/>
      <c r="G61" s="184">
        <f t="shared" ref="G61:G67" si="0">ROUND(E61*F61,2)</f>
        <v>0</v>
      </c>
      <c r="H61" s="163"/>
      <c r="I61" s="162">
        <f t="shared" ref="I61:I67" si="1">ROUND(E61*H61,2)</f>
        <v>0</v>
      </c>
      <c r="J61" s="163"/>
      <c r="K61" s="162">
        <f t="shared" ref="K61:K67" si="2">ROUND(E61*J61,2)</f>
        <v>0</v>
      </c>
      <c r="L61" s="162">
        <v>15</v>
      </c>
      <c r="M61" s="162">
        <f t="shared" ref="M61:M67" si="3">G61*(1+L61/100)</f>
        <v>0</v>
      </c>
      <c r="N61" s="162">
        <v>0</v>
      </c>
      <c r="O61" s="162">
        <f t="shared" ref="O61:O67" si="4">ROUND(E61*N61,2)</f>
        <v>0</v>
      </c>
      <c r="P61" s="162">
        <v>1.933E-2</v>
      </c>
      <c r="Q61" s="162">
        <f t="shared" ref="Q61:Q67" si="5">ROUND(E61*P61,2)</f>
        <v>0.02</v>
      </c>
      <c r="R61" s="162"/>
      <c r="S61" s="162" t="s">
        <v>196</v>
      </c>
      <c r="T61" s="162" t="s">
        <v>148</v>
      </c>
      <c r="U61" s="162">
        <v>300.86599999999999</v>
      </c>
      <c r="V61" s="162">
        <f t="shared" ref="V61:V67" si="6">ROUND(E61*U61,2)</f>
        <v>300.87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149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79">
        <v>25</v>
      </c>
      <c r="B62" s="180" t="s">
        <v>224</v>
      </c>
      <c r="C62" s="190" t="s">
        <v>225</v>
      </c>
      <c r="D62" s="181" t="s">
        <v>223</v>
      </c>
      <c r="E62" s="182">
        <v>1</v>
      </c>
      <c r="F62" s="183"/>
      <c r="G62" s="184">
        <f t="shared" si="0"/>
        <v>0</v>
      </c>
      <c r="H62" s="163"/>
      <c r="I62" s="162">
        <f t="shared" si="1"/>
        <v>0</v>
      </c>
      <c r="J62" s="163"/>
      <c r="K62" s="162">
        <f t="shared" si="2"/>
        <v>0</v>
      </c>
      <c r="L62" s="162">
        <v>15</v>
      </c>
      <c r="M62" s="162">
        <f t="shared" si="3"/>
        <v>0</v>
      </c>
      <c r="N62" s="162">
        <v>0</v>
      </c>
      <c r="O62" s="162">
        <f t="shared" si="4"/>
        <v>0</v>
      </c>
      <c r="P62" s="162">
        <v>3.1870000000000002E-2</v>
      </c>
      <c r="Q62" s="162">
        <f t="shared" si="5"/>
        <v>0.03</v>
      </c>
      <c r="R62" s="162"/>
      <c r="S62" s="162" t="s">
        <v>196</v>
      </c>
      <c r="T62" s="162" t="s">
        <v>148</v>
      </c>
      <c r="U62" s="162">
        <v>301.73200000000003</v>
      </c>
      <c r="V62" s="162">
        <f t="shared" si="6"/>
        <v>301.73</v>
      </c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149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9">
        <v>26</v>
      </c>
      <c r="B63" s="180" t="s">
        <v>226</v>
      </c>
      <c r="C63" s="190" t="s">
        <v>227</v>
      </c>
      <c r="D63" s="181" t="s">
        <v>223</v>
      </c>
      <c r="E63" s="182">
        <v>1</v>
      </c>
      <c r="F63" s="183"/>
      <c r="G63" s="184">
        <f t="shared" si="0"/>
        <v>0</v>
      </c>
      <c r="H63" s="163"/>
      <c r="I63" s="162">
        <f t="shared" si="1"/>
        <v>0</v>
      </c>
      <c r="J63" s="163"/>
      <c r="K63" s="162">
        <f t="shared" si="2"/>
        <v>0</v>
      </c>
      <c r="L63" s="162">
        <v>15</v>
      </c>
      <c r="M63" s="162">
        <f t="shared" si="3"/>
        <v>0</v>
      </c>
      <c r="N63" s="162">
        <v>9.5E-4</v>
      </c>
      <c r="O63" s="162">
        <f t="shared" si="4"/>
        <v>0</v>
      </c>
      <c r="P63" s="162">
        <v>0.38046000000000002</v>
      </c>
      <c r="Q63" s="162">
        <f t="shared" si="5"/>
        <v>0.38</v>
      </c>
      <c r="R63" s="162"/>
      <c r="S63" s="162" t="s">
        <v>196</v>
      </c>
      <c r="T63" s="162" t="s">
        <v>148</v>
      </c>
      <c r="U63" s="162">
        <v>269.4144</v>
      </c>
      <c r="V63" s="162">
        <f t="shared" si="6"/>
        <v>269.41000000000003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149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79">
        <v>27</v>
      </c>
      <c r="B64" s="180" t="s">
        <v>228</v>
      </c>
      <c r="C64" s="190" t="s">
        <v>229</v>
      </c>
      <c r="D64" s="181" t="s">
        <v>223</v>
      </c>
      <c r="E64" s="182">
        <v>2</v>
      </c>
      <c r="F64" s="183"/>
      <c r="G64" s="184">
        <f t="shared" si="0"/>
        <v>0</v>
      </c>
      <c r="H64" s="163"/>
      <c r="I64" s="162">
        <f t="shared" si="1"/>
        <v>0</v>
      </c>
      <c r="J64" s="163"/>
      <c r="K64" s="162">
        <f t="shared" si="2"/>
        <v>0</v>
      </c>
      <c r="L64" s="162">
        <v>15</v>
      </c>
      <c r="M64" s="162">
        <f t="shared" si="3"/>
        <v>0</v>
      </c>
      <c r="N64" s="162">
        <v>0</v>
      </c>
      <c r="O64" s="162">
        <f t="shared" si="4"/>
        <v>0</v>
      </c>
      <c r="P64" s="162">
        <v>1.8E-3</v>
      </c>
      <c r="Q64" s="162">
        <f t="shared" si="5"/>
        <v>0</v>
      </c>
      <c r="R64" s="162"/>
      <c r="S64" s="162" t="s">
        <v>148</v>
      </c>
      <c r="T64" s="162" t="s">
        <v>148</v>
      </c>
      <c r="U64" s="162">
        <v>0.11</v>
      </c>
      <c r="V64" s="162">
        <f t="shared" si="6"/>
        <v>0.22</v>
      </c>
      <c r="W64" s="162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149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ht="22.5" outlineLevel="1" x14ac:dyDescent="0.2">
      <c r="A65" s="179">
        <v>28</v>
      </c>
      <c r="B65" s="180" t="s">
        <v>230</v>
      </c>
      <c r="C65" s="190" t="s">
        <v>231</v>
      </c>
      <c r="D65" s="181" t="s">
        <v>195</v>
      </c>
      <c r="E65" s="182">
        <v>1</v>
      </c>
      <c r="F65" s="183"/>
      <c r="G65" s="184">
        <f t="shared" si="0"/>
        <v>0</v>
      </c>
      <c r="H65" s="163"/>
      <c r="I65" s="162">
        <f t="shared" si="1"/>
        <v>0</v>
      </c>
      <c r="J65" s="163"/>
      <c r="K65" s="162">
        <f t="shared" si="2"/>
        <v>0</v>
      </c>
      <c r="L65" s="162">
        <v>15</v>
      </c>
      <c r="M65" s="162">
        <f t="shared" si="3"/>
        <v>0</v>
      </c>
      <c r="N65" s="162">
        <v>0</v>
      </c>
      <c r="O65" s="162">
        <f t="shared" si="4"/>
        <v>0</v>
      </c>
      <c r="P65" s="162">
        <v>0</v>
      </c>
      <c r="Q65" s="162">
        <f t="shared" si="5"/>
        <v>0</v>
      </c>
      <c r="R65" s="162"/>
      <c r="S65" s="162" t="s">
        <v>196</v>
      </c>
      <c r="T65" s="162" t="s">
        <v>197</v>
      </c>
      <c r="U65" s="162">
        <v>0</v>
      </c>
      <c r="V65" s="162">
        <f t="shared" si="6"/>
        <v>0</v>
      </c>
      <c r="W65" s="162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181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ht="22.5" outlineLevel="1" x14ac:dyDescent="0.2">
      <c r="A66" s="179">
        <v>29</v>
      </c>
      <c r="B66" s="180" t="s">
        <v>232</v>
      </c>
      <c r="C66" s="190" t="s">
        <v>233</v>
      </c>
      <c r="D66" s="181" t="s">
        <v>195</v>
      </c>
      <c r="E66" s="182">
        <v>1</v>
      </c>
      <c r="F66" s="183"/>
      <c r="G66" s="184">
        <f t="shared" si="0"/>
        <v>0</v>
      </c>
      <c r="H66" s="163"/>
      <c r="I66" s="162">
        <f t="shared" si="1"/>
        <v>0</v>
      </c>
      <c r="J66" s="163"/>
      <c r="K66" s="162">
        <f t="shared" si="2"/>
        <v>0</v>
      </c>
      <c r="L66" s="162">
        <v>15</v>
      </c>
      <c r="M66" s="162">
        <f t="shared" si="3"/>
        <v>0</v>
      </c>
      <c r="N66" s="162">
        <v>0</v>
      </c>
      <c r="O66" s="162">
        <f t="shared" si="4"/>
        <v>0</v>
      </c>
      <c r="P66" s="162">
        <v>0</v>
      </c>
      <c r="Q66" s="162">
        <f t="shared" si="5"/>
        <v>0</v>
      </c>
      <c r="R66" s="162"/>
      <c r="S66" s="162" t="s">
        <v>196</v>
      </c>
      <c r="T66" s="162" t="s">
        <v>197</v>
      </c>
      <c r="U66" s="162">
        <v>0</v>
      </c>
      <c r="V66" s="162">
        <f t="shared" si="6"/>
        <v>0</v>
      </c>
      <c r="W66" s="162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149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73">
        <v>30</v>
      </c>
      <c r="B67" s="174" t="s">
        <v>234</v>
      </c>
      <c r="C67" s="188" t="s">
        <v>235</v>
      </c>
      <c r="D67" s="175" t="s">
        <v>147</v>
      </c>
      <c r="E67" s="176">
        <v>28.63</v>
      </c>
      <c r="F67" s="177"/>
      <c r="G67" s="178">
        <f t="shared" si="0"/>
        <v>0</v>
      </c>
      <c r="H67" s="163"/>
      <c r="I67" s="162">
        <f t="shared" si="1"/>
        <v>0</v>
      </c>
      <c r="J67" s="163"/>
      <c r="K67" s="162">
        <f t="shared" si="2"/>
        <v>0</v>
      </c>
      <c r="L67" s="162">
        <v>15</v>
      </c>
      <c r="M67" s="162">
        <f t="shared" si="3"/>
        <v>0</v>
      </c>
      <c r="N67" s="162">
        <v>0</v>
      </c>
      <c r="O67" s="162">
        <f t="shared" si="4"/>
        <v>0</v>
      </c>
      <c r="P67" s="162">
        <v>2.5510000000000001E-2</v>
      </c>
      <c r="Q67" s="162">
        <f t="shared" si="5"/>
        <v>0.73</v>
      </c>
      <c r="R67" s="162"/>
      <c r="S67" s="162" t="s">
        <v>196</v>
      </c>
      <c r="T67" s="162" t="s">
        <v>197</v>
      </c>
      <c r="U67" s="162">
        <v>0.11550000000000001</v>
      </c>
      <c r="V67" s="162">
        <f t="shared" si="6"/>
        <v>3.31</v>
      </c>
      <c r="W67" s="162"/>
      <c r="X67" s="152"/>
      <c r="Y67" s="152"/>
      <c r="Z67" s="152"/>
      <c r="AA67" s="152"/>
      <c r="AB67" s="152"/>
      <c r="AC67" s="152"/>
      <c r="AD67" s="152"/>
      <c r="AE67" s="152"/>
      <c r="AF67" s="152"/>
      <c r="AG67" s="152" t="s">
        <v>149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59"/>
      <c r="B68" s="160"/>
      <c r="C68" s="189" t="s">
        <v>182</v>
      </c>
      <c r="D68" s="164"/>
      <c r="E68" s="165">
        <v>28.63</v>
      </c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52"/>
      <c r="Y68" s="152"/>
      <c r="Z68" s="152"/>
      <c r="AA68" s="152"/>
      <c r="AB68" s="152"/>
      <c r="AC68" s="152"/>
      <c r="AD68" s="152"/>
      <c r="AE68" s="152"/>
      <c r="AF68" s="152"/>
      <c r="AG68" s="152" t="s">
        <v>151</v>
      </c>
      <c r="AH68" s="152">
        <v>0</v>
      </c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x14ac:dyDescent="0.2">
      <c r="A69" s="167" t="s">
        <v>143</v>
      </c>
      <c r="B69" s="168" t="s">
        <v>86</v>
      </c>
      <c r="C69" s="187" t="s">
        <v>87</v>
      </c>
      <c r="D69" s="169"/>
      <c r="E69" s="170"/>
      <c r="F69" s="171"/>
      <c r="G69" s="172">
        <f>SUMIF(AG70:AG70,"&lt;&gt;NOR",G70:G70)</f>
        <v>0</v>
      </c>
      <c r="H69" s="166"/>
      <c r="I69" s="166">
        <f>SUM(I70:I70)</f>
        <v>0</v>
      </c>
      <c r="J69" s="166"/>
      <c r="K69" s="166">
        <f>SUM(K70:K70)</f>
        <v>0</v>
      </c>
      <c r="L69" s="166"/>
      <c r="M69" s="166">
        <f>SUM(M70:M70)</f>
        <v>0</v>
      </c>
      <c r="N69" s="166"/>
      <c r="O69" s="166">
        <f>SUM(O70:O70)</f>
        <v>0</v>
      </c>
      <c r="P69" s="166"/>
      <c r="Q69" s="166">
        <f>SUM(Q70:Q70)</f>
        <v>0</v>
      </c>
      <c r="R69" s="166"/>
      <c r="S69" s="166"/>
      <c r="T69" s="166"/>
      <c r="U69" s="166"/>
      <c r="V69" s="166">
        <f>SUM(V70:V70)</f>
        <v>5.6</v>
      </c>
      <c r="W69" s="166"/>
      <c r="AG69" t="s">
        <v>144</v>
      </c>
    </row>
    <row r="70" spans="1:60" outlineLevel="1" x14ac:dyDescent="0.2">
      <c r="A70" s="179">
        <v>31</v>
      </c>
      <c r="B70" s="180" t="s">
        <v>236</v>
      </c>
      <c r="C70" s="190" t="s">
        <v>237</v>
      </c>
      <c r="D70" s="181" t="s">
        <v>238</v>
      </c>
      <c r="E70" s="182">
        <v>2.95932</v>
      </c>
      <c r="F70" s="183"/>
      <c r="G70" s="184">
        <f>ROUND(E70*F70,2)</f>
        <v>0</v>
      </c>
      <c r="H70" s="163"/>
      <c r="I70" s="162">
        <f>ROUND(E70*H70,2)</f>
        <v>0</v>
      </c>
      <c r="J70" s="163"/>
      <c r="K70" s="162">
        <f>ROUND(E70*J70,2)</f>
        <v>0</v>
      </c>
      <c r="L70" s="162">
        <v>15</v>
      </c>
      <c r="M70" s="162">
        <f>G70*(1+L70/100)</f>
        <v>0</v>
      </c>
      <c r="N70" s="162">
        <v>0</v>
      </c>
      <c r="O70" s="162">
        <f>ROUND(E70*N70,2)</f>
        <v>0</v>
      </c>
      <c r="P70" s="162">
        <v>0</v>
      </c>
      <c r="Q70" s="162">
        <f>ROUND(E70*P70,2)</f>
        <v>0</v>
      </c>
      <c r="R70" s="162"/>
      <c r="S70" s="162" t="s">
        <v>148</v>
      </c>
      <c r="T70" s="162" t="s">
        <v>148</v>
      </c>
      <c r="U70" s="162">
        <v>1.8919999999999999</v>
      </c>
      <c r="V70" s="162">
        <f>ROUND(E70*U70,2)</f>
        <v>5.6</v>
      </c>
      <c r="W70" s="162"/>
      <c r="X70" s="152"/>
      <c r="Y70" s="152"/>
      <c r="Z70" s="152"/>
      <c r="AA70" s="152"/>
      <c r="AB70" s="152"/>
      <c r="AC70" s="152"/>
      <c r="AD70" s="152"/>
      <c r="AE70" s="152"/>
      <c r="AF70" s="152"/>
      <c r="AG70" s="152" t="s">
        <v>239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x14ac:dyDescent="0.2">
      <c r="A71" s="167" t="s">
        <v>143</v>
      </c>
      <c r="B71" s="168" t="s">
        <v>88</v>
      </c>
      <c r="C71" s="187" t="s">
        <v>89</v>
      </c>
      <c r="D71" s="169"/>
      <c r="E71" s="170"/>
      <c r="F71" s="171"/>
      <c r="G71" s="172">
        <f>SUMIF(AG72:AG73,"&lt;&gt;NOR",G72:G73)</f>
        <v>0</v>
      </c>
      <c r="H71" s="166"/>
      <c r="I71" s="166">
        <f>SUM(I72:I73)</f>
        <v>0</v>
      </c>
      <c r="J71" s="166"/>
      <c r="K71" s="166">
        <f>SUM(K72:K73)</f>
        <v>0</v>
      </c>
      <c r="L71" s="166"/>
      <c r="M71" s="166">
        <f>SUM(M72:M73)</f>
        <v>0</v>
      </c>
      <c r="N71" s="166"/>
      <c r="O71" s="166">
        <f>SUM(O72:O73)</f>
        <v>0</v>
      </c>
      <c r="P71" s="166"/>
      <c r="Q71" s="166">
        <f>SUM(Q72:Q73)</f>
        <v>0</v>
      </c>
      <c r="R71" s="166"/>
      <c r="S71" s="166"/>
      <c r="T71" s="166"/>
      <c r="U71" s="166"/>
      <c r="V71" s="166">
        <f>SUM(V72:V73)</f>
        <v>4.99</v>
      </c>
      <c r="W71" s="166"/>
      <c r="AG71" t="s">
        <v>144</v>
      </c>
    </row>
    <row r="72" spans="1:60" ht="22.5" outlineLevel="1" x14ac:dyDescent="0.2">
      <c r="A72" s="173">
        <v>32</v>
      </c>
      <c r="B72" s="174" t="s">
        <v>240</v>
      </c>
      <c r="C72" s="188" t="s">
        <v>241</v>
      </c>
      <c r="D72" s="175" t="s">
        <v>147</v>
      </c>
      <c r="E72" s="176">
        <v>11.4329</v>
      </c>
      <c r="F72" s="177"/>
      <c r="G72" s="178">
        <f>ROUND(E72*F72,2)</f>
        <v>0</v>
      </c>
      <c r="H72" s="163"/>
      <c r="I72" s="162">
        <f>ROUND(E72*H72,2)</f>
        <v>0</v>
      </c>
      <c r="J72" s="163"/>
      <c r="K72" s="162">
        <f>ROUND(E72*J72,2)</f>
        <v>0</v>
      </c>
      <c r="L72" s="162">
        <v>15</v>
      </c>
      <c r="M72" s="162">
        <f>G72*(1+L72/100)</f>
        <v>0</v>
      </c>
      <c r="N72" s="162">
        <v>0</v>
      </c>
      <c r="O72" s="162">
        <f>ROUND(E72*N72,2)</f>
        <v>0</v>
      </c>
      <c r="P72" s="162">
        <v>0</v>
      </c>
      <c r="Q72" s="162">
        <f>ROUND(E72*P72,2)</f>
        <v>0</v>
      </c>
      <c r="R72" s="162"/>
      <c r="S72" s="162" t="s">
        <v>148</v>
      </c>
      <c r="T72" s="162" t="s">
        <v>148</v>
      </c>
      <c r="U72" s="162">
        <v>0.43608999999999998</v>
      </c>
      <c r="V72" s="162">
        <f>ROUND(E72*U72,2)</f>
        <v>4.99</v>
      </c>
      <c r="W72" s="162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242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ht="22.5" outlineLevel="1" x14ac:dyDescent="0.2">
      <c r="A73" s="159"/>
      <c r="B73" s="160"/>
      <c r="C73" s="189" t="s">
        <v>243</v>
      </c>
      <c r="D73" s="164"/>
      <c r="E73" s="165">
        <v>11.4329</v>
      </c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52"/>
      <c r="Y73" s="152"/>
      <c r="Z73" s="152"/>
      <c r="AA73" s="152"/>
      <c r="AB73" s="152"/>
      <c r="AC73" s="152"/>
      <c r="AD73" s="152"/>
      <c r="AE73" s="152"/>
      <c r="AF73" s="152"/>
      <c r="AG73" s="152" t="s">
        <v>151</v>
      </c>
      <c r="AH73" s="152">
        <v>0</v>
      </c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x14ac:dyDescent="0.2">
      <c r="A74" s="167" t="s">
        <v>143</v>
      </c>
      <c r="B74" s="168" t="s">
        <v>90</v>
      </c>
      <c r="C74" s="187" t="s">
        <v>91</v>
      </c>
      <c r="D74" s="169"/>
      <c r="E74" s="170"/>
      <c r="F74" s="171"/>
      <c r="G74" s="172">
        <f>SUMIF(AG75:AG77,"&lt;&gt;NOR",G75:G77)</f>
        <v>0</v>
      </c>
      <c r="H74" s="166"/>
      <c r="I74" s="166">
        <f>SUM(I75:I77)</f>
        <v>0</v>
      </c>
      <c r="J74" s="166"/>
      <c r="K74" s="166">
        <f>SUM(K75:K77)</f>
        <v>0</v>
      </c>
      <c r="L74" s="166"/>
      <c r="M74" s="166">
        <f>SUM(M75:M77)</f>
        <v>0</v>
      </c>
      <c r="N74" s="166"/>
      <c r="O74" s="166">
        <f>SUM(O75:O77)</f>
        <v>0</v>
      </c>
      <c r="P74" s="166"/>
      <c r="Q74" s="166">
        <f>SUM(Q75:Q77)</f>
        <v>0</v>
      </c>
      <c r="R74" s="166"/>
      <c r="S74" s="166"/>
      <c r="T74" s="166"/>
      <c r="U74" s="166"/>
      <c r="V74" s="166">
        <f>SUM(V75:V77)</f>
        <v>1.03</v>
      </c>
      <c r="W74" s="166"/>
      <c r="AG74" t="s">
        <v>144</v>
      </c>
    </row>
    <row r="75" spans="1:60" ht="22.5" outlineLevel="1" x14ac:dyDescent="0.2">
      <c r="A75" s="173">
        <v>33</v>
      </c>
      <c r="B75" s="174" t="s">
        <v>244</v>
      </c>
      <c r="C75" s="188" t="s">
        <v>245</v>
      </c>
      <c r="D75" s="175" t="s">
        <v>147</v>
      </c>
      <c r="E75" s="176">
        <v>6.42</v>
      </c>
      <c r="F75" s="177"/>
      <c r="G75" s="178">
        <f>ROUND(E75*F75,2)</f>
        <v>0</v>
      </c>
      <c r="H75" s="163"/>
      <c r="I75" s="162">
        <f>ROUND(E75*H75,2)</f>
        <v>0</v>
      </c>
      <c r="J75" s="163"/>
      <c r="K75" s="162">
        <f>ROUND(E75*J75,2)</f>
        <v>0</v>
      </c>
      <c r="L75" s="162">
        <v>15</v>
      </c>
      <c r="M75" s="162">
        <f>G75*(1+L75/100)</f>
        <v>0</v>
      </c>
      <c r="N75" s="162">
        <v>1.9000000000000001E-4</v>
      </c>
      <c r="O75" s="162">
        <f>ROUND(E75*N75,2)</f>
        <v>0</v>
      </c>
      <c r="P75" s="162">
        <v>0</v>
      </c>
      <c r="Q75" s="162">
        <f>ROUND(E75*P75,2)</f>
        <v>0</v>
      </c>
      <c r="R75" s="162"/>
      <c r="S75" s="162" t="s">
        <v>148</v>
      </c>
      <c r="T75" s="162" t="s">
        <v>148</v>
      </c>
      <c r="U75" s="162">
        <v>0.16</v>
      </c>
      <c r="V75" s="162">
        <f>ROUND(E75*U75,2)</f>
        <v>1.03</v>
      </c>
      <c r="W75" s="162"/>
      <c r="X75" s="152"/>
      <c r="Y75" s="152"/>
      <c r="Z75" s="152"/>
      <c r="AA75" s="152"/>
      <c r="AB75" s="152"/>
      <c r="AC75" s="152"/>
      <c r="AD75" s="152"/>
      <c r="AE75" s="152"/>
      <c r="AF75" s="152"/>
      <c r="AG75" s="152" t="s">
        <v>149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59"/>
      <c r="B76" s="160"/>
      <c r="C76" s="189" t="s">
        <v>246</v>
      </c>
      <c r="D76" s="164"/>
      <c r="E76" s="165">
        <v>6.42</v>
      </c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52"/>
      <c r="Y76" s="152"/>
      <c r="Z76" s="152"/>
      <c r="AA76" s="152"/>
      <c r="AB76" s="152"/>
      <c r="AC76" s="152"/>
      <c r="AD76" s="152"/>
      <c r="AE76" s="152"/>
      <c r="AF76" s="152"/>
      <c r="AG76" s="152" t="s">
        <v>151</v>
      </c>
      <c r="AH76" s="152">
        <v>5</v>
      </c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59">
        <v>34</v>
      </c>
      <c r="B77" s="160" t="s">
        <v>247</v>
      </c>
      <c r="C77" s="191" t="s">
        <v>248</v>
      </c>
      <c r="D77" s="161" t="s">
        <v>0</v>
      </c>
      <c r="E77" s="185"/>
      <c r="F77" s="163"/>
      <c r="G77" s="162">
        <f>ROUND(E77*F77,2)</f>
        <v>0</v>
      </c>
      <c r="H77" s="163"/>
      <c r="I77" s="162">
        <f>ROUND(E77*H77,2)</f>
        <v>0</v>
      </c>
      <c r="J77" s="163"/>
      <c r="K77" s="162">
        <f>ROUND(E77*J77,2)</f>
        <v>0</v>
      </c>
      <c r="L77" s="162">
        <v>15</v>
      </c>
      <c r="M77" s="162">
        <f>G77*(1+L77/100)</f>
        <v>0</v>
      </c>
      <c r="N77" s="162">
        <v>0</v>
      </c>
      <c r="O77" s="162">
        <f>ROUND(E77*N77,2)</f>
        <v>0</v>
      </c>
      <c r="P77" s="162">
        <v>0</v>
      </c>
      <c r="Q77" s="162">
        <f>ROUND(E77*P77,2)</f>
        <v>0</v>
      </c>
      <c r="R77" s="162"/>
      <c r="S77" s="162" t="s">
        <v>148</v>
      </c>
      <c r="T77" s="162" t="s">
        <v>148</v>
      </c>
      <c r="U77" s="162">
        <v>0</v>
      </c>
      <c r="V77" s="162">
        <f>ROUND(E77*U77,2)</f>
        <v>0</v>
      </c>
      <c r="W77" s="162"/>
      <c r="X77" s="152"/>
      <c r="Y77" s="152"/>
      <c r="Z77" s="152"/>
      <c r="AA77" s="152"/>
      <c r="AB77" s="152"/>
      <c r="AC77" s="152"/>
      <c r="AD77" s="152"/>
      <c r="AE77" s="152"/>
      <c r="AF77" s="152"/>
      <c r="AG77" s="152" t="s">
        <v>239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x14ac:dyDescent="0.2">
      <c r="A78" s="167" t="s">
        <v>143</v>
      </c>
      <c r="B78" s="168" t="s">
        <v>96</v>
      </c>
      <c r="C78" s="187" t="s">
        <v>97</v>
      </c>
      <c r="D78" s="169"/>
      <c r="E78" s="170"/>
      <c r="F78" s="171"/>
      <c r="G78" s="172">
        <f>SUMIF(AG79:AG83,"&lt;&gt;NOR",G79:G83)</f>
        <v>0</v>
      </c>
      <c r="H78" s="166"/>
      <c r="I78" s="166">
        <f>SUM(I79:I83)</f>
        <v>0</v>
      </c>
      <c r="J78" s="166"/>
      <c r="K78" s="166">
        <f>SUM(K79:K83)</f>
        <v>0</v>
      </c>
      <c r="L78" s="166"/>
      <c r="M78" s="166">
        <f>SUM(M79:M83)</f>
        <v>0</v>
      </c>
      <c r="N78" s="166"/>
      <c r="O78" s="166">
        <f>SUM(O79:O83)</f>
        <v>0</v>
      </c>
      <c r="P78" s="166"/>
      <c r="Q78" s="166">
        <f>SUM(Q79:Q83)</f>
        <v>0</v>
      </c>
      <c r="R78" s="166"/>
      <c r="S78" s="166"/>
      <c r="T78" s="166"/>
      <c r="U78" s="166"/>
      <c r="V78" s="166">
        <f>SUM(V79:V83)</f>
        <v>0</v>
      </c>
      <c r="W78" s="166"/>
      <c r="AG78" t="s">
        <v>144</v>
      </c>
    </row>
    <row r="79" spans="1:60" outlineLevel="1" x14ac:dyDescent="0.2">
      <c r="A79" s="179">
        <v>35</v>
      </c>
      <c r="B79" s="180" t="s">
        <v>249</v>
      </c>
      <c r="C79" s="190" t="s">
        <v>250</v>
      </c>
      <c r="D79" s="181" t="s">
        <v>223</v>
      </c>
      <c r="E79" s="182">
        <v>1</v>
      </c>
      <c r="F79" s="183"/>
      <c r="G79" s="184">
        <f>ROUND(E79*F79,2)</f>
        <v>0</v>
      </c>
      <c r="H79" s="163"/>
      <c r="I79" s="162">
        <f>ROUND(E79*H79,2)</f>
        <v>0</v>
      </c>
      <c r="J79" s="163"/>
      <c r="K79" s="162">
        <f>ROUND(E79*J79,2)</f>
        <v>0</v>
      </c>
      <c r="L79" s="162">
        <v>15</v>
      </c>
      <c r="M79" s="162">
        <f>G79*(1+L79/100)</f>
        <v>0</v>
      </c>
      <c r="N79" s="162">
        <v>0</v>
      </c>
      <c r="O79" s="162">
        <f>ROUND(E79*N79,2)</f>
        <v>0</v>
      </c>
      <c r="P79" s="162">
        <v>0</v>
      </c>
      <c r="Q79" s="162">
        <f>ROUND(E79*P79,2)</f>
        <v>0</v>
      </c>
      <c r="R79" s="162"/>
      <c r="S79" s="162" t="s">
        <v>196</v>
      </c>
      <c r="T79" s="162" t="s">
        <v>197</v>
      </c>
      <c r="U79" s="162">
        <v>0</v>
      </c>
      <c r="V79" s="162">
        <f>ROUND(E79*U79,2)</f>
        <v>0</v>
      </c>
      <c r="W79" s="162"/>
      <c r="X79" s="152"/>
      <c r="Y79" s="152"/>
      <c r="Z79" s="152"/>
      <c r="AA79" s="152"/>
      <c r="AB79" s="152"/>
      <c r="AC79" s="152"/>
      <c r="AD79" s="152"/>
      <c r="AE79" s="152"/>
      <c r="AF79" s="152"/>
      <c r="AG79" s="152" t="s">
        <v>149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79">
        <v>36</v>
      </c>
      <c r="B80" s="180" t="s">
        <v>251</v>
      </c>
      <c r="C80" s="190" t="s">
        <v>252</v>
      </c>
      <c r="D80" s="181" t="s">
        <v>223</v>
      </c>
      <c r="E80" s="182">
        <v>1</v>
      </c>
      <c r="F80" s="183"/>
      <c r="G80" s="184">
        <f>ROUND(E80*F80,2)</f>
        <v>0</v>
      </c>
      <c r="H80" s="163"/>
      <c r="I80" s="162">
        <f>ROUND(E80*H80,2)</f>
        <v>0</v>
      </c>
      <c r="J80" s="163"/>
      <c r="K80" s="162">
        <f>ROUND(E80*J80,2)</f>
        <v>0</v>
      </c>
      <c r="L80" s="162">
        <v>15</v>
      </c>
      <c r="M80" s="162">
        <f>G80*(1+L80/100)</f>
        <v>0</v>
      </c>
      <c r="N80" s="162">
        <v>0</v>
      </c>
      <c r="O80" s="162">
        <f>ROUND(E80*N80,2)</f>
        <v>0</v>
      </c>
      <c r="P80" s="162">
        <v>0</v>
      </c>
      <c r="Q80" s="162">
        <f>ROUND(E80*P80,2)</f>
        <v>0</v>
      </c>
      <c r="R80" s="162"/>
      <c r="S80" s="162" t="s">
        <v>196</v>
      </c>
      <c r="T80" s="162" t="s">
        <v>197</v>
      </c>
      <c r="U80" s="162">
        <v>0</v>
      </c>
      <c r="V80" s="162">
        <f>ROUND(E80*U80,2)</f>
        <v>0</v>
      </c>
      <c r="W80" s="162"/>
      <c r="X80" s="152"/>
      <c r="Y80" s="152"/>
      <c r="Z80" s="152"/>
      <c r="AA80" s="152"/>
      <c r="AB80" s="152"/>
      <c r="AC80" s="152"/>
      <c r="AD80" s="152"/>
      <c r="AE80" s="152"/>
      <c r="AF80" s="152"/>
      <c r="AG80" s="152" t="s">
        <v>149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79">
        <v>37</v>
      </c>
      <c r="B81" s="180" t="s">
        <v>253</v>
      </c>
      <c r="C81" s="190" t="s">
        <v>254</v>
      </c>
      <c r="D81" s="181" t="s">
        <v>223</v>
      </c>
      <c r="E81" s="182">
        <v>1</v>
      </c>
      <c r="F81" s="183"/>
      <c r="G81" s="184">
        <f>ROUND(E81*F81,2)</f>
        <v>0</v>
      </c>
      <c r="H81" s="163"/>
      <c r="I81" s="162">
        <f>ROUND(E81*H81,2)</f>
        <v>0</v>
      </c>
      <c r="J81" s="163"/>
      <c r="K81" s="162">
        <f>ROUND(E81*J81,2)</f>
        <v>0</v>
      </c>
      <c r="L81" s="162">
        <v>15</v>
      </c>
      <c r="M81" s="162">
        <f>G81*(1+L81/100)</f>
        <v>0</v>
      </c>
      <c r="N81" s="162">
        <v>0</v>
      </c>
      <c r="O81" s="162">
        <f>ROUND(E81*N81,2)</f>
        <v>0</v>
      </c>
      <c r="P81" s="162">
        <v>0</v>
      </c>
      <c r="Q81" s="162">
        <f>ROUND(E81*P81,2)</f>
        <v>0</v>
      </c>
      <c r="R81" s="162"/>
      <c r="S81" s="162" t="s">
        <v>196</v>
      </c>
      <c r="T81" s="162" t="s">
        <v>197</v>
      </c>
      <c r="U81" s="162">
        <v>0</v>
      </c>
      <c r="V81" s="162">
        <f>ROUND(E81*U81,2)</f>
        <v>0</v>
      </c>
      <c r="W81" s="162"/>
      <c r="X81" s="152"/>
      <c r="Y81" s="152"/>
      <c r="Z81" s="152"/>
      <c r="AA81" s="152"/>
      <c r="AB81" s="152"/>
      <c r="AC81" s="152"/>
      <c r="AD81" s="152"/>
      <c r="AE81" s="152"/>
      <c r="AF81" s="152"/>
      <c r="AG81" s="152" t="s">
        <v>149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79">
        <v>38</v>
      </c>
      <c r="B82" s="180" t="s">
        <v>255</v>
      </c>
      <c r="C82" s="190" t="s">
        <v>256</v>
      </c>
      <c r="D82" s="181" t="s">
        <v>223</v>
      </c>
      <c r="E82" s="182">
        <v>1</v>
      </c>
      <c r="F82" s="183"/>
      <c r="G82" s="184">
        <f>ROUND(E82*F82,2)</f>
        <v>0</v>
      </c>
      <c r="H82" s="163"/>
      <c r="I82" s="162">
        <f>ROUND(E82*H82,2)</f>
        <v>0</v>
      </c>
      <c r="J82" s="163"/>
      <c r="K82" s="162">
        <f>ROUND(E82*J82,2)</f>
        <v>0</v>
      </c>
      <c r="L82" s="162">
        <v>15</v>
      </c>
      <c r="M82" s="162">
        <f>G82*(1+L82/100)</f>
        <v>0</v>
      </c>
      <c r="N82" s="162">
        <v>0</v>
      </c>
      <c r="O82" s="162">
        <f>ROUND(E82*N82,2)</f>
        <v>0</v>
      </c>
      <c r="P82" s="162">
        <v>0</v>
      </c>
      <c r="Q82" s="162">
        <f>ROUND(E82*P82,2)</f>
        <v>0</v>
      </c>
      <c r="R82" s="162"/>
      <c r="S82" s="162" t="s">
        <v>196</v>
      </c>
      <c r="T82" s="162" t="s">
        <v>197</v>
      </c>
      <c r="U82" s="162">
        <v>0</v>
      </c>
      <c r="V82" s="162">
        <f>ROUND(E82*U82,2)</f>
        <v>0</v>
      </c>
      <c r="W82" s="162"/>
      <c r="X82" s="152"/>
      <c r="Y82" s="152"/>
      <c r="Z82" s="152"/>
      <c r="AA82" s="152"/>
      <c r="AB82" s="152"/>
      <c r="AC82" s="152"/>
      <c r="AD82" s="152"/>
      <c r="AE82" s="152"/>
      <c r="AF82" s="152"/>
      <c r="AG82" s="152" t="s">
        <v>149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">
      <c r="A83" s="179">
        <v>39</v>
      </c>
      <c r="B83" s="180" t="s">
        <v>257</v>
      </c>
      <c r="C83" s="190" t="s">
        <v>258</v>
      </c>
      <c r="D83" s="181" t="s">
        <v>223</v>
      </c>
      <c r="E83" s="182">
        <v>1</v>
      </c>
      <c r="F83" s="183"/>
      <c r="G83" s="184">
        <f>ROUND(E83*F83,2)</f>
        <v>0</v>
      </c>
      <c r="H83" s="163"/>
      <c r="I83" s="162">
        <f>ROUND(E83*H83,2)</f>
        <v>0</v>
      </c>
      <c r="J83" s="163"/>
      <c r="K83" s="162">
        <f>ROUND(E83*J83,2)</f>
        <v>0</v>
      </c>
      <c r="L83" s="162">
        <v>15</v>
      </c>
      <c r="M83" s="162">
        <f>G83*(1+L83/100)</f>
        <v>0</v>
      </c>
      <c r="N83" s="162">
        <v>0</v>
      </c>
      <c r="O83" s="162">
        <f>ROUND(E83*N83,2)</f>
        <v>0</v>
      </c>
      <c r="P83" s="162">
        <v>0</v>
      </c>
      <c r="Q83" s="162">
        <f>ROUND(E83*P83,2)</f>
        <v>0</v>
      </c>
      <c r="R83" s="162"/>
      <c r="S83" s="162" t="s">
        <v>196</v>
      </c>
      <c r="T83" s="162" t="s">
        <v>197</v>
      </c>
      <c r="U83" s="162">
        <v>0</v>
      </c>
      <c r="V83" s="162">
        <f>ROUND(E83*U83,2)</f>
        <v>0</v>
      </c>
      <c r="W83" s="162"/>
      <c r="X83" s="152"/>
      <c r="Y83" s="152"/>
      <c r="Z83" s="152"/>
      <c r="AA83" s="152"/>
      <c r="AB83" s="152"/>
      <c r="AC83" s="152"/>
      <c r="AD83" s="152"/>
      <c r="AE83" s="152"/>
      <c r="AF83" s="152"/>
      <c r="AG83" s="152" t="s">
        <v>149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x14ac:dyDescent="0.2">
      <c r="A84" s="167" t="s">
        <v>143</v>
      </c>
      <c r="B84" s="168" t="s">
        <v>100</v>
      </c>
      <c r="C84" s="187" t="s">
        <v>101</v>
      </c>
      <c r="D84" s="169"/>
      <c r="E84" s="170"/>
      <c r="F84" s="171"/>
      <c r="G84" s="172">
        <f>SUMIF(AG85:AG94,"&lt;&gt;NOR",G85:G94)</f>
        <v>0</v>
      </c>
      <c r="H84" s="166"/>
      <c r="I84" s="166">
        <f>SUM(I85:I94)</f>
        <v>0</v>
      </c>
      <c r="J84" s="166"/>
      <c r="K84" s="166">
        <f>SUM(K85:K94)</f>
        <v>0</v>
      </c>
      <c r="L84" s="166"/>
      <c r="M84" s="166">
        <f>SUM(M85:M94)</f>
        <v>0</v>
      </c>
      <c r="N84" s="166"/>
      <c r="O84" s="166">
        <f>SUM(O85:O94)</f>
        <v>0.21</v>
      </c>
      <c r="P84" s="166"/>
      <c r="Q84" s="166">
        <f>SUM(Q85:Q94)</f>
        <v>0</v>
      </c>
      <c r="R84" s="166"/>
      <c r="S84" s="166"/>
      <c r="T84" s="166"/>
      <c r="U84" s="166"/>
      <c r="V84" s="166">
        <f>SUM(V85:V94)</f>
        <v>6.3699999999999992</v>
      </c>
      <c r="W84" s="166"/>
      <c r="AG84" t="s">
        <v>144</v>
      </c>
    </row>
    <row r="85" spans="1:60" outlineLevel="1" x14ac:dyDescent="0.2">
      <c r="A85" s="179">
        <v>40</v>
      </c>
      <c r="B85" s="180" t="s">
        <v>259</v>
      </c>
      <c r="C85" s="190" t="s">
        <v>260</v>
      </c>
      <c r="D85" s="181" t="s">
        <v>223</v>
      </c>
      <c r="E85" s="182">
        <v>2</v>
      </c>
      <c r="F85" s="183"/>
      <c r="G85" s="184">
        <f t="shared" ref="G85:G94" si="7">ROUND(E85*F85,2)</f>
        <v>0</v>
      </c>
      <c r="H85" s="163"/>
      <c r="I85" s="162">
        <f t="shared" ref="I85:I94" si="8">ROUND(E85*H85,2)</f>
        <v>0</v>
      </c>
      <c r="J85" s="163"/>
      <c r="K85" s="162">
        <f t="shared" ref="K85:K94" si="9">ROUND(E85*J85,2)</f>
        <v>0</v>
      </c>
      <c r="L85" s="162">
        <v>15</v>
      </c>
      <c r="M85" s="162">
        <f t="shared" ref="M85:M94" si="10">G85*(1+L85/100)</f>
        <v>0</v>
      </c>
      <c r="N85" s="162">
        <v>0</v>
      </c>
      <c r="O85" s="162">
        <f t="shared" ref="O85:O94" si="11">ROUND(E85*N85,2)</f>
        <v>0</v>
      </c>
      <c r="P85" s="162">
        <v>0</v>
      </c>
      <c r="Q85" s="162">
        <f t="shared" ref="Q85:Q94" si="12">ROUND(E85*P85,2)</f>
        <v>0</v>
      </c>
      <c r="R85" s="162"/>
      <c r="S85" s="162" t="s">
        <v>148</v>
      </c>
      <c r="T85" s="162" t="s">
        <v>148</v>
      </c>
      <c r="U85" s="162">
        <v>0</v>
      </c>
      <c r="V85" s="162">
        <f t="shared" ref="V85:V94" si="13">ROUND(E85*U85,2)</f>
        <v>0</v>
      </c>
      <c r="W85" s="162"/>
      <c r="X85" s="152"/>
      <c r="Y85" s="152"/>
      <c r="Z85" s="152"/>
      <c r="AA85" s="152"/>
      <c r="AB85" s="152"/>
      <c r="AC85" s="152"/>
      <c r="AD85" s="152"/>
      <c r="AE85" s="152"/>
      <c r="AF85" s="152"/>
      <c r="AG85" s="152" t="s">
        <v>261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79">
        <v>41</v>
      </c>
      <c r="B86" s="180" t="s">
        <v>262</v>
      </c>
      <c r="C86" s="190" t="s">
        <v>263</v>
      </c>
      <c r="D86" s="181" t="s">
        <v>223</v>
      </c>
      <c r="E86" s="182">
        <v>2</v>
      </c>
      <c r="F86" s="183"/>
      <c r="G86" s="184">
        <f t="shared" si="7"/>
        <v>0</v>
      </c>
      <c r="H86" s="163"/>
      <c r="I86" s="162">
        <f t="shared" si="8"/>
        <v>0</v>
      </c>
      <c r="J86" s="163"/>
      <c r="K86" s="162">
        <f t="shared" si="9"/>
        <v>0</v>
      </c>
      <c r="L86" s="162">
        <v>15</v>
      </c>
      <c r="M86" s="162">
        <f t="shared" si="10"/>
        <v>0</v>
      </c>
      <c r="N86" s="162">
        <v>0</v>
      </c>
      <c r="O86" s="162">
        <f t="shared" si="11"/>
        <v>0</v>
      </c>
      <c r="P86" s="162">
        <v>0</v>
      </c>
      <c r="Q86" s="162">
        <f t="shared" si="12"/>
        <v>0</v>
      </c>
      <c r="R86" s="162"/>
      <c r="S86" s="162" t="s">
        <v>148</v>
      </c>
      <c r="T86" s="162" t="s">
        <v>148</v>
      </c>
      <c r="U86" s="162">
        <v>0</v>
      </c>
      <c r="V86" s="162">
        <f t="shared" si="13"/>
        <v>0</v>
      </c>
      <c r="W86" s="162"/>
      <c r="X86" s="152"/>
      <c r="Y86" s="152"/>
      <c r="Z86" s="152"/>
      <c r="AA86" s="152"/>
      <c r="AB86" s="152"/>
      <c r="AC86" s="152"/>
      <c r="AD86" s="152"/>
      <c r="AE86" s="152"/>
      <c r="AF86" s="152"/>
      <c r="AG86" s="152" t="s">
        <v>261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79">
        <v>42</v>
      </c>
      <c r="B87" s="180" t="s">
        <v>264</v>
      </c>
      <c r="C87" s="190" t="s">
        <v>265</v>
      </c>
      <c r="D87" s="181" t="s">
        <v>195</v>
      </c>
      <c r="E87" s="182">
        <v>1</v>
      </c>
      <c r="F87" s="183"/>
      <c r="G87" s="184">
        <f t="shared" si="7"/>
        <v>0</v>
      </c>
      <c r="H87" s="163"/>
      <c r="I87" s="162">
        <f t="shared" si="8"/>
        <v>0</v>
      </c>
      <c r="J87" s="163"/>
      <c r="K87" s="162">
        <f t="shared" si="9"/>
        <v>0</v>
      </c>
      <c r="L87" s="162">
        <v>15</v>
      </c>
      <c r="M87" s="162">
        <f t="shared" si="10"/>
        <v>0</v>
      </c>
      <c r="N87" s="162">
        <v>0</v>
      </c>
      <c r="O87" s="162">
        <f t="shared" si="11"/>
        <v>0</v>
      </c>
      <c r="P87" s="162">
        <v>0</v>
      </c>
      <c r="Q87" s="162">
        <f t="shared" si="12"/>
        <v>0</v>
      </c>
      <c r="R87" s="162"/>
      <c r="S87" s="162" t="s">
        <v>196</v>
      </c>
      <c r="T87" s="162" t="s">
        <v>197</v>
      </c>
      <c r="U87" s="162">
        <v>0</v>
      </c>
      <c r="V87" s="162">
        <f t="shared" si="13"/>
        <v>0</v>
      </c>
      <c r="W87" s="162"/>
      <c r="X87" s="152"/>
      <c r="Y87" s="152"/>
      <c r="Z87" s="152"/>
      <c r="AA87" s="152"/>
      <c r="AB87" s="152"/>
      <c r="AC87" s="152"/>
      <c r="AD87" s="152"/>
      <c r="AE87" s="152"/>
      <c r="AF87" s="152"/>
      <c r="AG87" s="152" t="s">
        <v>261</v>
      </c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ht="22.5" outlineLevel="1" x14ac:dyDescent="0.2">
      <c r="A88" s="179">
        <v>43</v>
      </c>
      <c r="B88" s="180" t="s">
        <v>266</v>
      </c>
      <c r="C88" s="190" t="s">
        <v>267</v>
      </c>
      <c r="D88" s="181" t="s">
        <v>223</v>
      </c>
      <c r="E88" s="182">
        <v>1</v>
      </c>
      <c r="F88" s="183"/>
      <c r="G88" s="184">
        <f t="shared" si="7"/>
        <v>0</v>
      </c>
      <c r="H88" s="163"/>
      <c r="I88" s="162">
        <f t="shared" si="8"/>
        <v>0</v>
      </c>
      <c r="J88" s="163"/>
      <c r="K88" s="162">
        <f t="shared" si="9"/>
        <v>0</v>
      </c>
      <c r="L88" s="162">
        <v>15</v>
      </c>
      <c r="M88" s="162">
        <f t="shared" si="10"/>
        <v>0</v>
      </c>
      <c r="N88" s="162">
        <v>0</v>
      </c>
      <c r="O88" s="162">
        <f t="shared" si="11"/>
        <v>0</v>
      </c>
      <c r="P88" s="162">
        <v>0</v>
      </c>
      <c r="Q88" s="162">
        <f t="shared" si="12"/>
        <v>0</v>
      </c>
      <c r="R88" s="162"/>
      <c r="S88" s="162" t="s">
        <v>196</v>
      </c>
      <c r="T88" s="162" t="s">
        <v>197</v>
      </c>
      <c r="U88" s="162">
        <v>0</v>
      </c>
      <c r="V88" s="162">
        <f t="shared" si="13"/>
        <v>0</v>
      </c>
      <c r="W88" s="162"/>
      <c r="X88" s="152"/>
      <c r="Y88" s="152"/>
      <c r="Z88" s="152"/>
      <c r="AA88" s="152"/>
      <c r="AB88" s="152"/>
      <c r="AC88" s="152"/>
      <c r="AD88" s="152"/>
      <c r="AE88" s="152"/>
      <c r="AF88" s="152"/>
      <c r="AG88" s="152" t="s">
        <v>149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ht="22.5" outlineLevel="1" x14ac:dyDescent="0.2">
      <c r="A89" s="179">
        <v>44</v>
      </c>
      <c r="B89" s="180" t="s">
        <v>268</v>
      </c>
      <c r="C89" s="190" t="s">
        <v>269</v>
      </c>
      <c r="D89" s="181" t="s">
        <v>223</v>
      </c>
      <c r="E89" s="182">
        <v>2</v>
      </c>
      <c r="F89" s="183"/>
      <c r="G89" s="184">
        <f t="shared" si="7"/>
        <v>0</v>
      </c>
      <c r="H89" s="163"/>
      <c r="I89" s="162">
        <f t="shared" si="8"/>
        <v>0</v>
      </c>
      <c r="J89" s="163"/>
      <c r="K89" s="162">
        <f t="shared" si="9"/>
        <v>0</v>
      </c>
      <c r="L89" s="162">
        <v>15</v>
      </c>
      <c r="M89" s="162">
        <f t="shared" si="10"/>
        <v>0</v>
      </c>
      <c r="N89" s="162">
        <v>1.0000000000000001E-5</v>
      </c>
      <c r="O89" s="162">
        <f t="shared" si="11"/>
        <v>0</v>
      </c>
      <c r="P89" s="162">
        <v>0</v>
      </c>
      <c r="Q89" s="162">
        <f t="shared" si="12"/>
        <v>0</v>
      </c>
      <c r="R89" s="162"/>
      <c r="S89" s="162" t="s">
        <v>196</v>
      </c>
      <c r="T89" s="162" t="s">
        <v>197</v>
      </c>
      <c r="U89" s="162">
        <v>0.26</v>
      </c>
      <c r="V89" s="162">
        <f t="shared" si="13"/>
        <v>0.52</v>
      </c>
      <c r="W89" s="162"/>
      <c r="X89" s="152"/>
      <c r="Y89" s="152"/>
      <c r="Z89" s="152"/>
      <c r="AA89" s="152"/>
      <c r="AB89" s="152"/>
      <c r="AC89" s="152"/>
      <c r="AD89" s="152"/>
      <c r="AE89" s="152"/>
      <c r="AF89" s="152"/>
      <c r="AG89" s="152" t="s">
        <v>149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">
      <c r="A90" s="179">
        <v>45</v>
      </c>
      <c r="B90" s="180" t="s">
        <v>270</v>
      </c>
      <c r="C90" s="190" t="s">
        <v>271</v>
      </c>
      <c r="D90" s="181" t="s">
        <v>223</v>
      </c>
      <c r="E90" s="182">
        <v>1</v>
      </c>
      <c r="F90" s="183"/>
      <c r="G90" s="184">
        <f t="shared" si="7"/>
        <v>0</v>
      </c>
      <c r="H90" s="163"/>
      <c r="I90" s="162">
        <f t="shared" si="8"/>
        <v>0</v>
      </c>
      <c r="J90" s="163"/>
      <c r="K90" s="162">
        <f t="shared" si="9"/>
        <v>0</v>
      </c>
      <c r="L90" s="162">
        <v>15</v>
      </c>
      <c r="M90" s="162">
        <f t="shared" si="10"/>
        <v>0</v>
      </c>
      <c r="N90" s="162">
        <v>0.184</v>
      </c>
      <c r="O90" s="162">
        <f t="shared" si="11"/>
        <v>0.18</v>
      </c>
      <c r="P90" s="162">
        <v>0</v>
      </c>
      <c r="Q90" s="162">
        <f t="shared" si="12"/>
        <v>0</v>
      </c>
      <c r="R90" s="162"/>
      <c r="S90" s="162" t="s">
        <v>148</v>
      </c>
      <c r="T90" s="162" t="s">
        <v>148</v>
      </c>
      <c r="U90" s="162">
        <v>5.8488800000000003</v>
      </c>
      <c r="V90" s="162">
        <f t="shared" si="13"/>
        <v>5.85</v>
      </c>
      <c r="W90" s="162"/>
      <c r="X90" s="152"/>
      <c r="Y90" s="152"/>
      <c r="Z90" s="152"/>
      <c r="AA90" s="152"/>
      <c r="AB90" s="152"/>
      <c r="AC90" s="152"/>
      <c r="AD90" s="152"/>
      <c r="AE90" s="152"/>
      <c r="AF90" s="152"/>
      <c r="AG90" s="152" t="s">
        <v>242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79">
        <v>46</v>
      </c>
      <c r="B91" s="180" t="s">
        <v>272</v>
      </c>
      <c r="C91" s="190" t="s">
        <v>273</v>
      </c>
      <c r="D91" s="181" t="s">
        <v>223</v>
      </c>
      <c r="E91" s="182">
        <v>2</v>
      </c>
      <c r="F91" s="183"/>
      <c r="G91" s="184">
        <f t="shared" si="7"/>
        <v>0</v>
      </c>
      <c r="H91" s="163"/>
      <c r="I91" s="162">
        <f t="shared" si="8"/>
        <v>0</v>
      </c>
      <c r="J91" s="163"/>
      <c r="K91" s="162">
        <f t="shared" si="9"/>
        <v>0</v>
      </c>
      <c r="L91" s="162">
        <v>15</v>
      </c>
      <c r="M91" s="162">
        <f t="shared" si="10"/>
        <v>0</v>
      </c>
      <c r="N91" s="162">
        <v>8.0000000000000004E-4</v>
      </c>
      <c r="O91" s="162">
        <f t="shared" si="11"/>
        <v>0</v>
      </c>
      <c r="P91" s="162">
        <v>0</v>
      </c>
      <c r="Q91" s="162">
        <f t="shared" si="12"/>
        <v>0</v>
      </c>
      <c r="R91" s="162" t="s">
        <v>186</v>
      </c>
      <c r="S91" s="162" t="s">
        <v>148</v>
      </c>
      <c r="T91" s="162" t="s">
        <v>148</v>
      </c>
      <c r="U91" s="162">
        <v>0</v>
      </c>
      <c r="V91" s="162">
        <f t="shared" si="13"/>
        <v>0</v>
      </c>
      <c r="W91" s="162"/>
      <c r="X91" s="152"/>
      <c r="Y91" s="152"/>
      <c r="Z91" s="152"/>
      <c r="AA91" s="152"/>
      <c r="AB91" s="152"/>
      <c r="AC91" s="152"/>
      <c r="AD91" s="152"/>
      <c r="AE91" s="152"/>
      <c r="AF91" s="152"/>
      <c r="AG91" s="152" t="s">
        <v>274</v>
      </c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79">
        <v>47</v>
      </c>
      <c r="B92" s="180" t="s">
        <v>275</v>
      </c>
      <c r="C92" s="190" t="s">
        <v>276</v>
      </c>
      <c r="D92" s="181" t="s">
        <v>223</v>
      </c>
      <c r="E92" s="182">
        <v>1</v>
      </c>
      <c r="F92" s="183"/>
      <c r="G92" s="184">
        <f t="shared" si="7"/>
        <v>0</v>
      </c>
      <c r="H92" s="163"/>
      <c r="I92" s="162">
        <f t="shared" si="8"/>
        <v>0</v>
      </c>
      <c r="J92" s="163"/>
      <c r="K92" s="162">
        <f t="shared" si="9"/>
        <v>0</v>
      </c>
      <c r="L92" s="162">
        <v>15</v>
      </c>
      <c r="M92" s="162">
        <f t="shared" si="10"/>
        <v>0</v>
      </c>
      <c r="N92" s="162">
        <v>1.38E-2</v>
      </c>
      <c r="O92" s="162">
        <f t="shared" si="11"/>
        <v>0.01</v>
      </c>
      <c r="P92" s="162">
        <v>0</v>
      </c>
      <c r="Q92" s="162">
        <f t="shared" si="12"/>
        <v>0</v>
      </c>
      <c r="R92" s="162" t="s">
        <v>186</v>
      </c>
      <c r="S92" s="162" t="s">
        <v>148</v>
      </c>
      <c r="T92" s="162" t="s">
        <v>148</v>
      </c>
      <c r="U92" s="162">
        <v>0</v>
      </c>
      <c r="V92" s="162">
        <f t="shared" si="13"/>
        <v>0</v>
      </c>
      <c r="W92" s="162"/>
      <c r="X92" s="152"/>
      <c r="Y92" s="152"/>
      <c r="Z92" s="152"/>
      <c r="AA92" s="152"/>
      <c r="AB92" s="152"/>
      <c r="AC92" s="152"/>
      <c r="AD92" s="152"/>
      <c r="AE92" s="152"/>
      <c r="AF92" s="152"/>
      <c r="AG92" s="152" t="s">
        <v>277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73">
        <v>48</v>
      </c>
      <c r="B93" s="174" t="s">
        <v>278</v>
      </c>
      <c r="C93" s="188" t="s">
        <v>279</v>
      </c>
      <c r="D93" s="175" t="s">
        <v>223</v>
      </c>
      <c r="E93" s="176">
        <v>1</v>
      </c>
      <c r="F93" s="177"/>
      <c r="G93" s="178">
        <f t="shared" si="7"/>
        <v>0</v>
      </c>
      <c r="H93" s="163"/>
      <c r="I93" s="162">
        <f t="shared" si="8"/>
        <v>0</v>
      </c>
      <c r="J93" s="163"/>
      <c r="K93" s="162">
        <f t="shared" si="9"/>
        <v>0</v>
      </c>
      <c r="L93" s="162">
        <v>15</v>
      </c>
      <c r="M93" s="162">
        <f t="shared" si="10"/>
        <v>0</v>
      </c>
      <c r="N93" s="162">
        <v>2.0500000000000001E-2</v>
      </c>
      <c r="O93" s="162">
        <f t="shared" si="11"/>
        <v>0.02</v>
      </c>
      <c r="P93" s="162">
        <v>0</v>
      </c>
      <c r="Q93" s="162">
        <f t="shared" si="12"/>
        <v>0</v>
      </c>
      <c r="R93" s="162" t="s">
        <v>186</v>
      </c>
      <c r="S93" s="162" t="s">
        <v>148</v>
      </c>
      <c r="T93" s="162" t="s">
        <v>148</v>
      </c>
      <c r="U93" s="162">
        <v>0</v>
      </c>
      <c r="V93" s="162">
        <f t="shared" si="13"/>
        <v>0</v>
      </c>
      <c r="W93" s="162"/>
      <c r="X93" s="152"/>
      <c r="Y93" s="152"/>
      <c r="Z93" s="152"/>
      <c r="AA93" s="152"/>
      <c r="AB93" s="152"/>
      <c r="AC93" s="152"/>
      <c r="AD93" s="152"/>
      <c r="AE93" s="152"/>
      <c r="AF93" s="152"/>
      <c r="AG93" s="152" t="s">
        <v>277</v>
      </c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59">
        <v>49</v>
      </c>
      <c r="B94" s="160" t="s">
        <v>280</v>
      </c>
      <c r="C94" s="191" t="s">
        <v>281</v>
      </c>
      <c r="D94" s="161" t="s">
        <v>0</v>
      </c>
      <c r="E94" s="185"/>
      <c r="F94" s="163"/>
      <c r="G94" s="162">
        <f t="shared" si="7"/>
        <v>0</v>
      </c>
      <c r="H94" s="163"/>
      <c r="I94" s="162">
        <f t="shared" si="8"/>
        <v>0</v>
      </c>
      <c r="J94" s="163"/>
      <c r="K94" s="162">
        <f t="shared" si="9"/>
        <v>0</v>
      </c>
      <c r="L94" s="162">
        <v>15</v>
      </c>
      <c r="M94" s="162">
        <f t="shared" si="10"/>
        <v>0</v>
      </c>
      <c r="N94" s="162">
        <v>0</v>
      </c>
      <c r="O94" s="162">
        <f t="shared" si="11"/>
        <v>0</v>
      </c>
      <c r="P94" s="162">
        <v>0</v>
      </c>
      <c r="Q94" s="162">
        <f t="shared" si="12"/>
        <v>0</v>
      </c>
      <c r="R94" s="162"/>
      <c r="S94" s="162" t="s">
        <v>148</v>
      </c>
      <c r="T94" s="162" t="s">
        <v>148</v>
      </c>
      <c r="U94" s="162">
        <v>0</v>
      </c>
      <c r="V94" s="162">
        <f t="shared" si="13"/>
        <v>0</v>
      </c>
      <c r="W94" s="162"/>
      <c r="X94" s="152"/>
      <c r="Y94" s="152"/>
      <c r="Z94" s="152"/>
      <c r="AA94" s="152"/>
      <c r="AB94" s="152"/>
      <c r="AC94" s="152"/>
      <c r="AD94" s="152"/>
      <c r="AE94" s="152"/>
      <c r="AF94" s="152"/>
      <c r="AG94" s="152" t="s">
        <v>239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x14ac:dyDescent="0.2">
      <c r="A95" s="167" t="s">
        <v>143</v>
      </c>
      <c r="B95" s="168" t="s">
        <v>102</v>
      </c>
      <c r="C95" s="187" t="s">
        <v>103</v>
      </c>
      <c r="D95" s="169"/>
      <c r="E95" s="170"/>
      <c r="F95" s="171"/>
      <c r="G95" s="172">
        <f>SUMIF(AG96:AG111,"&lt;&gt;NOR",G96:G111)</f>
        <v>0</v>
      </c>
      <c r="H95" s="166"/>
      <c r="I95" s="166">
        <f>SUM(I96:I111)</f>
        <v>0</v>
      </c>
      <c r="J95" s="166"/>
      <c r="K95" s="166">
        <f>SUM(K96:K111)</f>
        <v>0</v>
      </c>
      <c r="L95" s="166"/>
      <c r="M95" s="166">
        <f>SUM(M96:M111)</f>
        <v>0</v>
      </c>
      <c r="N95" s="166"/>
      <c r="O95" s="166">
        <f>SUM(O96:O111)</f>
        <v>0.36</v>
      </c>
      <c r="P95" s="166"/>
      <c r="Q95" s="166">
        <f>SUM(Q96:Q111)</f>
        <v>0</v>
      </c>
      <c r="R95" s="166"/>
      <c r="S95" s="166"/>
      <c r="T95" s="166"/>
      <c r="U95" s="166"/>
      <c r="V95" s="166">
        <f>SUM(V96:V111)</f>
        <v>16.93</v>
      </c>
      <c r="W95" s="166"/>
      <c r="AG95" t="s">
        <v>144</v>
      </c>
    </row>
    <row r="96" spans="1:60" outlineLevel="1" x14ac:dyDescent="0.2">
      <c r="A96" s="173">
        <v>50</v>
      </c>
      <c r="B96" s="174" t="s">
        <v>282</v>
      </c>
      <c r="C96" s="188" t="s">
        <v>283</v>
      </c>
      <c r="D96" s="175" t="s">
        <v>163</v>
      </c>
      <c r="E96" s="176">
        <v>9.34</v>
      </c>
      <c r="F96" s="177"/>
      <c r="G96" s="178">
        <f>ROUND(E96*F96,2)</f>
        <v>0</v>
      </c>
      <c r="H96" s="163"/>
      <c r="I96" s="162">
        <f>ROUND(E96*H96,2)</f>
        <v>0</v>
      </c>
      <c r="J96" s="163"/>
      <c r="K96" s="162">
        <f>ROUND(E96*J96,2)</f>
        <v>0</v>
      </c>
      <c r="L96" s="162">
        <v>15</v>
      </c>
      <c r="M96" s="162">
        <f>G96*(1+L96/100)</f>
        <v>0</v>
      </c>
      <c r="N96" s="162">
        <v>3.2000000000000003E-4</v>
      </c>
      <c r="O96" s="162">
        <f>ROUND(E96*N96,2)</f>
        <v>0</v>
      </c>
      <c r="P96" s="162">
        <v>0</v>
      </c>
      <c r="Q96" s="162">
        <f>ROUND(E96*P96,2)</f>
        <v>0</v>
      </c>
      <c r="R96" s="162"/>
      <c r="S96" s="162" t="s">
        <v>148</v>
      </c>
      <c r="T96" s="162" t="s">
        <v>148</v>
      </c>
      <c r="U96" s="162">
        <v>0.23599999999999999</v>
      </c>
      <c r="V96" s="162">
        <f>ROUND(E96*U96,2)</f>
        <v>2.2000000000000002</v>
      </c>
      <c r="W96" s="162"/>
      <c r="X96" s="152"/>
      <c r="Y96" s="152"/>
      <c r="Z96" s="152"/>
      <c r="AA96" s="152"/>
      <c r="AB96" s="152"/>
      <c r="AC96" s="152"/>
      <c r="AD96" s="152"/>
      <c r="AE96" s="152"/>
      <c r="AF96" s="152"/>
      <c r="AG96" s="152" t="s">
        <v>149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59"/>
      <c r="B97" s="160"/>
      <c r="C97" s="189" t="s">
        <v>164</v>
      </c>
      <c r="D97" s="164"/>
      <c r="E97" s="165">
        <v>9.34</v>
      </c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52"/>
      <c r="Y97" s="152"/>
      <c r="Z97" s="152"/>
      <c r="AA97" s="152"/>
      <c r="AB97" s="152"/>
      <c r="AC97" s="152"/>
      <c r="AD97" s="152"/>
      <c r="AE97" s="152"/>
      <c r="AF97" s="152"/>
      <c r="AG97" s="152" t="s">
        <v>151</v>
      </c>
      <c r="AH97" s="152">
        <v>0</v>
      </c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">
      <c r="A98" s="173">
        <v>51</v>
      </c>
      <c r="B98" s="174" t="s">
        <v>284</v>
      </c>
      <c r="C98" s="188" t="s">
        <v>285</v>
      </c>
      <c r="D98" s="175" t="s">
        <v>163</v>
      </c>
      <c r="E98" s="176">
        <v>9.34</v>
      </c>
      <c r="F98" s="177"/>
      <c r="G98" s="178">
        <f>ROUND(E98*F98,2)</f>
        <v>0</v>
      </c>
      <c r="H98" s="163"/>
      <c r="I98" s="162">
        <f>ROUND(E98*H98,2)</f>
        <v>0</v>
      </c>
      <c r="J98" s="163"/>
      <c r="K98" s="162">
        <f>ROUND(E98*J98,2)</f>
        <v>0</v>
      </c>
      <c r="L98" s="162">
        <v>15</v>
      </c>
      <c r="M98" s="162">
        <f>G98*(1+L98/100)</f>
        <v>0</v>
      </c>
      <c r="N98" s="162">
        <v>0</v>
      </c>
      <c r="O98" s="162">
        <f>ROUND(E98*N98,2)</f>
        <v>0</v>
      </c>
      <c r="P98" s="162">
        <v>0</v>
      </c>
      <c r="Q98" s="162">
        <f>ROUND(E98*P98,2)</f>
        <v>0</v>
      </c>
      <c r="R98" s="162"/>
      <c r="S98" s="162" t="s">
        <v>148</v>
      </c>
      <c r="T98" s="162" t="s">
        <v>148</v>
      </c>
      <c r="U98" s="162">
        <v>0.154</v>
      </c>
      <c r="V98" s="162">
        <f>ROUND(E98*U98,2)</f>
        <v>1.44</v>
      </c>
      <c r="W98" s="162"/>
      <c r="X98" s="152"/>
      <c r="Y98" s="152"/>
      <c r="Z98" s="152"/>
      <c r="AA98" s="152"/>
      <c r="AB98" s="152"/>
      <c r="AC98" s="152"/>
      <c r="AD98" s="152"/>
      <c r="AE98" s="152"/>
      <c r="AF98" s="152"/>
      <c r="AG98" s="152" t="s">
        <v>149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59"/>
      <c r="B99" s="160"/>
      <c r="C99" s="189" t="s">
        <v>286</v>
      </c>
      <c r="D99" s="164"/>
      <c r="E99" s="165">
        <v>9.34</v>
      </c>
      <c r="F99" s="162"/>
      <c r="G99" s="162"/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2"/>
      <c r="X99" s="152"/>
      <c r="Y99" s="152"/>
      <c r="Z99" s="152"/>
      <c r="AA99" s="152"/>
      <c r="AB99" s="152"/>
      <c r="AC99" s="152"/>
      <c r="AD99" s="152"/>
      <c r="AE99" s="152"/>
      <c r="AF99" s="152"/>
      <c r="AG99" s="152" t="s">
        <v>151</v>
      </c>
      <c r="AH99" s="152">
        <v>5</v>
      </c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73">
        <v>52</v>
      </c>
      <c r="B100" s="174" t="s">
        <v>287</v>
      </c>
      <c r="C100" s="188" t="s">
        <v>288</v>
      </c>
      <c r="D100" s="175" t="s">
        <v>147</v>
      </c>
      <c r="E100" s="176">
        <v>12.78</v>
      </c>
      <c r="F100" s="177"/>
      <c r="G100" s="178">
        <f>ROUND(E100*F100,2)</f>
        <v>0</v>
      </c>
      <c r="H100" s="163"/>
      <c r="I100" s="162">
        <f>ROUND(E100*H100,2)</f>
        <v>0</v>
      </c>
      <c r="J100" s="163"/>
      <c r="K100" s="162">
        <f>ROUND(E100*J100,2)</f>
        <v>0</v>
      </c>
      <c r="L100" s="162">
        <v>15</v>
      </c>
      <c r="M100" s="162">
        <f>G100*(1+L100/100)</f>
        <v>0</v>
      </c>
      <c r="N100" s="162">
        <v>5.8100000000000001E-3</v>
      </c>
      <c r="O100" s="162">
        <f>ROUND(E100*N100,2)</f>
        <v>7.0000000000000007E-2</v>
      </c>
      <c r="P100" s="162">
        <v>0</v>
      </c>
      <c r="Q100" s="162">
        <f>ROUND(E100*P100,2)</f>
        <v>0</v>
      </c>
      <c r="R100" s="162"/>
      <c r="S100" s="162" t="s">
        <v>148</v>
      </c>
      <c r="T100" s="162" t="s">
        <v>148</v>
      </c>
      <c r="U100" s="162">
        <v>1.04</v>
      </c>
      <c r="V100" s="162">
        <f>ROUND(E100*U100,2)</f>
        <v>13.29</v>
      </c>
      <c r="W100" s="162"/>
      <c r="X100" s="152"/>
      <c r="Y100" s="152"/>
      <c r="Z100" s="152"/>
      <c r="AA100" s="152"/>
      <c r="AB100" s="152"/>
      <c r="AC100" s="152"/>
      <c r="AD100" s="152"/>
      <c r="AE100" s="152"/>
      <c r="AF100" s="152"/>
      <c r="AG100" s="152" t="s">
        <v>261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59"/>
      <c r="B101" s="160"/>
      <c r="C101" s="189" t="s">
        <v>289</v>
      </c>
      <c r="D101" s="164"/>
      <c r="E101" s="165">
        <v>12.78</v>
      </c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2"/>
      <c r="X101" s="152"/>
      <c r="Y101" s="152"/>
      <c r="Z101" s="152"/>
      <c r="AA101" s="152"/>
      <c r="AB101" s="152"/>
      <c r="AC101" s="152"/>
      <c r="AD101" s="152"/>
      <c r="AE101" s="152"/>
      <c r="AF101" s="152"/>
      <c r="AG101" s="152" t="s">
        <v>151</v>
      </c>
      <c r="AH101" s="152">
        <v>0</v>
      </c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73">
        <v>53</v>
      </c>
      <c r="B102" s="174" t="s">
        <v>290</v>
      </c>
      <c r="C102" s="188" t="s">
        <v>291</v>
      </c>
      <c r="D102" s="175" t="s">
        <v>163</v>
      </c>
      <c r="E102" s="176">
        <v>39.819000000000003</v>
      </c>
      <c r="F102" s="177"/>
      <c r="G102" s="178">
        <f>ROUND(E102*F102,2)</f>
        <v>0</v>
      </c>
      <c r="H102" s="163"/>
      <c r="I102" s="162">
        <f>ROUND(E102*H102,2)</f>
        <v>0</v>
      </c>
      <c r="J102" s="163"/>
      <c r="K102" s="162">
        <f>ROUND(E102*J102,2)</f>
        <v>0</v>
      </c>
      <c r="L102" s="162">
        <v>15</v>
      </c>
      <c r="M102" s="162">
        <f>G102*(1+L102/100)</f>
        <v>0</v>
      </c>
      <c r="N102" s="162">
        <v>0</v>
      </c>
      <c r="O102" s="162">
        <f>ROUND(E102*N102,2)</f>
        <v>0</v>
      </c>
      <c r="P102" s="162">
        <v>0</v>
      </c>
      <c r="Q102" s="162">
        <f>ROUND(E102*P102,2)</f>
        <v>0</v>
      </c>
      <c r="R102" s="162"/>
      <c r="S102" s="162" t="s">
        <v>148</v>
      </c>
      <c r="T102" s="162" t="s">
        <v>148</v>
      </c>
      <c r="U102" s="162">
        <v>0</v>
      </c>
      <c r="V102" s="162">
        <f>ROUND(E102*U102,2)</f>
        <v>0</v>
      </c>
      <c r="W102" s="162"/>
      <c r="X102" s="152"/>
      <c r="Y102" s="152"/>
      <c r="Z102" s="152"/>
      <c r="AA102" s="152"/>
      <c r="AB102" s="152"/>
      <c r="AC102" s="152"/>
      <c r="AD102" s="152"/>
      <c r="AE102" s="152"/>
      <c r="AF102" s="152"/>
      <c r="AG102" s="152" t="s">
        <v>261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59"/>
      <c r="B103" s="160"/>
      <c r="C103" s="189" t="s">
        <v>286</v>
      </c>
      <c r="D103" s="164"/>
      <c r="E103" s="165">
        <v>9.34</v>
      </c>
      <c r="F103" s="162"/>
      <c r="G103" s="162"/>
      <c r="H103" s="162"/>
      <c r="I103" s="162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62"/>
      <c r="V103" s="162"/>
      <c r="W103" s="162"/>
      <c r="X103" s="152"/>
      <c r="Y103" s="152"/>
      <c r="Z103" s="152"/>
      <c r="AA103" s="152"/>
      <c r="AB103" s="152"/>
      <c r="AC103" s="152"/>
      <c r="AD103" s="152"/>
      <c r="AE103" s="152"/>
      <c r="AF103" s="152"/>
      <c r="AG103" s="152" t="s">
        <v>151</v>
      </c>
      <c r="AH103" s="152">
        <v>5</v>
      </c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ht="22.5" outlineLevel="1" x14ac:dyDescent="0.2">
      <c r="A104" s="159"/>
      <c r="B104" s="160"/>
      <c r="C104" s="189" t="s">
        <v>292</v>
      </c>
      <c r="D104" s="164"/>
      <c r="E104" s="165">
        <v>26.728999999999999</v>
      </c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2" t="s">
        <v>151</v>
      </c>
      <c r="AH104" s="152">
        <v>0</v>
      </c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59"/>
      <c r="B105" s="160"/>
      <c r="C105" s="189" t="s">
        <v>293</v>
      </c>
      <c r="D105" s="164"/>
      <c r="E105" s="165">
        <v>3.75</v>
      </c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52"/>
      <c r="Y105" s="152"/>
      <c r="Z105" s="152"/>
      <c r="AA105" s="152"/>
      <c r="AB105" s="152"/>
      <c r="AC105" s="152"/>
      <c r="AD105" s="152"/>
      <c r="AE105" s="152"/>
      <c r="AF105" s="152"/>
      <c r="AG105" s="152" t="s">
        <v>151</v>
      </c>
      <c r="AH105" s="152">
        <v>0</v>
      </c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73">
        <v>54</v>
      </c>
      <c r="B106" s="174" t="s">
        <v>294</v>
      </c>
      <c r="C106" s="188" t="s">
        <v>295</v>
      </c>
      <c r="D106" s="175" t="s">
        <v>147</v>
      </c>
      <c r="E106" s="176">
        <v>13.714</v>
      </c>
      <c r="F106" s="177"/>
      <c r="G106" s="178">
        <f>ROUND(E106*F106,2)</f>
        <v>0</v>
      </c>
      <c r="H106" s="163"/>
      <c r="I106" s="162">
        <f>ROUND(E106*H106,2)</f>
        <v>0</v>
      </c>
      <c r="J106" s="163"/>
      <c r="K106" s="162">
        <f>ROUND(E106*J106,2)</f>
        <v>0</v>
      </c>
      <c r="L106" s="162">
        <v>15</v>
      </c>
      <c r="M106" s="162">
        <f>G106*(1+L106/100)</f>
        <v>0</v>
      </c>
      <c r="N106" s="162">
        <v>0</v>
      </c>
      <c r="O106" s="162">
        <f>ROUND(E106*N106,2)</f>
        <v>0</v>
      </c>
      <c r="P106" s="162">
        <v>0</v>
      </c>
      <c r="Q106" s="162">
        <f>ROUND(E106*P106,2)</f>
        <v>0</v>
      </c>
      <c r="R106" s="162"/>
      <c r="S106" s="162" t="s">
        <v>148</v>
      </c>
      <c r="T106" s="162" t="s">
        <v>148</v>
      </c>
      <c r="U106" s="162">
        <v>0</v>
      </c>
      <c r="V106" s="162">
        <f>ROUND(E106*U106,2)</f>
        <v>0</v>
      </c>
      <c r="W106" s="162"/>
      <c r="X106" s="152"/>
      <c r="Y106" s="152"/>
      <c r="Z106" s="152"/>
      <c r="AA106" s="152"/>
      <c r="AB106" s="152"/>
      <c r="AC106" s="152"/>
      <c r="AD106" s="152"/>
      <c r="AE106" s="152"/>
      <c r="AF106" s="152"/>
      <c r="AG106" s="152" t="s">
        <v>261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59"/>
      <c r="B107" s="160"/>
      <c r="C107" s="189" t="s">
        <v>296</v>
      </c>
      <c r="D107" s="164"/>
      <c r="E107" s="165">
        <v>0.93400000000000005</v>
      </c>
      <c r="F107" s="162"/>
      <c r="G107" s="162"/>
      <c r="H107" s="162"/>
      <c r="I107" s="162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62"/>
      <c r="V107" s="162"/>
      <c r="W107" s="162"/>
      <c r="X107" s="152"/>
      <c r="Y107" s="152"/>
      <c r="Z107" s="152"/>
      <c r="AA107" s="152"/>
      <c r="AB107" s="152"/>
      <c r="AC107" s="152"/>
      <c r="AD107" s="152"/>
      <c r="AE107" s="152"/>
      <c r="AF107" s="152"/>
      <c r="AG107" s="152" t="s">
        <v>151</v>
      </c>
      <c r="AH107" s="152">
        <v>5</v>
      </c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59"/>
      <c r="B108" s="160"/>
      <c r="C108" s="189" t="s">
        <v>297</v>
      </c>
      <c r="D108" s="164"/>
      <c r="E108" s="165">
        <v>12.78</v>
      </c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52"/>
      <c r="Y108" s="152"/>
      <c r="Z108" s="152"/>
      <c r="AA108" s="152"/>
      <c r="AB108" s="152"/>
      <c r="AC108" s="152"/>
      <c r="AD108" s="152"/>
      <c r="AE108" s="152"/>
      <c r="AF108" s="152"/>
      <c r="AG108" s="152" t="s">
        <v>151</v>
      </c>
      <c r="AH108" s="152">
        <v>5</v>
      </c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ht="22.5" outlineLevel="1" x14ac:dyDescent="0.2">
      <c r="A109" s="173">
        <v>55</v>
      </c>
      <c r="B109" s="174" t="s">
        <v>298</v>
      </c>
      <c r="C109" s="188" t="s">
        <v>299</v>
      </c>
      <c r="D109" s="175" t="s">
        <v>147</v>
      </c>
      <c r="E109" s="176">
        <v>15.359680000000001</v>
      </c>
      <c r="F109" s="177"/>
      <c r="G109" s="178">
        <f>ROUND(E109*F109,2)</f>
        <v>0</v>
      </c>
      <c r="H109" s="163"/>
      <c r="I109" s="162">
        <f>ROUND(E109*H109,2)</f>
        <v>0</v>
      </c>
      <c r="J109" s="163"/>
      <c r="K109" s="162">
        <f>ROUND(E109*J109,2)</f>
        <v>0</v>
      </c>
      <c r="L109" s="162">
        <v>15</v>
      </c>
      <c r="M109" s="162">
        <f>G109*(1+L109/100)</f>
        <v>0</v>
      </c>
      <c r="N109" s="162">
        <v>1.9199999999999998E-2</v>
      </c>
      <c r="O109" s="162">
        <f>ROUND(E109*N109,2)</f>
        <v>0.28999999999999998</v>
      </c>
      <c r="P109" s="162">
        <v>0</v>
      </c>
      <c r="Q109" s="162">
        <f>ROUND(E109*P109,2)</f>
        <v>0</v>
      </c>
      <c r="R109" s="162" t="s">
        <v>186</v>
      </c>
      <c r="S109" s="162" t="s">
        <v>148</v>
      </c>
      <c r="T109" s="162" t="s">
        <v>148</v>
      </c>
      <c r="U109" s="162">
        <v>0</v>
      </c>
      <c r="V109" s="162">
        <f>ROUND(E109*U109,2)</f>
        <v>0</v>
      </c>
      <c r="W109" s="162"/>
      <c r="X109" s="152"/>
      <c r="Y109" s="152"/>
      <c r="Z109" s="152"/>
      <c r="AA109" s="152"/>
      <c r="AB109" s="152"/>
      <c r="AC109" s="152"/>
      <c r="AD109" s="152"/>
      <c r="AE109" s="152"/>
      <c r="AF109" s="152"/>
      <c r="AG109" s="152" t="s">
        <v>274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59"/>
      <c r="B110" s="160"/>
      <c r="C110" s="189" t="s">
        <v>300</v>
      </c>
      <c r="D110" s="164"/>
      <c r="E110" s="165">
        <v>15.359680000000001</v>
      </c>
      <c r="F110" s="162"/>
      <c r="G110" s="162"/>
      <c r="H110" s="162"/>
      <c r="I110" s="162"/>
      <c r="J110" s="162"/>
      <c r="K110" s="162"/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/>
      <c r="W110" s="162"/>
      <c r="X110" s="152"/>
      <c r="Y110" s="152"/>
      <c r="Z110" s="152"/>
      <c r="AA110" s="152"/>
      <c r="AB110" s="152"/>
      <c r="AC110" s="152"/>
      <c r="AD110" s="152"/>
      <c r="AE110" s="152"/>
      <c r="AF110" s="152"/>
      <c r="AG110" s="152" t="s">
        <v>151</v>
      </c>
      <c r="AH110" s="152">
        <v>5</v>
      </c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59">
        <v>56</v>
      </c>
      <c r="B111" s="160" t="s">
        <v>301</v>
      </c>
      <c r="C111" s="191" t="s">
        <v>302</v>
      </c>
      <c r="D111" s="161" t="s">
        <v>0</v>
      </c>
      <c r="E111" s="185"/>
      <c r="F111" s="163"/>
      <c r="G111" s="162">
        <f>ROUND(E111*F111,2)</f>
        <v>0</v>
      </c>
      <c r="H111" s="163"/>
      <c r="I111" s="162">
        <f>ROUND(E111*H111,2)</f>
        <v>0</v>
      </c>
      <c r="J111" s="163"/>
      <c r="K111" s="162">
        <f>ROUND(E111*J111,2)</f>
        <v>0</v>
      </c>
      <c r="L111" s="162">
        <v>15</v>
      </c>
      <c r="M111" s="162">
        <f>G111*(1+L111/100)</f>
        <v>0</v>
      </c>
      <c r="N111" s="162">
        <v>0</v>
      </c>
      <c r="O111" s="162">
        <f>ROUND(E111*N111,2)</f>
        <v>0</v>
      </c>
      <c r="P111" s="162">
        <v>0</v>
      </c>
      <c r="Q111" s="162">
        <f>ROUND(E111*P111,2)</f>
        <v>0</v>
      </c>
      <c r="R111" s="162"/>
      <c r="S111" s="162" t="s">
        <v>148</v>
      </c>
      <c r="T111" s="162" t="s">
        <v>148</v>
      </c>
      <c r="U111" s="162">
        <v>0</v>
      </c>
      <c r="V111" s="162">
        <f>ROUND(E111*U111,2)</f>
        <v>0</v>
      </c>
      <c r="W111" s="162"/>
      <c r="X111" s="152"/>
      <c r="Y111" s="152"/>
      <c r="Z111" s="152"/>
      <c r="AA111" s="152"/>
      <c r="AB111" s="152"/>
      <c r="AC111" s="152"/>
      <c r="AD111" s="152"/>
      <c r="AE111" s="152"/>
      <c r="AF111" s="152"/>
      <c r="AG111" s="152" t="s">
        <v>239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x14ac:dyDescent="0.2">
      <c r="A112" s="167" t="s">
        <v>143</v>
      </c>
      <c r="B112" s="168" t="s">
        <v>104</v>
      </c>
      <c r="C112" s="187" t="s">
        <v>105</v>
      </c>
      <c r="D112" s="169"/>
      <c r="E112" s="170"/>
      <c r="F112" s="171"/>
      <c r="G112" s="172">
        <f>SUMIF(AG113:AG119,"&lt;&gt;NOR",G113:G119)</f>
        <v>0</v>
      </c>
      <c r="H112" s="166"/>
      <c r="I112" s="166">
        <f>SUM(I113:I119)</f>
        <v>0</v>
      </c>
      <c r="J112" s="166"/>
      <c r="K112" s="166">
        <f>SUM(K113:K119)</f>
        <v>0</v>
      </c>
      <c r="L112" s="166"/>
      <c r="M112" s="166">
        <f>SUM(M113:M119)</f>
        <v>0</v>
      </c>
      <c r="N112" s="166"/>
      <c r="O112" s="166">
        <f>SUM(O113:O119)</f>
        <v>0</v>
      </c>
      <c r="P112" s="166"/>
      <c r="Q112" s="166">
        <f>SUM(Q113:Q119)</f>
        <v>0</v>
      </c>
      <c r="R112" s="166"/>
      <c r="S112" s="166"/>
      <c r="T112" s="166"/>
      <c r="U112" s="166"/>
      <c r="V112" s="166">
        <f>SUM(V113:V119)</f>
        <v>2.33</v>
      </c>
      <c r="W112" s="166"/>
      <c r="AG112" t="s">
        <v>144</v>
      </c>
    </row>
    <row r="113" spans="1:60" ht="22.5" outlineLevel="1" x14ac:dyDescent="0.2">
      <c r="A113" s="173">
        <v>57</v>
      </c>
      <c r="B113" s="174" t="s">
        <v>303</v>
      </c>
      <c r="C113" s="188" t="s">
        <v>304</v>
      </c>
      <c r="D113" s="175" t="s">
        <v>163</v>
      </c>
      <c r="E113" s="176">
        <v>16.989999999999998</v>
      </c>
      <c r="F113" s="177"/>
      <c r="G113" s="178">
        <f>ROUND(E113*F113,2)</f>
        <v>0</v>
      </c>
      <c r="H113" s="163"/>
      <c r="I113" s="162">
        <f>ROUND(E113*H113,2)</f>
        <v>0</v>
      </c>
      <c r="J113" s="163"/>
      <c r="K113" s="162">
        <f>ROUND(E113*J113,2)</f>
        <v>0</v>
      </c>
      <c r="L113" s="162">
        <v>15</v>
      </c>
      <c r="M113" s="162">
        <f>G113*(1+L113/100)</f>
        <v>0</v>
      </c>
      <c r="N113" s="162">
        <v>8.0000000000000007E-5</v>
      </c>
      <c r="O113" s="162">
        <f>ROUND(E113*N113,2)</f>
        <v>0</v>
      </c>
      <c r="P113" s="162">
        <v>0</v>
      </c>
      <c r="Q113" s="162">
        <f>ROUND(E113*P113,2)</f>
        <v>0</v>
      </c>
      <c r="R113" s="162"/>
      <c r="S113" s="162" t="s">
        <v>148</v>
      </c>
      <c r="T113" s="162" t="s">
        <v>148</v>
      </c>
      <c r="U113" s="162">
        <v>0.13719999999999999</v>
      </c>
      <c r="V113" s="162">
        <f>ROUND(E113*U113,2)</f>
        <v>2.33</v>
      </c>
      <c r="W113" s="162"/>
      <c r="X113" s="152"/>
      <c r="Y113" s="152"/>
      <c r="Z113" s="152"/>
      <c r="AA113" s="152"/>
      <c r="AB113" s="152"/>
      <c r="AC113" s="152"/>
      <c r="AD113" s="152"/>
      <c r="AE113" s="152"/>
      <c r="AF113" s="152"/>
      <c r="AG113" s="152" t="s">
        <v>149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59"/>
      <c r="B114" s="160"/>
      <c r="C114" s="189" t="s">
        <v>305</v>
      </c>
      <c r="D114" s="164"/>
      <c r="E114" s="165">
        <v>16.989999999999998</v>
      </c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52"/>
      <c r="Y114" s="152"/>
      <c r="Z114" s="152"/>
      <c r="AA114" s="152"/>
      <c r="AB114" s="152"/>
      <c r="AC114" s="152"/>
      <c r="AD114" s="152"/>
      <c r="AE114" s="152"/>
      <c r="AF114" s="152"/>
      <c r="AG114" s="152" t="s">
        <v>151</v>
      </c>
      <c r="AH114" s="152">
        <v>0</v>
      </c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ht="22.5" outlineLevel="1" x14ac:dyDescent="0.2">
      <c r="A115" s="173">
        <v>58</v>
      </c>
      <c r="B115" s="174" t="s">
        <v>306</v>
      </c>
      <c r="C115" s="188" t="s">
        <v>307</v>
      </c>
      <c r="D115" s="175" t="s">
        <v>147</v>
      </c>
      <c r="E115" s="176">
        <v>15.85</v>
      </c>
      <c r="F115" s="177"/>
      <c r="G115" s="178">
        <f>ROUND(E115*F115,2)</f>
        <v>0</v>
      </c>
      <c r="H115" s="163"/>
      <c r="I115" s="162">
        <f>ROUND(E115*H115,2)</f>
        <v>0</v>
      </c>
      <c r="J115" s="163"/>
      <c r="K115" s="162">
        <f>ROUND(E115*J115,2)</f>
        <v>0</v>
      </c>
      <c r="L115" s="162">
        <v>15</v>
      </c>
      <c r="M115" s="162">
        <f>G115*(1+L115/100)</f>
        <v>0</v>
      </c>
      <c r="N115" s="162">
        <v>0</v>
      </c>
      <c r="O115" s="162">
        <f>ROUND(E115*N115,2)</f>
        <v>0</v>
      </c>
      <c r="P115" s="162">
        <v>0</v>
      </c>
      <c r="Q115" s="162">
        <f>ROUND(E115*P115,2)</f>
        <v>0</v>
      </c>
      <c r="R115" s="162"/>
      <c r="S115" s="162" t="s">
        <v>196</v>
      </c>
      <c r="T115" s="162" t="s">
        <v>197</v>
      </c>
      <c r="U115" s="162">
        <v>0</v>
      </c>
      <c r="V115" s="162">
        <f>ROUND(E115*U115,2)</f>
        <v>0</v>
      </c>
      <c r="W115" s="162"/>
      <c r="X115" s="152"/>
      <c r="Y115" s="152"/>
      <c r="Z115" s="152"/>
      <c r="AA115" s="152"/>
      <c r="AB115" s="152"/>
      <c r="AC115" s="152"/>
      <c r="AD115" s="152"/>
      <c r="AE115" s="152"/>
      <c r="AF115" s="152"/>
      <c r="AG115" s="152" t="s">
        <v>261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59"/>
      <c r="B116" s="160"/>
      <c r="C116" s="189" t="s">
        <v>308</v>
      </c>
      <c r="D116" s="164"/>
      <c r="E116" s="165">
        <v>15.85</v>
      </c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52"/>
      <c r="Y116" s="152"/>
      <c r="Z116" s="152"/>
      <c r="AA116" s="152"/>
      <c r="AB116" s="152"/>
      <c r="AC116" s="152"/>
      <c r="AD116" s="152"/>
      <c r="AE116" s="152"/>
      <c r="AF116" s="152"/>
      <c r="AG116" s="152" t="s">
        <v>151</v>
      </c>
      <c r="AH116" s="152">
        <v>0</v>
      </c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ht="22.5" outlineLevel="1" x14ac:dyDescent="0.2">
      <c r="A117" s="173">
        <v>59</v>
      </c>
      <c r="B117" s="174" t="s">
        <v>309</v>
      </c>
      <c r="C117" s="188" t="s">
        <v>310</v>
      </c>
      <c r="D117" s="175" t="s">
        <v>147</v>
      </c>
      <c r="E117" s="176">
        <v>17.434999999999999</v>
      </c>
      <c r="F117" s="177"/>
      <c r="G117" s="178">
        <f>ROUND(E117*F117,2)</f>
        <v>0</v>
      </c>
      <c r="H117" s="163"/>
      <c r="I117" s="162">
        <f>ROUND(E117*H117,2)</f>
        <v>0</v>
      </c>
      <c r="J117" s="163"/>
      <c r="K117" s="162">
        <f>ROUND(E117*J117,2)</f>
        <v>0</v>
      </c>
      <c r="L117" s="162">
        <v>15</v>
      </c>
      <c r="M117" s="162">
        <f>G117*(1+L117/100)</f>
        <v>0</v>
      </c>
      <c r="N117" s="162">
        <v>0</v>
      </c>
      <c r="O117" s="162">
        <f>ROUND(E117*N117,2)</f>
        <v>0</v>
      </c>
      <c r="P117" s="162">
        <v>0</v>
      </c>
      <c r="Q117" s="162">
        <f>ROUND(E117*P117,2)</f>
        <v>0</v>
      </c>
      <c r="R117" s="162"/>
      <c r="S117" s="162" t="s">
        <v>196</v>
      </c>
      <c r="T117" s="162" t="s">
        <v>197</v>
      </c>
      <c r="U117" s="162">
        <v>0</v>
      </c>
      <c r="V117" s="162">
        <f>ROUND(E117*U117,2)</f>
        <v>0</v>
      </c>
      <c r="W117" s="162"/>
      <c r="X117" s="152"/>
      <c r="Y117" s="152"/>
      <c r="Z117" s="152"/>
      <c r="AA117" s="152"/>
      <c r="AB117" s="152"/>
      <c r="AC117" s="152"/>
      <c r="AD117" s="152"/>
      <c r="AE117" s="152"/>
      <c r="AF117" s="152"/>
      <c r="AG117" s="152" t="s">
        <v>274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59"/>
      <c r="B118" s="160"/>
      <c r="C118" s="189" t="s">
        <v>311</v>
      </c>
      <c r="D118" s="164"/>
      <c r="E118" s="165">
        <v>17.434999999999999</v>
      </c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52"/>
      <c r="Y118" s="152"/>
      <c r="Z118" s="152"/>
      <c r="AA118" s="152"/>
      <c r="AB118" s="152"/>
      <c r="AC118" s="152"/>
      <c r="AD118" s="152"/>
      <c r="AE118" s="152"/>
      <c r="AF118" s="152"/>
      <c r="AG118" s="152" t="s">
        <v>151</v>
      </c>
      <c r="AH118" s="152">
        <v>5</v>
      </c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59">
        <v>60</v>
      </c>
      <c r="B119" s="160" t="s">
        <v>312</v>
      </c>
      <c r="C119" s="191" t="s">
        <v>313</v>
      </c>
      <c r="D119" s="161" t="s">
        <v>0</v>
      </c>
      <c r="E119" s="185"/>
      <c r="F119" s="163"/>
      <c r="G119" s="162">
        <f>ROUND(E119*F119,2)</f>
        <v>0</v>
      </c>
      <c r="H119" s="163"/>
      <c r="I119" s="162">
        <f>ROUND(E119*H119,2)</f>
        <v>0</v>
      </c>
      <c r="J119" s="163"/>
      <c r="K119" s="162">
        <f>ROUND(E119*J119,2)</f>
        <v>0</v>
      </c>
      <c r="L119" s="162">
        <v>15</v>
      </c>
      <c r="M119" s="162">
        <f>G119*(1+L119/100)</f>
        <v>0</v>
      </c>
      <c r="N119" s="162">
        <v>0</v>
      </c>
      <c r="O119" s="162">
        <f>ROUND(E119*N119,2)</f>
        <v>0</v>
      </c>
      <c r="P119" s="162">
        <v>0</v>
      </c>
      <c r="Q119" s="162">
        <f>ROUND(E119*P119,2)</f>
        <v>0</v>
      </c>
      <c r="R119" s="162"/>
      <c r="S119" s="162" t="s">
        <v>148</v>
      </c>
      <c r="T119" s="162" t="s">
        <v>148</v>
      </c>
      <c r="U119" s="162">
        <v>0</v>
      </c>
      <c r="V119" s="162">
        <f>ROUND(E119*U119,2)</f>
        <v>0</v>
      </c>
      <c r="W119" s="162"/>
      <c r="X119" s="152"/>
      <c r="Y119" s="152"/>
      <c r="Z119" s="152"/>
      <c r="AA119" s="152"/>
      <c r="AB119" s="152"/>
      <c r="AC119" s="152"/>
      <c r="AD119" s="152"/>
      <c r="AE119" s="152"/>
      <c r="AF119" s="152"/>
      <c r="AG119" s="152" t="s">
        <v>239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x14ac:dyDescent="0.2">
      <c r="A120" s="167" t="s">
        <v>143</v>
      </c>
      <c r="B120" s="168" t="s">
        <v>106</v>
      </c>
      <c r="C120" s="187" t="s">
        <v>107</v>
      </c>
      <c r="D120" s="169"/>
      <c r="E120" s="170"/>
      <c r="F120" s="171"/>
      <c r="G120" s="172">
        <f>SUMIF(AG121:AG132,"&lt;&gt;NOR",G121:G132)</f>
        <v>0</v>
      </c>
      <c r="H120" s="166"/>
      <c r="I120" s="166">
        <f>SUM(I121:I132)</f>
        <v>0</v>
      </c>
      <c r="J120" s="166"/>
      <c r="K120" s="166">
        <f>SUM(K121:K132)</f>
        <v>0</v>
      </c>
      <c r="L120" s="166"/>
      <c r="M120" s="166">
        <f>SUM(M121:M132)</f>
        <v>0</v>
      </c>
      <c r="N120" s="166"/>
      <c r="O120" s="166">
        <f>SUM(O121:O132)</f>
        <v>0.44</v>
      </c>
      <c r="P120" s="166"/>
      <c r="Q120" s="166">
        <f>SUM(Q121:Q132)</f>
        <v>0</v>
      </c>
      <c r="R120" s="166"/>
      <c r="S120" s="166"/>
      <c r="T120" s="166"/>
      <c r="U120" s="166"/>
      <c r="V120" s="166">
        <f>SUM(V121:V132)</f>
        <v>24.9</v>
      </c>
      <c r="W120" s="166"/>
      <c r="AG120" t="s">
        <v>144</v>
      </c>
    </row>
    <row r="121" spans="1:60" outlineLevel="1" x14ac:dyDescent="0.2">
      <c r="A121" s="173">
        <v>61</v>
      </c>
      <c r="B121" s="174" t="s">
        <v>314</v>
      </c>
      <c r="C121" s="188" t="s">
        <v>315</v>
      </c>
      <c r="D121" s="175" t="s">
        <v>147</v>
      </c>
      <c r="E121" s="176">
        <v>23.5989</v>
      </c>
      <c r="F121" s="177"/>
      <c r="G121" s="178">
        <f>ROUND(E121*F121,2)</f>
        <v>0</v>
      </c>
      <c r="H121" s="163"/>
      <c r="I121" s="162">
        <f>ROUND(E121*H121,2)</f>
        <v>0</v>
      </c>
      <c r="J121" s="163"/>
      <c r="K121" s="162">
        <f>ROUND(E121*J121,2)</f>
        <v>0</v>
      </c>
      <c r="L121" s="162">
        <v>15</v>
      </c>
      <c r="M121" s="162">
        <f>G121*(1+L121/100)</f>
        <v>0</v>
      </c>
      <c r="N121" s="162">
        <v>2.1000000000000001E-4</v>
      </c>
      <c r="O121" s="162">
        <f>ROUND(E121*N121,2)</f>
        <v>0</v>
      </c>
      <c r="P121" s="162">
        <v>0</v>
      </c>
      <c r="Q121" s="162">
        <f>ROUND(E121*P121,2)</f>
        <v>0</v>
      </c>
      <c r="R121" s="162"/>
      <c r="S121" s="162" t="s">
        <v>148</v>
      </c>
      <c r="T121" s="162" t="s">
        <v>148</v>
      </c>
      <c r="U121" s="162">
        <v>0.05</v>
      </c>
      <c r="V121" s="162">
        <f>ROUND(E121*U121,2)</f>
        <v>1.18</v>
      </c>
      <c r="W121" s="162"/>
      <c r="X121" s="152"/>
      <c r="Y121" s="152"/>
      <c r="Z121" s="152"/>
      <c r="AA121" s="152"/>
      <c r="AB121" s="152"/>
      <c r="AC121" s="152"/>
      <c r="AD121" s="152"/>
      <c r="AE121" s="152"/>
      <c r="AF121" s="152"/>
      <c r="AG121" s="152" t="s">
        <v>149</v>
      </c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59"/>
      <c r="B122" s="160"/>
      <c r="C122" s="189" t="s">
        <v>316</v>
      </c>
      <c r="D122" s="164"/>
      <c r="E122" s="165">
        <v>23.5989</v>
      </c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52"/>
      <c r="Y122" s="152"/>
      <c r="Z122" s="152"/>
      <c r="AA122" s="152"/>
      <c r="AB122" s="152"/>
      <c r="AC122" s="152"/>
      <c r="AD122" s="152"/>
      <c r="AE122" s="152"/>
      <c r="AF122" s="152"/>
      <c r="AG122" s="152" t="s">
        <v>151</v>
      </c>
      <c r="AH122" s="152">
        <v>5</v>
      </c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73">
        <v>62</v>
      </c>
      <c r="B123" s="174" t="s">
        <v>317</v>
      </c>
      <c r="C123" s="188" t="s">
        <v>318</v>
      </c>
      <c r="D123" s="175" t="s">
        <v>147</v>
      </c>
      <c r="E123" s="176">
        <v>23.5989</v>
      </c>
      <c r="F123" s="177"/>
      <c r="G123" s="178">
        <f>ROUND(E123*F123,2)</f>
        <v>0</v>
      </c>
      <c r="H123" s="163"/>
      <c r="I123" s="162">
        <f>ROUND(E123*H123,2)</f>
        <v>0</v>
      </c>
      <c r="J123" s="163"/>
      <c r="K123" s="162">
        <f>ROUND(E123*J123,2)</f>
        <v>0</v>
      </c>
      <c r="L123" s="162">
        <v>15</v>
      </c>
      <c r="M123" s="162">
        <f>G123*(1+L123/100)</f>
        <v>0</v>
      </c>
      <c r="N123" s="162">
        <v>3.2499999999999999E-3</v>
      </c>
      <c r="O123" s="162">
        <f>ROUND(E123*N123,2)</f>
        <v>0.08</v>
      </c>
      <c r="P123" s="162">
        <v>0</v>
      </c>
      <c r="Q123" s="162">
        <f>ROUND(E123*P123,2)</f>
        <v>0</v>
      </c>
      <c r="R123" s="162"/>
      <c r="S123" s="162" t="s">
        <v>148</v>
      </c>
      <c r="T123" s="162" t="s">
        <v>148</v>
      </c>
      <c r="U123" s="162">
        <v>0.98399999999999999</v>
      </c>
      <c r="V123" s="162">
        <f>ROUND(E123*U123,2)</f>
        <v>23.22</v>
      </c>
      <c r="W123" s="162"/>
      <c r="X123" s="152"/>
      <c r="Y123" s="152"/>
      <c r="Z123" s="152"/>
      <c r="AA123" s="152"/>
      <c r="AB123" s="152"/>
      <c r="AC123" s="152"/>
      <c r="AD123" s="152"/>
      <c r="AE123" s="152"/>
      <c r="AF123" s="152"/>
      <c r="AG123" s="152" t="s">
        <v>261</v>
      </c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59"/>
      <c r="B124" s="160"/>
      <c r="C124" s="189" t="s">
        <v>159</v>
      </c>
      <c r="D124" s="164"/>
      <c r="E124" s="165">
        <v>21.3489</v>
      </c>
      <c r="F124" s="162"/>
      <c r="G124" s="162"/>
      <c r="H124" s="162"/>
      <c r="I124" s="162"/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2"/>
      <c r="U124" s="162"/>
      <c r="V124" s="162"/>
      <c r="W124" s="162"/>
      <c r="X124" s="152"/>
      <c r="Y124" s="152"/>
      <c r="Z124" s="152"/>
      <c r="AA124" s="152"/>
      <c r="AB124" s="152"/>
      <c r="AC124" s="152"/>
      <c r="AD124" s="152"/>
      <c r="AE124" s="152"/>
      <c r="AF124" s="152"/>
      <c r="AG124" s="152" t="s">
        <v>151</v>
      </c>
      <c r="AH124" s="152">
        <v>0</v>
      </c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59"/>
      <c r="B125" s="160"/>
      <c r="C125" s="189" t="s">
        <v>160</v>
      </c>
      <c r="D125" s="164"/>
      <c r="E125" s="165">
        <v>2.25</v>
      </c>
      <c r="F125" s="162"/>
      <c r="G125" s="162"/>
      <c r="H125" s="162"/>
      <c r="I125" s="162"/>
      <c r="J125" s="162"/>
      <c r="K125" s="162"/>
      <c r="L125" s="162"/>
      <c r="M125" s="162"/>
      <c r="N125" s="162"/>
      <c r="O125" s="162"/>
      <c r="P125" s="162"/>
      <c r="Q125" s="162"/>
      <c r="R125" s="162"/>
      <c r="S125" s="162"/>
      <c r="T125" s="162"/>
      <c r="U125" s="162"/>
      <c r="V125" s="162"/>
      <c r="W125" s="162"/>
      <c r="X125" s="152"/>
      <c r="Y125" s="152"/>
      <c r="Z125" s="152"/>
      <c r="AA125" s="152"/>
      <c r="AB125" s="152"/>
      <c r="AC125" s="152"/>
      <c r="AD125" s="152"/>
      <c r="AE125" s="152"/>
      <c r="AF125" s="152"/>
      <c r="AG125" s="152" t="s">
        <v>151</v>
      </c>
      <c r="AH125" s="152">
        <v>0</v>
      </c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73">
        <v>63</v>
      </c>
      <c r="B126" s="174" t="s">
        <v>319</v>
      </c>
      <c r="C126" s="188" t="s">
        <v>320</v>
      </c>
      <c r="D126" s="175" t="s">
        <v>147</v>
      </c>
      <c r="E126" s="176">
        <v>23.5989</v>
      </c>
      <c r="F126" s="177"/>
      <c r="G126" s="178">
        <f>ROUND(E126*F126,2)</f>
        <v>0</v>
      </c>
      <c r="H126" s="163"/>
      <c r="I126" s="162">
        <f>ROUND(E126*H126,2)</f>
        <v>0</v>
      </c>
      <c r="J126" s="163"/>
      <c r="K126" s="162">
        <f>ROUND(E126*J126,2)</f>
        <v>0</v>
      </c>
      <c r="L126" s="162">
        <v>15</v>
      </c>
      <c r="M126" s="162">
        <f>G126*(1+L126/100)</f>
        <v>0</v>
      </c>
      <c r="N126" s="162">
        <v>0</v>
      </c>
      <c r="O126" s="162">
        <f>ROUND(E126*N126,2)</f>
        <v>0</v>
      </c>
      <c r="P126" s="162">
        <v>0</v>
      </c>
      <c r="Q126" s="162">
        <f>ROUND(E126*P126,2)</f>
        <v>0</v>
      </c>
      <c r="R126" s="162"/>
      <c r="S126" s="162" t="s">
        <v>148</v>
      </c>
      <c r="T126" s="162" t="s">
        <v>148</v>
      </c>
      <c r="U126" s="162">
        <v>0</v>
      </c>
      <c r="V126" s="162">
        <f>ROUND(E126*U126,2)</f>
        <v>0</v>
      </c>
      <c r="W126" s="162"/>
      <c r="X126" s="152"/>
      <c r="Y126" s="152"/>
      <c r="Z126" s="152"/>
      <c r="AA126" s="152"/>
      <c r="AB126" s="152"/>
      <c r="AC126" s="152"/>
      <c r="AD126" s="152"/>
      <c r="AE126" s="152"/>
      <c r="AF126" s="152"/>
      <c r="AG126" s="152" t="s">
        <v>261</v>
      </c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">
      <c r="A127" s="159"/>
      <c r="B127" s="160"/>
      <c r="C127" s="189" t="s">
        <v>316</v>
      </c>
      <c r="D127" s="164"/>
      <c r="E127" s="165">
        <v>23.5989</v>
      </c>
      <c r="F127" s="162"/>
      <c r="G127" s="162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62"/>
      <c r="V127" s="162"/>
      <c r="W127" s="162"/>
      <c r="X127" s="152"/>
      <c r="Y127" s="152"/>
      <c r="Z127" s="152"/>
      <c r="AA127" s="152"/>
      <c r="AB127" s="152"/>
      <c r="AC127" s="152"/>
      <c r="AD127" s="152"/>
      <c r="AE127" s="152"/>
      <c r="AF127" s="152"/>
      <c r="AG127" s="152" t="s">
        <v>151</v>
      </c>
      <c r="AH127" s="152">
        <v>5</v>
      </c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 x14ac:dyDescent="0.2">
      <c r="A128" s="173">
        <v>64</v>
      </c>
      <c r="B128" s="174" t="s">
        <v>321</v>
      </c>
      <c r="C128" s="188" t="s">
        <v>322</v>
      </c>
      <c r="D128" s="175" t="s">
        <v>163</v>
      </c>
      <c r="E128" s="176">
        <v>4.2</v>
      </c>
      <c r="F128" s="177"/>
      <c r="G128" s="178">
        <f>ROUND(E128*F128,2)</f>
        <v>0</v>
      </c>
      <c r="H128" s="163"/>
      <c r="I128" s="162">
        <f>ROUND(E128*H128,2)</f>
        <v>0</v>
      </c>
      <c r="J128" s="163"/>
      <c r="K128" s="162">
        <f>ROUND(E128*J128,2)</f>
        <v>0</v>
      </c>
      <c r="L128" s="162">
        <v>15</v>
      </c>
      <c r="M128" s="162">
        <f>G128*(1+L128/100)</f>
        <v>0</v>
      </c>
      <c r="N128" s="162">
        <v>1E-4</v>
      </c>
      <c r="O128" s="162">
        <f>ROUND(E128*N128,2)</f>
        <v>0</v>
      </c>
      <c r="P128" s="162">
        <v>0</v>
      </c>
      <c r="Q128" s="162">
        <f>ROUND(E128*P128,2)</f>
        <v>0</v>
      </c>
      <c r="R128" s="162"/>
      <c r="S128" s="162" t="s">
        <v>148</v>
      </c>
      <c r="T128" s="162" t="s">
        <v>148</v>
      </c>
      <c r="U128" s="162">
        <v>0.12</v>
      </c>
      <c r="V128" s="162">
        <f>ROUND(E128*U128,2)</f>
        <v>0.5</v>
      </c>
      <c r="W128" s="162"/>
      <c r="X128" s="152"/>
      <c r="Y128" s="152"/>
      <c r="Z128" s="152"/>
      <c r="AA128" s="152"/>
      <c r="AB128" s="152"/>
      <c r="AC128" s="152"/>
      <c r="AD128" s="152"/>
      <c r="AE128" s="152"/>
      <c r="AF128" s="152"/>
      <c r="AG128" s="152" t="s">
        <v>149</v>
      </c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59"/>
      <c r="B129" s="160"/>
      <c r="C129" s="189" t="s">
        <v>323</v>
      </c>
      <c r="D129" s="164"/>
      <c r="E129" s="165">
        <v>4.2</v>
      </c>
      <c r="F129" s="162"/>
      <c r="G129" s="162"/>
      <c r="H129" s="162"/>
      <c r="I129" s="162"/>
      <c r="J129" s="162"/>
      <c r="K129" s="162"/>
      <c r="L129" s="162"/>
      <c r="M129" s="162"/>
      <c r="N129" s="162"/>
      <c r="O129" s="162"/>
      <c r="P129" s="162"/>
      <c r="Q129" s="162"/>
      <c r="R129" s="162"/>
      <c r="S129" s="162"/>
      <c r="T129" s="162"/>
      <c r="U129" s="162"/>
      <c r="V129" s="162"/>
      <c r="W129" s="162"/>
      <c r="X129" s="152"/>
      <c r="Y129" s="152"/>
      <c r="Z129" s="152"/>
      <c r="AA129" s="152"/>
      <c r="AB129" s="152"/>
      <c r="AC129" s="152"/>
      <c r="AD129" s="152"/>
      <c r="AE129" s="152"/>
      <c r="AF129" s="152"/>
      <c r="AG129" s="152" t="s">
        <v>151</v>
      </c>
      <c r="AH129" s="152">
        <v>0</v>
      </c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73">
        <v>65</v>
      </c>
      <c r="B130" s="174" t="s">
        <v>324</v>
      </c>
      <c r="C130" s="188" t="s">
        <v>325</v>
      </c>
      <c r="D130" s="175" t="s">
        <v>147</v>
      </c>
      <c r="E130" s="176">
        <v>26.430769999999999</v>
      </c>
      <c r="F130" s="177"/>
      <c r="G130" s="178">
        <f>ROUND(E130*F130,2)</f>
        <v>0</v>
      </c>
      <c r="H130" s="163"/>
      <c r="I130" s="162">
        <f>ROUND(E130*H130,2)</f>
        <v>0</v>
      </c>
      <c r="J130" s="163"/>
      <c r="K130" s="162">
        <f>ROUND(E130*J130,2)</f>
        <v>0</v>
      </c>
      <c r="L130" s="162">
        <v>15</v>
      </c>
      <c r="M130" s="162">
        <f>G130*(1+L130/100)</f>
        <v>0</v>
      </c>
      <c r="N130" s="162">
        <v>1.3599999999999999E-2</v>
      </c>
      <c r="O130" s="162">
        <f>ROUND(E130*N130,2)</f>
        <v>0.36</v>
      </c>
      <c r="P130" s="162">
        <v>0</v>
      </c>
      <c r="Q130" s="162">
        <f>ROUND(E130*P130,2)</f>
        <v>0</v>
      </c>
      <c r="R130" s="162" t="s">
        <v>186</v>
      </c>
      <c r="S130" s="162" t="s">
        <v>148</v>
      </c>
      <c r="T130" s="162" t="s">
        <v>148</v>
      </c>
      <c r="U130" s="162">
        <v>0</v>
      </c>
      <c r="V130" s="162">
        <f>ROUND(E130*U130,2)</f>
        <v>0</v>
      </c>
      <c r="W130" s="162"/>
      <c r="X130" s="152"/>
      <c r="Y130" s="152"/>
      <c r="Z130" s="152"/>
      <c r="AA130" s="152"/>
      <c r="AB130" s="152"/>
      <c r="AC130" s="152"/>
      <c r="AD130" s="152"/>
      <c r="AE130" s="152"/>
      <c r="AF130" s="152"/>
      <c r="AG130" s="152" t="s">
        <v>277</v>
      </c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59"/>
      <c r="B131" s="160"/>
      <c r="C131" s="189" t="s">
        <v>326</v>
      </c>
      <c r="D131" s="164"/>
      <c r="E131" s="165">
        <v>26.430769999999999</v>
      </c>
      <c r="F131" s="162"/>
      <c r="G131" s="16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52"/>
      <c r="Y131" s="152"/>
      <c r="Z131" s="152"/>
      <c r="AA131" s="152"/>
      <c r="AB131" s="152"/>
      <c r="AC131" s="152"/>
      <c r="AD131" s="152"/>
      <c r="AE131" s="152"/>
      <c r="AF131" s="152"/>
      <c r="AG131" s="152" t="s">
        <v>151</v>
      </c>
      <c r="AH131" s="152">
        <v>5</v>
      </c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">
      <c r="A132" s="159">
        <v>66</v>
      </c>
      <c r="B132" s="160" t="s">
        <v>327</v>
      </c>
      <c r="C132" s="191" t="s">
        <v>328</v>
      </c>
      <c r="D132" s="161" t="s">
        <v>0</v>
      </c>
      <c r="E132" s="185"/>
      <c r="F132" s="163"/>
      <c r="G132" s="162">
        <f>ROUND(E132*F132,2)</f>
        <v>0</v>
      </c>
      <c r="H132" s="163"/>
      <c r="I132" s="162">
        <f>ROUND(E132*H132,2)</f>
        <v>0</v>
      </c>
      <c r="J132" s="163"/>
      <c r="K132" s="162">
        <f>ROUND(E132*J132,2)</f>
        <v>0</v>
      </c>
      <c r="L132" s="162">
        <v>15</v>
      </c>
      <c r="M132" s="162">
        <f>G132*(1+L132/100)</f>
        <v>0</v>
      </c>
      <c r="N132" s="162">
        <v>0</v>
      </c>
      <c r="O132" s="162">
        <f>ROUND(E132*N132,2)</f>
        <v>0</v>
      </c>
      <c r="P132" s="162">
        <v>0</v>
      </c>
      <c r="Q132" s="162">
        <f>ROUND(E132*P132,2)</f>
        <v>0</v>
      </c>
      <c r="R132" s="162"/>
      <c r="S132" s="162" t="s">
        <v>148</v>
      </c>
      <c r="T132" s="162" t="s">
        <v>148</v>
      </c>
      <c r="U132" s="162">
        <v>0</v>
      </c>
      <c r="V132" s="162">
        <f>ROUND(E132*U132,2)</f>
        <v>0</v>
      </c>
      <c r="W132" s="162"/>
      <c r="X132" s="152"/>
      <c r="Y132" s="152"/>
      <c r="Z132" s="152"/>
      <c r="AA132" s="152"/>
      <c r="AB132" s="152"/>
      <c r="AC132" s="152"/>
      <c r="AD132" s="152"/>
      <c r="AE132" s="152"/>
      <c r="AF132" s="152"/>
      <c r="AG132" s="152" t="s">
        <v>239</v>
      </c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x14ac:dyDescent="0.2">
      <c r="A133" s="167" t="s">
        <v>143</v>
      </c>
      <c r="B133" s="168" t="s">
        <v>108</v>
      </c>
      <c r="C133" s="187" t="s">
        <v>109</v>
      </c>
      <c r="D133" s="169"/>
      <c r="E133" s="170"/>
      <c r="F133" s="171"/>
      <c r="G133" s="172">
        <f>SUMIF(AG134:AG134,"&lt;&gt;NOR",G134:G134)</f>
        <v>0</v>
      </c>
      <c r="H133" s="166"/>
      <c r="I133" s="166">
        <f>SUM(I134:I134)</f>
        <v>0</v>
      </c>
      <c r="J133" s="166"/>
      <c r="K133" s="166">
        <f>SUM(K134:K134)</f>
        <v>0</v>
      </c>
      <c r="L133" s="166"/>
      <c r="M133" s="166">
        <f>SUM(M134:M134)</f>
        <v>0</v>
      </c>
      <c r="N133" s="166"/>
      <c r="O133" s="166">
        <f>SUM(O134:O134)</f>
        <v>0</v>
      </c>
      <c r="P133" s="166"/>
      <c r="Q133" s="166">
        <f>SUM(Q134:Q134)</f>
        <v>0</v>
      </c>
      <c r="R133" s="166"/>
      <c r="S133" s="166"/>
      <c r="T133" s="166"/>
      <c r="U133" s="166"/>
      <c r="V133" s="166">
        <f>SUM(V134:V134)</f>
        <v>0</v>
      </c>
      <c r="W133" s="166"/>
      <c r="AG133" t="s">
        <v>144</v>
      </c>
    </row>
    <row r="134" spans="1:60" outlineLevel="1" x14ac:dyDescent="0.2">
      <c r="A134" s="179">
        <v>67</v>
      </c>
      <c r="B134" s="180" t="s">
        <v>329</v>
      </c>
      <c r="C134" s="190" t="s">
        <v>330</v>
      </c>
      <c r="D134" s="181" t="s">
        <v>223</v>
      </c>
      <c r="E134" s="182">
        <v>2</v>
      </c>
      <c r="F134" s="183"/>
      <c r="G134" s="184">
        <f>ROUND(E134*F134,2)</f>
        <v>0</v>
      </c>
      <c r="H134" s="163"/>
      <c r="I134" s="162">
        <f>ROUND(E134*H134,2)</f>
        <v>0</v>
      </c>
      <c r="J134" s="163"/>
      <c r="K134" s="162">
        <f>ROUND(E134*J134,2)</f>
        <v>0</v>
      </c>
      <c r="L134" s="162">
        <v>15</v>
      </c>
      <c r="M134" s="162">
        <f>G134*(1+L134/100)</f>
        <v>0</v>
      </c>
      <c r="N134" s="162">
        <v>0</v>
      </c>
      <c r="O134" s="162">
        <f>ROUND(E134*N134,2)</f>
        <v>0</v>
      </c>
      <c r="P134" s="162">
        <v>0</v>
      </c>
      <c r="Q134" s="162">
        <f>ROUND(E134*P134,2)</f>
        <v>0</v>
      </c>
      <c r="R134" s="162"/>
      <c r="S134" s="162" t="s">
        <v>196</v>
      </c>
      <c r="T134" s="162" t="s">
        <v>197</v>
      </c>
      <c r="U134" s="162">
        <v>0</v>
      </c>
      <c r="V134" s="162">
        <f>ROUND(E134*U134,2)</f>
        <v>0</v>
      </c>
      <c r="W134" s="162"/>
      <c r="X134" s="152"/>
      <c r="Y134" s="152"/>
      <c r="Z134" s="152"/>
      <c r="AA134" s="152"/>
      <c r="AB134" s="152"/>
      <c r="AC134" s="152"/>
      <c r="AD134" s="152"/>
      <c r="AE134" s="152"/>
      <c r="AF134" s="152"/>
      <c r="AG134" s="152" t="s">
        <v>261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x14ac:dyDescent="0.2">
      <c r="A135" s="167" t="s">
        <v>143</v>
      </c>
      <c r="B135" s="168" t="s">
        <v>110</v>
      </c>
      <c r="C135" s="187" t="s">
        <v>111</v>
      </c>
      <c r="D135" s="169"/>
      <c r="E135" s="170"/>
      <c r="F135" s="171"/>
      <c r="G135" s="172">
        <f>SUMIF(AG136:AG145,"&lt;&gt;NOR",G136:G145)</f>
        <v>0</v>
      </c>
      <c r="H135" s="166"/>
      <c r="I135" s="166">
        <f>SUM(I136:I145)</f>
        <v>0</v>
      </c>
      <c r="J135" s="166"/>
      <c r="K135" s="166">
        <f>SUM(K136:K145)</f>
        <v>0</v>
      </c>
      <c r="L135" s="166"/>
      <c r="M135" s="166">
        <f>SUM(M136:M145)</f>
        <v>0</v>
      </c>
      <c r="N135" s="166"/>
      <c r="O135" s="166">
        <f>SUM(O136:O145)</f>
        <v>0.09</v>
      </c>
      <c r="P135" s="166"/>
      <c r="Q135" s="166">
        <f>SUM(Q136:Q145)</f>
        <v>0</v>
      </c>
      <c r="R135" s="166"/>
      <c r="S135" s="166"/>
      <c r="T135" s="166"/>
      <c r="U135" s="166"/>
      <c r="V135" s="166">
        <f>SUM(V136:V145)</f>
        <v>11.969999999999999</v>
      </c>
      <c r="W135" s="166"/>
      <c r="AG135" t="s">
        <v>144</v>
      </c>
    </row>
    <row r="136" spans="1:60" outlineLevel="1" x14ac:dyDescent="0.2">
      <c r="A136" s="173">
        <v>68</v>
      </c>
      <c r="B136" s="174" t="s">
        <v>331</v>
      </c>
      <c r="C136" s="188" t="s">
        <v>332</v>
      </c>
      <c r="D136" s="175" t="s">
        <v>147</v>
      </c>
      <c r="E136" s="176">
        <v>79.733599999999996</v>
      </c>
      <c r="F136" s="177"/>
      <c r="G136" s="178">
        <f>ROUND(E136*F136,2)</f>
        <v>0</v>
      </c>
      <c r="H136" s="163"/>
      <c r="I136" s="162">
        <f>ROUND(E136*H136,2)</f>
        <v>0</v>
      </c>
      <c r="J136" s="163"/>
      <c r="K136" s="162">
        <f>ROUND(E136*J136,2)</f>
        <v>0</v>
      </c>
      <c r="L136" s="162">
        <v>15</v>
      </c>
      <c r="M136" s="162">
        <f>G136*(1+L136/100)</f>
        <v>0</v>
      </c>
      <c r="N136" s="162">
        <v>0</v>
      </c>
      <c r="O136" s="162">
        <f>ROUND(E136*N136,2)</f>
        <v>0</v>
      </c>
      <c r="P136" s="162">
        <v>0</v>
      </c>
      <c r="Q136" s="162">
        <f>ROUND(E136*P136,2)</f>
        <v>0</v>
      </c>
      <c r="R136" s="162"/>
      <c r="S136" s="162" t="s">
        <v>148</v>
      </c>
      <c r="T136" s="162" t="s">
        <v>148</v>
      </c>
      <c r="U136" s="162">
        <v>6.9709999999999994E-2</v>
      </c>
      <c r="V136" s="162">
        <f>ROUND(E136*U136,2)</f>
        <v>5.56</v>
      </c>
      <c r="W136" s="162"/>
      <c r="X136" s="152"/>
      <c r="Y136" s="152"/>
      <c r="Z136" s="152"/>
      <c r="AA136" s="152"/>
      <c r="AB136" s="152"/>
      <c r="AC136" s="152"/>
      <c r="AD136" s="152"/>
      <c r="AE136" s="152"/>
      <c r="AF136" s="152"/>
      <c r="AG136" s="152" t="s">
        <v>149</v>
      </c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">
      <c r="A137" s="159"/>
      <c r="B137" s="160"/>
      <c r="C137" s="189" t="s">
        <v>214</v>
      </c>
      <c r="D137" s="164"/>
      <c r="E137" s="165">
        <v>29.3628</v>
      </c>
      <c r="F137" s="162"/>
      <c r="G137" s="162"/>
      <c r="H137" s="162"/>
      <c r="I137" s="162"/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62"/>
      <c r="V137" s="162"/>
      <c r="W137" s="162"/>
      <c r="X137" s="152"/>
      <c r="Y137" s="152"/>
      <c r="Z137" s="152"/>
      <c r="AA137" s="152"/>
      <c r="AB137" s="152"/>
      <c r="AC137" s="152"/>
      <c r="AD137" s="152"/>
      <c r="AE137" s="152"/>
      <c r="AF137" s="152"/>
      <c r="AG137" s="152" t="s">
        <v>151</v>
      </c>
      <c r="AH137" s="152">
        <v>5</v>
      </c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59"/>
      <c r="B138" s="160"/>
      <c r="C138" s="189" t="s">
        <v>333</v>
      </c>
      <c r="D138" s="164"/>
      <c r="E138" s="165">
        <v>50.370800000000003</v>
      </c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52"/>
      <c r="Y138" s="152"/>
      <c r="Z138" s="152"/>
      <c r="AA138" s="152"/>
      <c r="AB138" s="152"/>
      <c r="AC138" s="152"/>
      <c r="AD138" s="152"/>
      <c r="AE138" s="152"/>
      <c r="AF138" s="152"/>
      <c r="AG138" s="152" t="s">
        <v>151</v>
      </c>
      <c r="AH138" s="152">
        <v>5</v>
      </c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">
      <c r="A139" s="179">
        <v>69</v>
      </c>
      <c r="B139" s="180" t="s">
        <v>334</v>
      </c>
      <c r="C139" s="190" t="s">
        <v>335</v>
      </c>
      <c r="D139" s="181" t="s">
        <v>147</v>
      </c>
      <c r="E139" s="182">
        <v>20</v>
      </c>
      <c r="F139" s="183"/>
      <c r="G139" s="184">
        <f>ROUND(E139*F139,2)</f>
        <v>0</v>
      </c>
      <c r="H139" s="163"/>
      <c r="I139" s="162">
        <f>ROUND(E139*H139,2)</f>
        <v>0</v>
      </c>
      <c r="J139" s="163"/>
      <c r="K139" s="162">
        <f>ROUND(E139*J139,2)</f>
        <v>0</v>
      </c>
      <c r="L139" s="162">
        <v>15</v>
      </c>
      <c r="M139" s="162">
        <f>G139*(1+L139/100)</f>
        <v>0</v>
      </c>
      <c r="N139" s="162">
        <v>1.75E-3</v>
      </c>
      <c r="O139" s="162">
        <f>ROUND(E139*N139,2)</f>
        <v>0.04</v>
      </c>
      <c r="P139" s="162">
        <v>0</v>
      </c>
      <c r="Q139" s="162">
        <f>ROUND(E139*P139,2)</f>
        <v>0</v>
      </c>
      <c r="R139" s="162"/>
      <c r="S139" s="162" t="s">
        <v>148</v>
      </c>
      <c r="T139" s="162" t="s">
        <v>148</v>
      </c>
      <c r="U139" s="162">
        <v>0.32064999999999999</v>
      </c>
      <c r="V139" s="162">
        <f>ROUND(E139*U139,2)</f>
        <v>6.41</v>
      </c>
      <c r="W139" s="162"/>
      <c r="X139" s="152"/>
      <c r="Y139" s="152"/>
      <c r="Z139" s="152"/>
      <c r="AA139" s="152"/>
      <c r="AB139" s="152"/>
      <c r="AC139" s="152"/>
      <c r="AD139" s="152"/>
      <c r="AE139" s="152"/>
      <c r="AF139" s="152"/>
      <c r="AG139" s="152" t="s">
        <v>261</v>
      </c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 x14ac:dyDescent="0.2">
      <c r="A140" s="173">
        <v>70</v>
      </c>
      <c r="B140" s="174" t="s">
        <v>336</v>
      </c>
      <c r="C140" s="188" t="s">
        <v>337</v>
      </c>
      <c r="D140" s="175" t="s">
        <v>147</v>
      </c>
      <c r="E140" s="176">
        <v>86.171000000000006</v>
      </c>
      <c r="F140" s="177"/>
      <c r="G140" s="178">
        <f>ROUND(E140*F140,2)</f>
        <v>0</v>
      </c>
      <c r="H140" s="163"/>
      <c r="I140" s="162">
        <f>ROUND(E140*H140,2)</f>
        <v>0</v>
      </c>
      <c r="J140" s="163"/>
      <c r="K140" s="162">
        <f>ROUND(E140*J140,2)</f>
        <v>0</v>
      </c>
      <c r="L140" s="162">
        <v>15</v>
      </c>
      <c r="M140" s="162">
        <f>G140*(1+L140/100)</f>
        <v>0</v>
      </c>
      <c r="N140" s="162">
        <v>4.2000000000000002E-4</v>
      </c>
      <c r="O140" s="162">
        <f>ROUND(E140*N140,2)</f>
        <v>0.04</v>
      </c>
      <c r="P140" s="162">
        <v>0</v>
      </c>
      <c r="Q140" s="162">
        <f>ROUND(E140*P140,2)</f>
        <v>0</v>
      </c>
      <c r="R140" s="162"/>
      <c r="S140" s="162" t="s">
        <v>148</v>
      </c>
      <c r="T140" s="162" t="s">
        <v>148</v>
      </c>
      <c r="U140" s="162">
        <v>0</v>
      </c>
      <c r="V140" s="162">
        <f>ROUND(E140*U140,2)</f>
        <v>0</v>
      </c>
      <c r="W140" s="162"/>
      <c r="X140" s="152"/>
      <c r="Y140" s="152"/>
      <c r="Z140" s="152"/>
      <c r="AA140" s="152"/>
      <c r="AB140" s="152"/>
      <c r="AC140" s="152"/>
      <c r="AD140" s="152"/>
      <c r="AE140" s="152"/>
      <c r="AF140" s="152"/>
      <c r="AG140" s="152" t="s">
        <v>338</v>
      </c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 x14ac:dyDescent="0.2">
      <c r="A141" s="159"/>
      <c r="B141" s="160"/>
      <c r="C141" s="189" t="s">
        <v>218</v>
      </c>
      <c r="D141" s="164"/>
      <c r="E141" s="165">
        <v>6.4374000000000002</v>
      </c>
      <c r="F141" s="162"/>
      <c r="G141" s="162"/>
      <c r="H141" s="162"/>
      <c r="I141" s="162"/>
      <c r="J141" s="162"/>
      <c r="K141" s="162"/>
      <c r="L141" s="162"/>
      <c r="M141" s="162"/>
      <c r="N141" s="162"/>
      <c r="O141" s="162"/>
      <c r="P141" s="162"/>
      <c r="Q141" s="162"/>
      <c r="R141" s="162"/>
      <c r="S141" s="162"/>
      <c r="T141" s="162"/>
      <c r="U141" s="162"/>
      <c r="V141" s="162"/>
      <c r="W141" s="162"/>
      <c r="X141" s="152"/>
      <c r="Y141" s="152"/>
      <c r="Z141" s="152"/>
      <c r="AA141" s="152"/>
      <c r="AB141" s="152"/>
      <c r="AC141" s="152"/>
      <c r="AD141" s="152"/>
      <c r="AE141" s="152"/>
      <c r="AF141" s="152"/>
      <c r="AG141" s="152" t="s">
        <v>151</v>
      </c>
      <c r="AH141" s="152">
        <v>5</v>
      </c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 x14ac:dyDescent="0.2">
      <c r="A142" s="159"/>
      <c r="B142" s="160"/>
      <c r="C142" s="189" t="s">
        <v>214</v>
      </c>
      <c r="D142" s="164"/>
      <c r="E142" s="165">
        <v>29.3628</v>
      </c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52"/>
      <c r="Y142" s="152"/>
      <c r="Z142" s="152"/>
      <c r="AA142" s="152"/>
      <c r="AB142" s="152"/>
      <c r="AC142" s="152"/>
      <c r="AD142" s="152"/>
      <c r="AE142" s="152"/>
      <c r="AF142" s="152"/>
      <c r="AG142" s="152" t="s">
        <v>151</v>
      </c>
      <c r="AH142" s="152">
        <v>5</v>
      </c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">
      <c r="A143" s="159"/>
      <c r="B143" s="160"/>
      <c r="C143" s="189" t="s">
        <v>333</v>
      </c>
      <c r="D143" s="164"/>
      <c r="E143" s="165">
        <v>50.370800000000003</v>
      </c>
      <c r="F143" s="162"/>
      <c r="G143" s="162"/>
      <c r="H143" s="162"/>
      <c r="I143" s="162"/>
      <c r="J143" s="162"/>
      <c r="K143" s="162"/>
      <c r="L143" s="162"/>
      <c r="M143" s="162"/>
      <c r="N143" s="162"/>
      <c r="O143" s="162"/>
      <c r="P143" s="162"/>
      <c r="Q143" s="162"/>
      <c r="R143" s="162"/>
      <c r="S143" s="162"/>
      <c r="T143" s="162"/>
      <c r="U143" s="162"/>
      <c r="V143" s="162"/>
      <c r="W143" s="162"/>
      <c r="X143" s="152"/>
      <c r="Y143" s="152"/>
      <c r="Z143" s="152"/>
      <c r="AA143" s="152"/>
      <c r="AB143" s="152"/>
      <c r="AC143" s="152"/>
      <c r="AD143" s="152"/>
      <c r="AE143" s="152"/>
      <c r="AF143" s="152"/>
      <c r="AG143" s="152" t="s">
        <v>151</v>
      </c>
      <c r="AH143" s="152">
        <v>5</v>
      </c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">
      <c r="A144" s="173">
        <v>71</v>
      </c>
      <c r="B144" s="174" t="s">
        <v>339</v>
      </c>
      <c r="C144" s="188" t="s">
        <v>340</v>
      </c>
      <c r="D144" s="175" t="s">
        <v>147</v>
      </c>
      <c r="E144" s="176">
        <v>28.63</v>
      </c>
      <c r="F144" s="177"/>
      <c r="G144" s="178">
        <f>ROUND(E144*F144,2)</f>
        <v>0</v>
      </c>
      <c r="H144" s="163"/>
      <c r="I144" s="162">
        <f>ROUND(E144*H144,2)</f>
        <v>0</v>
      </c>
      <c r="J144" s="163"/>
      <c r="K144" s="162">
        <f>ROUND(E144*J144,2)</f>
        <v>0</v>
      </c>
      <c r="L144" s="162">
        <v>15</v>
      </c>
      <c r="M144" s="162">
        <f>G144*(1+L144/100)</f>
        <v>0</v>
      </c>
      <c r="N144" s="162">
        <v>3.5E-4</v>
      </c>
      <c r="O144" s="162">
        <f>ROUND(E144*N144,2)</f>
        <v>0.01</v>
      </c>
      <c r="P144" s="162">
        <v>0</v>
      </c>
      <c r="Q144" s="162">
        <f>ROUND(E144*P144,2)</f>
        <v>0</v>
      </c>
      <c r="R144" s="162"/>
      <c r="S144" s="162" t="s">
        <v>148</v>
      </c>
      <c r="T144" s="162" t="s">
        <v>148</v>
      </c>
      <c r="U144" s="162">
        <v>0</v>
      </c>
      <c r="V144" s="162">
        <f>ROUND(E144*U144,2)</f>
        <v>0</v>
      </c>
      <c r="W144" s="162"/>
      <c r="X144" s="152"/>
      <c r="Y144" s="152"/>
      <c r="Z144" s="152"/>
      <c r="AA144" s="152"/>
      <c r="AB144" s="152"/>
      <c r="AC144" s="152"/>
      <c r="AD144" s="152"/>
      <c r="AE144" s="152"/>
      <c r="AF144" s="152"/>
      <c r="AG144" s="152" t="s">
        <v>338</v>
      </c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">
      <c r="A145" s="159"/>
      <c r="B145" s="160"/>
      <c r="C145" s="189" t="s">
        <v>182</v>
      </c>
      <c r="D145" s="164"/>
      <c r="E145" s="165">
        <v>28.63</v>
      </c>
      <c r="F145" s="162"/>
      <c r="G145" s="162"/>
      <c r="H145" s="162"/>
      <c r="I145" s="162"/>
      <c r="J145" s="162"/>
      <c r="K145" s="162"/>
      <c r="L145" s="162"/>
      <c r="M145" s="162"/>
      <c r="N145" s="162"/>
      <c r="O145" s="162"/>
      <c r="P145" s="162"/>
      <c r="Q145" s="162"/>
      <c r="R145" s="162"/>
      <c r="S145" s="162"/>
      <c r="T145" s="162"/>
      <c r="U145" s="162"/>
      <c r="V145" s="162"/>
      <c r="W145" s="162"/>
      <c r="X145" s="152"/>
      <c r="Y145" s="152"/>
      <c r="Z145" s="152"/>
      <c r="AA145" s="152"/>
      <c r="AB145" s="152"/>
      <c r="AC145" s="152"/>
      <c r="AD145" s="152"/>
      <c r="AE145" s="152"/>
      <c r="AF145" s="152"/>
      <c r="AG145" s="152" t="s">
        <v>151</v>
      </c>
      <c r="AH145" s="152">
        <v>0</v>
      </c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x14ac:dyDescent="0.2">
      <c r="A146" s="167" t="s">
        <v>143</v>
      </c>
      <c r="B146" s="168" t="s">
        <v>114</v>
      </c>
      <c r="C146" s="187" t="s">
        <v>115</v>
      </c>
      <c r="D146" s="169"/>
      <c r="E146" s="170"/>
      <c r="F146" s="171"/>
      <c r="G146" s="172">
        <f>SUMIF(AG147:AG153,"&lt;&gt;NOR",G147:G153)</f>
        <v>0</v>
      </c>
      <c r="H146" s="166"/>
      <c r="I146" s="166">
        <f>SUM(I147:I153)</f>
        <v>0</v>
      </c>
      <c r="J146" s="166"/>
      <c r="K146" s="166">
        <f>SUM(K147:K153)</f>
        <v>0</v>
      </c>
      <c r="L146" s="166"/>
      <c r="M146" s="166">
        <f>SUM(M147:M153)</f>
        <v>0</v>
      </c>
      <c r="N146" s="166"/>
      <c r="O146" s="166">
        <f>SUM(O147:O153)</f>
        <v>0</v>
      </c>
      <c r="P146" s="166"/>
      <c r="Q146" s="166">
        <f>SUM(Q147:Q153)</f>
        <v>0</v>
      </c>
      <c r="R146" s="166"/>
      <c r="S146" s="166"/>
      <c r="T146" s="166"/>
      <c r="U146" s="166"/>
      <c r="V146" s="166">
        <f>SUM(V147:V153)</f>
        <v>939.99</v>
      </c>
      <c r="W146" s="166"/>
      <c r="AG146" t="s">
        <v>144</v>
      </c>
    </row>
    <row r="147" spans="1:60" outlineLevel="1" x14ac:dyDescent="0.2">
      <c r="A147" s="179">
        <v>72</v>
      </c>
      <c r="B147" s="180" t="s">
        <v>341</v>
      </c>
      <c r="C147" s="190" t="s">
        <v>342</v>
      </c>
      <c r="D147" s="181" t="s">
        <v>238</v>
      </c>
      <c r="E147" s="182">
        <v>3.4962300000000002</v>
      </c>
      <c r="F147" s="183"/>
      <c r="G147" s="184">
        <f t="shared" ref="G147:G153" si="14">ROUND(E147*F147,2)</f>
        <v>0</v>
      </c>
      <c r="H147" s="163"/>
      <c r="I147" s="162">
        <f t="shared" ref="I147:I153" si="15">ROUND(E147*H147,2)</f>
        <v>0</v>
      </c>
      <c r="J147" s="163"/>
      <c r="K147" s="162">
        <f t="shared" ref="K147:K153" si="16">ROUND(E147*J147,2)</f>
        <v>0</v>
      </c>
      <c r="L147" s="162">
        <v>15</v>
      </c>
      <c r="M147" s="162">
        <f t="shared" ref="M147:M153" si="17">G147*(1+L147/100)</f>
        <v>0</v>
      </c>
      <c r="N147" s="162">
        <v>0</v>
      </c>
      <c r="O147" s="162">
        <f t="shared" ref="O147:O153" si="18">ROUND(E147*N147,2)</f>
        <v>0</v>
      </c>
      <c r="P147" s="162">
        <v>0</v>
      </c>
      <c r="Q147" s="162">
        <f t="shared" ref="Q147:Q153" si="19">ROUND(E147*P147,2)</f>
        <v>0</v>
      </c>
      <c r="R147" s="162"/>
      <c r="S147" s="162" t="s">
        <v>148</v>
      </c>
      <c r="T147" s="162" t="s">
        <v>148</v>
      </c>
      <c r="U147" s="162">
        <v>0.16400000000000001</v>
      </c>
      <c r="V147" s="162">
        <f t="shared" ref="V147:V153" si="20">ROUND(E147*U147,2)</f>
        <v>0.56999999999999995</v>
      </c>
      <c r="W147" s="162"/>
      <c r="X147" s="152"/>
      <c r="Y147" s="152"/>
      <c r="Z147" s="152"/>
      <c r="AA147" s="152"/>
      <c r="AB147" s="152"/>
      <c r="AC147" s="152"/>
      <c r="AD147" s="152"/>
      <c r="AE147" s="152"/>
      <c r="AF147" s="152"/>
      <c r="AG147" s="152" t="s">
        <v>343</v>
      </c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">
      <c r="A148" s="179">
        <v>73</v>
      </c>
      <c r="B148" s="180" t="s">
        <v>344</v>
      </c>
      <c r="C148" s="190" t="s">
        <v>345</v>
      </c>
      <c r="D148" s="181" t="s">
        <v>238</v>
      </c>
      <c r="E148" s="182">
        <v>3.4962300000000002</v>
      </c>
      <c r="F148" s="183"/>
      <c r="G148" s="184">
        <f t="shared" si="14"/>
        <v>0</v>
      </c>
      <c r="H148" s="163"/>
      <c r="I148" s="162">
        <f t="shared" si="15"/>
        <v>0</v>
      </c>
      <c r="J148" s="163"/>
      <c r="K148" s="162">
        <f t="shared" si="16"/>
        <v>0</v>
      </c>
      <c r="L148" s="162">
        <v>15</v>
      </c>
      <c r="M148" s="162">
        <f t="shared" si="17"/>
        <v>0</v>
      </c>
      <c r="N148" s="162">
        <v>0</v>
      </c>
      <c r="O148" s="162">
        <f t="shared" si="18"/>
        <v>0</v>
      </c>
      <c r="P148" s="162">
        <v>0</v>
      </c>
      <c r="Q148" s="162">
        <f t="shared" si="19"/>
        <v>0</v>
      </c>
      <c r="R148" s="162"/>
      <c r="S148" s="162" t="s">
        <v>148</v>
      </c>
      <c r="T148" s="162" t="s">
        <v>148</v>
      </c>
      <c r="U148" s="162">
        <v>2.0089999999999999</v>
      </c>
      <c r="V148" s="162">
        <f t="shared" si="20"/>
        <v>7.02</v>
      </c>
      <c r="W148" s="162"/>
      <c r="X148" s="152"/>
      <c r="Y148" s="152"/>
      <c r="Z148" s="152"/>
      <c r="AA148" s="152"/>
      <c r="AB148" s="152"/>
      <c r="AC148" s="152"/>
      <c r="AD148" s="152"/>
      <c r="AE148" s="152"/>
      <c r="AF148" s="152"/>
      <c r="AG148" s="152" t="s">
        <v>343</v>
      </c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">
      <c r="A149" s="179">
        <v>74</v>
      </c>
      <c r="B149" s="180" t="s">
        <v>346</v>
      </c>
      <c r="C149" s="190" t="s">
        <v>347</v>
      </c>
      <c r="D149" s="181" t="s">
        <v>238</v>
      </c>
      <c r="E149" s="182">
        <v>3.4962300000000002</v>
      </c>
      <c r="F149" s="183"/>
      <c r="G149" s="184">
        <f t="shared" si="14"/>
        <v>0</v>
      </c>
      <c r="H149" s="163"/>
      <c r="I149" s="162">
        <f t="shared" si="15"/>
        <v>0</v>
      </c>
      <c r="J149" s="163"/>
      <c r="K149" s="162">
        <f t="shared" si="16"/>
        <v>0</v>
      </c>
      <c r="L149" s="162">
        <v>15</v>
      </c>
      <c r="M149" s="162">
        <f t="shared" si="17"/>
        <v>0</v>
      </c>
      <c r="N149" s="162">
        <v>0</v>
      </c>
      <c r="O149" s="162">
        <f t="shared" si="18"/>
        <v>0</v>
      </c>
      <c r="P149" s="162">
        <v>0</v>
      </c>
      <c r="Q149" s="162">
        <f t="shared" si="19"/>
        <v>0</v>
      </c>
      <c r="R149" s="162"/>
      <c r="S149" s="162" t="s">
        <v>148</v>
      </c>
      <c r="T149" s="162" t="s">
        <v>148</v>
      </c>
      <c r="U149" s="162">
        <v>70.56</v>
      </c>
      <c r="V149" s="162">
        <f t="shared" si="20"/>
        <v>246.69</v>
      </c>
      <c r="W149" s="162"/>
      <c r="X149" s="152"/>
      <c r="Y149" s="152"/>
      <c r="Z149" s="152"/>
      <c r="AA149" s="152"/>
      <c r="AB149" s="152"/>
      <c r="AC149" s="152"/>
      <c r="AD149" s="152"/>
      <c r="AE149" s="152"/>
      <c r="AF149" s="152"/>
      <c r="AG149" s="152" t="s">
        <v>343</v>
      </c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">
      <c r="A150" s="179">
        <v>75</v>
      </c>
      <c r="B150" s="180" t="s">
        <v>348</v>
      </c>
      <c r="C150" s="190" t="s">
        <v>349</v>
      </c>
      <c r="D150" s="181" t="s">
        <v>238</v>
      </c>
      <c r="E150" s="182">
        <v>48.947220000000002</v>
      </c>
      <c r="F150" s="183"/>
      <c r="G150" s="184">
        <f t="shared" si="14"/>
        <v>0</v>
      </c>
      <c r="H150" s="163"/>
      <c r="I150" s="162">
        <f t="shared" si="15"/>
        <v>0</v>
      </c>
      <c r="J150" s="163"/>
      <c r="K150" s="162">
        <f t="shared" si="16"/>
        <v>0</v>
      </c>
      <c r="L150" s="162">
        <v>15</v>
      </c>
      <c r="M150" s="162">
        <f t="shared" si="17"/>
        <v>0</v>
      </c>
      <c r="N150" s="162">
        <v>0</v>
      </c>
      <c r="O150" s="162">
        <f t="shared" si="18"/>
        <v>0</v>
      </c>
      <c r="P150" s="162">
        <v>0</v>
      </c>
      <c r="Q150" s="162">
        <f t="shared" si="19"/>
        <v>0</v>
      </c>
      <c r="R150" s="162"/>
      <c r="S150" s="162" t="s">
        <v>148</v>
      </c>
      <c r="T150" s="162" t="s">
        <v>148</v>
      </c>
      <c r="U150" s="162">
        <v>0</v>
      </c>
      <c r="V150" s="162">
        <f t="shared" si="20"/>
        <v>0</v>
      </c>
      <c r="W150" s="162"/>
      <c r="X150" s="152"/>
      <c r="Y150" s="152"/>
      <c r="Z150" s="152"/>
      <c r="AA150" s="152"/>
      <c r="AB150" s="152"/>
      <c r="AC150" s="152"/>
      <c r="AD150" s="152"/>
      <c r="AE150" s="152"/>
      <c r="AF150" s="152"/>
      <c r="AG150" s="152" t="s">
        <v>343</v>
      </c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">
      <c r="A151" s="179">
        <v>76</v>
      </c>
      <c r="B151" s="180" t="s">
        <v>350</v>
      </c>
      <c r="C151" s="190" t="s">
        <v>351</v>
      </c>
      <c r="D151" s="181" t="s">
        <v>238</v>
      </c>
      <c r="E151" s="182">
        <v>3.4962300000000002</v>
      </c>
      <c r="F151" s="183"/>
      <c r="G151" s="184">
        <f t="shared" si="14"/>
        <v>0</v>
      </c>
      <c r="H151" s="163"/>
      <c r="I151" s="162">
        <f t="shared" si="15"/>
        <v>0</v>
      </c>
      <c r="J151" s="163"/>
      <c r="K151" s="162">
        <f t="shared" si="16"/>
        <v>0</v>
      </c>
      <c r="L151" s="162">
        <v>15</v>
      </c>
      <c r="M151" s="162">
        <f t="shared" si="17"/>
        <v>0</v>
      </c>
      <c r="N151" s="162">
        <v>0</v>
      </c>
      <c r="O151" s="162">
        <f t="shared" si="18"/>
        <v>0</v>
      </c>
      <c r="P151" s="162">
        <v>0</v>
      </c>
      <c r="Q151" s="162">
        <f t="shared" si="19"/>
        <v>0</v>
      </c>
      <c r="R151" s="162"/>
      <c r="S151" s="162" t="s">
        <v>148</v>
      </c>
      <c r="T151" s="162" t="s">
        <v>148</v>
      </c>
      <c r="U151" s="162">
        <v>135.648</v>
      </c>
      <c r="V151" s="162">
        <f t="shared" si="20"/>
        <v>474.26</v>
      </c>
      <c r="W151" s="162"/>
      <c r="X151" s="152"/>
      <c r="Y151" s="152"/>
      <c r="Z151" s="152"/>
      <c r="AA151" s="152"/>
      <c r="AB151" s="152"/>
      <c r="AC151" s="152"/>
      <c r="AD151" s="152"/>
      <c r="AE151" s="152"/>
      <c r="AF151" s="152"/>
      <c r="AG151" s="152" t="s">
        <v>343</v>
      </c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">
      <c r="A152" s="179">
        <v>77</v>
      </c>
      <c r="B152" s="180" t="s">
        <v>352</v>
      </c>
      <c r="C152" s="190" t="s">
        <v>353</v>
      </c>
      <c r="D152" s="181" t="s">
        <v>238</v>
      </c>
      <c r="E152" s="182">
        <v>13.984920000000001</v>
      </c>
      <c r="F152" s="183"/>
      <c r="G152" s="184">
        <f t="shared" si="14"/>
        <v>0</v>
      </c>
      <c r="H152" s="163"/>
      <c r="I152" s="162">
        <f t="shared" si="15"/>
        <v>0</v>
      </c>
      <c r="J152" s="163"/>
      <c r="K152" s="162">
        <f t="shared" si="16"/>
        <v>0</v>
      </c>
      <c r="L152" s="162">
        <v>15</v>
      </c>
      <c r="M152" s="162">
        <f t="shared" si="17"/>
        <v>0</v>
      </c>
      <c r="N152" s="162">
        <v>0</v>
      </c>
      <c r="O152" s="162">
        <f t="shared" si="18"/>
        <v>0</v>
      </c>
      <c r="P152" s="162">
        <v>0</v>
      </c>
      <c r="Q152" s="162">
        <f t="shared" si="19"/>
        <v>0</v>
      </c>
      <c r="R152" s="162"/>
      <c r="S152" s="162" t="s">
        <v>148</v>
      </c>
      <c r="T152" s="162" t="s">
        <v>148</v>
      </c>
      <c r="U152" s="162">
        <v>15.12</v>
      </c>
      <c r="V152" s="162">
        <f t="shared" si="20"/>
        <v>211.45</v>
      </c>
      <c r="W152" s="162"/>
      <c r="X152" s="152"/>
      <c r="Y152" s="152"/>
      <c r="Z152" s="152"/>
      <c r="AA152" s="152"/>
      <c r="AB152" s="152"/>
      <c r="AC152" s="152"/>
      <c r="AD152" s="152"/>
      <c r="AE152" s="152"/>
      <c r="AF152" s="152"/>
      <c r="AG152" s="152" t="s">
        <v>343</v>
      </c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">
      <c r="A153" s="173">
        <v>78</v>
      </c>
      <c r="B153" s="174" t="s">
        <v>354</v>
      </c>
      <c r="C153" s="188" t="s">
        <v>355</v>
      </c>
      <c r="D153" s="175" t="s">
        <v>238</v>
      </c>
      <c r="E153" s="176">
        <v>3.4962300000000002</v>
      </c>
      <c r="F153" s="177"/>
      <c r="G153" s="178">
        <f t="shared" si="14"/>
        <v>0</v>
      </c>
      <c r="H153" s="163"/>
      <c r="I153" s="162">
        <f t="shared" si="15"/>
        <v>0</v>
      </c>
      <c r="J153" s="163"/>
      <c r="K153" s="162">
        <f t="shared" si="16"/>
        <v>0</v>
      </c>
      <c r="L153" s="162">
        <v>15</v>
      </c>
      <c r="M153" s="162">
        <f t="shared" si="17"/>
        <v>0</v>
      </c>
      <c r="N153" s="162">
        <v>0</v>
      </c>
      <c r="O153" s="162">
        <f t="shared" si="18"/>
        <v>0</v>
      </c>
      <c r="P153" s="162">
        <v>0</v>
      </c>
      <c r="Q153" s="162">
        <f t="shared" si="19"/>
        <v>0</v>
      </c>
      <c r="R153" s="162"/>
      <c r="S153" s="162" t="s">
        <v>148</v>
      </c>
      <c r="T153" s="162" t="s">
        <v>148</v>
      </c>
      <c r="U153" s="162">
        <v>0</v>
      </c>
      <c r="V153" s="162">
        <f t="shared" si="20"/>
        <v>0</v>
      </c>
      <c r="W153" s="162"/>
      <c r="X153" s="152"/>
      <c r="Y153" s="152"/>
      <c r="Z153" s="152"/>
      <c r="AA153" s="152"/>
      <c r="AB153" s="152"/>
      <c r="AC153" s="152"/>
      <c r="AD153" s="152"/>
      <c r="AE153" s="152"/>
      <c r="AF153" s="152"/>
      <c r="AG153" s="152" t="s">
        <v>343</v>
      </c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x14ac:dyDescent="0.2">
      <c r="A154" s="5"/>
      <c r="B154" s="6"/>
      <c r="C154" s="192"/>
      <c r="D154" s="8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AE154">
        <v>15</v>
      </c>
      <c r="AF154">
        <v>21</v>
      </c>
    </row>
    <row r="155" spans="1:60" x14ac:dyDescent="0.2">
      <c r="A155" s="155"/>
      <c r="B155" s="156" t="s">
        <v>31</v>
      </c>
      <c r="C155" s="193"/>
      <c r="D155" s="157"/>
      <c r="E155" s="158"/>
      <c r="F155" s="158"/>
      <c r="G155" s="186">
        <f>G8+G15+G29+G36+G39+G45+G69+G71+G74+G78+G84+G95+G112+G120+G133+G135+G146</f>
        <v>0</v>
      </c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AE155">
        <f>SUMIF(L7:L153,AE154,G7:G153)</f>
        <v>0</v>
      </c>
      <c r="AF155">
        <f>SUMIF(L7:L153,AF154,G7:G153)</f>
        <v>0</v>
      </c>
      <c r="AG155" t="s">
        <v>356</v>
      </c>
    </row>
    <row r="156" spans="1:60" x14ac:dyDescent="0.2">
      <c r="A156" s="5"/>
      <c r="B156" s="6"/>
      <c r="C156" s="192"/>
      <c r="D156" s="8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</row>
    <row r="157" spans="1:60" x14ac:dyDescent="0.2">
      <c r="A157" s="5"/>
      <c r="B157" s="6"/>
      <c r="C157" s="192"/>
      <c r="D157" s="8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</row>
    <row r="158" spans="1:60" x14ac:dyDescent="0.2">
      <c r="A158" s="249" t="s">
        <v>357</v>
      </c>
      <c r="B158" s="249"/>
      <c r="C158" s="250"/>
      <c r="D158" s="8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 spans="1:60" x14ac:dyDescent="0.2">
      <c r="A159" s="251"/>
      <c r="B159" s="252"/>
      <c r="C159" s="253"/>
      <c r="D159" s="252"/>
      <c r="E159" s="252"/>
      <c r="F159" s="252"/>
      <c r="G159" s="254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AG159" t="s">
        <v>358</v>
      </c>
    </row>
    <row r="160" spans="1:60" x14ac:dyDescent="0.2">
      <c r="A160" s="255"/>
      <c r="B160" s="256"/>
      <c r="C160" s="257"/>
      <c r="D160" s="256"/>
      <c r="E160" s="256"/>
      <c r="F160" s="256"/>
      <c r="G160" s="258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 spans="1:33" x14ac:dyDescent="0.2">
      <c r="A161" s="255"/>
      <c r="B161" s="256"/>
      <c r="C161" s="257"/>
      <c r="D161" s="256"/>
      <c r="E161" s="256"/>
      <c r="F161" s="256"/>
      <c r="G161" s="258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 spans="1:33" x14ac:dyDescent="0.2">
      <c r="A162" s="255"/>
      <c r="B162" s="256"/>
      <c r="C162" s="257"/>
      <c r="D162" s="256"/>
      <c r="E162" s="256"/>
      <c r="F162" s="256"/>
      <c r="G162" s="258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 spans="1:33" x14ac:dyDescent="0.2">
      <c r="A163" s="259"/>
      <c r="B163" s="260"/>
      <c r="C163" s="261"/>
      <c r="D163" s="260"/>
      <c r="E163" s="260"/>
      <c r="F163" s="260"/>
      <c r="G163" s="262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 spans="1:33" x14ac:dyDescent="0.2">
      <c r="A164" s="5"/>
      <c r="B164" s="6"/>
      <c r="C164" s="192"/>
      <c r="D164" s="8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 spans="1:33" x14ac:dyDescent="0.2">
      <c r="C165" s="194"/>
      <c r="D165" s="143"/>
      <c r="AG165" t="s">
        <v>359</v>
      </c>
    </row>
    <row r="166" spans="1:33" x14ac:dyDescent="0.2">
      <c r="D166" s="143"/>
    </row>
    <row r="167" spans="1:33" x14ac:dyDescent="0.2">
      <c r="D167" s="143"/>
    </row>
    <row r="168" spans="1:33" x14ac:dyDescent="0.2">
      <c r="D168" s="143"/>
    </row>
    <row r="169" spans="1:33" x14ac:dyDescent="0.2">
      <c r="D169" s="143"/>
    </row>
    <row r="170" spans="1:33" x14ac:dyDescent="0.2">
      <c r="D170" s="143"/>
    </row>
    <row r="171" spans="1:33" x14ac:dyDescent="0.2">
      <c r="D171" s="143"/>
    </row>
    <row r="172" spans="1:33" x14ac:dyDescent="0.2">
      <c r="D172" s="143"/>
    </row>
    <row r="173" spans="1:33" x14ac:dyDescent="0.2">
      <c r="D173" s="143"/>
    </row>
    <row r="174" spans="1:33" x14ac:dyDescent="0.2">
      <c r="D174" s="143"/>
    </row>
    <row r="175" spans="1:33" x14ac:dyDescent="0.2">
      <c r="D175" s="143"/>
    </row>
    <row r="176" spans="1:33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Nwq8ubIB/OI9+dszaTJ0w4J+5dkGMEzMGy7kdoEoR4tvkWg6jVU+4an7mbYj7DZQq7pwSqcVjHcH0e+BS9mFDQ==" saltValue="ZEt0G7ITNx4JMFO1cn9lHw==" spinCount="100000" sheet="1" objects="1" scenarios="1"/>
  <mergeCells count="6">
    <mergeCell ref="A159:G163"/>
    <mergeCell ref="A1:G1"/>
    <mergeCell ref="C2:G2"/>
    <mergeCell ref="C3:G3"/>
    <mergeCell ref="C4:G4"/>
    <mergeCell ref="A158:C158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38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119</v>
      </c>
    </row>
    <row r="2" spans="1:60" ht="25.15" customHeight="1" x14ac:dyDescent="0.2">
      <c r="A2" s="144" t="s">
        <v>8</v>
      </c>
      <c r="B2" s="76" t="s">
        <v>43</v>
      </c>
      <c r="C2" s="243" t="s">
        <v>44</v>
      </c>
      <c r="D2" s="244"/>
      <c r="E2" s="244"/>
      <c r="F2" s="244"/>
      <c r="G2" s="245"/>
      <c r="AG2" t="s">
        <v>120</v>
      </c>
    </row>
    <row r="3" spans="1:60" ht="25.15" customHeight="1" x14ac:dyDescent="0.2">
      <c r="A3" s="144" t="s">
        <v>9</v>
      </c>
      <c r="B3" s="76" t="s">
        <v>52</v>
      </c>
      <c r="C3" s="243" t="s">
        <v>53</v>
      </c>
      <c r="D3" s="244"/>
      <c r="E3" s="244"/>
      <c r="F3" s="244"/>
      <c r="G3" s="245"/>
      <c r="AC3" s="91" t="s">
        <v>120</v>
      </c>
      <c r="AG3" t="s">
        <v>121</v>
      </c>
    </row>
    <row r="4" spans="1:60" ht="25.15" customHeight="1" x14ac:dyDescent="0.2">
      <c r="A4" s="145" t="s">
        <v>10</v>
      </c>
      <c r="B4" s="146" t="s">
        <v>55</v>
      </c>
      <c r="C4" s="246" t="s">
        <v>56</v>
      </c>
      <c r="D4" s="247"/>
      <c r="E4" s="247"/>
      <c r="F4" s="247"/>
      <c r="G4" s="248"/>
      <c r="AG4" t="s">
        <v>122</v>
      </c>
    </row>
    <row r="5" spans="1:60" x14ac:dyDescent="0.2">
      <c r="D5" s="143"/>
    </row>
    <row r="6" spans="1:60" ht="38.25" x14ac:dyDescent="0.2">
      <c r="A6" s="148" t="s">
        <v>123</v>
      </c>
      <c r="B6" s="150" t="s">
        <v>124</v>
      </c>
      <c r="C6" s="150" t="s">
        <v>125</v>
      </c>
      <c r="D6" s="149" t="s">
        <v>126</v>
      </c>
      <c r="E6" s="148" t="s">
        <v>127</v>
      </c>
      <c r="F6" s="147" t="s">
        <v>128</v>
      </c>
      <c r="G6" s="148" t="s">
        <v>31</v>
      </c>
      <c r="H6" s="151" t="s">
        <v>32</v>
      </c>
      <c r="I6" s="151" t="s">
        <v>129</v>
      </c>
      <c r="J6" s="151" t="s">
        <v>33</v>
      </c>
      <c r="K6" s="151" t="s">
        <v>130</v>
      </c>
      <c r="L6" s="151" t="s">
        <v>131</v>
      </c>
      <c r="M6" s="151" t="s">
        <v>132</v>
      </c>
      <c r="N6" s="151" t="s">
        <v>133</v>
      </c>
      <c r="O6" s="151" t="s">
        <v>134</v>
      </c>
      <c r="P6" s="151" t="s">
        <v>135</v>
      </c>
      <c r="Q6" s="151" t="s">
        <v>136</v>
      </c>
      <c r="R6" s="151" t="s">
        <v>137</v>
      </c>
      <c r="S6" s="151" t="s">
        <v>138</v>
      </c>
      <c r="T6" s="151" t="s">
        <v>139</v>
      </c>
      <c r="U6" s="151" t="s">
        <v>140</v>
      </c>
      <c r="V6" s="151" t="s">
        <v>141</v>
      </c>
      <c r="W6" s="151" t="s">
        <v>142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7" t="s">
        <v>143</v>
      </c>
      <c r="B8" s="168" t="s">
        <v>63</v>
      </c>
      <c r="C8" s="187" t="s">
        <v>64</v>
      </c>
      <c r="D8" s="169"/>
      <c r="E8" s="170"/>
      <c r="F8" s="171"/>
      <c r="G8" s="172">
        <f>SUMIF(AG9:AG19,"&lt;&gt;NOR",G9:G19)</f>
        <v>0</v>
      </c>
      <c r="H8" s="166"/>
      <c r="I8" s="166">
        <f>SUM(I9:I19)</f>
        <v>0</v>
      </c>
      <c r="J8" s="166"/>
      <c r="K8" s="166">
        <f>SUM(K9:K19)</f>
        <v>0</v>
      </c>
      <c r="L8" s="166"/>
      <c r="M8" s="166">
        <f>SUM(M9:M19)</f>
        <v>0</v>
      </c>
      <c r="N8" s="166"/>
      <c r="O8" s="166">
        <f>SUM(O9:O19)</f>
        <v>0</v>
      </c>
      <c r="P8" s="166"/>
      <c r="Q8" s="166">
        <f>SUM(Q9:Q19)</f>
        <v>0</v>
      </c>
      <c r="R8" s="166"/>
      <c r="S8" s="166"/>
      <c r="T8" s="166"/>
      <c r="U8" s="166"/>
      <c r="V8" s="166">
        <f>SUM(V9:V19)</f>
        <v>0</v>
      </c>
      <c r="W8" s="166"/>
      <c r="AG8" t="s">
        <v>144</v>
      </c>
    </row>
    <row r="9" spans="1:60" ht="22.5" outlineLevel="1" x14ac:dyDescent="0.2">
      <c r="A9" s="179">
        <v>1</v>
      </c>
      <c r="B9" s="180" t="s">
        <v>360</v>
      </c>
      <c r="C9" s="190" t="s">
        <v>361</v>
      </c>
      <c r="D9" s="181" t="s">
        <v>195</v>
      </c>
      <c r="E9" s="182">
        <v>1</v>
      </c>
      <c r="F9" s="183"/>
      <c r="G9" s="184">
        <f t="shared" ref="G9:G19" si="0">ROUND(E9*F9,2)</f>
        <v>0</v>
      </c>
      <c r="H9" s="163"/>
      <c r="I9" s="162">
        <f t="shared" ref="I9:I19" si="1">ROUND(E9*H9,2)</f>
        <v>0</v>
      </c>
      <c r="J9" s="163"/>
      <c r="K9" s="162">
        <f t="shared" ref="K9:K19" si="2">ROUND(E9*J9,2)</f>
        <v>0</v>
      </c>
      <c r="L9" s="162">
        <v>15</v>
      </c>
      <c r="M9" s="162">
        <f t="shared" ref="M9:M19" si="3">G9*(1+L9/100)</f>
        <v>0</v>
      </c>
      <c r="N9" s="162">
        <v>0</v>
      </c>
      <c r="O9" s="162">
        <f t="shared" ref="O9:O19" si="4">ROUND(E9*N9,2)</f>
        <v>0</v>
      </c>
      <c r="P9" s="162">
        <v>0</v>
      </c>
      <c r="Q9" s="162">
        <f t="shared" ref="Q9:Q19" si="5">ROUND(E9*P9,2)</f>
        <v>0</v>
      </c>
      <c r="R9" s="162"/>
      <c r="S9" s="162" t="s">
        <v>196</v>
      </c>
      <c r="T9" s="162" t="s">
        <v>197</v>
      </c>
      <c r="U9" s="162">
        <v>0</v>
      </c>
      <c r="V9" s="162">
        <f t="shared" ref="V9:V19" si="6">ROUND(E9*U9,2)</f>
        <v>0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181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79">
        <v>2</v>
      </c>
      <c r="B10" s="180" t="s">
        <v>362</v>
      </c>
      <c r="C10" s="190" t="s">
        <v>363</v>
      </c>
      <c r="D10" s="181"/>
      <c r="E10" s="182">
        <v>0</v>
      </c>
      <c r="F10" s="183"/>
      <c r="G10" s="184">
        <f t="shared" si="0"/>
        <v>0</v>
      </c>
      <c r="H10" s="163"/>
      <c r="I10" s="162">
        <f t="shared" si="1"/>
        <v>0</v>
      </c>
      <c r="J10" s="163"/>
      <c r="K10" s="162">
        <f t="shared" si="2"/>
        <v>0</v>
      </c>
      <c r="L10" s="162">
        <v>15</v>
      </c>
      <c r="M10" s="162">
        <f t="shared" si="3"/>
        <v>0</v>
      </c>
      <c r="N10" s="162">
        <v>0</v>
      </c>
      <c r="O10" s="162">
        <f t="shared" si="4"/>
        <v>0</v>
      </c>
      <c r="P10" s="162">
        <v>0</v>
      </c>
      <c r="Q10" s="162">
        <f t="shared" si="5"/>
        <v>0</v>
      </c>
      <c r="R10" s="162"/>
      <c r="S10" s="162" t="s">
        <v>196</v>
      </c>
      <c r="T10" s="162" t="s">
        <v>197</v>
      </c>
      <c r="U10" s="162">
        <v>0</v>
      </c>
      <c r="V10" s="162">
        <f t="shared" si="6"/>
        <v>0</v>
      </c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187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2.5" outlineLevel="1" x14ac:dyDescent="0.2">
      <c r="A11" s="179">
        <v>3</v>
      </c>
      <c r="B11" s="180" t="s">
        <v>364</v>
      </c>
      <c r="C11" s="190" t="s">
        <v>365</v>
      </c>
      <c r="D11" s="181" t="s">
        <v>366</v>
      </c>
      <c r="E11" s="182">
        <v>1</v>
      </c>
      <c r="F11" s="183"/>
      <c r="G11" s="184">
        <f t="shared" si="0"/>
        <v>0</v>
      </c>
      <c r="H11" s="163"/>
      <c r="I11" s="162">
        <f t="shared" si="1"/>
        <v>0</v>
      </c>
      <c r="J11" s="163"/>
      <c r="K11" s="162">
        <f t="shared" si="2"/>
        <v>0</v>
      </c>
      <c r="L11" s="162">
        <v>15</v>
      </c>
      <c r="M11" s="162">
        <f t="shared" si="3"/>
        <v>0</v>
      </c>
      <c r="N11" s="162">
        <v>0</v>
      </c>
      <c r="O11" s="162">
        <f t="shared" si="4"/>
        <v>0</v>
      </c>
      <c r="P11" s="162">
        <v>0</v>
      </c>
      <c r="Q11" s="162">
        <f t="shared" si="5"/>
        <v>0</v>
      </c>
      <c r="R11" s="162"/>
      <c r="S11" s="162" t="s">
        <v>196</v>
      </c>
      <c r="T11" s="162" t="s">
        <v>197</v>
      </c>
      <c r="U11" s="162">
        <v>0</v>
      </c>
      <c r="V11" s="162">
        <f t="shared" si="6"/>
        <v>0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149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79">
        <v>4</v>
      </c>
      <c r="B12" s="180" t="s">
        <v>367</v>
      </c>
      <c r="C12" s="190" t="s">
        <v>368</v>
      </c>
      <c r="D12" s="181" t="s">
        <v>366</v>
      </c>
      <c r="E12" s="182">
        <v>1</v>
      </c>
      <c r="F12" s="183"/>
      <c r="G12" s="184">
        <f t="shared" si="0"/>
        <v>0</v>
      </c>
      <c r="H12" s="163"/>
      <c r="I12" s="162">
        <f t="shared" si="1"/>
        <v>0</v>
      </c>
      <c r="J12" s="163"/>
      <c r="K12" s="162">
        <f t="shared" si="2"/>
        <v>0</v>
      </c>
      <c r="L12" s="162">
        <v>15</v>
      </c>
      <c r="M12" s="162">
        <f t="shared" si="3"/>
        <v>0</v>
      </c>
      <c r="N12" s="162">
        <v>0</v>
      </c>
      <c r="O12" s="162">
        <f t="shared" si="4"/>
        <v>0</v>
      </c>
      <c r="P12" s="162">
        <v>0</v>
      </c>
      <c r="Q12" s="162">
        <f t="shared" si="5"/>
        <v>0</v>
      </c>
      <c r="R12" s="162"/>
      <c r="S12" s="162" t="s">
        <v>196</v>
      </c>
      <c r="T12" s="162" t="s">
        <v>197</v>
      </c>
      <c r="U12" s="162">
        <v>0</v>
      </c>
      <c r="V12" s="162">
        <f t="shared" si="6"/>
        <v>0</v>
      </c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149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9">
        <v>5</v>
      </c>
      <c r="B13" s="180" t="s">
        <v>369</v>
      </c>
      <c r="C13" s="190" t="s">
        <v>370</v>
      </c>
      <c r="D13" s="181" t="s">
        <v>366</v>
      </c>
      <c r="E13" s="182">
        <v>9</v>
      </c>
      <c r="F13" s="183"/>
      <c r="G13" s="184">
        <f t="shared" si="0"/>
        <v>0</v>
      </c>
      <c r="H13" s="163"/>
      <c r="I13" s="162">
        <f t="shared" si="1"/>
        <v>0</v>
      </c>
      <c r="J13" s="163"/>
      <c r="K13" s="162">
        <f t="shared" si="2"/>
        <v>0</v>
      </c>
      <c r="L13" s="162">
        <v>15</v>
      </c>
      <c r="M13" s="162">
        <f t="shared" si="3"/>
        <v>0</v>
      </c>
      <c r="N13" s="162">
        <v>0</v>
      </c>
      <c r="O13" s="162">
        <f t="shared" si="4"/>
        <v>0</v>
      </c>
      <c r="P13" s="162">
        <v>0</v>
      </c>
      <c r="Q13" s="162">
        <f t="shared" si="5"/>
        <v>0</v>
      </c>
      <c r="R13" s="162"/>
      <c r="S13" s="162" t="s">
        <v>196</v>
      </c>
      <c r="T13" s="162" t="s">
        <v>197</v>
      </c>
      <c r="U13" s="162">
        <v>0</v>
      </c>
      <c r="V13" s="162">
        <f t="shared" si="6"/>
        <v>0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149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79">
        <v>6</v>
      </c>
      <c r="B14" s="180" t="s">
        <v>371</v>
      </c>
      <c r="C14" s="190" t="s">
        <v>372</v>
      </c>
      <c r="D14" s="181" t="s">
        <v>366</v>
      </c>
      <c r="E14" s="182">
        <v>1</v>
      </c>
      <c r="F14" s="183"/>
      <c r="G14" s="184">
        <f t="shared" si="0"/>
        <v>0</v>
      </c>
      <c r="H14" s="163"/>
      <c r="I14" s="162">
        <f t="shared" si="1"/>
        <v>0</v>
      </c>
      <c r="J14" s="163"/>
      <c r="K14" s="162">
        <f t="shared" si="2"/>
        <v>0</v>
      </c>
      <c r="L14" s="162">
        <v>15</v>
      </c>
      <c r="M14" s="162">
        <f t="shared" si="3"/>
        <v>0</v>
      </c>
      <c r="N14" s="162">
        <v>0</v>
      </c>
      <c r="O14" s="162">
        <f t="shared" si="4"/>
        <v>0</v>
      </c>
      <c r="P14" s="162">
        <v>0</v>
      </c>
      <c r="Q14" s="162">
        <f t="shared" si="5"/>
        <v>0</v>
      </c>
      <c r="R14" s="162"/>
      <c r="S14" s="162" t="s">
        <v>196</v>
      </c>
      <c r="T14" s="162" t="s">
        <v>197</v>
      </c>
      <c r="U14" s="162">
        <v>0</v>
      </c>
      <c r="V14" s="162">
        <f t="shared" si="6"/>
        <v>0</v>
      </c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149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9">
        <v>7</v>
      </c>
      <c r="B15" s="180" t="s">
        <v>373</v>
      </c>
      <c r="C15" s="190" t="s">
        <v>374</v>
      </c>
      <c r="D15" s="181" t="s">
        <v>366</v>
      </c>
      <c r="E15" s="182">
        <v>3</v>
      </c>
      <c r="F15" s="183"/>
      <c r="G15" s="184">
        <f t="shared" si="0"/>
        <v>0</v>
      </c>
      <c r="H15" s="163"/>
      <c r="I15" s="162">
        <f t="shared" si="1"/>
        <v>0</v>
      </c>
      <c r="J15" s="163"/>
      <c r="K15" s="162">
        <f t="shared" si="2"/>
        <v>0</v>
      </c>
      <c r="L15" s="162">
        <v>15</v>
      </c>
      <c r="M15" s="162">
        <f t="shared" si="3"/>
        <v>0</v>
      </c>
      <c r="N15" s="162">
        <v>0</v>
      </c>
      <c r="O15" s="162">
        <f t="shared" si="4"/>
        <v>0</v>
      </c>
      <c r="P15" s="162">
        <v>0</v>
      </c>
      <c r="Q15" s="162">
        <f t="shared" si="5"/>
        <v>0</v>
      </c>
      <c r="R15" s="162"/>
      <c r="S15" s="162" t="s">
        <v>196</v>
      </c>
      <c r="T15" s="162" t="s">
        <v>197</v>
      </c>
      <c r="U15" s="162">
        <v>0</v>
      </c>
      <c r="V15" s="162">
        <f t="shared" si="6"/>
        <v>0</v>
      </c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149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33.75" outlineLevel="1" x14ac:dyDescent="0.2">
      <c r="A16" s="179">
        <v>8</v>
      </c>
      <c r="B16" s="180" t="s">
        <v>375</v>
      </c>
      <c r="C16" s="190" t="s">
        <v>376</v>
      </c>
      <c r="D16" s="181" t="s">
        <v>366</v>
      </c>
      <c r="E16" s="182">
        <v>1</v>
      </c>
      <c r="F16" s="183"/>
      <c r="G16" s="184">
        <f t="shared" si="0"/>
        <v>0</v>
      </c>
      <c r="H16" s="163"/>
      <c r="I16" s="162">
        <f t="shared" si="1"/>
        <v>0</v>
      </c>
      <c r="J16" s="163"/>
      <c r="K16" s="162">
        <f t="shared" si="2"/>
        <v>0</v>
      </c>
      <c r="L16" s="162">
        <v>15</v>
      </c>
      <c r="M16" s="162">
        <f t="shared" si="3"/>
        <v>0</v>
      </c>
      <c r="N16" s="162">
        <v>0</v>
      </c>
      <c r="O16" s="162">
        <f t="shared" si="4"/>
        <v>0</v>
      </c>
      <c r="P16" s="162">
        <v>0</v>
      </c>
      <c r="Q16" s="162">
        <f t="shared" si="5"/>
        <v>0</v>
      </c>
      <c r="R16" s="162"/>
      <c r="S16" s="162" t="s">
        <v>196</v>
      </c>
      <c r="T16" s="162" t="s">
        <v>197</v>
      </c>
      <c r="U16" s="162">
        <v>0</v>
      </c>
      <c r="V16" s="162">
        <f t="shared" si="6"/>
        <v>0</v>
      </c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149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9">
        <v>9</v>
      </c>
      <c r="B17" s="180" t="s">
        <v>377</v>
      </c>
      <c r="C17" s="190" t="s">
        <v>378</v>
      </c>
      <c r="D17" s="181" t="s">
        <v>366</v>
      </c>
      <c r="E17" s="182">
        <v>1</v>
      </c>
      <c r="F17" s="183"/>
      <c r="G17" s="184">
        <f t="shared" si="0"/>
        <v>0</v>
      </c>
      <c r="H17" s="163"/>
      <c r="I17" s="162">
        <f t="shared" si="1"/>
        <v>0</v>
      </c>
      <c r="J17" s="163"/>
      <c r="K17" s="162">
        <f t="shared" si="2"/>
        <v>0</v>
      </c>
      <c r="L17" s="162">
        <v>15</v>
      </c>
      <c r="M17" s="162">
        <f t="shared" si="3"/>
        <v>0</v>
      </c>
      <c r="N17" s="162">
        <v>0</v>
      </c>
      <c r="O17" s="162">
        <f t="shared" si="4"/>
        <v>0</v>
      </c>
      <c r="P17" s="162">
        <v>0</v>
      </c>
      <c r="Q17" s="162">
        <f t="shared" si="5"/>
        <v>0</v>
      </c>
      <c r="R17" s="162"/>
      <c r="S17" s="162" t="s">
        <v>196</v>
      </c>
      <c r="T17" s="162" t="s">
        <v>197</v>
      </c>
      <c r="U17" s="162">
        <v>0</v>
      </c>
      <c r="V17" s="162">
        <f t="shared" si="6"/>
        <v>0</v>
      </c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149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79">
        <v>10</v>
      </c>
      <c r="B18" s="180" t="s">
        <v>379</v>
      </c>
      <c r="C18" s="190" t="s">
        <v>380</v>
      </c>
      <c r="D18" s="181" t="s">
        <v>366</v>
      </c>
      <c r="E18" s="182">
        <v>1</v>
      </c>
      <c r="F18" s="183"/>
      <c r="G18" s="184">
        <f t="shared" si="0"/>
        <v>0</v>
      </c>
      <c r="H18" s="163"/>
      <c r="I18" s="162">
        <f t="shared" si="1"/>
        <v>0</v>
      </c>
      <c r="J18" s="163"/>
      <c r="K18" s="162">
        <f t="shared" si="2"/>
        <v>0</v>
      </c>
      <c r="L18" s="162">
        <v>15</v>
      </c>
      <c r="M18" s="162">
        <f t="shared" si="3"/>
        <v>0</v>
      </c>
      <c r="N18" s="162">
        <v>0</v>
      </c>
      <c r="O18" s="162">
        <f t="shared" si="4"/>
        <v>0</v>
      </c>
      <c r="P18" s="162">
        <v>0</v>
      </c>
      <c r="Q18" s="162">
        <f t="shared" si="5"/>
        <v>0</v>
      </c>
      <c r="R18" s="162"/>
      <c r="S18" s="162" t="s">
        <v>196</v>
      </c>
      <c r="T18" s="162" t="s">
        <v>197</v>
      </c>
      <c r="U18" s="162">
        <v>0</v>
      </c>
      <c r="V18" s="162">
        <f t="shared" si="6"/>
        <v>0</v>
      </c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149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9">
        <v>11</v>
      </c>
      <c r="B19" s="180" t="s">
        <v>381</v>
      </c>
      <c r="C19" s="190" t="s">
        <v>382</v>
      </c>
      <c r="D19" s="181" t="s">
        <v>195</v>
      </c>
      <c r="E19" s="182">
        <v>1</v>
      </c>
      <c r="F19" s="183"/>
      <c r="G19" s="184">
        <f t="shared" si="0"/>
        <v>0</v>
      </c>
      <c r="H19" s="163"/>
      <c r="I19" s="162">
        <f t="shared" si="1"/>
        <v>0</v>
      </c>
      <c r="J19" s="163"/>
      <c r="K19" s="162">
        <f t="shared" si="2"/>
        <v>0</v>
      </c>
      <c r="L19" s="162">
        <v>15</v>
      </c>
      <c r="M19" s="162">
        <f t="shared" si="3"/>
        <v>0</v>
      </c>
      <c r="N19" s="162">
        <v>0</v>
      </c>
      <c r="O19" s="162">
        <f t="shared" si="4"/>
        <v>0</v>
      </c>
      <c r="P19" s="162">
        <v>0</v>
      </c>
      <c r="Q19" s="162">
        <f t="shared" si="5"/>
        <v>0</v>
      </c>
      <c r="R19" s="162"/>
      <c r="S19" s="162" t="s">
        <v>196</v>
      </c>
      <c r="T19" s="162" t="s">
        <v>197</v>
      </c>
      <c r="U19" s="162">
        <v>0</v>
      </c>
      <c r="V19" s="162">
        <f t="shared" si="6"/>
        <v>0</v>
      </c>
      <c r="W19" s="162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149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167" t="s">
        <v>143</v>
      </c>
      <c r="B20" s="168" t="s">
        <v>65</v>
      </c>
      <c r="C20" s="187" t="s">
        <v>66</v>
      </c>
      <c r="D20" s="169"/>
      <c r="E20" s="170"/>
      <c r="F20" s="171"/>
      <c r="G20" s="172">
        <f>SUMIF(AG21:AG24,"&lt;&gt;NOR",G21:G24)</f>
        <v>0</v>
      </c>
      <c r="H20" s="166"/>
      <c r="I20" s="166">
        <f>SUM(I21:I24)</f>
        <v>0</v>
      </c>
      <c r="J20" s="166"/>
      <c r="K20" s="166">
        <f>SUM(K21:K24)</f>
        <v>0</v>
      </c>
      <c r="L20" s="166"/>
      <c r="M20" s="166">
        <f>SUM(M21:M24)</f>
        <v>0</v>
      </c>
      <c r="N20" s="166"/>
      <c r="O20" s="166">
        <f>SUM(O21:O24)</f>
        <v>0</v>
      </c>
      <c r="P20" s="166"/>
      <c r="Q20" s="166">
        <f>SUM(Q21:Q24)</f>
        <v>0</v>
      </c>
      <c r="R20" s="166"/>
      <c r="S20" s="166"/>
      <c r="T20" s="166"/>
      <c r="U20" s="166"/>
      <c r="V20" s="166">
        <f>SUM(V21:V24)</f>
        <v>0</v>
      </c>
      <c r="W20" s="166"/>
      <c r="AG20" t="s">
        <v>144</v>
      </c>
    </row>
    <row r="21" spans="1:60" outlineLevel="1" x14ac:dyDescent="0.2">
      <c r="A21" s="179">
        <v>12</v>
      </c>
      <c r="B21" s="180" t="s">
        <v>383</v>
      </c>
      <c r="C21" s="190" t="s">
        <v>384</v>
      </c>
      <c r="D21" s="181" t="s">
        <v>366</v>
      </c>
      <c r="E21" s="182">
        <v>3</v>
      </c>
      <c r="F21" s="183"/>
      <c r="G21" s="184">
        <f>ROUND(E21*F21,2)</f>
        <v>0</v>
      </c>
      <c r="H21" s="163"/>
      <c r="I21" s="162">
        <f>ROUND(E21*H21,2)</f>
        <v>0</v>
      </c>
      <c r="J21" s="163"/>
      <c r="K21" s="162">
        <f>ROUND(E21*J21,2)</f>
        <v>0</v>
      </c>
      <c r="L21" s="162">
        <v>15</v>
      </c>
      <c r="M21" s="162">
        <f>G21*(1+L21/100)</f>
        <v>0</v>
      </c>
      <c r="N21" s="162">
        <v>0</v>
      </c>
      <c r="O21" s="162">
        <f>ROUND(E21*N21,2)</f>
        <v>0</v>
      </c>
      <c r="P21" s="162">
        <v>0</v>
      </c>
      <c r="Q21" s="162">
        <f>ROUND(E21*P21,2)</f>
        <v>0</v>
      </c>
      <c r="R21" s="162"/>
      <c r="S21" s="162" t="s">
        <v>196</v>
      </c>
      <c r="T21" s="162" t="s">
        <v>197</v>
      </c>
      <c r="U21" s="162">
        <v>0</v>
      </c>
      <c r="V21" s="162">
        <f>ROUND(E21*U21,2)</f>
        <v>0</v>
      </c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187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79">
        <v>13</v>
      </c>
      <c r="B22" s="180" t="s">
        <v>385</v>
      </c>
      <c r="C22" s="190" t="s">
        <v>386</v>
      </c>
      <c r="D22" s="181" t="s">
        <v>366</v>
      </c>
      <c r="E22" s="182">
        <v>1</v>
      </c>
      <c r="F22" s="183"/>
      <c r="G22" s="184">
        <f>ROUND(E22*F22,2)</f>
        <v>0</v>
      </c>
      <c r="H22" s="163"/>
      <c r="I22" s="162">
        <f>ROUND(E22*H22,2)</f>
        <v>0</v>
      </c>
      <c r="J22" s="163"/>
      <c r="K22" s="162">
        <f>ROUND(E22*J22,2)</f>
        <v>0</v>
      </c>
      <c r="L22" s="162">
        <v>15</v>
      </c>
      <c r="M22" s="162">
        <f>G22*(1+L22/100)</f>
        <v>0</v>
      </c>
      <c r="N22" s="162">
        <v>0</v>
      </c>
      <c r="O22" s="162">
        <f>ROUND(E22*N22,2)</f>
        <v>0</v>
      </c>
      <c r="P22" s="162">
        <v>0</v>
      </c>
      <c r="Q22" s="162">
        <f>ROUND(E22*P22,2)</f>
        <v>0</v>
      </c>
      <c r="R22" s="162"/>
      <c r="S22" s="162" t="s">
        <v>196</v>
      </c>
      <c r="T22" s="162" t="s">
        <v>197</v>
      </c>
      <c r="U22" s="162">
        <v>0</v>
      </c>
      <c r="V22" s="162">
        <f>ROUND(E22*U22,2)</f>
        <v>0</v>
      </c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187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79">
        <v>14</v>
      </c>
      <c r="B23" s="180" t="s">
        <v>387</v>
      </c>
      <c r="C23" s="190" t="s">
        <v>388</v>
      </c>
      <c r="D23" s="181" t="s">
        <v>366</v>
      </c>
      <c r="E23" s="182">
        <v>1</v>
      </c>
      <c r="F23" s="183"/>
      <c r="G23" s="184">
        <f>ROUND(E23*F23,2)</f>
        <v>0</v>
      </c>
      <c r="H23" s="163"/>
      <c r="I23" s="162">
        <f>ROUND(E23*H23,2)</f>
        <v>0</v>
      </c>
      <c r="J23" s="163"/>
      <c r="K23" s="162">
        <f>ROUND(E23*J23,2)</f>
        <v>0</v>
      </c>
      <c r="L23" s="162">
        <v>15</v>
      </c>
      <c r="M23" s="162">
        <f>G23*(1+L23/100)</f>
        <v>0</v>
      </c>
      <c r="N23" s="162">
        <v>0</v>
      </c>
      <c r="O23" s="162">
        <f>ROUND(E23*N23,2)</f>
        <v>0</v>
      </c>
      <c r="P23" s="162">
        <v>0</v>
      </c>
      <c r="Q23" s="162">
        <f>ROUND(E23*P23,2)</f>
        <v>0</v>
      </c>
      <c r="R23" s="162"/>
      <c r="S23" s="162" t="s">
        <v>196</v>
      </c>
      <c r="T23" s="162" t="s">
        <v>197</v>
      </c>
      <c r="U23" s="162">
        <v>0</v>
      </c>
      <c r="V23" s="162">
        <f>ROUND(E23*U23,2)</f>
        <v>0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187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9">
        <v>15</v>
      </c>
      <c r="B24" s="180" t="s">
        <v>389</v>
      </c>
      <c r="C24" s="190" t="s">
        <v>390</v>
      </c>
      <c r="D24" s="181" t="s">
        <v>366</v>
      </c>
      <c r="E24" s="182">
        <v>2</v>
      </c>
      <c r="F24" s="183"/>
      <c r="G24" s="184">
        <f>ROUND(E24*F24,2)</f>
        <v>0</v>
      </c>
      <c r="H24" s="163"/>
      <c r="I24" s="162">
        <f>ROUND(E24*H24,2)</f>
        <v>0</v>
      </c>
      <c r="J24" s="163"/>
      <c r="K24" s="162">
        <f>ROUND(E24*J24,2)</f>
        <v>0</v>
      </c>
      <c r="L24" s="162">
        <v>15</v>
      </c>
      <c r="M24" s="162">
        <f>G24*(1+L24/100)</f>
        <v>0</v>
      </c>
      <c r="N24" s="162">
        <v>0</v>
      </c>
      <c r="O24" s="162">
        <f>ROUND(E24*N24,2)</f>
        <v>0</v>
      </c>
      <c r="P24" s="162">
        <v>0</v>
      </c>
      <c r="Q24" s="162">
        <f>ROUND(E24*P24,2)</f>
        <v>0</v>
      </c>
      <c r="R24" s="162"/>
      <c r="S24" s="162" t="s">
        <v>196</v>
      </c>
      <c r="T24" s="162" t="s">
        <v>197</v>
      </c>
      <c r="U24" s="162">
        <v>0</v>
      </c>
      <c r="V24" s="162">
        <f>ROUND(E24*U24,2)</f>
        <v>0</v>
      </c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187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x14ac:dyDescent="0.2">
      <c r="A25" s="167" t="s">
        <v>143</v>
      </c>
      <c r="B25" s="168" t="s">
        <v>67</v>
      </c>
      <c r="C25" s="187" t="s">
        <v>68</v>
      </c>
      <c r="D25" s="169"/>
      <c r="E25" s="170"/>
      <c r="F25" s="171"/>
      <c r="G25" s="172">
        <f>SUMIF(AG26:AG32,"&lt;&gt;NOR",G26:G32)</f>
        <v>0</v>
      </c>
      <c r="H25" s="166"/>
      <c r="I25" s="166">
        <f>SUM(I26:I32)</f>
        <v>0</v>
      </c>
      <c r="J25" s="166"/>
      <c r="K25" s="166">
        <f>SUM(K26:K32)</f>
        <v>0</v>
      </c>
      <c r="L25" s="166"/>
      <c r="M25" s="166">
        <f>SUM(M26:M32)</f>
        <v>0</v>
      </c>
      <c r="N25" s="166"/>
      <c r="O25" s="166">
        <f>SUM(O26:O32)</f>
        <v>0</v>
      </c>
      <c r="P25" s="166"/>
      <c r="Q25" s="166">
        <f>SUM(Q26:Q32)</f>
        <v>0</v>
      </c>
      <c r="R25" s="166"/>
      <c r="S25" s="166"/>
      <c r="T25" s="166"/>
      <c r="U25" s="166"/>
      <c r="V25" s="166">
        <f>SUM(V26:V32)</f>
        <v>0</v>
      </c>
      <c r="W25" s="166"/>
      <c r="AG25" t="s">
        <v>144</v>
      </c>
    </row>
    <row r="26" spans="1:60" outlineLevel="1" x14ac:dyDescent="0.2">
      <c r="A26" s="179">
        <v>16</v>
      </c>
      <c r="B26" s="180" t="s">
        <v>391</v>
      </c>
      <c r="C26" s="190" t="s">
        <v>392</v>
      </c>
      <c r="D26" s="181" t="s">
        <v>163</v>
      </c>
      <c r="E26" s="182">
        <v>8</v>
      </c>
      <c r="F26" s="183"/>
      <c r="G26" s="184">
        <f t="shared" ref="G26:G32" si="7">ROUND(E26*F26,2)</f>
        <v>0</v>
      </c>
      <c r="H26" s="163"/>
      <c r="I26" s="162">
        <f t="shared" ref="I26:I32" si="8">ROUND(E26*H26,2)</f>
        <v>0</v>
      </c>
      <c r="J26" s="163"/>
      <c r="K26" s="162">
        <f t="shared" ref="K26:K32" si="9">ROUND(E26*J26,2)</f>
        <v>0</v>
      </c>
      <c r="L26" s="162">
        <v>15</v>
      </c>
      <c r="M26" s="162">
        <f t="shared" ref="M26:M32" si="10">G26*(1+L26/100)</f>
        <v>0</v>
      </c>
      <c r="N26" s="162">
        <v>0</v>
      </c>
      <c r="O26" s="162">
        <f t="shared" ref="O26:O32" si="11">ROUND(E26*N26,2)</f>
        <v>0</v>
      </c>
      <c r="P26" s="162">
        <v>0</v>
      </c>
      <c r="Q26" s="162">
        <f t="shared" ref="Q26:Q32" si="12">ROUND(E26*P26,2)</f>
        <v>0</v>
      </c>
      <c r="R26" s="162"/>
      <c r="S26" s="162" t="s">
        <v>196</v>
      </c>
      <c r="T26" s="162" t="s">
        <v>197</v>
      </c>
      <c r="U26" s="162">
        <v>0</v>
      </c>
      <c r="V26" s="162">
        <f t="shared" ref="V26:V32" si="13">ROUND(E26*U26,2)</f>
        <v>0</v>
      </c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181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9">
        <v>17</v>
      </c>
      <c r="B27" s="180" t="s">
        <v>393</v>
      </c>
      <c r="C27" s="190" t="s">
        <v>394</v>
      </c>
      <c r="D27" s="181" t="s">
        <v>163</v>
      </c>
      <c r="E27" s="182">
        <v>15</v>
      </c>
      <c r="F27" s="183"/>
      <c r="G27" s="184">
        <f t="shared" si="7"/>
        <v>0</v>
      </c>
      <c r="H27" s="163"/>
      <c r="I27" s="162">
        <f t="shared" si="8"/>
        <v>0</v>
      </c>
      <c r="J27" s="163"/>
      <c r="K27" s="162">
        <f t="shared" si="9"/>
        <v>0</v>
      </c>
      <c r="L27" s="162">
        <v>15</v>
      </c>
      <c r="M27" s="162">
        <f t="shared" si="10"/>
        <v>0</v>
      </c>
      <c r="N27" s="162">
        <v>0</v>
      </c>
      <c r="O27" s="162">
        <f t="shared" si="11"/>
        <v>0</v>
      </c>
      <c r="P27" s="162">
        <v>0</v>
      </c>
      <c r="Q27" s="162">
        <f t="shared" si="12"/>
        <v>0</v>
      </c>
      <c r="R27" s="162"/>
      <c r="S27" s="162" t="s">
        <v>196</v>
      </c>
      <c r="T27" s="162" t="s">
        <v>197</v>
      </c>
      <c r="U27" s="162">
        <v>0</v>
      </c>
      <c r="V27" s="162">
        <f t="shared" si="13"/>
        <v>0</v>
      </c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149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79">
        <v>18</v>
      </c>
      <c r="B28" s="180" t="s">
        <v>395</v>
      </c>
      <c r="C28" s="190" t="s">
        <v>396</v>
      </c>
      <c r="D28" s="181" t="s">
        <v>163</v>
      </c>
      <c r="E28" s="182">
        <v>30</v>
      </c>
      <c r="F28" s="183"/>
      <c r="G28" s="184">
        <f t="shared" si="7"/>
        <v>0</v>
      </c>
      <c r="H28" s="163"/>
      <c r="I28" s="162">
        <f t="shared" si="8"/>
        <v>0</v>
      </c>
      <c r="J28" s="163"/>
      <c r="K28" s="162">
        <f t="shared" si="9"/>
        <v>0</v>
      </c>
      <c r="L28" s="162">
        <v>15</v>
      </c>
      <c r="M28" s="162">
        <f t="shared" si="10"/>
        <v>0</v>
      </c>
      <c r="N28" s="162">
        <v>0</v>
      </c>
      <c r="O28" s="162">
        <f t="shared" si="11"/>
        <v>0</v>
      </c>
      <c r="P28" s="162">
        <v>0</v>
      </c>
      <c r="Q28" s="162">
        <f t="shared" si="12"/>
        <v>0</v>
      </c>
      <c r="R28" s="162"/>
      <c r="S28" s="162" t="s">
        <v>196</v>
      </c>
      <c r="T28" s="162" t="s">
        <v>197</v>
      </c>
      <c r="U28" s="162">
        <v>0</v>
      </c>
      <c r="V28" s="162">
        <f t="shared" si="13"/>
        <v>0</v>
      </c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187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79">
        <v>19</v>
      </c>
      <c r="B29" s="180" t="s">
        <v>397</v>
      </c>
      <c r="C29" s="190" t="s">
        <v>398</v>
      </c>
      <c r="D29" s="181" t="s">
        <v>163</v>
      </c>
      <c r="E29" s="182">
        <v>155</v>
      </c>
      <c r="F29" s="183"/>
      <c r="G29" s="184">
        <f t="shared" si="7"/>
        <v>0</v>
      </c>
      <c r="H29" s="163"/>
      <c r="I29" s="162">
        <f t="shared" si="8"/>
        <v>0</v>
      </c>
      <c r="J29" s="163"/>
      <c r="K29" s="162">
        <f t="shared" si="9"/>
        <v>0</v>
      </c>
      <c r="L29" s="162">
        <v>15</v>
      </c>
      <c r="M29" s="162">
        <f t="shared" si="10"/>
        <v>0</v>
      </c>
      <c r="N29" s="162">
        <v>0</v>
      </c>
      <c r="O29" s="162">
        <f t="shared" si="11"/>
        <v>0</v>
      </c>
      <c r="P29" s="162">
        <v>0</v>
      </c>
      <c r="Q29" s="162">
        <f t="shared" si="12"/>
        <v>0</v>
      </c>
      <c r="R29" s="162"/>
      <c r="S29" s="162" t="s">
        <v>196</v>
      </c>
      <c r="T29" s="162" t="s">
        <v>197</v>
      </c>
      <c r="U29" s="162">
        <v>0</v>
      </c>
      <c r="V29" s="162">
        <f t="shared" si="13"/>
        <v>0</v>
      </c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187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79">
        <v>20</v>
      </c>
      <c r="B30" s="180" t="s">
        <v>399</v>
      </c>
      <c r="C30" s="190" t="s">
        <v>400</v>
      </c>
      <c r="D30" s="181" t="s">
        <v>163</v>
      </c>
      <c r="E30" s="182">
        <v>25</v>
      </c>
      <c r="F30" s="183"/>
      <c r="G30" s="184">
        <f t="shared" si="7"/>
        <v>0</v>
      </c>
      <c r="H30" s="163"/>
      <c r="I30" s="162">
        <f t="shared" si="8"/>
        <v>0</v>
      </c>
      <c r="J30" s="163"/>
      <c r="K30" s="162">
        <f t="shared" si="9"/>
        <v>0</v>
      </c>
      <c r="L30" s="162">
        <v>15</v>
      </c>
      <c r="M30" s="162">
        <f t="shared" si="10"/>
        <v>0</v>
      </c>
      <c r="N30" s="162">
        <v>0</v>
      </c>
      <c r="O30" s="162">
        <f t="shared" si="11"/>
        <v>0</v>
      </c>
      <c r="P30" s="162">
        <v>0</v>
      </c>
      <c r="Q30" s="162">
        <f t="shared" si="12"/>
        <v>0</v>
      </c>
      <c r="R30" s="162"/>
      <c r="S30" s="162" t="s">
        <v>196</v>
      </c>
      <c r="T30" s="162" t="s">
        <v>197</v>
      </c>
      <c r="U30" s="162">
        <v>0</v>
      </c>
      <c r="V30" s="162">
        <f t="shared" si="13"/>
        <v>0</v>
      </c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187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9">
        <v>21</v>
      </c>
      <c r="B31" s="180" t="s">
        <v>401</v>
      </c>
      <c r="C31" s="190" t="s">
        <v>402</v>
      </c>
      <c r="D31" s="181" t="s">
        <v>163</v>
      </c>
      <c r="E31" s="182">
        <v>150</v>
      </c>
      <c r="F31" s="183"/>
      <c r="G31" s="184">
        <f t="shared" si="7"/>
        <v>0</v>
      </c>
      <c r="H31" s="163"/>
      <c r="I31" s="162">
        <f t="shared" si="8"/>
        <v>0</v>
      </c>
      <c r="J31" s="163"/>
      <c r="K31" s="162">
        <f t="shared" si="9"/>
        <v>0</v>
      </c>
      <c r="L31" s="162">
        <v>15</v>
      </c>
      <c r="M31" s="162">
        <f t="shared" si="10"/>
        <v>0</v>
      </c>
      <c r="N31" s="162">
        <v>0</v>
      </c>
      <c r="O31" s="162">
        <f t="shared" si="11"/>
        <v>0</v>
      </c>
      <c r="P31" s="162">
        <v>0</v>
      </c>
      <c r="Q31" s="162">
        <f t="shared" si="12"/>
        <v>0</v>
      </c>
      <c r="R31" s="162"/>
      <c r="S31" s="162" t="s">
        <v>196</v>
      </c>
      <c r="T31" s="162" t="s">
        <v>197</v>
      </c>
      <c r="U31" s="162">
        <v>0</v>
      </c>
      <c r="V31" s="162">
        <f t="shared" si="13"/>
        <v>0</v>
      </c>
      <c r="W31" s="162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187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79">
        <v>22</v>
      </c>
      <c r="B32" s="180" t="s">
        <v>403</v>
      </c>
      <c r="C32" s="190" t="s">
        <v>404</v>
      </c>
      <c r="D32" s="181" t="s">
        <v>163</v>
      </c>
      <c r="E32" s="182">
        <v>20</v>
      </c>
      <c r="F32" s="183"/>
      <c r="G32" s="184">
        <f t="shared" si="7"/>
        <v>0</v>
      </c>
      <c r="H32" s="163"/>
      <c r="I32" s="162">
        <f t="shared" si="8"/>
        <v>0</v>
      </c>
      <c r="J32" s="163"/>
      <c r="K32" s="162">
        <f t="shared" si="9"/>
        <v>0</v>
      </c>
      <c r="L32" s="162">
        <v>15</v>
      </c>
      <c r="M32" s="162">
        <f t="shared" si="10"/>
        <v>0</v>
      </c>
      <c r="N32" s="162">
        <v>0</v>
      </c>
      <c r="O32" s="162">
        <f t="shared" si="11"/>
        <v>0</v>
      </c>
      <c r="P32" s="162">
        <v>0</v>
      </c>
      <c r="Q32" s="162">
        <f t="shared" si="12"/>
        <v>0</v>
      </c>
      <c r="R32" s="162"/>
      <c r="S32" s="162" t="s">
        <v>196</v>
      </c>
      <c r="T32" s="162" t="s">
        <v>197</v>
      </c>
      <c r="U32" s="162">
        <v>0</v>
      </c>
      <c r="V32" s="162">
        <f t="shared" si="13"/>
        <v>0</v>
      </c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187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x14ac:dyDescent="0.2">
      <c r="A33" s="167" t="s">
        <v>143</v>
      </c>
      <c r="B33" s="168" t="s">
        <v>69</v>
      </c>
      <c r="C33" s="187" t="s">
        <v>70</v>
      </c>
      <c r="D33" s="169"/>
      <c r="E33" s="170"/>
      <c r="F33" s="171"/>
      <c r="G33" s="172">
        <f>SUMIF(AG34:AG37,"&lt;&gt;NOR",G34:G37)</f>
        <v>0</v>
      </c>
      <c r="H33" s="166"/>
      <c r="I33" s="166">
        <f>SUM(I34:I37)</f>
        <v>0</v>
      </c>
      <c r="J33" s="166"/>
      <c r="K33" s="166">
        <f>SUM(K34:K37)</f>
        <v>0</v>
      </c>
      <c r="L33" s="166"/>
      <c r="M33" s="166">
        <f>SUM(M34:M37)</f>
        <v>0</v>
      </c>
      <c r="N33" s="166"/>
      <c r="O33" s="166">
        <f>SUM(O34:O37)</f>
        <v>0</v>
      </c>
      <c r="P33" s="166"/>
      <c r="Q33" s="166">
        <f>SUM(Q34:Q37)</f>
        <v>0</v>
      </c>
      <c r="R33" s="166"/>
      <c r="S33" s="166"/>
      <c r="T33" s="166"/>
      <c r="U33" s="166"/>
      <c r="V33" s="166">
        <f>SUM(V34:V37)</f>
        <v>0</v>
      </c>
      <c r="W33" s="166"/>
      <c r="AG33" t="s">
        <v>144</v>
      </c>
    </row>
    <row r="34" spans="1:60" outlineLevel="1" x14ac:dyDescent="0.2">
      <c r="A34" s="179">
        <v>23</v>
      </c>
      <c r="B34" s="180" t="s">
        <v>405</v>
      </c>
      <c r="C34" s="190" t="s">
        <v>406</v>
      </c>
      <c r="D34" s="181" t="s">
        <v>366</v>
      </c>
      <c r="E34" s="182">
        <v>45</v>
      </c>
      <c r="F34" s="183"/>
      <c r="G34" s="184">
        <f>ROUND(E34*F34,2)</f>
        <v>0</v>
      </c>
      <c r="H34" s="163"/>
      <c r="I34" s="162">
        <f>ROUND(E34*H34,2)</f>
        <v>0</v>
      </c>
      <c r="J34" s="163"/>
      <c r="K34" s="162">
        <f>ROUND(E34*J34,2)</f>
        <v>0</v>
      </c>
      <c r="L34" s="162">
        <v>15</v>
      </c>
      <c r="M34" s="162">
        <f>G34*(1+L34/100)</f>
        <v>0</v>
      </c>
      <c r="N34" s="162">
        <v>0</v>
      </c>
      <c r="O34" s="162">
        <f>ROUND(E34*N34,2)</f>
        <v>0</v>
      </c>
      <c r="P34" s="162">
        <v>0</v>
      </c>
      <c r="Q34" s="162">
        <f>ROUND(E34*P34,2)</f>
        <v>0</v>
      </c>
      <c r="R34" s="162"/>
      <c r="S34" s="162" t="s">
        <v>196</v>
      </c>
      <c r="T34" s="162" t="s">
        <v>197</v>
      </c>
      <c r="U34" s="162">
        <v>0</v>
      </c>
      <c r="V34" s="162">
        <f>ROUND(E34*U34,2)</f>
        <v>0</v>
      </c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187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ht="22.5" outlineLevel="1" x14ac:dyDescent="0.2">
      <c r="A35" s="179">
        <v>24</v>
      </c>
      <c r="B35" s="180" t="s">
        <v>407</v>
      </c>
      <c r="C35" s="190" t="s">
        <v>408</v>
      </c>
      <c r="D35" s="181" t="s">
        <v>366</v>
      </c>
      <c r="E35" s="182">
        <v>2</v>
      </c>
      <c r="F35" s="183"/>
      <c r="G35" s="184">
        <f>ROUND(E35*F35,2)</f>
        <v>0</v>
      </c>
      <c r="H35" s="163"/>
      <c r="I35" s="162">
        <f>ROUND(E35*H35,2)</f>
        <v>0</v>
      </c>
      <c r="J35" s="163"/>
      <c r="K35" s="162">
        <f>ROUND(E35*J35,2)</f>
        <v>0</v>
      </c>
      <c r="L35" s="162">
        <v>15</v>
      </c>
      <c r="M35" s="162">
        <f>G35*(1+L35/100)</f>
        <v>0</v>
      </c>
      <c r="N35" s="162">
        <v>0</v>
      </c>
      <c r="O35" s="162">
        <f>ROUND(E35*N35,2)</f>
        <v>0</v>
      </c>
      <c r="P35" s="162">
        <v>0</v>
      </c>
      <c r="Q35" s="162">
        <f>ROUND(E35*P35,2)</f>
        <v>0</v>
      </c>
      <c r="R35" s="162"/>
      <c r="S35" s="162" t="s">
        <v>196</v>
      </c>
      <c r="T35" s="162" t="s">
        <v>197</v>
      </c>
      <c r="U35" s="162">
        <v>0</v>
      </c>
      <c r="V35" s="162">
        <f>ROUND(E35*U35,2)</f>
        <v>0</v>
      </c>
      <c r="W35" s="162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187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79">
        <v>25</v>
      </c>
      <c r="B36" s="180" t="s">
        <v>409</v>
      </c>
      <c r="C36" s="190" t="s">
        <v>410</v>
      </c>
      <c r="D36" s="181" t="s">
        <v>366</v>
      </c>
      <c r="E36" s="182">
        <v>2</v>
      </c>
      <c r="F36" s="183"/>
      <c r="G36" s="184">
        <f>ROUND(E36*F36,2)</f>
        <v>0</v>
      </c>
      <c r="H36" s="163"/>
      <c r="I36" s="162">
        <f>ROUND(E36*H36,2)</f>
        <v>0</v>
      </c>
      <c r="J36" s="163"/>
      <c r="K36" s="162">
        <f>ROUND(E36*J36,2)</f>
        <v>0</v>
      </c>
      <c r="L36" s="162">
        <v>15</v>
      </c>
      <c r="M36" s="162">
        <f>G36*(1+L36/100)</f>
        <v>0</v>
      </c>
      <c r="N36" s="162">
        <v>0</v>
      </c>
      <c r="O36" s="162">
        <f>ROUND(E36*N36,2)</f>
        <v>0</v>
      </c>
      <c r="P36" s="162">
        <v>0</v>
      </c>
      <c r="Q36" s="162">
        <f>ROUND(E36*P36,2)</f>
        <v>0</v>
      </c>
      <c r="R36" s="162"/>
      <c r="S36" s="162" t="s">
        <v>196</v>
      </c>
      <c r="T36" s="162" t="s">
        <v>197</v>
      </c>
      <c r="U36" s="162">
        <v>0</v>
      </c>
      <c r="V36" s="162">
        <f>ROUND(E36*U36,2)</f>
        <v>0</v>
      </c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187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ht="22.5" outlineLevel="1" x14ac:dyDescent="0.2">
      <c r="A37" s="179">
        <v>26</v>
      </c>
      <c r="B37" s="180" t="s">
        <v>411</v>
      </c>
      <c r="C37" s="190" t="s">
        <v>412</v>
      </c>
      <c r="D37" s="181" t="s">
        <v>366</v>
      </c>
      <c r="E37" s="182">
        <v>85</v>
      </c>
      <c r="F37" s="183"/>
      <c r="G37" s="184">
        <f>ROUND(E37*F37,2)</f>
        <v>0</v>
      </c>
      <c r="H37" s="163"/>
      <c r="I37" s="162">
        <f>ROUND(E37*H37,2)</f>
        <v>0</v>
      </c>
      <c r="J37" s="163"/>
      <c r="K37" s="162">
        <f>ROUND(E37*J37,2)</f>
        <v>0</v>
      </c>
      <c r="L37" s="162">
        <v>15</v>
      </c>
      <c r="M37" s="162">
        <f>G37*(1+L37/100)</f>
        <v>0</v>
      </c>
      <c r="N37" s="162">
        <v>0</v>
      </c>
      <c r="O37" s="162">
        <f>ROUND(E37*N37,2)</f>
        <v>0</v>
      </c>
      <c r="P37" s="162">
        <v>0</v>
      </c>
      <c r="Q37" s="162">
        <f>ROUND(E37*P37,2)</f>
        <v>0</v>
      </c>
      <c r="R37" s="162"/>
      <c r="S37" s="162" t="s">
        <v>196</v>
      </c>
      <c r="T37" s="162" t="s">
        <v>197</v>
      </c>
      <c r="U37" s="162">
        <v>0</v>
      </c>
      <c r="V37" s="162">
        <f>ROUND(E37*U37,2)</f>
        <v>0</v>
      </c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187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5.5" x14ac:dyDescent="0.2">
      <c r="A38" s="167" t="s">
        <v>143</v>
      </c>
      <c r="B38" s="168" t="s">
        <v>71</v>
      </c>
      <c r="C38" s="187" t="s">
        <v>72</v>
      </c>
      <c r="D38" s="169"/>
      <c r="E38" s="170"/>
      <c r="F38" s="171"/>
      <c r="G38" s="172">
        <f>SUMIF(AG39:AG63,"&lt;&gt;NOR",G39:G63)</f>
        <v>0</v>
      </c>
      <c r="H38" s="166"/>
      <c r="I38" s="166">
        <f>SUM(I39:I63)</f>
        <v>0</v>
      </c>
      <c r="J38" s="166"/>
      <c r="K38" s="166">
        <f>SUM(K39:K63)</f>
        <v>0</v>
      </c>
      <c r="L38" s="166"/>
      <c r="M38" s="166">
        <f>SUM(M39:M63)</f>
        <v>0</v>
      </c>
      <c r="N38" s="166"/>
      <c r="O38" s="166">
        <f>SUM(O39:O63)</f>
        <v>0</v>
      </c>
      <c r="P38" s="166"/>
      <c r="Q38" s="166">
        <f>SUM(Q39:Q63)</f>
        <v>0</v>
      </c>
      <c r="R38" s="166"/>
      <c r="S38" s="166"/>
      <c r="T38" s="166"/>
      <c r="U38" s="166"/>
      <c r="V38" s="166">
        <f>SUM(V39:V63)</f>
        <v>0</v>
      </c>
      <c r="W38" s="166"/>
      <c r="AG38" t="s">
        <v>144</v>
      </c>
    </row>
    <row r="39" spans="1:60" ht="22.5" outlineLevel="1" x14ac:dyDescent="0.2">
      <c r="A39" s="179">
        <v>27</v>
      </c>
      <c r="B39" s="180" t="s">
        <v>413</v>
      </c>
      <c r="C39" s="190" t="s">
        <v>414</v>
      </c>
      <c r="D39" s="181" t="s">
        <v>366</v>
      </c>
      <c r="E39" s="182">
        <v>5</v>
      </c>
      <c r="F39" s="183"/>
      <c r="G39" s="184">
        <f t="shared" ref="G39:G63" si="14">ROUND(E39*F39,2)</f>
        <v>0</v>
      </c>
      <c r="H39" s="163"/>
      <c r="I39" s="162">
        <f t="shared" ref="I39:I63" si="15">ROUND(E39*H39,2)</f>
        <v>0</v>
      </c>
      <c r="J39" s="163"/>
      <c r="K39" s="162">
        <f t="shared" ref="K39:K63" si="16">ROUND(E39*J39,2)</f>
        <v>0</v>
      </c>
      <c r="L39" s="162">
        <v>15</v>
      </c>
      <c r="M39" s="162">
        <f t="shared" ref="M39:M63" si="17">G39*(1+L39/100)</f>
        <v>0</v>
      </c>
      <c r="N39" s="162">
        <v>0</v>
      </c>
      <c r="O39" s="162">
        <f t="shared" ref="O39:O63" si="18">ROUND(E39*N39,2)</f>
        <v>0</v>
      </c>
      <c r="P39" s="162">
        <v>0</v>
      </c>
      <c r="Q39" s="162">
        <f t="shared" ref="Q39:Q63" si="19">ROUND(E39*P39,2)</f>
        <v>0</v>
      </c>
      <c r="R39" s="162"/>
      <c r="S39" s="162" t="s">
        <v>196</v>
      </c>
      <c r="T39" s="162" t="s">
        <v>197</v>
      </c>
      <c r="U39" s="162">
        <v>0</v>
      </c>
      <c r="V39" s="162">
        <f t="shared" ref="V39:V63" si="20">ROUND(E39*U39,2)</f>
        <v>0</v>
      </c>
      <c r="W39" s="162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187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79">
        <v>28</v>
      </c>
      <c r="B40" s="180" t="s">
        <v>415</v>
      </c>
      <c r="C40" s="190" t="s">
        <v>416</v>
      </c>
      <c r="D40" s="181" t="s">
        <v>366</v>
      </c>
      <c r="E40" s="182">
        <v>3</v>
      </c>
      <c r="F40" s="183"/>
      <c r="G40" s="184">
        <f t="shared" si="14"/>
        <v>0</v>
      </c>
      <c r="H40" s="163"/>
      <c r="I40" s="162">
        <f t="shared" si="15"/>
        <v>0</v>
      </c>
      <c r="J40" s="163"/>
      <c r="K40" s="162">
        <f t="shared" si="16"/>
        <v>0</v>
      </c>
      <c r="L40" s="162">
        <v>15</v>
      </c>
      <c r="M40" s="162">
        <f t="shared" si="17"/>
        <v>0</v>
      </c>
      <c r="N40" s="162">
        <v>0</v>
      </c>
      <c r="O40" s="162">
        <f t="shared" si="18"/>
        <v>0</v>
      </c>
      <c r="P40" s="162">
        <v>0</v>
      </c>
      <c r="Q40" s="162">
        <f t="shared" si="19"/>
        <v>0</v>
      </c>
      <c r="R40" s="162"/>
      <c r="S40" s="162" t="s">
        <v>196</v>
      </c>
      <c r="T40" s="162" t="s">
        <v>197</v>
      </c>
      <c r="U40" s="162">
        <v>0</v>
      </c>
      <c r="V40" s="162">
        <f t="shared" si="20"/>
        <v>0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187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79">
        <v>29</v>
      </c>
      <c r="B41" s="180" t="s">
        <v>417</v>
      </c>
      <c r="C41" s="190" t="s">
        <v>418</v>
      </c>
      <c r="D41" s="181" t="s">
        <v>366</v>
      </c>
      <c r="E41" s="182">
        <v>1</v>
      </c>
      <c r="F41" s="183"/>
      <c r="G41" s="184">
        <f t="shared" si="14"/>
        <v>0</v>
      </c>
      <c r="H41" s="163"/>
      <c r="I41" s="162">
        <f t="shared" si="15"/>
        <v>0</v>
      </c>
      <c r="J41" s="163"/>
      <c r="K41" s="162">
        <f t="shared" si="16"/>
        <v>0</v>
      </c>
      <c r="L41" s="162">
        <v>15</v>
      </c>
      <c r="M41" s="162">
        <f t="shared" si="17"/>
        <v>0</v>
      </c>
      <c r="N41" s="162">
        <v>0</v>
      </c>
      <c r="O41" s="162">
        <f t="shared" si="18"/>
        <v>0</v>
      </c>
      <c r="P41" s="162">
        <v>0</v>
      </c>
      <c r="Q41" s="162">
        <f t="shared" si="19"/>
        <v>0</v>
      </c>
      <c r="R41" s="162"/>
      <c r="S41" s="162" t="s">
        <v>196</v>
      </c>
      <c r="T41" s="162" t="s">
        <v>197</v>
      </c>
      <c r="U41" s="162">
        <v>0</v>
      </c>
      <c r="V41" s="162">
        <f t="shared" si="20"/>
        <v>0</v>
      </c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187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22.5" outlineLevel="1" x14ac:dyDescent="0.2">
      <c r="A42" s="179">
        <v>30</v>
      </c>
      <c r="B42" s="180" t="s">
        <v>419</v>
      </c>
      <c r="C42" s="190" t="s">
        <v>420</v>
      </c>
      <c r="D42" s="181" t="s">
        <v>366</v>
      </c>
      <c r="E42" s="182">
        <v>1</v>
      </c>
      <c r="F42" s="183"/>
      <c r="G42" s="184">
        <f t="shared" si="14"/>
        <v>0</v>
      </c>
      <c r="H42" s="163"/>
      <c r="I42" s="162">
        <f t="shared" si="15"/>
        <v>0</v>
      </c>
      <c r="J42" s="163"/>
      <c r="K42" s="162">
        <f t="shared" si="16"/>
        <v>0</v>
      </c>
      <c r="L42" s="162">
        <v>15</v>
      </c>
      <c r="M42" s="162">
        <f t="shared" si="17"/>
        <v>0</v>
      </c>
      <c r="N42" s="162">
        <v>0</v>
      </c>
      <c r="O42" s="162">
        <f t="shared" si="18"/>
        <v>0</v>
      </c>
      <c r="P42" s="162">
        <v>0</v>
      </c>
      <c r="Q42" s="162">
        <f t="shared" si="19"/>
        <v>0</v>
      </c>
      <c r="R42" s="162"/>
      <c r="S42" s="162" t="s">
        <v>196</v>
      </c>
      <c r="T42" s="162" t="s">
        <v>197</v>
      </c>
      <c r="U42" s="162">
        <v>0</v>
      </c>
      <c r="V42" s="162">
        <f t="shared" si="20"/>
        <v>0</v>
      </c>
      <c r="W42" s="162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187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79">
        <v>31</v>
      </c>
      <c r="B43" s="180" t="s">
        <v>421</v>
      </c>
      <c r="C43" s="190" t="s">
        <v>422</v>
      </c>
      <c r="D43" s="181" t="s">
        <v>366</v>
      </c>
      <c r="E43" s="182">
        <v>9</v>
      </c>
      <c r="F43" s="183"/>
      <c r="G43" s="184">
        <f t="shared" si="14"/>
        <v>0</v>
      </c>
      <c r="H43" s="163"/>
      <c r="I43" s="162">
        <f t="shared" si="15"/>
        <v>0</v>
      </c>
      <c r="J43" s="163"/>
      <c r="K43" s="162">
        <f t="shared" si="16"/>
        <v>0</v>
      </c>
      <c r="L43" s="162">
        <v>15</v>
      </c>
      <c r="M43" s="162">
        <f t="shared" si="17"/>
        <v>0</v>
      </c>
      <c r="N43" s="162">
        <v>0</v>
      </c>
      <c r="O43" s="162">
        <f t="shared" si="18"/>
        <v>0</v>
      </c>
      <c r="P43" s="162">
        <v>0</v>
      </c>
      <c r="Q43" s="162">
        <f t="shared" si="19"/>
        <v>0</v>
      </c>
      <c r="R43" s="162"/>
      <c r="S43" s="162" t="s">
        <v>196</v>
      </c>
      <c r="T43" s="162" t="s">
        <v>197</v>
      </c>
      <c r="U43" s="162">
        <v>0</v>
      </c>
      <c r="V43" s="162">
        <f t="shared" si="20"/>
        <v>0</v>
      </c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181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79">
        <v>32</v>
      </c>
      <c r="B44" s="180" t="s">
        <v>423</v>
      </c>
      <c r="C44" s="190" t="s">
        <v>424</v>
      </c>
      <c r="D44" s="181" t="s">
        <v>366</v>
      </c>
      <c r="E44" s="182">
        <v>9</v>
      </c>
      <c r="F44" s="183"/>
      <c r="G44" s="184">
        <f t="shared" si="14"/>
        <v>0</v>
      </c>
      <c r="H44" s="163"/>
      <c r="I44" s="162">
        <f t="shared" si="15"/>
        <v>0</v>
      </c>
      <c r="J44" s="163"/>
      <c r="K44" s="162">
        <f t="shared" si="16"/>
        <v>0</v>
      </c>
      <c r="L44" s="162">
        <v>15</v>
      </c>
      <c r="M44" s="162">
        <f t="shared" si="17"/>
        <v>0</v>
      </c>
      <c r="N44" s="162">
        <v>0</v>
      </c>
      <c r="O44" s="162">
        <f t="shared" si="18"/>
        <v>0</v>
      </c>
      <c r="P44" s="162">
        <v>0</v>
      </c>
      <c r="Q44" s="162">
        <f t="shared" si="19"/>
        <v>0</v>
      </c>
      <c r="R44" s="162"/>
      <c r="S44" s="162" t="s">
        <v>196</v>
      </c>
      <c r="T44" s="162" t="s">
        <v>197</v>
      </c>
      <c r="U44" s="162">
        <v>0</v>
      </c>
      <c r="V44" s="162">
        <f t="shared" si="20"/>
        <v>0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181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 x14ac:dyDescent="0.2">
      <c r="A45" s="179">
        <v>33</v>
      </c>
      <c r="B45" s="180" t="s">
        <v>425</v>
      </c>
      <c r="C45" s="190" t="s">
        <v>426</v>
      </c>
      <c r="D45" s="181" t="s">
        <v>366</v>
      </c>
      <c r="E45" s="182">
        <v>1</v>
      </c>
      <c r="F45" s="183"/>
      <c r="G45" s="184">
        <f t="shared" si="14"/>
        <v>0</v>
      </c>
      <c r="H45" s="163"/>
      <c r="I45" s="162">
        <f t="shared" si="15"/>
        <v>0</v>
      </c>
      <c r="J45" s="163"/>
      <c r="K45" s="162">
        <f t="shared" si="16"/>
        <v>0</v>
      </c>
      <c r="L45" s="162">
        <v>15</v>
      </c>
      <c r="M45" s="162">
        <f t="shared" si="17"/>
        <v>0</v>
      </c>
      <c r="N45" s="162">
        <v>0</v>
      </c>
      <c r="O45" s="162">
        <f t="shared" si="18"/>
        <v>0</v>
      </c>
      <c r="P45" s="162">
        <v>0</v>
      </c>
      <c r="Q45" s="162">
        <f t="shared" si="19"/>
        <v>0</v>
      </c>
      <c r="R45" s="162"/>
      <c r="S45" s="162" t="s">
        <v>196</v>
      </c>
      <c r="T45" s="162" t="s">
        <v>197</v>
      </c>
      <c r="U45" s="162">
        <v>0</v>
      </c>
      <c r="V45" s="162">
        <f t="shared" si="20"/>
        <v>0</v>
      </c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181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22.5" outlineLevel="1" x14ac:dyDescent="0.2">
      <c r="A46" s="179">
        <v>34</v>
      </c>
      <c r="B46" s="180" t="s">
        <v>427</v>
      </c>
      <c r="C46" s="190" t="s">
        <v>428</v>
      </c>
      <c r="D46" s="181" t="s">
        <v>366</v>
      </c>
      <c r="E46" s="182">
        <v>1</v>
      </c>
      <c r="F46" s="183"/>
      <c r="G46" s="184">
        <f t="shared" si="14"/>
        <v>0</v>
      </c>
      <c r="H46" s="163"/>
      <c r="I46" s="162">
        <f t="shared" si="15"/>
        <v>0</v>
      </c>
      <c r="J46" s="163"/>
      <c r="K46" s="162">
        <f t="shared" si="16"/>
        <v>0</v>
      </c>
      <c r="L46" s="162">
        <v>15</v>
      </c>
      <c r="M46" s="162">
        <f t="shared" si="17"/>
        <v>0</v>
      </c>
      <c r="N46" s="162">
        <v>0</v>
      </c>
      <c r="O46" s="162">
        <f t="shared" si="18"/>
        <v>0</v>
      </c>
      <c r="P46" s="162">
        <v>0</v>
      </c>
      <c r="Q46" s="162">
        <f t="shared" si="19"/>
        <v>0</v>
      </c>
      <c r="R46" s="162"/>
      <c r="S46" s="162" t="s">
        <v>196</v>
      </c>
      <c r="T46" s="162" t="s">
        <v>197</v>
      </c>
      <c r="U46" s="162">
        <v>0</v>
      </c>
      <c r="V46" s="162">
        <f t="shared" si="20"/>
        <v>0</v>
      </c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187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79">
        <v>35</v>
      </c>
      <c r="B47" s="180" t="s">
        <v>429</v>
      </c>
      <c r="C47" s="190" t="s">
        <v>430</v>
      </c>
      <c r="D47" s="181" t="s">
        <v>366</v>
      </c>
      <c r="E47" s="182">
        <v>1</v>
      </c>
      <c r="F47" s="183"/>
      <c r="G47" s="184">
        <f t="shared" si="14"/>
        <v>0</v>
      </c>
      <c r="H47" s="163"/>
      <c r="I47" s="162">
        <f t="shared" si="15"/>
        <v>0</v>
      </c>
      <c r="J47" s="163"/>
      <c r="K47" s="162">
        <f t="shared" si="16"/>
        <v>0</v>
      </c>
      <c r="L47" s="162">
        <v>15</v>
      </c>
      <c r="M47" s="162">
        <f t="shared" si="17"/>
        <v>0</v>
      </c>
      <c r="N47" s="162">
        <v>0</v>
      </c>
      <c r="O47" s="162">
        <f t="shared" si="18"/>
        <v>0</v>
      </c>
      <c r="P47" s="162">
        <v>0</v>
      </c>
      <c r="Q47" s="162">
        <f t="shared" si="19"/>
        <v>0</v>
      </c>
      <c r="R47" s="162"/>
      <c r="S47" s="162" t="s">
        <v>196</v>
      </c>
      <c r="T47" s="162" t="s">
        <v>197</v>
      </c>
      <c r="U47" s="162">
        <v>0</v>
      </c>
      <c r="V47" s="162">
        <f t="shared" si="20"/>
        <v>0</v>
      </c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187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79">
        <v>36</v>
      </c>
      <c r="B48" s="180" t="s">
        <v>431</v>
      </c>
      <c r="C48" s="190" t="s">
        <v>432</v>
      </c>
      <c r="D48" s="181" t="s">
        <v>366</v>
      </c>
      <c r="E48" s="182">
        <v>1</v>
      </c>
      <c r="F48" s="183"/>
      <c r="G48" s="184">
        <f t="shared" si="14"/>
        <v>0</v>
      </c>
      <c r="H48" s="163"/>
      <c r="I48" s="162">
        <f t="shared" si="15"/>
        <v>0</v>
      </c>
      <c r="J48" s="163"/>
      <c r="K48" s="162">
        <f t="shared" si="16"/>
        <v>0</v>
      </c>
      <c r="L48" s="162">
        <v>15</v>
      </c>
      <c r="M48" s="162">
        <f t="shared" si="17"/>
        <v>0</v>
      </c>
      <c r="N48" s="162">
        <v>0</v>
      </c>
      <c r="O48" s="162">
        <f t="shared" si="18"/>
        <v>0</v>
      </c>
      <c r="P48" s="162">
        <v>0</v>
      </c>
      <c r="Q48" s="162">
        <f t="shared" si="19"/>
        <v>0</v>
      </c>
      <c r="R48" s="162"/>
      <c r="S48" s="162" t="s">
        <v>196</v>
      </c>
      <c r="T48" s="162" t="s">
        <v>197</v>
      </c>
      <c r="U48" s="162">
        <v>0</v>
      </c>
      <c r="V48" s="162">
        <f t="shared" si="20"/>
        <v>0</v>
      </c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149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79">
        <v>37</v>
      </c>
      <c r="B49" s="180" t="s">
        <v>433</v>
      </c>
      <c r="C49" s="190" t="s">
        <v>434</v>
      </c>
      <c r="D49" s="181" t="s">
        <v>366</v>
      </c>
      <c r="E49" s="182">
        <v>1</v>
      </c>
      <c r="F49" s="183"/>
      <c r="G49" s="184">
        <f t="shared" si="14"/>
        <v>0</v>
      </c>
      <c r="H49" s="163"/>
      <c r="I49" s="162">
        <f t="shared" si="15"/>
        <v>0</v>
      </c>
      <c r="J49" s="163"/>
      <c r="K49" s="162">
        <f t="shared" si="16"/>
        <v>0</v>
      </c>
      <c r="L49" s="162">
        <v>15</v>
      </c>
      <c r="M49" s="162">
        <f t="shared" si="17"/>
        <v>0</v>
      </c>
      <c r="N49" s="162">
        <v>0</v>
      </c>
      <c r="O49" s="162">
        <f t="shared" si="18"/>
        <v>0</v>
      </c>
      <c r="P49" s="162">
        <v>0</v>
      </c>
      <c r="Q49" s="162">
        <f t="shared" si="19"/>
        <v>0</v>
      </c>
      <c r="R49" s="162"/>
      <c r="S49" s="162" t="s">
        <v>196</v>
      </c>
      <c r="T49" s="162" t="s">
        <v>197</v>
      </c>
      <c r="U49" s="162">
        <v>0</v>
      </c>
      <c r="V49" s="162">
        <f t="shared" si="20"/>
        <v>0</v>
      </c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187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9">
        <v>38</v>
      </c>
      <c r="B50" s="180" t="s">
        <v>435</v>
      </c>
      <c r="C50" s="190" t="s">
        <v>436</v>
      </c>
      <c r="D50" s="181" t="s">
        <v>366</v>
      </c>
      <c r="E50" s="182">
        <v>1</v>
      </c>
      <c r="F50" s="183"/>
      <c r="G50" s="184">
        <f t="shared" si="14"/>
        <v>0</v>
      </c>
      <c r="H50" s="163"/>
      <c r="I50" s="162">
        <f t="shared" si="15"/>
        <v>0</v>
      </c>
      <c r="J50" s="163"/>
      <c r="K50" s="162">
        <f t="shared" si="16"/>
        <v>0</v>
      </c>
      <c r="L50" s="162">
        <v>15</v>
      </c>
      <c r="M50" s="162">
        <f t="shared" si="17"/>
        <v>0</v>
      </c>
      <c r="N50" s="162">
        <v>0</v>
      </c>
      <c r="O50" s="162">
        <f t="shared" si="18"/>
        <v>0</v>
      </c>
      <c r="P50" s="162">
        <v>0</v>
      </c>
      <c r="Q50" s="162">
        <f t="shared" si="19"/>
        <v>0</v>
      </c>
      <c r="R50" s="162"/>
      <c r="S50" s="162" t="s">
        <v>196</v>
      </c>
      <c r="T50" s="162" t="s">
        <v>197</v>
      </c>
      <c r="U50" s="162">
        <v>0</v>
      </c>
      <c r="V50" s="162">
        <f t="shared" si="20"/>
        <v>0</v>
      </c>
      <c r="W50" s="162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187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79">
        <v>39</v>
      </c>
      <c r="B51" s="180" t="s">
        <v>437</v>
      </c>
      <c r="C51" s="190" t="s">
        <v>438</v>
      </c>
      <c r="D51" s="181" t="s">
        <v>366</v>
      </c>
      <c r="E51" s="182">
        <v>1</v>
      </c>
      <c r="F51" s="183"/>
      <c r="G51" s="184">
        <f t="shared" si="14"/>
        <v>0</v>
      </c>
      <c r="H51" s="163"/>
      <c r="I51" s="162">
        <f t="shared" si="15"/>
        <v>0</v>
      </c>
      <c r="J51" s="163"/>
      <c r="K51" s="162">
        <f t="shared" si="16"/>
        <v>0</v>
      </c>
      <c r="L51" s="162">
        <v>15</v>
      </c>
      <c r="M51" s="162">
        <f t="shared" si="17"/>
        <v>0</v>
      </c>
      <c r="N51" s="162">
        <v>0</v>
      </c>
      <c r="O51" s="162">
        <f t="shared" si="18"/>
        <v>0</v>
      </c>
      <c r="P51" s="162">
        <v>0</v>
      </c>
      <c r="Q51" s="162">
        <f t="shared" si="19"/>
        <v>0</v>
      </c>
      <c r="R51" s="162"/>
      <c r="S51" s="162" t="s">
        <v>196</v>
      </c>
      <c r="T51" s="162" t="s">
        <v>197</v>
      </c>
      <c r="U51" s="162">
        <v>0</v>
      </c>
      <c r="V51" s="162">
        <f t="shared" si="20"/>
        <v>0</v>
      </c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187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79">
        <v>40</v>
      </c>
      <c r="B52" s="180" t="s">
        <v>439</v>
      </c>
      <c r="C52" s="190" t="s">
        <v>440</v>
      </c>
      <c r="D52" s="181" t="s">
        <v>195</v>
      </c>
      <c r="E52" s="182">
        <v>1</v>
      </c>
      <c r="F52" s="183"/>
      <c r="G52" s="184">
        <f t="shared" si="14"/>
        <v>0</v>
      </c>
      <c r="H52" s="163"/>
      <c r="I52" s="162">
        <f t="shared" si="15"/>
        <v>0</v>
      </c>
      <c r="J52" s="163"/>
      <c r="K52" s="162">
        <f t="shared" si="16"/>
        <v>0</v>
      </c>
      <c r="L52" s="162">
        <v>15</v>
      </c>
      <c r="M52" s="162">
        <f t="shared" si="17"/>
        <v>0</v>
      </c>
      <c r="N52" s="162">
        <v>0</v>
      </c>
      <c r="O52" s="162">
        <f t="shared" si="18"/>
        <v>0</v>
      </c>
      <c r="P52" s="162">
        <v>0</v>
      </c>
      <c r="Q52" s="162">
        <f t="shared" si="19"/>
        <v>0</v>
      </c>
      <c r="R52" s="162"/>
      <c r="S52" s="162" t="s">
        <v>196</v>
      </c>
      <c r="T52" s="162" t="s">
        <v>197</v>
      </c>
      <c r="U52" s="162">
        <v>0</v>
      </c>
      <c r="V52" s="162">
        <f t="shared" si="20"/>
        <v>0</v>
      </c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187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9">
        <v>41</v>
      </c>
      <c r="B53" s="180" t="s">
        <v>441</v>
      </c>
      <c r="C53" s="190" t="s">
        <v>442</v>
      </c>
      <c r="D53" s="181" t="s">
        <v>366</v>
      </c>
      <c r="E53" s="182">
        <v>1</v>
      </c>
      <c r="F53" s="183"/>
      <c r="G53" s="184">
        <f t="shared" si="14"/>
        <v>0</v>
      </c>
      <c r="H53" s="163"/>
      <c r="I53" s="162">
        <f t="shared" si="15"/>
        <v>0</v>
      </c>
      <c r="J53" s="163"/>
      <c r="K53" s="162">
        <f t="shared" si="16"/>
        <v>0</v>
      </c>
      <c r="L53" s="162">
        <v>15</v>
      </c>
      <c r="M53" s="162">
        <f t="shared" si="17"/>
        <v>0</v>
      </c>
      <c r="N53" s="162">
        <v>0</v>
      </c>
      <c r="O53" s="162">
        <f t="shared" si="18"/>
        <v>0</v>
      </c>
      <c r="P53" s="162">
        <v>0</v>
      </c>
      <c r="Q53" s="162">
        <f t="shared" si="19"/>
        <v>0</v>
      </c>
      <c r="R53" s="162"/>
      <c r="S53" s="162" t="s">
        <v>196</v>
      </c>
      <c r="T53" s="162" t="s">
        <v>197</v>
      </c>
      <c r="U53" s="162">
        <v>0</v>
      </c>
      <c r="V53" s="162">
        <f t="shared" si="20"/>
        <v>0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187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79">
        <v>42</v>
      </c>
      <c r="B54" s="180" t="s">
        <v>443</v>
      </c>
      <c r="C54" s="190" t="s">
        <v>444</v>
      </c>
      <c r="D54" s="181" t="s">
        <v>366</v>
      </c>
      <c r="E54" s="182">
        <v>1</v>
      </c>
      <c r="F54" s="183"/>
      <c r="G54" s="184">
        <f t="shared" si="14"/>
        <v>0</v>
      </c>
      <c r="H54" s="163"/>
      <c r="I54" s="162">
        <f t="shared" si="15"/>
        <v>0</v>
      </c>
      <c r="J54" s="163"/>
      <c r="K54" s="162">
        <f t="shared" si="16"/>
        <v>0</v>
      </c>
      <c r="L54" s="162">
        <v>15</v>
      </c>
      <c r="M54" s="162">
        <f t="shared" si="17"/>
        <v>0</v>
      </c>
      <c r="N54" s="162">
        <v>0</v>
      </c>
      <c r="O54" s="162">
        <f t="shared" si="18"/>
        <v>0</v>
      </c>
      <c r="P54" s="162">
        <v>0</v>
      </c>
      <c r="Q54" s="162">
        <f t="shared" si="19"/>
        <v>0</v>
      </c>
      <c r="R54" s="162"/>
      <c r="S54" s="162" t="s">
        <v>196</v>
      </c>
      <c r="T54" s="162" t="s">
        <v>197</v>
      </c>
      <c r="U54" s="162">
        <v>0</v>
      </c>
      <c r="V54" s="162">
        <f t="shared" si="20"/>
        <v>0</v>
      </c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149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9">
        <v>43</v>
      </c>
      <c r="B55" s="180" t="s">
        <v>445</v>
      </c>
      <c r="C55" s="190" t="s">
        <v>446</v>
      </c>
      <c r="D55" s="181" t="s">
        <v>366</v>
      </c>
      <c r="E55" s="182">
        <v>1</v>
      </c>
      <c r="F55" s="183"/>
      <c r="G55" s="184">
        <f t="shared" si="14"/>
        <v>0</v>
      </c>
      <c r="H55" s="163"/>
      <c r="I55" s="162">
        <f t="shared" si="15"/>
        <v>0</v>
      </c>
      <c r="J55" s="163"/>
      <c r="K55" s="162">
        <f t="shared" si="16"/>
        <v>0</v>
      </c>
      <c r="L55" s="162">
        <v>15</v>
      </c>
      <c r="M55" s="162">
        <f t="shared" si="17"/>
        <v>0</v>
      </c>
      <c r="N55" s="162">
        <v>0</v>
      </c>
      <c r="O55" s="162">
        <f t="shared" si="18"/>
        <v>0</v>
      </c>
      <c r="P55" s="162">
        <v>0</v>
      </c>
      <c r="Q55" s="162">
        <f t="shared" si="19"/>
        <v>0</v>
      </c>
      <c r="R55" s="162"/>
      <c r="S55" s="162" t="s">
        <v>196</v>
      </c>
      <c r="T55" s="162" t="s">
        <v>197</v>
      </c>
      <c r="U55" s="162">
        <v>0</v>
      </c>
      <c r="V55" s="162">
        <f t="shared" si="20"/>
        <v>0</v>
      </c>
      <c r="W55" s="162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187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ht="22.5" outlineLevel="1" x14ac:dyDescent="0.2">
      <c r="A56" s="179">
        <v>44</v>
      </c>
      <c r="B56" s="180" t="s">
        <v>447</v>
      </c>
      <c r="C56" s="190" t="s">
        <v>448</v>
      </c>
      <c r="D56" s="181" t="s">
        <v>449</v>
      </c>
      <c r="E56" s="182">
        <v>2</v>
      </c>
      <c r="F56" s="183"/>
      <c r="G56" s="184">
        <f t="shared" si="14"/>
        <v>0</v>
      </c>
      <c r="H56" s="163"/>
      <c r="I56" s="162">
        <f t="shared" si="15"/>
        <v>0</v>
      </c>
      <c r="J56" s="163"/>
      <c r="K56" s="162">
        <f t="shared" si="16"/>
        <v>0</v>
      </c>
      <c r="L56" s="162">
        <v>15</v>
      </c>
      <c r="M56" s="162">
        <f t="shared" si="17"/>
        <v>0</v>
      </c>
      <c r="N56" s="162">
        <v>0</v>
      </c>
      <c r="O56" s="162">
        <f t="shared" si="18"/>
        <v>0</v>
      </c>
      <c r="P56" s="162">
        <v>0</v>
      </c>
      <c r="Q56" s="162">
        <f t="shared" si="19"/>
        <v>0</v>
      </c>
      <c r="R56" s="162"/>
      <c r="S56" s="162" t="s">
        <v>196</v>
      </c>
      <c r="T56" s="162" t="s">
        <v>197</v>
      </c>
      <c r="U56" s="162">
        <v>0</v>
      </c>
      <c r="V56" s="162">
        <f t="shared" si="20"/>
        <v>0</v>
      </c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181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79">
        <v>45</v>
      </c>
      <c r="B57" s="180" t="s">
        <v>450</v>
      </c>
      <c r="C57" s="190" t="s">
        <v>451</v>
      </c>
      <c r="D57" s="181" t="s">
        <v>449</v>
      </c>
      <c r="E57" s="182">
        <v>2</v>
      </c>
      <c r="F57" s="183"/>
      <c r="G57" s="184">
        <f t="shared" si="14"/>
        <v>0</v>
      </c>
      <c r="H57" s="163"/>
      <c r="I57" s="162">
        <f t="shared" si="15"/>
        <v>0</v>
      </c>
      <c r="J57" s="163"/>
      <c r="K57" s="162">
        <f t="shared" si="16"/>
        <v>0</v>
      </c>
      <c r="L57" s="162">
        <v>15</v>
      </c>
      <c r="M57" s="162">
        <f t="shared" si="17"/>
        <v>0</v>
      </c>
      <c r="N57" s="162">
        <v>0</v>
      </c>
      <c r="O57" s="162">
        <f t="shared" si="18"/>
        <v>0</v>
      </c>
      <c r="P57" s="162">
        <v>0</v>
      </c>
      <c r="Q57" s="162">
        <f t="shared" si="19"/>
        <v>0</v>
      </c>
      <c r="R57" s="162"/>
      <c r="S57" s="162" t="s">
        <v>196</v>
      </c>
      <c r="T57" s="162" t="s">
        <v>197</v>
      </c>
      <c r="U57" s="162">
        <v>0</v>
      </c>
      <c r="V57" s="162">
        <f t="shared" si="20"/>
        <v>0</v>
      </c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181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79">
        <v>46</v>
      </c>
      <c r="B58" s="180" t="s">
        <v>452</v>
      </c>
      <c r="C58" s="190" t="s">
        <v>453</v>
      </c>
      <c r="D58" s="181" t="s">
        <v>449</v>
      </c>
      <c r="E58" s="182">
        <v>3</v>
      </c>
      <c r="F58" s="183"/>
      <c r="G58" s="184">
        <f t="shared" si="14"/>
        <v>0</v>
      </c>
      <c r="H58" s="163"/>
      <c r="I58" s="162">
        <f t="shared" si="15"/>
        <v>0</v>
      </c>
      <c r="J58" s="163"/>
      <c r="K58" s="162">
        <f t="shared" si="16"/>
        <v>0</v>
      </c>
      <c r="L58" s="162">
        <v>15</v>
      </c>
      <c r="M58" s="162">
        <f t="shared" si="17"/>
        <v>0</v>
      </c>
      <c r="N58" s="162">
        <v>0</v>
      </c>
      <c r="O58" s="162">
        <f t="shared" si="18"/>
        <v>0</v>
      </c>
      <c r="P58" s="162">
        <v>0</v>
      </c>
      <c r="Q58" s="162">
        <f t="shared" si="19"/>
        <v>0</v>
      </c>
      <c r="R58" s="162"/>
      <c r="S58" s="162" t="s">
        <v>196</v>
      </c>
      <c r="T58" s="162" t="s">
        <v>197</v>
      </c>
      <c r="U58" s="162">
        <v>0</v>
      </c>
      <c r="V58" s="162">
        <f t="shared" si="20"/>
        <v>0</v>
      </c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181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9">
        <v>47</v>
      </c>
      <c r="B59" s="180" t="s">
        <v>454</v>
      </c>
      <c r="C59" s="190" t="s">
        <v>455</v>
      </c>
      <c r="D59" s="181" t="s">
        <v>449</v>
      </c>
      <c r="E59" s="182">
        <v>2</v>
      </c>
      <c r="F59" s="183"/>
      <c r="G59" s="184">
        <f t="shared" si="14"/>
        <v>0</v>
      </c>
      <c r="H59" s="163"/>
      <c r="I59" s="162">
        <f t="shared" si="15"/>
        <v>0</v>
      </c>
      <c r="J59" s="163"/>
      <c r="K59" s="162">
        <f t="shared" si="16"/>
        <v>0</v>
      </c>
      <c r="L59" s="162">
        <v>15</v>
      </c>
      <c r="M59" s="162">
        <f t="shared" si="17"/>
        <v>0</v>
      </c>
      <c r="N59" s="162">
        <v>0</v>
      </c>
      <c r="O59" s="162">
        <f t="shared" si="18"/>
        <v>0</v>
      </c>
      <c r="P59" s="162">
        <v>0</v>
      </c>
      <c r="Q59" s="162">
        <f t="shared" si="19"/>
        <v>0</v>
      </c>
      <c r="R59" s="162"/>
      <c r="S59" s="162" t="s">
        <v>196</v>
      </c>
      <c r="T59" s="162" t="s">
        <v>197</v>
      </c>
      <c r="U59" s="162">
        <v>0</v>
      </c>
      <c r="V59" s="162">
        <f t="shared" si="20"/>
        <v>0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181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79">
        <v>48</v>
      </c>
      <c r="B60" s="180" t="s">
        <v>456</v>
      </c>
      <c r="C60" s="190" t="s">
        <v>457</v>
      </c>
      <c r="D60" s="181" t="s">
        <v>195</v>
      </c>
      <c r="E60" s="182">
        <v>1</v>
      </c>
      <c r="F60" s="183"/>
      <c r="G60" s="184">
        <f t="shared" si="14"/>
        <v>0</v>
      </c>
      <c r="H60" s="163"/>
      <c r="I60" s="162">
        <f t="shared" si="15"/>
        <v>0</v>
      </c>
      <c r="J60" s="163"/>
      <c r="K60" s="162">
        <f t="shared" si="16"/>
        <v>0</v>
      </c>
      <c r="L60" s="162">
        <v>15</v>
      </c>
      <c r="M60" s="162">
        <f t="shared" si="17"/>
        <v>0</v>
      </c>
      <c r="N60" s="162">
        <v>0</v>
      </c>
      <c r="O60" s="162">
        <f t="shared" si="18"/>
        <v>0</v>
      </c>
      <c r="P60" s="162">
        <v>0</v>
      </c>
      <c r="Q60" s="162">
        <f t="shared" si="19"/>
        <v>0</v>
      </c>
      <c r="R60" s="162"/>
      <c r="S60" s="162" t="s">
        <v>196</v>
      </c>
      <c r="T60" s="162" t="s">
        <v>197</v>
      </c>
      <c r="U60" s="162">
        <v>0</v>
      </c>
      <c r="V60" s="162">
        <f t="shared" si="20"/>
        <v>0</v>
      </c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181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9">
        <v>49</v>
      </c>
      <c r="B61" s="180" t="s">
        <v>458</v>
      </c>
      <c r="C61" s="190" t="s">
        <v>459</v>
      </c>
      <c r="D61" s="181" t="s">
        <v>195</v>
      </c>
      <c r="E61" s="182">
        <v>1</v>
      </c>
      <c r="F61" s="183"/>
      <c r="G61" s="184">
        <f t="shared" si="14"/>
        <v>0</v>
      </c>
      <c r="H61" s="163"/>
      <c r="I61" s="162">
        <f t="shared" si="15"/>
        <v>0</v>
      </c>
      <c r="J61" s="163"/>
      <c r="K61" s="162">
        <f t="shared" si="16"/>
        <v>0</v>
      </c>
      <c r="L61" s="162">
        <v>15</v>
      </c>
      <c r="M61" s="162">
        <f t="shared" si="17"/>
        <v>0</v>
      </c>
      <c r="N61" s="162">
        <v>0</v>
      </c>
      <c r="O61" s="162">
        <f t="shared" si="18"/>
        <v>0</v>
      </c>
      <c r="P61" s="162">
        <v>0</v>
      </c>
      <c r="Q61" s="162">
        <f t="shared" si="19"/>
        <v>0</v>
      </c>
      <c r="R61" s="162"/>
      <c r="S61" s="162" t="s">
        <v>196</v>
      </c>
      <c r="T61" s="162" t="s">
        <v>197</v>
      </c>
      <c r="U61" s="162">
        <v>0</v>
      </c>
      <c r="V61" s="162">
        <f t="shared" si="20"/>
        <v>0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149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79">
        <v>50</v>
      </c>
      <c r="B62" s="180" t="s">
        <v>460</v>
      </c>
      <c r="C62" s="190" t="s">
        <v>461</v>
      </c>
      <c r="D62" s="181" t="s">
        <v>195</v>
      </c>
      <c r="E62" s="182">
        <v>1</v>
      </c>
      <c r="F62" s="183"/>
      <c r="G62" s="184">
        <f t="shared" si="14"/>
        <v>0</v>
      </c>
      <c r="H62" s="163"/>
      <c r="I62" s="162">
        <f t="shared" si="15"/>
        <v>0</v>
      </c>
      <c r="J62" s="163"/>
      <c r="K62" s="162">
        <f t="shared" si="16"/>
        <v>0</v>
      </c>
      <c r="L62" s="162">
        <v>15</v>
      </c>
      <c r="M62" s="162">
        <f t="shared" si="17"/>
        <v>0</v>
      </c>
      <c r="N62" s="162">
        <v>0</v>
      </c>
      <c r="O62" s="162">
        <f t="shared" si="18"/>
        <v>0</v>
      </c>
      <c r="P62" s="162">
        <v>0</v>
      </c>
      <c r="Q62" s="162">
        <f t="shared" si="19"/>
        <v>0</v>
      </c>
      <c r="R62" s="162"/>
      <c r="S62" s="162" t="s">
        <v>196</v>
      </c>
      <c r="T62" s="162" t="s">
        <v>197</v>
      </c>
      <c r="U62" s="162">
        <v>0</v>
      </c>
      <c r="V62" s="162">
        <f t="shared" si="20"/>
        <v>0</v>
      </c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149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3">
        <v>51</v>
      </c>
      <c r="B63" s="174" t="s">
        <v>462</v>
      </c>
      <c r="C63" s="188" t="s">
        <v>463</v>
      </c>
      <c r="D63" s="175" t="s">
        <v>195</v>
      </c>
      <c r="E63" s="176">
        <v>1</v>
      </c>
      <c r="F63" s="177"/>
      <c r="G63" s="178">
        <f t="shared" si="14"/>
        <v>0</v>
      </c>
      <c r="H63" s="163"/>
      <c r="I63" s="162">
        <f t="shared" si="15"/>
        <v>0</v>
      </c>
      <c r="J63" s="163"/>
      <c r="K63" s="162">
        <f t="shared" si="16"/>
        <v>0</v>
      </c>
      <c r="L63" s="162">
        <v>15</v>
      </c>
      <c r="M63" s="162">
        <f t="shared" si="17"/>
        <v>0</v>
      </c>
      <c r="N63" s="162">
        <v>0</v>
      </c>
      <c r="O63" s="162">
        <f t="shared" si="18"/>
        <v>0</v>
      </c>
      <c r="P63" s="162">
        <v>0</v>
      </c>
      <c r="Q63" s="162">
        <f t="shared" si="19"/>
        <v>0</v>
      </c>
      <c r="R63" s="162"/>
      <c r="S63" s="162" t="s">
        <v>196</v>
      </c>
      <c r="T63" s="162" t="s">
        <v>197</v>
      </c>
      <c r="U63" s="162">
        <v>0</v>
      </c>
      <c r="V63" s="162">
        <f t="shared" si="20"/>
        <v>0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187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x14ac:dyDescent="0.2">
      <c r="A64" s="5"/>
      <c r="B64" s="6"/>
      <c r="C64" s="192"/>
      <c r="D64" s="8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AE64">
        <v>15</v>
      </c>
      <c r="AF64">
        <v>21</v>
      </c>
    </row>
    <row r="65" spans="1:33" x14ac:dyDescent="0.2">
      <c r="A65" s="155"/>
      <c r="B65" s="156" t="s">
        <v>31</v>
      </c>
      <c r="C65" s="193"/>
      <c r="D65" s="157"/>
      <c r="E65" s="158"/>
      <c r="F65" s="158"/>
      <c r="G65" s="186">
        <f>G8+G20+G25+G33+G38</f>
        <v>0</v>
      </c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AE65">
        <f>SUMIF(L7:L63,AE64,G7:G63)</f>
        <v>0</v>
      </c>
      <c r="AF65">
        <f>SUMIF(L7:L63,AF64,G7:G63)</f>
        <v>0</v>
      </c>
      <c r="AG65" t="s">
        <v>356</v>
      </c>
    </row>
    <row r="66" spans="1:33" x14ac:dyDescent="0.2">
      <c r="A66" s="5"/>
      <c r="B66" s="6"/>
      <c r="C66" s="192"/>
      <c r="D66" s="8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1:33" x14ac:dyDescent="0.2">
      <c r="A67" s="5"/>
      <c r="B67" s="6"/>
      <c r="C67" s="192"/>
      <c r="D67" s="8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1:33" x14ac:dyDescent="0.2">
      <c r="A68" s="249" t="s">
        <v>357</v>
      </c>
      <c r="B68" s="249"/>
      <c r="C68" s="250"/>
      <c r="D68" s="8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33" x14ac:dyDescent="0.2">
      <c r="A69" s="251"/>
      <c r="B69" s="252"/>
      <c r="C69" s="253"/>
      <c r="D69" s="252"/>
      <c r="E69" s="252"/>
      <c r="F69" s="252"/>
      <c r="G69" s="254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AG69" t="s">
        <v>358</v>
      </c>
    </row>
    <row r="70" spans="1:33" x14ac:dyDescent="0.2">
      <c r="A70" s="255"/>
      <c r="B70" s="256"/>
      <c r="C70" s="257"/>
      <c r="D70" s="256"/>
      <c r="E70" s="256"/>
      <c r="F70" s="256"/>
      <c r="G70" s="258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33" x14ac:dyDescent="0.2">
      <c r="A71" s="255"/>
      <c r="B71" s="256"/>
      <c r="C71" s="257"/>
      <c r="D71" s="256"/>
      <c r="E71" s="256"/>
      <c r="F71" s="256"/>
      <c r="G71" s="258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33" x14ac:dyDescent="0.2">
      <c r="A72" s="255"/>
      <c r="B72" s="256"/>
      <c r="C72" s="257"/>
      <c r="D72" s="256"/>
      <c r="E72" s="256"/>
      <c r="F72" s="256"/>
      <c r="G72" s="258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33" x14ac:dyDescent="0.2">
      <c r="A73" s="259"/>
      <c r="B73" s="260"/>
      <c r="C73" s="261"/>
      <c r="D73" s="260"/>
      <c r="E73" s="260"/>
      <c r="F73" s="260"/>
      <c r="G73" s="262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33" x14ac:dyDescent="0.2">
      <c r="A74" s="5"/>
      <c r="B74" s="6"/>
      <c r="C74" s="192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33" x14ac:dyDescent="0.2">
      <c r="C75" s="194"/>
      <c r="D75" s="143"/>
      <c r="AG75" t="s">
        <v>359</v>
      </c>
    </row>
    <row r="76" spans="1:33" x14ac:dyDescent="0.2">
      <c r="D76" s="143"/>
    </row>
    <row r="77" spans="1:33" x14ac:dyDescent="0.2">
      <c r="D77" s="143"/>
    </row>
    <row r="78" spans="1:33" x14ac:dyDescent="0.2">
      <c r="D78" s="143"/>
    </row>
    <row r="79" spans="1:33" x14ac:dyDescent="0.2">
      <c r="D79" s="143"/>
    </row>
    <row r="80" spans="1:33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JQlSsxlH++OOCSlG9VgLfDPj/QJkCAtbrBZPcUHMm91jLJY5qVjNbHl3IFvgCyWGWvKQoKjLB/HOeUlpC5Jyvw==" saltValue="kI+jp6ztq2weKQ6oJde7eQ==" spinCount="100000" sheet="1" objects="1" scenarios="1"/>
  <mergeCells count="6">
    <mergeCell ref="A69:G73"/>
    <mergeCell ref="A1:G1"/>
    <mergeCell ref="C2:G2"/>
    <mergeCell ref="C3:G3"/>
    <mergeCell ref="C4:G4"/>
    <mergeCell ref="A68:C68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38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119</v>
      </c>
    </row>
    <row r="2" spans="1:60" ht="25.15" customHeight="1" x14ac:dyDescent="0.2">
      <c r="A2" s="144" t="s">
        <v>8</v>
      </c>
      <c r="B2" s="76" t="s">
        <v>43</v>
      </c>
      <c r="C2" s="243" t="s">
        <v>44</v>
      </c>
      <c r="D2" s="244"/>
      <c r="E2" s="244"/>
      <c r="F2" s="244"/>
      <c r="G2" s="245"/>
      <c r="AG2" t="s">
        <v>120</v>
      </c>
    </row>
    <row r="3" spans="1:60" ht="25.15" customHeight="1" x14ac:dyDescent="0.2">
      <c r="A3" s="144" t="s">
        <v>9</v>
      </c>
      <c r="B3" s="76" t="s">
        <v>52</v>
      </c>
      <c r="C3" s="243" t="s">
        <v>53</v>
      </c>
      <c r="D3" s="244"/>
      <c r="E3" s="244"/>
      <c r="F3" s="244"/>
      <c r="G3" s="245"/>
      <c r="AC3" s="91" t="s">
        <v>120</v>
      </c>
      <c r="AG3" t="s">
        <v>121</v>
      </c>
    </row>
    <row r="4" spans="1:60" ht="25.15" customHeight="1" x14ac:dyDescent="0.2">
      <c r="A4" s="145" t="s">
        <v>10</v>
      </c>
      <c r="B4" s="146" t="s">
        <v>57</v>
      </c>
      <c r="C4" s="246" t="s">
        <v>58</v>
      </c>
      <c r="D4" s="247"/>
      <c r="E4" s="247"/>
      <c r="F4" s="247"/>
      <c r="G4" s="248"/>
      <c r="AG4" t="s">
        <v>122</v>
      </c>
    </row>
    <row r="5" spans="1:60" x14ac:dyDescent="0.2">
      <c r="D5" s="143"/>
    </row>
    <row r="6" spans="1:60" ht="38.25" x14ac:dyDescent="0.2">
      <c r="A6" s="148" t="s">
        <v>123</v>
      </c>
      <c r="B6" s="150" t="s">
        <v>124</v>
      </c>
      <c r="C6" s="150" t="s">
        <v>125</v>
      </c>
      <c r="D6" s="149" t="s">
        <v>126</v>
      </c>
      <c r="E6" s="148" t="s">
        <v>127</v>
      </c>
      <c r="F6" s="147" t="s">
        <v>128</v>
      </c>
      <c r="G6" s="148" t="s">
        <v>31</v>
      </c>
      <c r="H6" s="151" t="s">
        <v>32</v>
      </c>
      <c r="I6" s="151" t="s">
        <v>129</v>
      </c>
      <c r="J6" s="151" t="s">
        <v>33</v>
      </c>
      <c r="K6" s="151" t="s">
        <v>130</v>
      </c>
      <c r="L6" s="151" t="s">
        <v>131</v>
      </c>
      <c r="M6" s="151" t="s">
        <v>132</v>
      </c>
      <c r="N6" s="151" t="s">
        <v>133</v>
      </c>
      <c r="O6" s="151" t="s">
        <v>134</v>
      </c>
      <c r="P6" s="151" t="s">
        <v>135</v>
      </c>
      <c r="Q6" s="151" t="s">
        <v>136</v>
      </c>
      <c r="R6" s="151" t="s">
        <v>137</v>
      </c>
      <c r="S6" s="151" t="s">
        <v>138</v>
      </c>
      <c r="T6" s="151" t="s">
        <v>139</v>
      </c>
      <c r="U6" s="151" t="s">
        <v>140</v>
      </c>
      <c r="V6" s="151" t="s">
        <v>141</v>
      </c>
      <c r="W6" s="151" t="s">
        <v>142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7" t="s">
        <v>143</v>
      </c>
      <c r="B8" s="168" t="s">
        <v>92</v>
      </c>
      <c r="C8" s="187" t="s">
        <v>93</v>
      </c>
      <c r="D8" s="169"/>
      <c r="E8" s="170"/>
      <c r="F8" s="171"/>
      <c r="G8" s="172">
        <f>SUMIF(AG9:AG18,"&lt;&gt;NOR",G9:G18)</f>
        <v>0</v>
      </c>
      <c r="H8" s="166"/>
      <c r="I8" s="166">
        <f>SUM(I9:I18)</f>
        <v>0</v>
      </c>
      <c r="J8" s="166"/>
      <c r="K8" s="166">
        <f>SUM(K9:K18)</f>
        <v>0</v>
      </c>
      <c r="L8" s="166"/>
      <c r="M8" s="166">
        <f>SUM(M9:M18)</f>
        <v>0</v>
      </c>
      <c r="N8" s="166"/>
      <c r="O8" s="166">
        <f>SUM(O9:O18)</f>
        <v>0.02</v>
      </c>
      <c r="P8" s="166"/>
      <c r="Q8" s="166">
        <f>SUM(Q9:Q18)</f>
        <v>0</v>
      </c>
      <c r="R8" s="166"/>
      <c r="S8" s="166"/>
      <c r="T8" s="166"/>
      <c r="U8" s="166"/>
      <c r="V8" s="166">
        <f>SUM(V9:V18)</f>
        <v>4.9000000000000004</v>
      </c>
      <c r="W8" s="166"/>
      <c r="AG8" t="s">
        <v>144</v>
      </c>
    </row>
    <row r="9" spans="1:60" outlineLevel="1" x14ac:dyDescent="0.2">
      <c r="A9" s="179">
        <v>1</v>
      </c>
      <c r="B9" s="180" t="s">
        <v>464</v>
      </c>
      <c r="C9" s="190" t="s">
        <v>465</v>
      </c>
      <c r="D9" s="181" t="s">
        <v>163</v>
      </c>
      <c r="E9" s="182">
        <v>11</v>
      </c>
      <c r="F9" s="183"/>
      <c r="G9" s="184">
        <f t="shared" ref="G9:G18" si="0">ROUND(E9*F9,2)</f>
        <v>0</v>
      </c>
      <c r="H9" s="163"/>
      <c r="I9" s="162">
        <f t="shared" ref="I9:I18" si="1">ROUND(E9*H9,2)</f>
        <v>0</v>
      </c>
      <c r="J9" s="163"/>
      <c r="K9" s="162">
        <f t="shared" ref="K9:K18" si="2">ROUND(E9*J9,2)</f>
        <v>0</v>
      </c>
      <c r="L9" s="162">
        <v>15</v>
      </c>
      <c r="M9" s="162">
        <f t="shared" ref="M9:M18" si="3">G9*(1+L9/100)</f>
        <v>0</v>
      </c>
      <c r="N9" s="162">
        <v>4.6999999999999999E-4</v>
      </c>
      <c r="O9" s="162">
        <f t="shared" ref="O9:O18" si="4">ROUND(E9*N9,2)</f>
        <v>0.01</v>
      </c>
      <c r="P9" s="162">
        <v>0</v>
      </c>
      <c r="Q9" s="162">
        <f t="shared" ref="Q9:Q18" si="5">ROUND(E9*P9,2)</f>
        <v>0</v>
      </c>
      <c r="R9" s="162"/>
      <c r="S9" s="162" t="s">
        <v>148</v>
      </c>
      <c r="T9" s="162" t="s">
        <v>197</v>
      </c>
      <c r="U9" s="162">
        <v>0.35899999999999999</v>
      </c>
      <c r="V9" s="162">
        <f t="shared" ref="V9:V18" si="6">ROUND(E9*U9,2)</f>
        <v>3.95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261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79">
        <v>2</v>
      </c>
      <c r="B10" s="180" t="s">
        <v>466</v>
      </c>
      <c r="C10" s="190" t="s">
        <v>467</v>
      </c>
      <c r="D10" s="181" t="s">
        <v>163</v>
      </c>
      <c r="E10" s="182">
        <v>0</v>
      </c>
      <c r="F10" s="183"/>
      <c r="G10" s="184">
        <f t="shared" si="0"/>
        <v>0</v>
      </c>
      <c r="H10" s="163"/>
      <c r="I10" s="162">
        <f t="shared" si="1"/>
        <v>0</v>
      </c>
      <c r="J10" s="163"/>
      <c r="K10" s="162">
        <f t="shared" si="2"/>
        <v>0</v>
      </c>
      <c r="L10" s="162">
        <v>15</v>
      </c>
      <c r="M10" s="162">
        <f t="shared" si="3"/>
        <v>0</v>
      </c>
      <c r="N10" s="162">
        <v>6.9999999999999999E-4</v>
      </c>
      <c r="O10" s="162">
        <f t="shared" si="4"/>
        <v>0</v>
      </c>
      <c r="P10" s="162">
        <v>0</v>
      </c>
      <c r="Q10" s="162">
        <f t="shared" si="5"/>
        <v>0</v>
      </c>
      <c r="R10" s="162"/>
      <c r="S10" s="162" t="s">
        <v>148</v>
      </c>
      <c r="T10" s="162" t="s">
        <v>468</v>
      </c>
      <c r="U10" s="162">
        <v>0.45200000000000001</v>
      </c>
      <c r="V10" s="162">
        <f t="shared" si="6"/>
        <v>0</v>
      </c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149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79">
        <v>3</v>
      </c>
      <c r="B11" s="180" t="s">
        <v>469</v>
      </c>
      <c r="C11" s="190" t="s">
        <v>470</v>
      </c>
      <c r="D11" s="181" t="s">
        <v>163</v>
      </c>
      <c r="E11" s="182">
        <v>2</v>
      </c>
      <c r="F11" s="183"/>
      <c r="G11" s="184">
        <f t="shared" si="0"/>
        <v>0</v>
      </c>
      <c r="H11" s="163"/>
      <c r="I11" s="162">
        <f t="shared" si="1"/>
        <v>0</v>
      </c>
      <c r="J11" s="163"/>
      <c r="K11" s="162">
        <f t="shared" si="2"/>
        <v>0</v>
      </c>
      <c r="L11" s="162">
        <v>15</v>
      </c>
      <c r="M11" s="162">
        <f t="shared" si="3"/>
        <v>0</v>
      </c>
      <c r="N11" s="162">
        <v>0</v>
      </c>
      <c r="O11" s="162">
        <f t="shared" si="4"/>
        <v>0</v>
      </c>
      <c r="P11" s="162">
        <v>0</v>
      </c>
      <c r="Q11" s="162">
        <f t="shared" si="5"/>
        <v>0</v>
      </c>
      <c r="R11" s="162"/>
      <c r="S11" s="162" t="s">
        <v>196</v>
      </c>
      <c r="T11" s="162" t="s">
        <v>197</v>
      </c>
      <c r="U11" s="162">
        <v>0</v>
      </c>
      <c r="V11" s="162">
        <f t="shared" si="6"/>
        <v>0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261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79">
        <v>4</v>
      </c>
      <c r="B12" s="180" t="s">
        <v>471</v>
      </c>
      <c r="C12" s="190" t="s">
        <v>472</v>
      </c>
      <c r="D12" s="181" t="s">
        <v>223</v>
      </c>
      <c r="E12" s="182">
        <v>1</v>
      </c>
      <c r="F12" s="183"/>
      <c r="G12" s="184">
        <f t="shared" si="0"/>
        <v>0</v>
      </c>
      <c r="H12" s="163"/>
      <c r="I12" s="162">
        <f t="shared" si="1"/>
        <v>0</v>
      </c>
      <c r="J12" s="163"/>
      <c r="K12" s="162">
        <f t="shared" si="2"/>
        <v>0</v>
      </c>
      <c r="L12" s="162">
        <v>15</v>
      </c>
      <c r="M12" s="162">
        <f t="shared" si="3"/>
        <v>0</v>
      </c>
      <c r="N12" s="162">
        <v>0</v>
      </c>
      <c r="O12" s="162">
        <f t="shared" si="4"/>
        <v>0</v>
      </c>
      <c r="P12" s="162">
        <v>0</v>
      </c>
      <c r="Q12" s="162">
        <f t="shared" si="5"/>
        <v>0</v>
      </c>
      <c r="R12" s="162"/>
      <c r="S12" s="162" t="s">
        <v>148</v>
      </c>
      <c r="T12" s="162" t="s">
        <v>473</v>
      </c>
      <c r="U12" s="162">
        <v>0.14799999999999999</v>
      </c>
      <c r="V12" s="162">
        <f t="shared" si="6"/>
        <v>0.15</v>
      </c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149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9">
        <v>5</v>
      </c>
      <c r="B13" s="180" t="s">
        <v>474</v>
      </c>
      <c r="C13" s="190" t="s">
        <v>475</v>
      </c>
      <c r="D13" s="181" t="s">
        <v>223</v>
      </c>
      <c r="E13" s="182">
        <v>2</v>
      </c>
      <c r="F13" s="183"/>
      <c r="G13" s="184">
        <f t="shared" si="0"/>
        <v>0</v>
      </c>
      <c r="H13" s="163"/>
      <c r="I13" s="162">
        <f t="shared" si="1"/>
        <v>0</v>
      </c>
      <c r="J13" s="163"/>
      <c r="K13" s="162">
        <f t="shared" si="2"/>
        <v>0</v>
      </c>
      <c r="L13" s="162">
        <v>15</v>
      </c>
      <c r="M13" s="162">
        <f t="shared" si="3"/>
        <v>0</v>
      </c>
      <c r="N13" s="162">
        <v>0</v>
      </c>
      <c r="O13" s="162">
        <f t="shared" si="4"/>
        <v>0</v>
      </c>
      <c r="P13" s="162">
        <v>0</v>
      </c>
      <c r="Q13" s="162">
        <f t="shared" si="5"/>
        <v>0</v>
      </c>
      <c r="R13" s="162"/>
      <c r="S13" s="162" t="s">
        <v>196</v>
      </c>
      <c r="T13" s="162" t="s">
        <v>197</v>
      </c>
      <c r="U13" s="162">
        <v>0</v>
      </c>
      <c r="V13" s="162">
        <f t="shared" si="6"/>
        <v>0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261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79">
        <v>6</v>
      </c>
      <c r="B14" s="180" t="s">
        <v>476</v>
      </c>
      <c r="C14" s="190" t="s">
        <v>477</v>
      </c>
      <c r="D14" s="181" t="s">
        <v>223</v>
      </c>
      <c r="E14" s="182">
        <v>1</v>
      </c>
      <c r="F14" s="183"/>
      <c r="G14" s="184">
        <f t="shared" si="0"/>
        <v>0</v>
      </c>
      <c r="H14" s="163"/>
      <c r="I14" s="162">
        <f t="shared" si="1"/>
        <v>0</v>
      </c>
      <c r="J14" s="163"/>
      <c r="K14" s="162">
        <f t="shared" si="2"/>
        <v>0</v>
      </c>
      <c r="L14" s="162">
        <v>15</v>
      </c>
      <c r="M14" s="162">
        <f t="shared" si="3"/>
        <v>0</v>
      </c>
      <c r="N14" s="162">
        <v>0</v>
      </c>
      <c r="O14" s="162">
        <f t="shared" si="4"/>
        <v>0</v>
      </c>
      <c r="P14" s="162">
        <v>0</v>
      </c>
      <c r="Q14" s="162">
        <f t="shared" si="5"/>
        <v>0</v>
      </c>
      <c r="R14" s="162"/>
      <c r="S14" s="162" t="s">
        <v>196</v>
      </c>
      <c r="T14" s="162" t="s">
        <v>197</v>
      </c>
      <c r="U14" s="162">
        <v>0</v>
      </c>
      <c r="V14" s="162">
        <f t="shared" si="6"/>
        <v>0</v>
      </c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261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9">
        <v>7</v>
      </c>
      <c r="B15" s="180" t="s">
        <v>478</v>
      </c>
      <c r="C15" s="190" t="s">
        <v>479</v>
      </c>
      <c r="D15" s="181" t="s">
        <v>223</v>
      </c>
      <c r="E15" s="182">
        <v>1</v>
      </c>
      <c r="F15" s="183"/>
      <c r="G15" s="184">
        <f t="shared" si="0"/>
        <v>0</v>
      </c>
      <c r="H15" s="163"/>
      <c r="I15" s="162">
        <f t="shared" si="1"/>
        <v>0</v>
      </c>
      <c r="J15" s="163"/>
      <c r="K15" s="162">
        <f t="shared" si="2"/>
        <v>0</v>
      </c>
      <c r="L15" s="162">
        <v>15</v>
      </c>
      <c r="M15" s="162">
        <f t="shared" si="3"/>
        <v>0</v>
      </c>
      <c r="N15" s="162">
        <v>0</v>
      </c>
      <c r="O15" s="162">
        <f t="shared" si="4"/>
        <v>0</v>
      </c>
      <c r="P15" s="162">
        <v>0</v>
      </c>
      <c r="Q15" s="162">
        <f t="shared" si="5"/>
        <v>0</v>
      </c>
      <c r="R15" s="162"/>
      <c r="S15" s="162" t="s">
        <v>196</v>
      </c>
      <c r="T15" s="162" t="s">
        <v>197</v>
      </c>
      <c r="U15" s="162">
        <v>0</v>
      </c>
      <c r="V15" s="162">
        <f t="shared" si="6"/>
        <v>0</v>
      </c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261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79">
        <v>8</v>
      </c>
      <c r="B16" s="180" t="s">
        <v>480</v>
      </c>
      <c r="C16" s="190" t="s">
        <v>481</v>
      </c>
      <c r="D16" s="181" t="s">
        <v>223</v>
      </c>
      <c r="E16" s="182">
        <v>2</v>
      </c>
      <c r="F16" s="183"/>
      <c r="G16" s="184">
        <f t="shared" si="0"/>
        <v>0</v>
      </c>
      <c r="H16" s="163"/>
      <c r="I16" s="162">
        <f t="shared" si="1"/>
        <v>0</v>
      </c>
      <c r="J16" s="163"/>
      <c r="K16" s="162">
        <f t="shared" si="2"/>
        <v>0</v>
      </c>
      <c r="L16" s="162">
        <v>15</v>
      </c>
      <c r="M16" s="162">
        <f t="shared" si="3"/>
        <v>0</v>
      </c>
      <c r="N16" s="162">
        <v>0</v>
      </c>
      <c r="O16" s="162">
        <f t="shared" si="4"/>
        <v>0</v>
      </c>
      <c r="P16" s="162">
        <v>0</v>
      </c>
      <c r="Q16" s="162">
        <f t="shared" si="5"/>
        <v>0</v>
      </c>
      <c r="R16" s="162"/>
      <c r="S16" s="162" t="s">
        <v>196</v>
      </c>
      <c r="T16" s="162" t="s">
        <v>197</v>
      </c>
      <c r="U16" s="162">
        <v>0</v>
      </c>
      <c r="V16" s="162">
        <f t="shared" si="6"/>
        <v>0</v>
      </c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261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3">
        <v>9</v>
      </c>
      <c r="B17" s="174" t="s">
        <v>482</v>
      </c>
      <c r="C17" s="188" t="s">
        <v>483</v>
      </c>
      <c r="D17" s="175" t="s">
        <v>223</v>
      </c>
      <c r="E17" s="176">
        <v>1</v>
      </c>
      <c r="F17" s="177"/>
      <c r="G17" s="178">
        <f t="shared" si="0"/>
        <v>0</v>
      </c>
      <c r="H17" s="163"/>
      <c r="I17" s="162">
        <f t="shared" si="1"/>
        <v>0</v>
      </c>
      <c r="J17" s="163"/>
      <c r="K17" s="162">
        <f t="shared" si="2"/>
        <v>0</v>
      </c>
      <c r="L17" s="162">
        <v>15</v>
      </c>
      <c r="M17" s="162">
        <f t="shared" si="3"/>
        <v>0</v>
      </c>
      <c r="N17" s="162">
        <v>7.0200000000000002E-3</v>
      </c>
      <c r="O17" s="162">
        <f t="shared" si="4"/>
        <v>0.01</v>
      </c>
      <c r="P17" s="162">
        <v>0</v>
      </c>
      <c r="Q17" s="162">
        <f t="shared" si="5"/>
        <v>0</v>
      </c>
      <c r="R17" s="162"/>
      <c r="S17" s="162" t="s">
        <v>196</v>
      </c>
      <c r="T17" s="162" t="s">
        <v>473</v>
      </c>
      <c r="U17" s="162">
        <v>0.80400000000000005</v>
      </c>
      <c r="V17" s="162">
        <f t="shared" si="6"/>
        <v>0.8</v>
      </c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149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>
        <v>10</v>
      </c>
      <c r="B18" s="160" t="s">
        <v>484</v>
      </c>
      <c r="C18" s="191" t="s">
        <v>485</v>
      </c>
      <c r="D18" s="161" t="s">
        <v>0</v>
      </c>
      <c r="E18" s="185"/>
      <c r="F18" s="163"/>
      <c r="G18" s="162">
        <f t="shared" si="0"/>
        <v>0</v>
      </c>
      <c r="H18" s="163"/>
      <c r="I18" s="162">
        <f t="shared" si="1"/>
        <v>0</v>
      </c>
      <c r="J18" s="163"/>
      <c r="K18" s="162">
        <f t="shared" si="2"/>
        <v>0</v>
      </c>
      <c r="L18" s="162">
        <v>15</v>
      </c>
      <c r="M18" s="162">
        <f t="shared" si="3"/>
        <v>0</v>
      </c>
      <c r="N18" s="162">
        <v>0</v>
      </c>
      <c r="O18" s="162">
        <f t="shared" si="4"/>
        <v>0</v>
      </c>
      <c r="P18" s="162">
        <v>0</v>
      </c>
      <c r="Q18" s="162">
        <f t="shared" si="5"/>
        <v>0</v>
      </c>
      <c r="R18" s="162"/>
      <c r="S18" s="162" t="s">
        <v>148</v>
      </c>
      <c r="T18" s="162" t="s">
        <v>473</v>
      </c>
      <c r="U18" s="162">
        <v>0</v>
      </c>
      <c r="V18" s="162">
        <f t="shared" si="6"/>
        <v>0</v>
      </c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239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x14ac:dyDescent="0.2">
      <c r="A19" s="167" t="s">
        <v>143</v>
      </c>
      <c r="B19" s="168" t="s">
        <v>94</v>
      </c>
      <c r="C19" s="187" t="s">
        <v>95</v>
      </c>
      <c r="D19" s="169"/>
      <c r="E19" s="170"/>
      <c r="F19" s="171"/>
      <c r="G19" s="172">
        <f>SUMIF(AG20:AG34,"&lt;&gt;NOR",G20:G34)</f>
        <v>0</v>
      </c>
      <c r="H19" s="166"/>
      <c r="I19" s="166">
        <f>SUM(I20:I34)</f>
        <v>0</v>
      </c>
      <c r="J19" s="166"/>
      <c r="K19" s="166">
        <f>SUM(K20:K34)</f>
        <v>0</v>
      </c>
      <c r="L19" s="166"/>
      <c r="M19" s="166">
        <f>SUM(M20:M34)</f>
        <v>0</v>
      </c>
      <c r="N19" s="166"/>
      <c r="O19" s="166">
        <f>SUM(O20:O34)</f>
        <v>0.01</v>
      </c>
      <c r="P19" s="166"/>
      <c r="Q19" s="166">
        <f>SUM(Q20:Q34)</f>
        <v>0</v>
      </c>
      <c r="R19" s="166"/>
      <c r="S19" s="166"/>
      <c r="T19" s="166"/>
      <c r="U19" s="166"/>
      <c r="V19" s="166">
        <f>SUM(V20:V34)</f>
        <v>2.14</v>
      </c>
      <c r="W19" s="166"/>
      <c r="AG19" t="s">
        <v>144</v>
      </c>
    </row>
    <row r="20" spans="1:60" outlineLevel="1" x14ac:dyDescent="0.2">
      <c r="A20" s="179">
        <v>11</v>
      </c>
      <c r="B20" s="180" t="s">
        <v>486</v>
      </c>
      <c r="C20" s="190" t="s">
        <v>487</v>
      </c>
      <c r="D20" s="181" t="s">
        <v>163</v>
      </c>
      <c r="E20" s="182">
        <v>5</v>
      </c>
      <c r="F20" s="183"/>
      <c r="G20" s="184">
        <f t="shared" ref="G20:G34" si="7">ROUND(E20*F20,2)</f>
        <v>0</v>
      </c>
      <c r="H20" s="163"/>
      <c r="I20" s="162">
        <f t="shared" ref="I20:I34" si="8">ROUND(E20*H20,2)</f>
        <v>0</v>
      </c>
      <c r="J20" s="163"/>
      <c r="K20" s="162">
        <f t="shared" ref="K20:K34" si="9">ROUND(E20*J20,2)</f>
        <v>0</v>
      </c>
      <c r="L20" s="162">
        <v>15</v>
      </c>
      <c r="M20" s="162">
        <f t="shared" ref="M20:M34" si="10">G20*(1+L20/100)</f>
        <v>0</v>
      </c>
      <c r="N20" s="162">
        <v>0</v>
      </c>
      <c r="O20" s="162">
        <f t="shared" ref="O20:O34" si="11">ROUND(E20*N20,2)</f>
        <v>0</v>
      </c>
      <c r="P20" s="162">
        <v>0</v>
      </c>
      <c r="Q20" s="162">
        <f t="shared" ref="Q20:Q34" si="12">ROUND(E20*P20,2)</f>
        <v>0</v>
      </c>
      <c r="R20" s="162"/>
      <c r="S20" s="162" t="s">
        <v>196</v>
      </c>
      <c r="T20" s="162" t="s">
        <v>197</v>
      </c>
      <c r="U20" s="162">
        <v>0</v>
      </c>
      <c r="V20" s="162">
        <f t="shared" ref="V20:V34" si="13">ROUND(E20*U20,2)</f>
        <v>0</v>
      </c>
      <c r="W20" s="162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261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79">
        <v>12</v>
      </c>
      <c r="B21" s="180" t="s">
        <v>488</v>
      </c>
      <c r="C21" s="190" t="s">
        <v>489</v>
      </c>
      <c r="D21" s="181" t="s">
        <v>163</v>
      </c>
      <c r="E21" s="182">
        <v>0</v>
      </c>
      <c r="F21" s="183"/>
      <c r="G21" s="184">
        <f t="shared" si="7"/>
        <v>0</v>
      </c>
      <c r="H21" s="163"/>
      <c r="I21" s="162">
        <f t="shared" si="8"/>
        <v>0</v>
      </c>
      <c r="J21" s="163"/>
      <c r="K21" s="162">
        <f t="shared" si="9"/>
        <v>0</v>
      </c>
      <c r="L21" s="162">
        <v>15</v>
      </c>
      <c r="M21" s="162">
        <f t="shared" si="10"/>
        <v>0</v>
      </c>
      <c r="N21" s="162">
        <v>4.6000000000000001E-4</v>
      </c>
      <c r="O21" s="162">
        <f t="shared" si="11"/>
        <v>0</v>
      </c>
      <c r="P21" s="162">
        <v>0</v>
      </c>
      <c r="Q21" s="162">
        <f t="shared" si="12"/>
        <v>0</v>
      </c>
      <c r="R21" s="162"/>
      <c r="S21" s="162" t="s">
        <v>148</v>
      </c>
      <c r="T21" s="162" t="s">
        <v>197</v>
      </c>
      <c r="U21" s="162">
        <v>0.52200000000000002</v>
      </c>
      <c r="V21" s="162">
        <f t="shared" si="13"/>
        <v>0</v>
      </c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149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79">
        <v>13</v>
      </c>
      <c r="B22" s="180" t="s">
        <v>490</v>
      </c>
      <c r="C22" s="190" t="s">
        <v>491</v>
      </c>
      <c r="D22" s="181" t="s">
        <v>163</v>
      </c>
      <c r="E22" s="182">
        <v>24</v>
      </c>
      <c r="F22" s="183"/>
      <c r="G22" s="184">
        <f t="shared" si="7"/>
        <v>0</v>
      </c>
      <c r="H22" s="163"/>
      <c r="I22" s="162">
        <f t="shared" si="8"/>
        <v>0</v>
      </c>
      <c r="J22" s="163"/>
      <c r="K22" s="162">
        <f t="shared" si="9"/>
        <v>0</v>
      </c>
      <c r="L22" s="162">
        <v>15</v>
      </c>
      <c r="M22" s="162">
        <f t="shared" si="10"/>
        <v>0</v>
      </c>
      <c r="N22" s="162">
        <v>0</v>
      </c>
      <c r="O22" s="162">
        <f t="shared" si="11"/>
        <v>0</v>
      </c>
      <c r="P22" s="162">
        <v>0</v>
      </c>
      <c r="Q22" s="162">
        <f t="shared" si="12"/>
        <v>0</v>
      </c>
      <c r="R22" s="162"/>
      <c r="S22" s="162" t="s">
        <v>196</v>
      </c>
      <c r="T22" s="162" t="s">
        <v>197</v>
      </c>
      <c r="U22" s="162">
        <v>0</v>
      </c>
      <c r="V22" s="162">
        <f t="shared" si="13"/>
        <v>0</v>
      </c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261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ht="22.5" outlineLevel="1" x14ac:dyDescent="0.2">
      <c r="A23" s="179">
        <v>14</v>
      </c>
      <c r="B23" s="180" t="s">
        <v>492</v>
      </c>
      <c r="C23" s="190" t="s">
        <v>493</v>
      </c>
      <c r="D23" s="181" t="s">
        <v>163</v>
      </c>
      <c r="E23" s="182">
        <v>29</v>
      </c>
      <c r="F23" s="183"/>
      <c r="G23" s="184">
        <f t="shared" si="7"/>
        <v>0</v>
      </c>
      <c r="H23" s="163"/>
      <c r="I23" s="162">
        <f t="shared" si="8"/>
        <v>0</v>
      </c>
      <c r="J23" s="163"/>
      <c r="K23" s="162">
        <f t="shared" si="9"/>
        <v>0</v>
      </c>
      <c r="L23" s="162">
        <v>15</v>
      </c>
      <c r="M23" s="162">
        <f t="shared" si="10"/>
        <v>0</v>
      </c>
      <c r="N23" s="162">
        <v>0</v>
      </c>
      <c r="O23" s="162">
        <f t="shared" si="11"/>
        <v>0</v>
      </c>
      <c r="P23" s="162">
        <v>0</v>
      </c>
      <c r="Q23" s="162">
        <f t="shared" si="12"/>
        <v>0</v>
      </c>
      <c r="R23" s="162"/>
      <c r="S23" s="162" t="s">
        <v>196</v>
      </c>
      <c r="T23" s="162" t="s">
        <v>197</v>
      </c>
      <c r="U23" s="162">
        <v>0</v>
      </c>
      <c r="V23" s="162">
        <f t="shared" si="13"/>
        <v>0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261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9">
        <v>15</v>
      </c>
      <c r="B24" s="180" t="s">
        <v>494</v>
      </c>
      <c r="C24" s="190" t="s">
        <v>495</v>
      </c>
      <c r="D24" s="181" t="s">
        <v>223</v>
      </c>
      <c r="E24" s="182">
        <v>8</v>
      </c>
      <c r="F24" s="183"/>
      <c r="G24" s="184">
        <f t="shared" si="7"/>
        <v>0</v>
      </c>
      <c r="H24" s="163"/>
      <c r="I24" s="162">
        <f t="shared" si="8"/>
        <v>0</v>
      </c>
      <c r="J24" s="163"/>
      <c r="K24" s="162">
        <f t="shared" si="9"/>
        <v>0</v>
      </c>
      <c r="L24" s="162">
        <v>15</v>
      </c>
      <c r="M24" s="162">
        <f t="shared" si="10"/>
        <v>0</v>
      </c>
      <c r="N24" s="162">
        <v>0</v>
      </c>
      <c r="O24" s="162">
        <f t="shared" si="11"/>
        <v>0</v>
      </c>
      <c r="P24" s="162">
        <v>0</v>
      </c>
      <c r="Q24" s="162">
        <f t="shared" si="12"/>
        <v>0</v>
      </c>
      <c r="R24" s="162"/>
      <c r="S24" s="162" t="s">
        <v>196</v>
      </c>
      <c r="T24" s="162" t="s">
        <v>197</v>
      </c>
      <c r="U24" s="162">
        <v>0</v>
      </c>
      <c r="V24" s="162">
        <f t="shared" si="13"/>
        <v>0</v>
      </c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261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79">
        <v>16</v>
      </c>
      <c r="B25" s="180" t="s">
        <v>496</v>
      </c>
      <c r="C25" s="190" t="s">
        <v>497</v>
      </c>
      <c r="D25" s="181" t="s">
        <v>223</v>
      </c>
      <c r="E25" s="182">
        <v>2</v>
      </c>
      <c r="F25" s="183"/>
      <c r="G25" s="184">
        <f t="shared" si="7"/>
        <v>0</v>
      </c>
      <c r="H25" s="163"/>
      <c r="I25" s="162">
        <f t="shared" si="8"/>
        <v>0</v>
      </c>
      <c r="J25" s="163"/>
      <c r="K25" s="162">
        <f t="shared" si="9"/>
        <v>0</v>
      </c>
      <c r="L25" s="162">
        <v>15</v>
      </c>
      <c r="M25" s="162">
        <f t="shared" si="10"/>
        <v>0</v>
      </c>
      <c r="N25" s="162">
        <v>0</v>
      </c>
      <c r="O25" s="162">
        <f t="shared" si="11"/>
        <v>0</v>
      </c>
      <c r="P25" s="162">
        <v>0</v>
      </c>
      <c r="Q25" s="162">
        <f t="shared" si="12"/>
        <v>0</v>
      </c>
      <c r="R25" s="162"/>
      <c r="S25" s="162" t="s">
        <v>148</v>
      </c>
      <c r="T25" s="162" t="s">
        <v>473</v>
      </c>
      <c r="U25" s="162">
        <v>0.42499999999999999</v>
      </c>
      <c r="V25" s="162">
        <f t="shared" si="13"/>
        <v>0.85</v>
      </c>
      <c r="W25" s="162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149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79">
        <v>17</v>
      </c>
      <c r="B26" s="180" t="s">
        <v>498</v>
      </c>
      <c r="C26" s="190" t="s">
        <v>499</v>
      </c>
      <c r="D26" s="181" t="s">
        <v>223</v>
      </c>
      <c r="E26" s="182">
        <v>1</v>
      </c>
      <c r="F26" s="183"/>
      <c r="G26" s="184">
        <f t="shared" si="7"/>
        <v>0</v>
      </c>
      <c r="H26" s="163"/>
      <c r="I26" s="162">
        <f t="shared" si="8"/>
        <v>0</v>
      </c>
      <c r="J26" s="163"/>
      <c r="K26" s="162">
        <f t="shared" si="9"/>
        <v>0</v>
      </c>
      <c r="L26" s="162">
        <v>15</v>
      </c>
      <c r="M26" s="162">
        <f t="shared" si="10"/>
        <v>0</v>
      </c>
      <c r="N26" s="162">
        <v>0</v>
      </c>
      <c r="O26" s="162">
        <f t="shared" si="11"/>
        <v>0</v>
      </c>
      <c r="P26" s="162">
        <v>0</v>
      </c>
      <c r="Q26" s="162">
        <f t="shared" si="12"/>
        <v>0</v>
      </c>
      <c r="R26" s="162"/>
      <c r="S26" s="162" t="s">
        <v>196</v>
      </c>
      <c r="T26" s="162" t="s">
        <v>197</v>
      </c>
      <c r="U26" s="162">
        <v>0</v>
      </c>
      <c r="V26" s="162">
        <f t="shared" si="13"/>
        <v>0</v>
      </c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261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9">
        <v>18</v>
      </c>
      <c r="B27" s="180" t="s">
        <v>500</v>
      </c>
      <c r="C27" s="190" t="s">
        <v>501</v>
      </c>
      <c r="D27" s="181" t="s">
        <v>223</v>
      </c>
      <c r="E27" s="182">
        <v>3</v>
      </c>
      <c r="F27" s="183"/>
      <c r="G27" s="184">
        <f t="shared" si="7"/>
        <v>0</v>
      </c>
      <c r="H27" s="163"/>
      <c r="I27" s="162">
        <f t="shared" si="8"/>
        <v>0</v>
      </c>
      <c r="J27" s="163"/>
      <c r="K27" s="162">
        <f t="shared" si="9"/>
        <v>0</v>
      </c>
      <c r="L27" s="162">
        <v>15</v>
      </c>
      <c r="M27" s="162">
        <f t="shared" si="10"/>
        <v>0</v>
      </c>
      <c r="N27" s="162">
        <v>0</v>
      </c>
      <c r="O27" s="162">
        <f t="shared" si="11"/>
        <v>0</v>
      </c>
      <c r="P27" s="162">
        <v>0</v>
      </c>
      <c r="Q27" s="162">
        <f t="shared" si="12"/>
        <v>0</v>
      </c>
      <c r="R27" s="162"/>
      <c r="S27" s="162" t="s">
        <v>196</v>
      </c>
      <c r="T27" s="162" t="s">
        <v>197</v>
      </c>
      <c r="U27" s="162">
        <v>0</v>
      </c>
      <c r="V27" s="162">
        <f t="shared" si="13"/>
        <v>0</v>
      </c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261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 x14ac:dyDescent="0.2">
      <c r="A28" s="179">
        <v>19</v>
      </c>
      <c r="B28" s="180" t="s">
        <v>502</v>
      </c>
      <c r="C28" s="190" t="s">
        <v>503</v>
      </c>
      <c r="D28" s="181" t="s">
        <v>223</v>
      </c>
      <c r="E28" s="182">
        <v>1</v>
      </c>
      <c r="F28" s="183"/>
      <c r="G28" s="184">
        <f t="shared" si="7"/>
        <v>0</v>
      </c>
      <c r="H28" s="163"/>
      <c r="I28" s="162">
        <f t="shared" si="8"/>
        <v>0</v>
      </c>
      <c r="J28" s="163"/>
      <c r="K28" s="162">
        <f t="shared" si="9"/>
        <v>0</v>
      </c>
      <c r="L28" s="162">
        <v>15</v>
      </c>
      <c r="M28" s="162">
        <f t="shared" si="10"/>
        <v>0</v>
      </c>
      <c r="N28" s="162">
        <v>0</v>
      </c>
      <c r="O28" s="162">
        <f t="shared" si="11"/>
        <v>0</v>
      </c>
      <c r="P28" s="162">
        <v>0</v>
      </c>
      <c r="Q28" s="162">
        <f t="shared" si="12"/>
        <v>0</v>
      </c>
      <c r="R28" s="162"/>
      <c r="S28" s="162" t="s">
        <v>196</v>
      </c>
      <c r="T28" s="162" t="s">
        <v>197</v>
      </c>
      <c r="U28" s="162">
        <v>0</v>
      </c>
      <c r="V28" s="162">
        <f t="shared" si="13"/>
        <v>0</v>
      </c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149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ht="22.5" outlineLevel="1" x14ac:dyDescent="0.2">
      <c r="A29" s="179">
        <v>20</v>
      </c>
      <c r="B29" s="180" t="s">
        <v>504</v>
      </c>
      <c r="C29" s="190" t="s">
        <v>505</v>
      </c>
      <c r="D29" s="181" t="s">
        <v>223</v>
      </c>
      <c r="E29" s="182">
        <v>3</v>
      </c>
      <c r="F29" s="183"/>
      <c r="G29" s="184">
        <f t="shared" si="7"/>
        <v>0</v>
      </c>
      <c r="H29" s="163"/>
      <c r="I29" s="162">
        <f t="shared" si="8"/>
        <v>0</v>
      </c>
      <c r="J29" s="163"/>
      <c r="K29" s="162">
        <f t="shared" si="9"/>
        <v>0</v>
      </c>
      <c r="L29" s="162">
        <v>15</v>
      </c>
      <c r="M29" s="162">
        <f t="shared" si="10"/>
        <v>0</v>
      </c>
      <c r="N29" s="162">
        <v>0</v>
      </c>
      <c r="O29" s="162">
        <f t="shared" si="11"/>
        <v>0</v>
      </c>
      <c r="P29" s="162">
        <v>0</v>
      </c>
      <c r="Q29" s="162">
        <f t="shared" si="12"/>
        <v>0</v>
      </c>
      <c r="R29" s="162"/>
      <c r="S29" s="162" t="s">
        <v>196</v>
      </c>
      <c r="T29" s="162" t="s">
        <v>197</v>
      </c>
      <c r="U29" s="162">
        <v>0</v>
      </c>
      <c r="V29" s="162">
        <f t="shared" si="13"/>
        <v>0</v>
      </c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149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79">
        <v>21</v>
      </c>
      <c r="B30" s="180" t="s">
        <v>506</v>
      </c>
      <c r="C30" s="190" t="s">
        <v>507</v>
      </c>
      <c r="D30" s="181" t="s">
        <v>195</v>
      </c>
      <c r="E30" s="182">
        <v>1</v>
      </c>
      <c r="F30" s="183"/>
      <c r="G30" s="184">
        <f t="shared" si="7"/>
        <v>0</v>
      </c>
      <c r="H30" s="163"/>
      <c r="I30" s="162">
        <f t="shared" si="8"/>
        <v>0</v>
      </c>
      <c r="J30" s="163"/>
      <c r="K30" s="162">
        <f t="shared" si="9"/>
        <v>0</v>
      </c>
      <c r="L30" s="162">
        <v>15</v>
      </c>
      <c r="M30" s="162">
        <f t="shared" si="10"/>
        <v>0</v>
      </c>
      <c r="N30" s="162">
        <v>1.1639999999999999E-2</v>
      </c>
      <c r="O30" s="162">
        <f t="shared" si="11"/>
        <v>0.01</v>
      </c>
      <c r="P30" s="162">
        <v>0</v>
      </c>
      <c r="Q30" s="162">
        <f t="shared" si="12"/>
        <v>0</v>
      </c>
      <c r="R30" s="162"/>
      <c r="S30" s="162" t="s">
        <v>196</v>
      </c>
      <c r="T30" s="162" t="s">
        <v>473</v>
      </c>
      <c r="U30" s="162">
        <v>1.2909999999999999</v>
      </c>
      <c r="V30" s="162">
        <f t="shared" si="13"/>
        <v>1.29</v>
      </c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149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9">
        <v>22</v>
      </c>
      <c r="B31" s="180" t="s">
        <v>508</v>
      </c>
      <c r="C31" s="190" t="s">
        <v>509</v>
      </c>
      <c r="D31" s="181" t="s">
        <v>223</v>
      </c>
      <c r="E31" s="182">
        <v>1</v>
      </c>
      <c r="F31" s="183"/>
      <c r="G31" s="184">
        <f t="shared" si="7"/>
        <v>0</v>
      </c>
      <c r="H31" s="163"/>
      <c r="I31" s="162">
        <f t="shared" si="8"/>
        <v>0</v>
      </c>
      <c r="J31" s="163"/>
      <c r="K31" s="162">
        <f t="shared" si="9"/>
        <v>0</v>
      </c>
      <c r="L31" s="162">
        <v>15</v>
      </c>
      <c r="M31" s="162">
        <f t="shared" si="10"/>
        <v>0</v>
      </c>
      <c r="N31" s="162">
        <v>0</v>
      </c>
      <c r="O31" s="162">
        <f t="shared" si="11"/>
        <v>0</v>
      </c>
      <c r="P31" s="162">
        <v>0</v>
      </c>
      <c r="Q31" s="162">
        <f t="shared" si="12"/>
        <v>0</v>
      </c>
      <c r="R31" s="162"/>
      <c r="S31" s="162" t="s">
        <v>196</v>
      </c>
      <c r="T31" s="162" t="s">
        <v>197</v>
      </c>
      <c r="U31" s="162">
        <v>0</v>
      </c>
      <c r="V31" s="162">
        <f t="shared" si="13"/>
        <v>0</v>
      </c>
      <c r="W31" s="162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274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79">
        <v>23</v>
      </c>
      <c r="B32" s="180" t="s">
        <v>510</v>
      </c>
      <c r="C32" s="190" t="s">
        <v>511</v>
      </c>
      <c r="D32" s="181" t="s">
        <v>163</v>
      </c>
      <c r="E32" s="182">
        <v>29</v>
      </c>
      <c r="F32" s="183"/>
      <c r="G32" s="184">
        <f t="shared" si="7"/>
        <v>0</v>
      </c>
      <c r="H32" s="163"/>
      <c r="I32" s="162">
        <f t="shared" si="8"/>
        <v>0</v>
      </c>
      <c r="J32" s="163"/>
      <c r="K32" s="162">
        <f t="shared" si="9"/>
        <v>0</v>
      </c>
      <c r="L32" s="162">
        <v>15</v>
      </c>
      <c r="M32" s="162">
        <f t="shared" si="10"/>
        <v>0</v>
      </c>
      <c r="N32" s="162">
        <v>0</v>
      </c>
      <c r="O32" s="162">
        <f t="shared" si="11"/>
        <v>0</v>
      </c>
      <c r="P32" s="162">
        <v>0</v>
      </c>
      <c r="Q32" s="162">
        <f t="shared" si="12"/>
        <v>0</v>
      </c>
      <c r="R32" s="162"/>
      <c r="S32" s="162" t="s">
        <v>196</v>
      </c>
      <c r="T32" s="162" t="s">
        <v>197</v>
      </c>
      <c r="U32" s="162">
        <v>0</v>
      </c>
      <c r="V32" s="162">
        <f t="shared" si="13"/>
        <v>0</v>
      </c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261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73">
        <v>24</v>
      </c>
      <c r="B33" s="174" t="s">
        <v>512</v>
      </c>
      <c r="C33" s="188" t="s">
        <v>513</v>
      </c>
      <c r="D33" s="175" t="s">
        <v>163</v>
      </c>
      <c r="E33" s="176">
        <v>29</v>
      </c>
      <c r="F33" s="177"/>
      <c r="G33" s="178">
        <f t="shared" si="7"/>
        <v>0</v>
      </c>
      <c r="H33" s="163"/>
      <c r="I33" s="162">
        <f t="shared" si="8"/>
        <v>0</v>
      </c>
      <c r="J33" s="163"/>
      <c r="K33" s="162">
        <f t="shared" si="9"/>
        <v>0</v>
      </c>
      <c r="L33" s="162">
        <v>15</v>
      </c>
      <c r="M33" s="162">
        <f t="shared" si="10"/>
        <v>0</v>
      </c>
      <c r="N33" s="162">
        <v>0</v>
      </c>
      <c r="O33" s="162">
        <f t="shared" si="11"/>
        <v>0</v>
      </c>
      <c r="P33" s="162">
        <v>0</v>
      </c>
      <c r="Q33" s="162">
        <f t="shared" si="12"/>
        <v>0</v>
      </c>
      <c r="R33" s="162"/>
      <c r="S33" s="162" t="s">
        <v>196</v>
      </c>
      <c r="T33" s="162" t="s">
        <v>197</v>
      </c>
      <c r="U33" s="162">
        <v>0</v>
      </c>
      <c r="V33" s="162">
        <f t="shared" si="13"/>
        <v>0</v>
      </c>
      <c r="W33" s="162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261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9">
        <v>25</v>
      </c>
      <c r="B34" s="160" t="s">
        <v>514</v>
      </c>
      <c r="C34" s="191" t="s">
        <v>515</v>
      </c>
      <c r="D34" s="161" t="s">
        <v>0</v>
      </c>
      <c r="E34" s="185"/>
      <c r="F34" s="163"/>
      <c r="G34" s="162">
        <f t="shared" si="7"/>
        <v>0</v>
      </c>
      <c r="H34" s="163"/>
      <c r="I34" s="162">
        <f t="shared" si="8"/>
        <v>0</v>
      </c>
      <c r="J34" s="163"/>
      <c r="K34" s="162">
        <f t="shared" si="9"/>
        <v>0</v>
      </c>
      <c r="L34" s="162">
        <v>15</v>
      </c>
      <c r="M34" s="162">
        <f t="shared" si="10"/>
        <v>0</v>
      </c>
      <c r="N34" s="162">
        <v>0</v>
      </c>
      <c r="O34" s="162">
        <f t="shared" si="11"/>
        <v>0</v>
      </c>
      <c r="P34" s="162">
        <v>0</v>
      </c>
      <c r="Q34" s="162">
        <f t="shared" si="12"/>
        <v>0</v>
      </c>
      <c r="R34" s="162"/>
      <c r="S34" s="162" t="s">
        <v>148</v>
      </c>
      <c r="T34" s="162" t="s">
        <v>473</v>
      </c>
      <c r="U34" s="162">
        <v>0</v>
      </c>
      <c r="V34" s="162">
        <f t="shared" si="13"/>
        <v>0</v>
      </c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239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x14ac:dyDescent="0.2">
      <c r="A35" s="167" t="s">
        <v>143</v>
      </c>
      <c r="B35" s="168" t="s">
        <v>96</v>
      </c>
      <c r="C35" s="187" t="s">
        <v>97</v>
      </c>
      <c r="D35" s="169"/>
      <c r="E35" s="170"/>
      <c r="F35" s="171"/>
      <c r="G35" s="172">
        <f>SUMIF(AG36:AG54,"&lt;&gt;NOR",G36:G54)</f>
        <v>0</v>
      </c>
      <c r="H35" s="166"/>
      <c r="I35" s="166">
        <f>SUM(I36:I54)</f>
        <v>0</v>
      </c>
      <c r="J35" s="166"/>
      <c r="K35" s="166">
        <f>SUM(K36:K54)</f>
        <v>0</v>
      </c>
      <c r="L35" s="166"/>
      <c r="M35" s="166">
        <f>SUM(M36:M54)</f>
        <v>0</v>
      </c>
      <c r="N35" s="166"/>
      <c r="O35" s="166">
        <f>SUM(O36:O54)</f>
        <v>0.04</v>
      </c>
      <c r="P35" s="166"/>
      <c r="Q35" s="166">
        <f>SUM(Q36:Q54)</f>
        <v>0</v>
      </c>
      <c r="R35" s="166"/>
      <c r="S35" s="166"/>
      <c r="T35" s="166"/>
      <c r="U35" s="166"/>
      <c r="V35" s="166">
        <f>SUM(V36:V54)</f>
        <v>0</v>
      </c>
      <c r="W35" s="166"/>
      <c r="AG35" t="s">
        <v>144</v>
      </c>
    </row>
    <row r="36" spans="1:60" outlineLevel="1" x14ac:dyDescent="0.2">
      <c r="A36" s="179">
        <v>26</v>
      </c>
      <c r="B36" s="180" t="s">
        <v>516</v>
      </c>
      <c r="C36" s="190" t="s">
        <v>517</v>
      </c>
      <c r="D36" s="181" t="s">
        <v>195</v>
      </c>
      <c r="E36" s="182">
        <v>1</v>
      </c>
      <c r="F36" s="183"/>
      <c r="G36" s="184">
        <f t="shared" ref="G36:G54" si="14">ROUND(E36*F36,2)</f>
        <v>0</v>
      </c>
      <c r="H36" s="163"/>
      <c r="I36" s="162">
        <f t="shared" ref="I36:I54" si="15">ROUND(E36*H36,2)</f>
        <v>0</v>
      </c>
      <c r="J36" s="163"/>
      <c r="K36" s="162">
        <f t="shared" ref="K36:K54" si="16">ROUND(E36*J36,2)</f>
        <v>0</v>
      </c>
      <c r="L36" s="162">
        <v>15</v>
      </c>
      <c r="M36" s="162">
        <f t="shared" ref="M36:M54" si="17">G36*(1+L36/100)</f>
        <v>0</v>
      </c>
      <c r="N36" s="162">
        <v>2.6720000000000001E-2</v>
      </c>
      <c r="O36" s="162">
        <f t="shared" ref="O36:O54" si="18">ROUND(E36*N36,2)</f>
        <v>0.03</v>
      </c>
      <c r="P36" s="162">
        <v>0</v>
      </c>
      <c r="Q36" s="162">
        <f t="shared" ref="Q36:Q54" si="19">ROUND(E36*P36,2)</f>
        <v>0</v>
      </c>
      <c r="R36" s="162"/>
      <c r="S36" s="162" t="s">
        <v>196</v>
      </c>
      <c r="T36" s="162" t="s">
        <v>197</v>
      </c>
      <c r="U36" s="162">
        <v>0</v>
      </c>
      <c r="V36" s="162">
        <f t="shared" ref="V36:V54" si="20">ROUND(E36*U36,2)</f>
        <v>0</v>
      </c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261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79">
        <v>27</v>
      </c>
      <c r="B37" s="180" t="s">
        <v>518</v>
      </c>
      <c r="C37" s="190" t="s">
        <v>519</v>
      </c>
      <c r="D37" s="181" t="s">
        <v>195</v>
      </c>
      <c r="E37" s="182">
        <v>0</v>
      </c>
      <c r="F37" s="183"/>
      <c r="G37" s="184">
        <f t="shared" si="14"/>
        <v>0</v>
      </c>
      <c r="H37" s="163"/>
      <c r="I37" s="162">
        <f t="shared" si="15"/>
        <v>0</v>
      </c>
      <c r="J37" s="163"/>
      <c r="K37" s="162">
        <f t="shared" si="16"/>
        <v>0</v>
      </c>
      <c r="L37" s="162">
        <v>15</v>
      </c>
      <c r="M37" s="162">
        <f t="shared" si="17"/>
        <v>0</v>
      </c>
      <c r="N37" s="162">
        <v>7.0099999999999997E-3</v>
      </c>
      <c r="O37" s="162">
        <f t="shared" si="18"/>
        <v>0</v>
      </c>
      <c r="P37" s="162">
        <v>0</v>
      </c>
      <c r="Q37" s="162">
        <f t="shared" si="19"/>
        <v>0</v>
      </c>
      <c r="R37" s="162"/>
      <c r="S37" s="162" t="s">
        <v>148</v>
      </c>
      <c r="T37" s="162" t="s">
        <v>473</v>
      </c>
      <c r="U37" s="162">
        <v>1.77</v>
      </c>
      <c r="V37" s="162">
        <f t="shared" si="20"/>
        <v>0</v>
      </c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149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79">
        <v>28</v>
      </c>
      <c r="B38" s="180" t="s">
        <v>520</v>
      </c>
      <c r="C38" s="190" t="s">
        <v>521</v>
      </c>
      <c r="D38" s="181" t="s">
        <v>195</v>
      </c>
      <c r="E38" s="182">
        <v>1</v>
      </c>
      <c r="F38" s="183"/>
      <c r="G38" s="184">
        <f t="shared" si="14"/>
        <v>0</v>
      </c>
      <c r="H38" s="163"/>
      <c r="I38" s="162">
        <f t="shared" si="15"/>
        <v>0</v>
      </c>
      <c r="J38" s="163"/>
      <c r="K38" s="162">
        <f t="shared" si="16"/>
        <v>0</v>
      </c>
      <c r="L38" s="162">
        <v>15</v>
      </c>
      <c r="M38" s="162">
        <f t="shared" si="17"/>
        <v>0</v>
      </c>
      <c r="N38" s="162">
        <v>1.201E-2</v>
      </c>
      <c r="O38" s="162">
        <f t="shared" si="18"/>
        <v>0.01</v>
      </c>
      <c r="P38" s="162">
        <v>0</v>
      </c>
      <c r="Q38" s="162">
        <f t="shared" si="19"/>
        <v>0</v>
      </c>
      <c r="R38" s="162"/>
      <c r="S38" s="162" t="s">
        <v>196</v>
      </c>
      <c r="T38" s="162" t="s">
        <v>197</v>
      </c>
      <c r="U38" s="162">
        <v>0</v>
      </c>
      <c r="V38" s="162">
        <f t="shared" si="20"/>
        <v>0</v>
      </c>
      <c r="W38" s="162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261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79">
        <v>29</v>
      </c>
      <c r="B39" s="180" t="s">
        <v>522</v>
      </c>
      <c r="C39" s="190" t="s">
        <v>523</v>
      </c>
      <c r="D39" s="181" t="s">
        <v>195</v>
      </c>
      <c r="E39" s="182">
        <v>1</v>
      </c>
      <c r="F39" s="183"/>
      <c r="G39" s="184">
        <f t="shared" si="14"/>
        <v>0</v>
      </c>
      <c r="H39" s="163"/>
      <c r="I39" s="162">
        <f t="shared" si="15"/>
        <v>0</v>
      </c>
      <c r="J39" s="163"/>
      <c r="K39" s="162">
        <f t="shared" si="16"/>
        <v>0</v>
      </c>
      <c r="L39" s="162">
        <v>15</v>
      </c>
      <c r="M39" s="162">
        <f t="shared" si="17"/>
        <v>0</v>
      </c>
      <c r="N39" s="162">
        <v>0</v>
      </c>
      <c r="O39" s="162">
        <f t="shared" si="18"/>
        <v>0</v>
      </c>
      <c r="P39" s="162">
        <v>0</v>
      </c>
      <c r="Q39" s="162">
        <f t="shared" si="19"/>
        <v>0</v>
      </c>
      <c r="R39" s="162"/>
      <c r="S39" s="162" t="s">
        <v>196</v>
      </c>
      <c r="T39" s="162" t="s">
        <v>197</v>
      </c>
      <c r="U39" s="162">
        <v>0</v>
      </c>
      <c r="V39" s="162">
        <f t="shared" si="20"/>
        <v>0</v>
      </c>
      <c r="W39" s="162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261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79">
        <v>30</v>
      </c>
      <c r="B40" s="180" t="s">
        <v>524</v>
      </c>
      <c r="C40" s="190" t="s">
        <v>525</v>
      </c>
      <c r="D40" s="181" t="s">
        <v>223</v>
      </c>
      <c r="E40" s="182">
        <v>1</v>
      </c>
      <c r="F40" s="183"/>
      <c r="G40" s="184">
        <f t="shared" si="14"/>
        <v>0</v>
      </c>
      <c r="H40" s="163"/>
      <c r="I40" s="162">
        <f t="shared" si="15"/>
        <v>0</v>
      </c>
      <c r="J40" s="163"/>
      <c r="K40" s="162">
        <f t="shared" si="16"/>
        <v>0</v>
      </c>
      <c r="L40" s="162">
        <v>15</v>
      </c>
      <c r="M40" s="162">
        <f t="shared" si="17"/>
        <v>0</v>
      </c>
      <c r="N40" s="162">
        <v>0</v>
      </c>
      <c r="O40" s="162">
        <f t="shared" si="18"/>
        <v>0</v>
      </c>
      <c r="P40" s="162">
        <v>0</v>
      </c>
      <c r="Q40" s="162">
        <f t="shared" si="19"/>
        <v>0</v>
      </c>
      <c r="R40" s="162"/>
      <c r="S40" s="162" t="s">
        <v>196</v>
      </c>
      <c r="T40" s="162" t="s">
        <v>197</v>
      </c>
      <c r="U40" s="162">
        <v>0</v>
      </c>
      <c r="V40" s="162">
        <f t="shared" si="20"/>
        <v>0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274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79">
        <v>31</v>
      </c>
      <c r="B41" s="180" t="s">
        <v>526</v>
      </c>
      <c r="C41" s="190" t="s">
        <v>527</v>
      </c>
      <c r="D41" s="181" t="s">
        <v>195</v>
      </c>
      <c r="E41" s="182">
        <v>1</v>
      </c>
      <c r="F41" s="183"/>
      <c r="G41" s="184">
        <f t="shared" si="14"/>
        <v>0</v>
      </c>
      <c r="H41" s="163"/>
      <c r="I41" s="162">
        <f t="shared" si="15"/>
        <v>0</v>
      </c>
      <c r="J41" s="163"/>
      <c r="K41" s="162">
        <f t="shared" si="16"/>
        <v>0</v>
      </c>
      <c r="L41" s="162">
        <v>15</v>
      </c>
      <c r="M41" s="162">
        <f t="shared" si="17"/>
        <v>0</v>
      </c>
      <c r="N41" s="162">
        <v>0</v>
      </c>
      <c r="O41" s="162">
        <f t="shared" si="18"/>
        <v>0</v>
      </c>
      <c r="P41" s="162">
        <v>0</v>
      </c>
      <c r="Q41" s="162">
        <f t="shared" si="19"/>
        <v>0</v>
      </c>
      <c r="R41" s="162"/>
      <c r="S41" s="162" t="s">
        <v>196</v>
      </c>
      <c r="T41" s="162" t="s">
        <v>197</v>
      </c>
      <c r="U41" s="162">
        <v>0</v>
      </c>
      <c r="V41" s="162">
        <f t="shared" si="20"/>
        <v>0</v>
      </c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261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22.5" outlineLevel="1" x14ac:dyDescent="0.2">
      <c r="A42" s="179">
        <v>32</v>
      </c>
      <c r="B42" s="180" t="s">
        <v>524</v>
      </c>
      <c r="C42" s="190" t="s">
        <v>528</v>
      </c>
      <c r="D42" s="181" t="s">
        <v>223</v>
      </c>
      <c r="E42" s="182">
        <v>1</v>
      </c>
      <c r="F42" s="183"/>
      <c r="G42" s="184">
        <f t="shared" si="14"/>
        <v>0</v>
      </c>
      <c r="H42" s="163"/>
      <c r="I42" s="162">
        <f t="shared" si="15"/>
        <v>0</v>
      </c>
      <c r="J42" s="163"/>
      <c r="K42" s="162">
        <f t="shared" si="16"/>
        <v>0</v>
      </c>
      <c r="L42" s="162">
        <v>15</v>
      </c>
      <c r="M42" s="162">
        <f t="shared" si="17"/>
        <v>0</v>
      </c>
      <c r="N42" s="162">
        <v>0</v>
      </c>
      <c r="O42" s="162">
        <f t="shared" si="18"/>
        <v>0</v>
      </c>
      <c r="P42" s="162">
        <v>0</v>
      </c>
      <c r="Q42" s="162">
        <f t="shared" si="19"/>
        <v>0</v>
      </c>
      <c r="R42" s="162"/>
      <c r="S42" s="162" t="s">
        <v>196</v>
      </c>
      <c r="T42" s="162" t="s">
        <v>197</v>
      </c>
      <c r="U42" s="162">
        <v>0</v>
      </c>
      <c r="V42" s="162">
        <f t="shared" si="20"/>
        <v>0</v>
      </c>
      <c r="W42" s="162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149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79">
        <v>33</v>
      </c>
      <c r="B43" s="180" t="s">
        <v>529</v>
      </c>
      <c r="C43" s="190" t="s">
        <v>530</v>
      </c>
      <c r="D43" s="181" t="s">
        <v>223</v>
      </c>
      <c r="E43" s="182">
        <v>1</v>
      </c>
      <c r="F43" s="183"/>
      <c r="G43" s="184">
        <f t="shared" si="14"/>
        <v>0</v>
      </c>
      <c r="H43" s="163"/>
      <c r="I43" s="162">
        <f t="shared" si="15"/>
        <v>0</v>
      </c>
      <c r="J43" s="163"/>
      <c r="K43" s="162">
        <f t="shared" si="16"/>
        <v>0</v>
      </c>
      <c r="L43" s="162">
        <v>15</v>
      </c>
      <c r="M43" s="162">
        <f t="shared" si="17"/>
        <v>0</v>
      </c>
      <c r="N43" s="162">
        <v>0</v>
      </c>
      <c r="O43" s="162">
        <f t="shared" si="18"/>
        <v>0</v>
      </c>
      <c r="P43" s="162">
        <v>0</v>
      </c>
      <c r="Q43" s="162">
        <f t="shared" si="19"/>
        <v>0</v>
      </c>
      <c r="R43" s="162"/>
      <c r="S43" s="162" t="s">
        <v>196</v>
      </c>
      <c r="T43" s="162" t="s">
        <v>197</v>
      </c>
      <c r="U43" s="162">
        <v>0</v>
      </c>
      <c r="V43" s="162">
        <f t="shared" si="20"/>
        <v>0</v>
      </c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261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79">
        <v>34</v>
      </c>
      <c r="B44" s="180" t="s">
        <v>531</v>
      </c>
      <c r="C44" s="190" t="s">
        <v>532</v>
      </c>
      <c r="D44" s="181" t="s">
        <v>223</v>
      </c>
      <c r="E44" s="182">
        <v>1</v>
      </c>
      <c r="F44" s="183"/>
      <c r="G44" s="184">
        <f t="shared" si="14"/>
        <v>0</v>
      </c>
      <c r="H44" s="163"/>
      <c r="I44" s="162">
        <f t="shared" si="15"/>
        <v>0</v>
      </c>
      <c r="J44" s="163"/>
      <c r="K44" s="162">
        <f t="shared" si="16"/>
        <v>0</v>
      </c>
      <c r="L44" s="162">
        <v>15</v>
      </c>
      <c r="M44" s="162">
        <f t="shared" si="17"/>
        <v>0</v>
      </c>
      <c r="N44" s="162">
        <v>0</v>
      </c>
      <c r="O44" s="162">
        <f t="shared" si="18"/>
        <v>0</v>
      </c>
      <c r="P44" s="162">
        <v>0</v>
      </c>
      <c r="Q44" s="162">
        <f t="shared" si="19"/>
        <v>0</v>
      </c>
      <c r="R44" s="162"/>
      <c r="S44" s="162" t="s">
        <v>196</v>
      </c>
      <c r="T44" s="162" t="s">
        <v>197</v>
      </c>
      <c r="U44" s="162">
        <v>0</v>
      </c>
      <c r="V44" s="162">
        <f t="shared" si="20"/>
        <v>0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261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 x14ac:dyDescent="0.2">
      <c r="A45" s="179">
        <v>35</v>
      </c>
      <c r="B45" s="180" t="s">
        <v>533</v>
      </c>
      <c r="C45" s="190" t="s">
        <v>534</v>
      </c>
      <c r="D45" s="181" t="s">
        <v>223</v>
      </c>
      <c r="E45" s="182">
        <v>1</v>
      </c>
      <c r="F45" s="183"/>
      <c r="G45" s="184">
        <f t="shared" si="14"/>
        <v>0</v>
      </c>
      <c r="H45" s="163"/>
      <c r="I45" s="162">
        <f t="shared" si="15"/>
        <v>0</v>
      </c>
      <c r="J45" s="163"/>
      <c r="K45" s="162">
        <f t="shared" si="16"/>
        <v>0</v>
      </c>
      <c r="L45" s="162">
        <v>15</v>
      </c>
      <c r="M45" s="162">
        <f t="shared" si="17"/>
        <v>0</v>
      </c>
      <c r="N45" s="162">
        <v>0</v>
      </c>
      <c r="O45" s="162">
        <f t="shared" si="18"/>
        <v>0</v>
      </c>
      <c r="P45" s="162">
        <v>0</v>
      </c>
      <c r="Q45" s="162">
        <f t="shared" si="19"/>
        <v>0</v>
      </c>
      <c r="R45" s="162"/>
      <c r="S45" s="162" t="s">
        <v>196</v>
      </c>
      <c r="T45" s="162" t="s">
        <v>197</v>
      </c>
      <c r="U45" s="162">
        <v>0</v>
      </c>
      <c r="V45" s="162">
        <f t="shared" si="20"/>
        <v>0</v>
      </c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261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79">
        <v>36</v>
      </c>
      <c r="B46" s="180" t="s">
        <v>535</v>
      </c>
      <c r="C46" s="190" t="s">
        <v>536</v>
      </c>
      <c r="D46" s="181" t="s">
        <v>223</v>
      </c>
      <c r="E46" s="182">
        <v>1</v>
      </c>
      <c r="F46" s="183"/>
      <c r="G46" s="184">
        <f t="shared" si="14"/>
        <v>0</v>
      </c>
      <c r="H46" s="163"/>
      <c r="I46" s="162">
        <f t="shared" si="15"/>
        <v>0</v>
      </c>
      <c r="J46" s="163"/>
      <c r="K46" s="162">
        <f t="shared" si="16"/>
        <v>0</v>
      </c>
      <c r="L46" s="162">
        <v>15</v>
      </c>
      <c r="M46" s="162">
        <f t="shared" si="17"/>
        <v>0</v>
      </c>
      <c r="N46" s="162">
        <v>0</v>
      </c>
      <c r="O46" s="162">
        <f t="shared" si="18"/>
        <v>0</v>
      </c>
      <c r="P46" s="162">
        <v>0</v>
      </c>
      <c r="Q46" s="162">
        <f t="shared" si="19"/>
        <v>0</v>
      </c>
      <c r="R46" s="162"/>
      <c r="S46" s="162" t="s">
        <v>196</v>
      </c>
      <c r="T46" s="162" t="s">
        <v>197</v>
      </c>
      <c r="U46" s="162">
        <v>0</v>
      </c>
      <c r="V46" s="162">
        <f t="shared" si="20"/>
        <v>0</v>
      </c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261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79">
        <v>37</v>
      </c>
      <c r="B47" s="180" t="s">
        <v>524</v>
      </c>
      <c r="C47" s="190" t="s">
        <v>537</v>
      </c>
      <c r="D47" s="181" t="s">
        <v>223</v>
      </c>
      <c r="E47" s="182">
        <v>1</v>
      </c>
      <c r="F47" s="183"/>
      <c r="G47" s="184">
        <f t="shared" si="14"/>
        <v>0</v>
      </c>
      <c r="H47" s="163"/>
      <c r="I47" s="162">
        <f t="shared" si="15"/>
        <v>0</v>
      </c>
      <c r="J47" s="163"/>
      <c r="K47" s="162">
        <f t="shared" si="16"/>
        <v>0</v>
      </c>
      <c r="L47" s="162">
        <v>15</v>
      </c>
      <c r="M47" s="162">
        <f t="shared" si="17"/>
        <v>0</v>
      </c>
      <c r="N47" s="162">
        <v>0</v>
      </c>
      <c r="O47" s="162">
        <f t="shared" si="18"/>
        <v>0</v>
      </c>
      <c r="P47" s="162">
        <v>0</v>
      </c>
      <c r="Q47" s="162">
        <f t="shared" si="19"/>
        <v>0</v>
      </c>
      <c r="R47" s="162"/>
      <c r="S47" s="162" t="s">
        <v>196</v>
      </c>
      <c r="T47" s="162" t="s">
        <v>197</v>
      </c>
      <c r="U47" s="162">
        <v>0</v>
      </c>
      <c r="V47" s="162">
        <f t="shared" si="20"/>
        <v>0</v>
      </c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538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79">
        <v>38</v>
      </c>
      <c r="B48" s="180" t="s">
        <v>539</v>
      </c>
      <c r="C48" s="190" t="s">
        <v>540</v>
      </c>
      <c r="D48" s="181" t="s">
        <v>223</v>
      </c>
      <c r="E48" s="182">
        <v>1</v>
      </c>
      <c r="F48" s="183"/>
      <c r="G48" s="184">
        <f t="shared" si="14"/>
        <v>0</v>
      </c>
      <c r="H48" s="163"/>
      <c r="I48" s="162">
        <f t="shared" si="15"/>
        <v>0</v>
      </c>
      <c r="J48" s="163"/>
      <c r="K48" s="162">
        <f t="shared" si="16"/>
        <v>0</v>
      </c>
      <c r="L48" s="162">
        <v>15</v>
      </c>
      <c r="M48" s="162">
        <f t="shared" si="17"/>
        <v>0</v>
      </c>
      <c r="N48" s="162">
        <v>0</v>
      </c>
      <c r="O48" s="162">
        <f t="shared" si="18"/>
        <v>0</v>
      </c>
      <c r="P48" s="162">
        <v>0</v>
      </c>
      <c r="Q48" s="162">
        <f t="shared" si="19"/>
        <v>0</v>
      </c>
      <c r="R48" s="162"/>
      <c r="S48" s="162" t="s">
        <v>196</v>
      </c>
      <c r="T48" s="162" t="s">
        <v>197</v>
      </c>
      <c r="U48" s="162">
        <v>0</v>
      </c>
      <c r="V48" s="162">
        <f t="shared" si="20"/>
        <v>0</v>
      </c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261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79">
        <v>39</v>
      </c>
      <c r="B49" s="180" t="s">
        <v>541</v>
      </c>
      <c r="C49" s="190" t="s">
        <v>542</v>
      </c>
      <c r="D49" s="181" t="s">
        <v>223</v>
      </c>
      <c r="E49" s="182">
        <v>1</v>
      </c>
      <c r="F49" s="183"/>
      <c r="G49" s="184">
        <f t="shared" si="14"/>
        <v>0</v>
      </c>
      <c r="H49" s="163"/>
      <c r="I49" s="162">
        <f t="shared" si="15"/>
        <v>0</v>
      </c>
      <c r="J49" s="163"/>
      <c r="K49" s="162">
        <f t="shared" si="16"/>
        <v>0</v>
      </c>
      <c r="L49" s="162">
        <v>15</v>
      </c>
      <c r="M49" s="162">
        <f t="shared" si="17"/>
        <v>0</v>
      </c>
      <c r="N49" s="162">
        <v>0</v>
      </c>
      <c r="O49" s="162">
        <f t="shared" si="18"/>
        <v>0</v>
      </c>
      <c r="P49" s="162">
        <v>0</v>
      </c>
      <c r="Q49" s="162">
        <f t="shared" si="19"/>
        <v>0</v>
      </c>
      <c r="R49" s="162"/>
      <c r="S49" s="162" t="s">
        <v>196</v>
      </c>
      <c r="T49" s="162" t="s">
        <v>197</v>
      </c>
      <c r="U49" s="162">
        <v>0</v>
      </c>
      <c r="V49" s="162">
        <f t="shared" si="20"/>
        <v>0</v>
      </c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261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9">
        <v>40</v>
      </c>
      <c r="B50" s="180" t="s">
        <v>543</v>
      </c>
      <c r="C50" s="190" t="s">
        <v>544</v>
      </c>
      <c r="D50" s="181" t="s">
        <v>223</v>
      </c>
      <c r="E50" s="182">
        <v>1</v>
      </c>
      <c r="F50" s="183"/>
      <c r="G50" s="184">
        <f t="shared" si="14"/>
        <v>0</v>
      </c>
      <c r="H50" s="163"/>
      <c r="I50" s="162">
        <f t="shared" si="15"/>
        <v>0</v>
      </c>
      <c r="J50" s="163"/>
      <c r="K50" s="162">
        <f t="shared" si="16"/>
        <v>0</v>
      </c>
      <c r="L50" s="162">
        <v>15</v>
      </c>
      <c r="M50" s="162">
        <f t="shared" si="17"/>
        <v>0</v>
      </c>
      <c r="N50" s="162">
        <v>0</v>
      </c>
      <c r="O50" s="162">
        <f t="shared" si="18"/>
        <v>0</v>
      </c>
      <c r="P50" s="162">
        <v>0</v>
      </c>
      <c r="Q50" s="162">
        <f t="shared" si="19"/>
        <v>0</v>
      </c>
      <c r="R50" s="162"/>
      <c r="S50" s="162" t="s">
        <v>196</v>
      </c>
      <c r="T50" s="162" t="s">
        <v>197</v>
      </c>
      <c r="U50" s="162">
        <v>0</v>
      </c>
      <c r="V50" s="162">
        <f t="shared" si="20"/>
        <v>0</v>
      </c>
      <c r="W50" s="162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261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ht="22.5" outlineLevel="1" x14ac:dyDescent="0.2">
      <c r="A51" s="179">
        <v>41</v>
      </c>
      <c r="B51" s="180" t="s">
        <v>545</v>
      </c>
      <c r="C51" s="190" t="s">
        <v>546</v>
      </c>
      <c r="D51" s="181" t="s">
        <v>223</v>
      </c>
      <c r="E51" s="182">
        <v>1</v>
      </c>
      <c r="F51" s="183"/>
      <c r="G51" s="184">
        <f t="shared" si="14"/>
        <v>0</v>
      </c>
      <c r="H51" s="163"/>
      <c r="I51" s="162">
        <f t="shared" si="15"/>
        <v>0</v>
      </c>
      <c r="J51" s="163"/>
      <c r="K51" s="162">
        <f t="shared" si="16"/>
        <v>0</v>
      </c>
      <c r="L51" s="162">
        <v>15</v>
      </c>
      <c r="M51" s="162">
        <f t="shared" si="17"/>
        <v>0</v>
      </c>
      <c r="N51" s="162">
        <v>0</v>
      </c>
      <c r="O51" s="162">
        <f t="shared" si="18"/>
        <v>0</v>
      </c>
      <c r="P51" s="162">
        <v>0</v>
      </c>
      <c r="Q51" s="162">
        <f t="shared" si="19"/>
        <v>0</v>
      </c>
      <c r="R51" s="162"/>
      <c r="S51" s="162" t="s">
        <v>196</v>
      </c>
      <c r="T51" s="162" t="s">
        <v>197</v>
      </c>
      <c r="U51" s="162">
        <v>0</v>
      </c>
      <c r="V51" s="162">
        <f t="shared" si="20"/>
        <v>0</v>
      </c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261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79">
        <v>42</v>
      </c>
      <c r="B52" s="180" t="s">
        <v>547</v>
      </c>
      <c r="C52" s="190" t="s">
        <v>548</v>
      </c>
      <c r="D52" s="181" t="s">
        <v>223</v>
      </c>
      <c r="E52" s="182">
        <v>0</v>
      </c>
      <c r="F52" s="183"/>
      <c r="G52" s="184">
        <f t="shared" si="14"/>
        <v>0</v>
      </c>
      <c r="H52" s="163"/>
      <c r="I52" s="162">
        <f t="shared" si="15"/>
        <v>0</v>
      </c>
      <c r="J52" s="163"/>
      <c r="K52" s="162">
        <f t="shared" si="16"/>
        <v>0</v>
      </c>
      <c r="L52" s="162">
        <v>15</v>
      </c>
      <c r="M52" s="162">
        <f t="shared" si="17"/>
        <v>0</v>
      </c>
      <c r="N52" s="162">
        <v>0.01</v>
      </c>
      <c r="O52" s="162">
        <f t="shared" si="18"/>
        <v>0</v>
      </c>
      <c r="P52" s="162">
        <v>0</v>
      </c>
      <c r="Q52" s="162">
        <f t="shared" si="19"/>
        <v>0</v>
      </c>
      <c r="R52" s="162" t="s">
        <v>186</v>
      </c>
      <c r="S52" s="162" t="s">
        <v>148</v>
      </c>
      <c r="T52" s="162" t="s">
        <v>473</v>
      </c>
      <c r="U52" s="162">
        <v>0</v>
      </c>
      <c r="V52" s="162">
        <f t="shared" si="20"/>
        <v>0</v>
      </c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277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ht="33.75" outlineLevel="1" x14ac:dyDescent="0.2">
      <c r="A53" s="173">
        <v>43</v>
      </c>
      <c r="B53" s="174" t="s">
        <v>549</v>
      </c>
      <c r="C53" s="188" t="s">
        <v>550</v>
      </c>
      <c r="D53" s="175" t="s">
        <v>223</v>
      </c>
      <c r="E53" s="176">
        <v>1</v>
      </c>
      <c r="F53" s="177"/>
      <c r="G53" s="178">
        <f t="shared" si="14"/>
        <v>0</v>
      </c>
      <c r="H53" s="163"/>
      <c r="I53" s="162">
        <f t="shared" si="15"/>
        <v>0</v>
      </c>
      <c r="J53" s="163"/>
      <c r="K53" s="162">
        <f t="shared" si="16"/>
        <v>0</v>
      </c>
      <c r="L53" s="162">
        <v>15</v>
      </c>
      <c r="M53" s="162">
        <f t="shared" si="17"/>
        <v>0</v>
      </c>
      <c r="N53" s="162">
        <v>0</v>
      </c>
      <c r="O53" s="162">
        <f t="shared" si="18"/>
        <v>0</v>
      </c>
      <c r="P53" s="162">
        <v>0</v>
      </c>
      <c r="Q53" s="162">
        <f t="shared" si="19"/>
        <v>0</v>
      </c>
      <c r="R53" s="162"/>
      <c r="S53" s="162" t="s">
        <v>196</v>
      </c>
      <c r="T53" s="162" t="s">
        <v>197</v>
      </c>
      <c r="U53" s="162">
        <v>0</v>
      </c>
      <c r="V53" s="162">
        <f t="shared" si="20"/>
        <v>0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149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22.5" outlineLevel="1" x14ac:dyDescent="0.2">
      <c r="A54" s="159">
        <v>44</v>
      </c>
      <c r="B54" s="160" t="s">
        <v>551</v>
      </c>
      <c r="C54" s="191" t="s">
        <v>552</v>
      </c>
      <c r="D54" s="161" t="s">
        <v>0</v>
      </c>
      <c r="E54" s="185"/>
      <c r="F54" s="163"/>
      <c r="G54" s="162">
        <f t="shared" si="14"/>
        <v>0</v>
      </c>
      <c r="H54" s="163"/>
      <c r="I54" s="162">
        <f t="shared" si="15"/>
        <v>0</v>
      </c>
      <c r="J54" s="163"/>
      <c r="K54" s="162">
        <f t="shared" si="16"/>
        <v>0</v>
      </c>
      <c r="L54" s="162">
        <v>15</v>
      </c>
      <c r="M54" s="162">
        <f t="shared" si="17"/>
        <v>0</v>
      </c>
      <c r="N54" s="162">
        <v>0</v>
      </c>
      <c r="O54" s="162">
        <f t="shared" si="18"/>
        <v>0</v>
      </c>
      <c r="P54" s="162">
        <v>0</v>
      </c>
      <c r="Q54" s="162">
        <f t="shared" si="19"/>
        <v>0</v>
      </c>
      <c r="R54" s="162"/>
      <c r="S54" s="162" t="s">
        <v>148</v>
      </c>
      <c r="T54" s="162" t="s">
        <v>473</v>
      </c>
      <c r="U54" s="162">
        <v>0</v>
      </c>
      <c r="V54" s="162">
        <f t="shared" si="20"/>
        <v>0</v>
      </c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239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x14ac:dyDescent="0.2">
      <c r="A55" s="167" t="s">
        <v>143</v>
      </c>
      <c r="B55" s="168" t="s">
        <v>98</v>
      </c>
      <c r="C55" s="187" t="s">
        <v>99</v>
      </c>
      <c r="D55" s="169"/>
      <c r="E55" s="170"/>
      <c r="F55" s="171"/>
      <c r="G55" s="172">
        <f>SUMIF(AG56:AG72,"&lt;&gt;NOR",G56:G72)</f>
        <v>0</v>
      </c>
      <c r="H55" s="166"/>
      <c r="I55" s="166">
        <f>SUM(I56:I72)</f>
        <v>0</v>
      </c>
      <c r="J55" s="166"/>
      <c r="K55" s="166">
        <f>SUM(K56:K72)</f>
        <v>0</v>
      </c>
      <c r="L55" s="166"/>
      <c r="M55" s="166">
        <f>SUM(M56:M72)</f>
        <v>0</v>
      </c>
      <c r="N55" s="166"/>
      <c r="O55" s="166">
        <f>SUM(O56:O72)</f>
        <v>0.29000000000000004</v>
      </c>
      <c r="P55" s="166"/>
      <c r="Q55" s="166">
        <f>SUM(Q56:Q72)</f>
        <v>0</v>
      </c>
      <c r="R55" s="166"/>
      <c r="S55" s="166"/>
      <c r="T55" s="166"/>
      <c r="U55" s="166"/>
      <c r="V55" s="166">
        <f>SUM(V56:V72)</f>
        <v>3.84</v>
      </c>
      <c r="W55" s="166"/>
      <c r="AG55" t="s">
        <v>144</v>
      </c>
    </row>
    <row r="56" spans="1:60" outlineLevel="1" x14ac:dyDescent="0.2">
      <c r="A56" s="179">
        <v>45</v>
      </c>
      <c r="B56" s="180" t="s">
        <v>553</v>
      </c>
      <c r="C56" s="190" t="s">
        <v>554</v>
      </c>
      <c r="D56" s="181" t="s">
        <v>195</v>
      </c>
      <c r="E56" s="182">
        <v>1</v>
      </c>
      <c r="F56" s="183"/>
      <c r="G56" s="184">
        <f t="shared" ref="G56:G72" si="21">ROUND(E56*F56,2)</f>
        <v>0</v>
      </c>
      <c r="H56" s="163"/>
      <c r="I56" s="162">
        <f t="shared" ref="I56:I72" si="22">ROUND(E56*H56,2)</f>
        <v>0</v>
      </c>
      <c r="J56" s="163"/>
      <c r="K56" s="162">
        <f t="shared" ref="K56:K72" si="23">ROUND(E56*J56,2)</f>
        <v>0</v>
      </c>
      <c r="L56" s="162">
        <v>15</v>
      </c>
      <c r="M56" s="162">
        <f t="shared" ref="M56:M72" si="24">G56*(1+L56/100)</f>
        <v>0</v>
      </c>
      <c r="N56" s="162">
        <v>1.01E-3</v>
      </c>
      <c r="O56" s="162">
        <f t="shared" ref="O56:O72" si="25">ROUND(E56*N56,2)</f>
        <v>0</v>
      </c>
      <c r="P56" s="162">
        <v>0</v>
      </c>
      <c r="Q56" s="162">
        <f t="shared" ref="Q56:Q72" si="26">ROUND(E56*P56,2)</f>
        <v>0</v>
      </c>
      <c r="R56" s="162"/>
      <c r="S56" s="162" t="s">
        <v>196</v>
      </c>
      <c r="T56" s="162" t="s">
        <v>197</v>
      </c>
      <c r="U56" s="162">
        <v>0</v>
      </c>
      <c r="V56" s="162">
        <f t="shared" ref="V56:V72" si="27">ROUND(E56*U56,2)</f>
        <v>0</v>
      </c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261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22.5" outlineLevel="1" x14ac:dyDescent="0.2">
      <c r="A57" s="179">
        <v>46</v>
      </c>
      <c r="B57" s="180" t="s">
        <v>524</v>
      </c>
      <c r="C57" s="190" t="s">
        <v>555</v>
      </c>
      <c r="D57" s="181" t="s">
        <v>223</v>
      </c>
      <c r="E57" s="182">
        <v>1</v>
      </c>
      <c r="F57" s="183"/>
      <c r="G57" s="184">
        <f t="shared" si="21"/>
        <v>0</v>
      </c>
      <c r="H57" s="163"/>
      <c r="I57" s="162">
        <f t="shared" si="22"/>
        <v>0</v>
      </c>
      <c r="J57" s="163"/>
      <c r="K57" s="162">
        <f t="shared" si="23"/>
        <v>0</v>
      </c>
      <c r="L57" s="162">
        <v>15</v>
      </c>
      <c r="M57" s="162">
        <f t="shared" si="24"/>
        <v>0</v>
      </c>
      <c r="N57" s="162">
        <v>0</v>
      </c>
      <c r="O57" s="162">
        <f t="shared" si="25"/>
        <v>0</v>
      </c>
      <c r="P57" s="162">
        <v>0</v>
      </c>
      <c r="Q57" s="162">
        <f t="shared" si="26"/>
        <v>0</v>
      </c>
      <c r="R57" s="162"/>
      <c r="S57" s="162" t="s">
        <v>196</v>
      </c>
      <c r="T57" s="162" t="s">
        <v>197</v>
      </c>
      <c r="U57" s="162">
        <v>0</v>
      </c>
      <c r="V57" s="162">
        <f t="shared" si="27"/>
        <v>0</v>
      </c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538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79">
        <v>47</v>
      </c>
      <c r="B58" s="180" t="s">
        <v>556</v>
      </c>
      <c r="C58" s="190" t="s">
        <v>557</v>
      </c>
      <c r="D58" s="181" t="s">
        <v>223</v>
      </c>
      <c r="E58" s="182">
        <v>1</v>
      </c>
      <c r="F58" s="183"/>
      <c r="G58" s="184">
        <f t="shared" si="21"/>
        <v>0</v>
      </c>
      <c r="H58" s="163"/>
      <c r="I58" s="162">
        <f t="shared" si="22"/>
        <v>0</v>
      </c>
      <c r="J58" s="163"/>
      <c r="K58" s="162">
        <f t="shared" si="23"/>
        <v>0</v>
      </c>
      <c r="L58" s="162">
        <v>15</v>
      </c>
      <c r="M58" s="162">
        <f t="shared" si="24"/>
        <v>0</v>
      </c>
      <c r="N58" s="162">
        <v>3.6299999999999999E-2</v>
      </c>
      <c r="O58" s="162">
        <f t="shared" si="25"/>
        <v>0.04</v>
      </c>
      <c r="P58" s="162">
        <v>0</v>
      </c>
      <c r="Q58" s="162">
        <f t="shared" si="26"/>
        <v>0</v>
      </c>
      <c r="R58" s="162"/>
      <c r="S58" s="162" t="s">
        <v>148</v>
      </c>
      <c r="T58" s="162" t="s">
        <v>473</v>
      </c>
      <c r="U58" s="162">
        <v>0.95299999999999996</v>
      </c>
      <c r="V58" s="162">
        <f t="shared" si="27"/>
        <v>0.95</v>
      </c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149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9">
        <v>48</v>
      </c>
      <c r="B59" s="180" t="s">
        <v>558</v>
      </c>
      <c r="C59" s="190" t="s">
        <v>559</v>
      </c>
      <c r="D59" s="181" t="s">
        <v>223</v>
      </c>
      <c r="E59" s="182">
        <v>2</v>
      </c>
      <c r="F59" s="183"/>
      <c r="G59" s="184">
        <f t="shared" si="21"/>
        <v>0</v>
      </c>
      <c r="H59" s="163"/>
      <c r="I59" s="162">
        <f t="shared" si="22"/>
        <v>0</v>
      </c>
      <c r="J59" s="163"/>
      <c r="K59" s="162">
        <f t="shared" si="23"/>
        <v>0</v>
      </c>
      <c r="L59" s="162">
        <v>15</v>
      </c>
      <c r="M59" s="162">
        <f t="shared" si="24"/>
        <v>0</v>
      </c>
      <c r="N59" s="162">
        <v>3.3779999999999998E-2</v>
      </c>
      <c r="O59" s="162">
        <f t="shared" si="25"/>
        <v>7.0000000000000007E-2</v>
      </c>
      <c r="P59" s="162">
        <v>0</v>
      </c>
      <c r="Q59" s="162">
        <f t="shared" si="26"/>
        <v>0</v>
      </c>
      <c r="R59" s="162"/>
      <c r="S59" s="162" t="s">
        <v>148</v>
      </c>
      <c r="T59" s="162" t="s">
        <v>473</v>
      </c>
      <c r="U59" s="162">
        <v>0.95099999999999996</v>
      </c>
      <c r="V59" s="162">
        <f t="shared" si="27"/>
        <v>1.9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149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ht="22.5" outlineLevel="1" x14ac:dyDescent="0.2">
      <c r="A60" s="179">
        <v>49</v>
      </c>
      <c r="B60" s="180" t="s">
        <v>560</v>
      </c>
      <c r="C60" s="190" t="s">
        <v>561</v>
      </c>
      <c r="D60" s="181" t="s">
        <v>223</v>
      </c>
      <c r="E60" s="182">
        <v>1</v>
      </c>
      <c r="F60" s="183"/>
      <c r="G60" s="184">
        <f t="shared" si="21"/>
        <v>0</v>
      </c>
      <c r="H60" s="163"/>
      <c r="I60" s="162">
        <f t="shared" si="22"/>
        <v>0</v>
      </c>
      <c r="J60" s="163"/>
      <c r="K60" s="162">
        <f t="shared" si="23"/>
        <v>0</v>
      </c>
      <c r="L60" s="162">
        <v>15</v>
      </c>
      <c r="M60" s="162">
        <f t="shared" si="24"/>
        <v>0</v>
      </c>
      <c r="N60" s="162">
        <v>1.66E-2</v>
      </c>
      <c r="O60" s="162">
        <f t="shared" si="25"/>
        <v>0.02</v>
      </c>
      <c r="P60" s="162">
        <v>0</v>
      </c>
      <c r="Q60" s="162">
        <f t="shared" si="26"/>
        <v>0</v>
      </c>
      <c r="R60" s="162"/>
      <c r="S60" s="162" t="s">
        <v>148</v>
      </c>
      <c r="T60" s="162" t="s">
        <v>148</v>
      </c>
      <c r="U60" s="162">
        <v>0.98799999999999999</v>
      </c>
      <c r="V60" s="162">
        <f t="shared" si="27"/>
        <v>0.99</v>
      </c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261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 x14ac:dyDescent="0.2">
      <c r="A61" s="179">
        <v>50</v>
      </c>
      <c r="B61" s="180" t="s">
        <v>524</v>
      </c>
      <c r="C61" s="190" t="s">
        <v>562</v>
      </c>
      <c r="D61" s="181" t="s">
        <v>223</v>
      </c>
      <c r="E61" s="182">
        <v>1</v>
      </c>
      <c r="F61" s="183"/>
      <c r="G61" s="184">
        <f t="shared" si="21"/>
        <v>0</v>
      </c>
      <c r="H61" s="163"/>
      <c r="I61" s="162">
        <f t="shared" si="22"/>
        <v>0</v>
      </c>
      <c r="J61" s="163"/>
      <c r="K61" s="162">
        <f t="shared" si="23"/>
        <v>0</v>
      </c>
      <c r="L61" s="162">
        <v>15</v>
      </c>
      <c r="M61" s="162">
        <f t="shared" si="24"/>
        <v>0</v>
      </c>
      <c r="N61" s="162">
        <v>0</v>
      </c>
      <c r="O61" s="162">
        <f t="shared" si="25"/>
        <v>0</v>
      </c>
      <c r="P61" s="162">
        <v>0</v>
      </c>
      <c r="Q61" s="162">
        <f t="shared" si="26"/>
        <v>0</v>
      </c>
      <c r="R61" s="162"/>
      <c r="S61" s="162" t="s">
        <v>196</v>
      </c>
      <c r="T61" s="162" t="s">
        <v>197</v>
      </c>
      <c r="U61" s="162">
        <v>0</v>
      </c>
      <c r="V61" s="162">
        <f t="shared" si="27"/>
        <v>0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538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79">
        <v>51</v>
      </c>
      <c r="B62" s="180" t="s">
        <v>563</v>
      </c>
      <c r="C62" s="190" t="s">
        <v>564</v>
      </c>
      <c r="D62" s="181" t="s">
        <v>223</v>
      </c>
      <c r="E62" s="182">
        <v>3</v>
      </c>
      <c r="F62" s="183"/>
      <c r="G62" s="184">
        <f t="shared" si="21"/>
        <v>0</v>
      </c>
      <c r="H62" s="163"/>
      <c r="I62" s="162">
        <f t="shared" si="22"/>
        <v>0</v>
      </c>
      <c r="J62" s="163"/>
      <c r="K62" s="162">
        <f t="shared" si="23"/>
        <v>0</v>
      </c>
      <c r="L62" s="162">
        <v>15</v>
      </c>
      <c r="M62" s="162">
        <f t="shared" si="24"/>
        <v>0</v>
      </c>
      <c r="N62" s="162">
        <v>0</v>
      </c>
      <c r="O62" s="162">
        <f t="shared" si="25"/>
        <v>0</v>
      </c>
      <c r="P62" s="162">
        <v>0</v>
      </c>
      <c r="Q62" s="162">
        <f t="shared" si="26"/>
        <v>0</v>
      </c>
      <c r="R62" s="162"/>
      <c r="S62" s="162" t="s">
        <v>196</v>
      </c>
      <c r="T62" s="162" t="s">
        <v>197</v>
      </c>
      <c r="U62" s="162">
        <v>0</v>
      </c>
      <c r="V62" s="162">
        <f t="shared" si="27"/>
        <v>0</v>
      </c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261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9">
        <v>52</v>
      </c>
      <c r="B63" s="180" t="s">
        <v>524</v>
      </c>
      <c r="C63" s="190" t="s">
        <v>565</v>
      </c>
      <c r="D63" s="181" t="s">
        <v>223</v>
      </c>
      <c r="E63" s="182">
        <v>0</v>
      </c>
      <c r="F63" s="183"/>
      <c r="G63" s="184">
        <f t="shared" si="21"/>
        <v>0</v>
      </c>
      <c r="H63" s="163"/>
      <c r="I63" s="162">
        <f t="shared" si="22"/>
        <v>0</v>
      </c>
      <c r="J63" s="163"/>
      <c r="K63" s="162">
        <f t="shared" si="23"/>
        <v>0</v>
      </c>
      <c r="L63" s="162">
        <v>15</v>
      </c>
      <c r="M63" s="162">
        <f t="shared" si="24"/>
        <v>0</v>
      </c>
      <c r="N63" s="162">
        <v>0</v>
      </c>
      <c r="O63" s="162">
        <f t="shared" si="25"/>
        <v>0</v>
      </c>
      <c r="P63" s="162">
        <v>0</v>
      </c>
      <c r="Q63" s="162">
        <f t="shared" si="26"/>
        <v>0</v>
      </c>
      <c r="R63" s="162"/>
      <c r="S63" s="162" t="s">
        <v>196</v>
      </c>
      <c r="T63" s="162" t="s">
        <v>197</v>
      </c>
      <c r="U63" s="162">
        <v>0</v>
      </c>
      <c r="V63" s="162">
        <f t="shared" si="27"/>
        <v>0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538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ht="22.5" outlineLevel="1" x14ac:dyDescent="0.2">
      <c r="A64" s="179">
        <v>53</v>
      </c>
      <c r="B64" s="180" t="s">
        <v>524</v>
      </c>
      <c r="C64" s="190" t="s">
        <v>566</v>
      </c>
      <c r="D64" s="181" t="s">
        <v>223</v>
      </c>
      <c r="E64" s="182">
        <v>1</v>
      </c>
      <c r="F64" s="183"/>
      <c r="G64" s="184">
        <f t="shared" si="21"/>
        <v>0</v>
      </c>
      <c r="H64" s="163"/>
      <c r="I64" s="162">
        <f t="shared" si="22"/>
        <v>0</v>
      </c>
      <c r="J64" s="163"/>
      <c r="K64" s="162">
        <f t="shared" si="23"/>
        <v>0</v>
      </c>
      <c r="L64" s="162">
        <v>15</v>
      </c>
      <c r="M64" s="162">
        <f t="shared" si="24"/>
        <v>0</v>
      </c>
      <c r="N64" s="162">
        <v>0</v>
      </c>
      <c r="O64" s="162">
        <f t="shared" si="25"/>
        <v>0</v>
      </c>
      <c r="P64" s="162">
        <v>0</v>
      </c>
      <c r="Q64" s="162">
        <f t="shared" si="26"/>
        <v>0</v>
      </c>
      <c r="R64" s="162"/>
      <c r="S64" s="162" t="s">
        <v>196</v>
      </c>
      <c r="T64" s="162" t="s">
        <v>197</v>
      </c>
      <c r="U64" s="162">
        <v>0</v>
      </c>
      <c r="V64" s="162">
        <f t="shared" si="27"/>
        <v>0</v>
      </c>
      <c r="W64" s="162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538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ht="33.75" outlineLevel="1" x14ac:dyDescent="0.2">
      <c r="A65" s="179">
        <v>54</v>
      </c>
      <c r="B65" s="180" t="s">
        <v>524</v>
      </c>
      <c r="C65" s="190" t="s">
        <v>567</v>
      </c>
      <c r="D65" s="181" t="s">
        <v>223</v>
      </c>
      <c r="E65" s="182">
        <v>3</v>
      </c>
      <c r="F65" s="183"/>
      <c r="G65" s="184">
        <f t="shared" si="21"/>
        <v>0</v>
      </c>
      <c r="H65" s="163"/>
      <c r="I65" s="162">
        <f t="shared" si="22"/>
        <v>0</v>
      </c>
      <c r="J65" s="163"/>
      <c r="K65" s="162">
        <f t="shared" si="23"/>
        <v>0</v>
      </c>
      <c r="L65" s="162">
        <v>15</v>
      </c>
      <c r="M65" s="162">
        <f t="shared" si="24"/>
        <v>0</v>
      </c>
      <c r="N65" s="162">
        <v>0</v>
      </c>
      <c r="O65" s="162">
        <f t="shared" si="25"/>
        <v>0</v>
      </c>
      <c r="P65" s="162">
        <v>0</v>
      </c>
      <c r="Q65" s="162">
        <f t="shared" si="26"/>
        <v>0</v>
      </c>
      <c r="R65" s="162"/>
      <c r="S65" s="162" t="s">
        <v>196</v>
      </c>
      <c r="T65" s="162" t="s">
        <v>197</v>
      </c>
      <c r="U65" s="162">
        <v>0</v>
      </c>
      <c r="V65" s="162">
        <f t="shared" si="27"/>
        <v>0</v>
      </c>
      <c r="W65" s="162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538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79">
        <v>55</v>
      </c>
      <c r="B66" s="180" t="s">
        <v>568</v>
      </c>
      <c r="C66" s="190" t="s">
        <v>569</v>
      </c>
      <c r="D66" s="181" t="s">
        <v>223</v>
      </c>
      <c r="E66" s="182">
        <v>4</v>
      </c>
      <c r="F66" s="183"/>
      <c r="G66" s="184">
        <f t="shared" si="21"/>
        <v>0</v>
      </c>
      <c r="H66" s="163"/>
      <c r="I66" s="162">
        <f t="shared" si="22"/>
        <v>0</v>
      </c>
      <c r="J66" s="163"/>
      <c r="K66" s="162">
        <f t="shared" si="23"/>
        <v>0</v>
      </c>
      <c r="L66" s="162">
        <v>15</v>
      </c>
      <c r="M66" s="162">
        <f t="shared" si="24"/>
        <v>0</v>
      </c>
      <c r="N66" s="162">
        <v>0</v>
      </c>
      <c r="O66" s="162">
        <f t="shared" si="25"/>
        <v>0</v>
      </c>
      <c r="P66" s="162">
        <v>0</v>
      </c>
      <c r="Q66" s="162">
        <f t="shared" si="26"/>
        <v>0</v>
      </c>
      <c r="R66" s="162"/>
      <c r="S66" s="162" t="s">
        <v>196</v>
      </c>
      <c r="T66" s="162" t="s">
        <v>197</v>
      </c>
      <c r="U66" s="162">
        <v>0</v>
      </c>
      <c r="V66" s="162">
        <f t="shared" si="27"/>
        <v>0</v>
      </c>
      <c r="W66" s="162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261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79">
        <v>56</v>
      </c>
      <c r="B67" s="180" t="s">
        <v>570</v>
      </c>
      <c r="C67" s="190" t="s">
        <v>571</v>
      </c>
      <c r="D67" s="181" t="s">
        <v>163</v>
      </c>
      <c r="E67" s="182">
        <v>18</v>
      </c>
      <c r="F67" s="183"/>
      <c r="G67" s="184">
        <f t="shared" si="21"/>
        <v>0</v>
      </c>
      <c r="H67" s="163"/>
      <c r="I67" s="162">
        <f t="shared" si="22"/>
        <v>0</v>
      </c>
      <c r="J67" s="163"/>
      <c r="K67" s="162">
        <f t="shared" si="23"/>
        <v>0</v>
      </c>
      <c r="L67" s="162">
        <v>15</v>
      </c>
      <c r="M67" s="162">
        <f t="shared" si="24"/>
        <v>0</v>
      </c>
      <c r="N67" s="162">
        <v>0</v>
      </c>
      <c r="O67" s="162">
        <f t="shared" si="25"/>
        <v>0</v>
      </c>
      <c r="P67" s="162">
        <v>0</v>
      </c>
      <c r="Q67" s="162">
        <f t="shared" si="26"/>
        <v>0</v>
      </c>
      <c r="R67" s="162"/>
      <c r="S67" s="162" t="s">
        <v>196</v>
      </c>
      <c r="T67" s="162" t="s">
        <v>197</v>
      </c>
      <c r="U67" s="162">
        <v>0</v>
      </c>
      <c r="V67" s="162">
        <f t="shared" si="27"/>
        <v>0</v>
      </c>
      <c r="W67" s="162"/>
      <c r="X67" s="152"/>
      <c r="Y67" s="152"/>
      <c r="Z67" s="152"/>
      <c r="AA67" s="152"/>
      <c r="AB67" s="152"/>
      <c r="AC67" s="152"/>
      <c r="AD67" s="152"/>
      <c r="AE67" s="152"/>
      <c r="AF67" s="152"/>
      <c r="AG67" s="152" t="s">
        <v>261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79">
        <v>57</v>
      </c>
      <c r="B68" s="180" t="s">
        <v>572</v>
      </c>
      <c r="C68" s="190" t="s">
        <v>573</v>
      </c>
      <c r="D68" s="181" t="s">
        <v>163</v>
      </c>
      <c r="E68" s="182">
        <v>24</v>
      </c>
      <c r="F68" s="183"/>
      <c r="G68" s="184">
        <f t="shared" si="21"/>
        <v>0</v>
      </c>
      <c r="H68" s="163"/>
      <c r="I68" s="162">
        <f t="shared" si="22"/>
        <v>0</v>
      </c>
      <c r="J68" s="163"/>
      <c r="K68" s="162">
        <f t="shared" si="23"/>
        <v>0</v>
      </c>
      <c r="L68" s="162">
        <v>15</v>
      </c>
      <c r="M68" s="162">
        <f t="shared" si="24"/>
        <v>0</v>
      </c>
      <c r="N68" s="162">
        <v>6.4900000000000001E-3</v>
      </c>
      <c r="O68" s="162">
        <f t="shared" si="25"/>
        <v>0.16</v>
      </c>
      <c r="P68" s="162">
        <v>0</v>
      </c>
      <c r="Q68" s="162">
        <f t="shared" si="26"/>
        <v>0</v>
      </c>
      <c r="R68" s="162"/>
      <c r="S68" s="162" t="s">
        <v>196</v>
      </c>
      <c r="T68" s="162" t="s">
        <v>197</v>
      </c>
      <c r="U68" s="162">
        <v>0</v>
      </c>
      <c r="V68" s="162">
        <f t="shared" si="27"/>
        <v>0</v>
      </c>
      <c r="W68" s="162"/>
      <c r="X68" s="152"/>
      <c r="Y68" s="152"/>
      <c r="Z68" s="152"/>
      <c r="AA68" s="152"/>
      <c r="AB68" s="152"/>
      <c r="AC68" s="152"/>
      <c r="AD68" s="152"/>
      <c r="AE68" s="152"/>
      <c r="AF68" s="152"/>
      <c r="AG68" s="152" t="s">
        <v>261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ht="22.5" outlineLevel="1" x14ac:dyDescent="0.2">
      <c r="A69" s="179">
        <v>58</v>
      </c>
      <c r="B69" s="180" t="s">
        <v>574</v>
      </c>
      <c r="C69" s="190" t="s">
        <v>575</v>
      </c>
      <c r="D69" s="181" t="s">
        <v>163</v>
      </c>
      <c r="E69" s="182">
        <v>18</v>
      </c>
      <c r="F69" s="183"/>
      <c r="G69" s="184">
        <f t="shared" si="21"/>
        <v>0</v>
      </c>
      <c r="H69" s="163"/>
      <c r="I69" s="162">
        <f t="shared" si="22"/>
        <v>0</v>
      </c>
      <c r="J69" s="163"/>
      <c r="K69" s="162">
        <f t="shared" si="23"/>
        <v>0</v>
      </c>
      <c r="L69" s="162">
        <v>15</v>
      </c>
      <c r="M69" s="162">
        <f t="shared" si="24"/>
        <v>0</v>
      </c>
      <c r="N69" s="162">
        <v>0</v>
      </c>
      <c r="O69" s="162">
        <f t="shared" si="25"/>
        <v>0</v>
      </c>
      <c r="P69" s="162">
        <v>0</v>
      </c>
      <c r="Q69" s="162">
        <f t="shared" si="26"/>
        <v>0</v>
      </c>
      <c r="R69" s="162"/>
      <c r="S69" s="162" t="s">
        <v>196</v>
      </c>
      <c r="T69" s="162" t="s">
        <v>197</v>
      </c>
      <c r="U69" s="162">
        <v>0</v>
      </c>
      <c r="V69" s="162">
        <f t="shared" si="27"/>
        <v>0</v>
      </c>
      <c r="W69" s="162"/>
      <c r="X69" s="152"/>
      <c r="Y69" s="152"/>
      <c r="Z69" s="152"/>
      <c r="AA69" s="152"/>
      <c r="AB69" s="152"/>
      <c r="AC69" s="152"/>
      <c r="AD69" s="152"/>
      <c r="AE69" s="152"/>
      <c r="AF69" s="152"/>
      <c r="AG69" s="152" t="s">
        <v>261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22.5" outlineLevel="1" x14ac:dyDescent="0.2">
      <c r="A70" s="179">
        <v>59</v>
      </c>
      <c r="B70" s="180" t="s">
        <v>576</v>
      </c>
      <c r="C70" s="190" t="s">
        <v>577</v>
      </c>
      <c r="D70" s="181" t="s">
        <v>163</v>
      </c>
      <c r="E70" s="182">
        <v>24</v>
      </c>
      <c r="F70" s="183"/>
      <c r="G70" s="184">
        <f t="shared" si="21"/>
        <v>0</v>
      </c>
      <c r="H70" s="163"/>
      <c r="I70" s="162">
        <f t="shared" si="22"/>
        <v>0</v>
      </c>
      <c r="J70" s="163"/>
      <c r="K70" s="162">
        <f t="shared" si="23"/>
        <v>0</v>
      </c>
      <c r="L70" s="162">
        <v>15</v>
      </c>
      <c r="M70" s="162">
        <f t="shared" si="24"/>
        <v>0</v>
      </c>
      <c r="N70" s="162">
        <v>3.0000000000000001E-5</v>
      </c>
      <c r="O70" s="162">
        <f t="shared" si="25"/>
        <v>0</v>
      </c>
      <c r="P70" s="162">
        <v>0</v>
      </c>
      <c r="Q70" s="162">
        <f t="shared" si="26"/>
        <v>0</v>
      </c>
      <c r="R70" s="162"/>
      <c r="S70" s="162" t="s">
        <v>196</v>
      </c>
      <c r="T70" s="162" t="s">
        <v>197</v>
      </c>
      <c r="U70" s="162">
        <v>0</v>
      </c>
      <c r="V70" s="162">
        <f t="shared" si="27"/>
        <v>0</v>
      </c>
      <c r="W70" s="162"/>
      <c r="X70" s="152"/>
      <c r="Y70" s="152"/>
      <c r="Z70" s="152"/>
      <c r="AA70" s="152"/>
      <c r="AB70" s="152"/>
      <c r="AC70" s="152"/>
      <c r="AD70" s="152"/>
      <c r="AE70" s="152"/>
      <c r="AF70" s="152"/>
      <c r="AG70" s="152" t="s">
        <v>261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ht="22.5" outlineLevel="1" x14ac:dyDescent="0.2">
      <c r="A71" s="173">
        <v>60</v>
      </c>
      <c r="B71" s="174" t="s">
        <v>55</v>
      </c>
      <c r="C71" s="188" t="s">
        <v>578</v>
      </c>
      <c r="D71" s="175" t="s">
        <v>195</v>
      </c>
      <c r="E71" s="176">
        <v>1</v>
      </c>
      <c r="F71" s="177"/>
      <c r="G71" s="178">
        <f t="shared" si="21"/>
        <v>0</v>
      </c>
      <c r="H71" s="163"/>
      <c r="I71" s="162">
        <f t="shared" si="22"/>
        <v>0</v>
      </c>
      <c r="J71" s="163"/>
      <c r="K71" s="162">
        <f t="shared" si="23"/>
        <v>0</v>
      </c>
      <c r="L71" s="162">
        <v>15</v>
      </c>
      <c r="M71" s="162">
        <f t="shared" si="24"/>
        <v>0</v>
      </c>
      <c r="N71" s="162">
        <v>0</v>
      </c>
      <c r="O71" s="162">
        <f t="shared" si="25"/>
        <v>0</v>
      </c>
      <c r="P71" s="162">
        <v>0</v>
      </c>
      <c r="Q71" s="162">
        <f t="shared" si="26"/>
        <v>0</v>
      </c>
      <c r="R71" s="162"/>
      <c r="S71" s="162" t="s">
        <v>196</v>
      </c>
      <c r="T71" s="162" t="s">
        <v>197</v>
      </c>
      <c r="U71" s="162">
        <v>0</v>
      </c>
      <c r="V71" s="162">
        <f t="shared" si="27"/>
        <v>0</v>
      </c>
      <c r="W71" s="162"/>
      <c r="X71" s="152"/>
      <c r="Y71" s="152"/>
      <c r="Z71" s="152"/>
      <c r="AA71" s="152"/>
      <c r="AB71" s="152"/>
      <c r="AC71" s="152"/>
      <c r="AD71" s="152"/>
      <c r="AE71" s="152"/>
      <c r="AF71" s="152"/>
      <c r="AG71" s="152" t="s">
        <v>274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9">
        <v>61</v>
      </c>
      <c r="B72" s="160" t="s">
        <v>579</v>
      </c>
      <c r="C72" s="191" t="s">
        <v>580</v>
      </c>
      <c r="D72" s="161" t="s">
        <v>0</v>
      </c>
      <c r="E72" s="185"/>
      <c r="F72" s="163"/>
      <c r="G72" s="162">
        <f t="shared" si="21"/>
        <v>0</v>
      </c>
      <c r="H72" s="163"/>
      <c r="I72" s="162">
        <f t="shared" si="22"/>
        <v>0</v>
      </c>
      <c r="J72" s="163"/>
      <c r="K72" s="162">
        <f t="shared" si="23"/>
        <v>0</v>
      </c>
      <c r="L72" s="162">
        <v>15</v>
      </c>
      <c r="M72" s="162">
        <f t="shared" si="24"/>
        <v>0</v>
      </c>
      <c r="N72" s="162">
        <v>0</v>
      </c>
      <c r="O72" s="162">
        <f t="shared" si="25"/>
        <v>0</v>
      </c>
      <c r="P72" s="162">
        <v>0</v>
      </c>
      <c r="Q72" s="162">
        <f t="shared" si="26"/>
        <v>0</v>
      </c>
      <c r="R72" s="162"/>
      <c r="S72" s="162" t="s">
        <v>148</v>
      </c>
      <c r="T72" s="162" t="s">
        <v>473</v>
      </c>
      <c r="U72" s="162">
        <v>0</v>
      </c>
      <c r="V72" s="162">
        <f t="shared" si="27"/>
        <v>0</v>
      </c>
      <c r="W72" s="162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239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x14ac:dyDescent="0.2">
      <c r="A73" s="167" t="s">
        <v>143</v>
      </c>
      <c r="B73" s="168" t="s">
        <v>112</v>
      </c>
      <c r="C73" s="187" t="s">
        <v>113</v>
      </c>
      <c r="D73" s="169"/>
      <c r="E73" s="170"/>
      <c r="F73" s="171"/>
      <c r="G73" s="172">
        <f>SUMIF(AG74:AG77,"&lt;&gt;NOR",G74:G77)</f>
        <v>0</v>
      </c>
      <c r="H73" s="166"/>
      <c r="I73" s="166">
        <f>SUM(I74:I77)</f>
        <v>0</v>
      </c>
      <c r="J73" s="166"/>
      <c r="K73" s="166">
        <f>SUM(K74:K77)</f>
        <v>0</v>
      </c>
      <c r="L73" s="166"/>
      <c r="M73" s="166">
        <f>SUM(M74:M77)</f>
        <v>0</v>
      </c>
      <c r="N73" s="166"/>
      <c r="O73" s="166">
        <f>SUM(O74:O77)</f>
        <v>0</v>
      </c>
      <c r="P73" s="166"/>
      <c r="Q73" s="166">
        <f>SUM(Q74:Q77)</f>
        <v>0</v>
      </c>
      <c r="R73" s="166"/>
      <c r="S73" s="166"/>
      <c r="T73" s="166"/>
      <c r="U73" s="166"/>
      <c r="V73" s="166">
        <f>SUM(V74:V77)</f>
        <v>0</v>
      </c>
      <c r="W73" s="166"/>
      <c r="AG73" t="s">
        <v>144</v>
      </c>
    </row>
    <row r="74" spans="1:60" ht="22.5" outlineLevel="1" x14ac:dyDescent="0.2">
      <c r="A74" s="179">
        <v>62</v>
      </c>
      <c r="B74" s="180" t="s">
        <v>581</v>
      </c>
      <c r="C74" s="190" t="s">
        <v>582</v>
      </c>
      <c r="D74" s="181" t="s">
        <v>223</v>
      </c>
      <c r="E74" s="182">
        <v>1</v>
      </c>
      <c r="F74" s="183"/>
      <c r="G74" s="184">
        <f>ROUND(E74*F74,2)</f>
        <v>0</v>
      </c>
      <c r="H74" s="163"/>
      <c r="I74" s="162">
        <f>ROUND(E74*H74,2)</f>
        <v>0</v>
      </c>
      <c r="J74" s="163"/>
      <c r="K74" s="162">
        <f>ROUND(E74*J74,2)</f>
        <v>0</v>
      </c>
      <c r="L74" s="162">
        <v>15</v>
      </c>
      <c r="M74" s="162">
        <f>G74*(1+L74/100)</f>
        <v>0</v>
      </c>
      <c r="N74" s="162">
        <v>0</v>
      </c>
      <c r="O74" s="162">
        <f>ROUND(E74*N74,2)</f>
        <v>0</v>
      </c>
      <c r="P74" s="162">
        <v>0</v>
      </c>
      <c r="Q74" s="162">
        <f>ROUND(E74*P74,2)</f>
        <v>0</v>
      </c>
      <c r="R74" s="162"/>
      <c r="S74" s="162" t="s">
        <v>196</v>
      </c>
      <c r="T74" s="162" t="s">
        <v>197</v>
      </c>
      <c r="U74" s="162">
        <v>0</v>
      </c>
      <c r="V74" s="162">
        <f>ROUND(E74*U74,2)</f>
        <v>0</v>
      </c>
      <c r="W74" s="162"/>
      <c r="X74" s="152"/>
      <c r="Y74" s="152"/>
      <c r="Z74" s="152"/>
      <c r="AA74" s="152"/>
      <c r="AB74" s="152"/>
      <c r="AC74" s="152"/>
      <c r="AD74" s="152"/>
      <c r="AE74" s="152"/>
      <c r="AF74" s="152"/>
      <c r="AG74" s="152" t="s">
        <v>149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ht="33.75" outlineLevel="1" x14ac:dyDescent="0.2">
      <c r="A75" s="179">
        <v>63</v>
      </c>
      <c r="B75" s="180" t="s">
        <v>583</v>
      </c>
      <c r="C75" s="190" t="s">
        <v>584</v>
      </c>
      <c r="D75" s="181" t="s">
        <v>223</v>
      </c>
      <c r="E75" s="182">
        <v>1</v>
      </c>
      <c r="F75" s="183"/>
      <c r="G75" s="184">
        <f>ROUND(E75*F75,2)</f>
        <v>0</v>
      </c>
      <c r="H75" s="163"/>
      <c r="I75" s="162">
        <f>ROUND(E75*H75,2)</f>
        <v>0</v>
      </c>
      <c r="J75" s="163"/>
      <c r="K75" s="162">
        <f>ROUND(E75*J75,2)</f>
        <v>0</v>
      </c>
      <c r="L75" s="162">
        <v>15</v>
      </c>
      <c r="M75" s="162">
        <f>G75*(1+L75/100)</f>
        <v>0</v>
      </c>
      <c r="N75" s="162">
        <v>0</v>
      </c>
      <c r="O75" s="162">
        <f>ROUND(E75*N75,2)</f>
        <v>0</v>
      </c>
      <c r="P75" s="162">
        <v>0</v>
      </c>
      <c r="Q75" s="162">
        <f>ROUND(E75*P75,2)</f>
        <v>0</v>
      </c>
      <c r="R75" s="162"/>
      <c r="S75" s="162" t="s">
        <v>196</v>
      </c>
      <c r="T75" s="162" t="s">
        <v>197</v>
      </c>
      <c r="U75" s="162">
        <v>0</v>
      </c>
      <c r="V75" s="162">
        <f>ROUND(E75*U75,2)</f>
        <v>0</v>
      </c>
      <c r="W75" s="162"/>
      <c r="X75" s="152"/>
      <c r="Y75" s="152"/>
      <c r="Z75" s="152"/>
      <c r="AA75" s="152"/>
      <c r="AB75" s="152"/>
      <c r="AC75" s="152"/>
      <c r="AD75" s="152"/>
      <c r="AE75" s="152"/>
      <c r="AF75" s="152"/>
      <c r="AG75" s="152" t="s">
        <v>149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79">
        <v>64</v>
      </c>
      <c r="B76" s="180" t="s">
        <v>585</v>
      </c>
      <c r="C76" s="190" t="s">
        <v>586</v>
      </c>
      <c r="D76" s="181" t="s">
        <v>223</v>
      </c>
      <c r="E76" s="182">
        <v>1</v>
      </c>
      <c r="F76" s="183"/>
      <c r="G76" s="184">
        <f>ROUND(E76*F76,2)</f>
        <v>0</v>
      </c>
      <c r="H76" s="163"/>
      <c r="I76" s="162">
        <f>ROUND(E76*H76,2)</f>
        <v>0</v>
      </c>
      <c r="J76" s="163"/>
      <c r="K76" s="162">
        <f>ROUND(E76*J76,2)</f>
        <v>0</v>
      </c>
      <c r="L76" s="162">
        <v>15</v>
      </c>
      <c r="M76" s="162">
        <f>G76*(1+L76/100)</f>
        <v>0</v>
      </c>
      <c r="N76" s="162">
        <v>0</v>
      </c>
      <c r="O76" s="162">
        <f>ROUND(E76*N76,2)</f>
        <v>0</v>
      </c>
      <c r="P76" s="162">
        <v>0</v>
      </c>
      <c r="Q76" s="162">
        <f>ROUND(E76*P76,2)</f>
        <v>0</v>
      </c>
      <c r="R76" s="162"/>
      <c r="S76" s="162" t="s">
        <v>196</v>
      </c>
      <c r="T76" s="162" t="s">
        <v>197</v>
      </c>
      <c r="U76" s="162">
        <v>0</v>
      </c>
      <c r="V76" s="162">
        <f>ROUND(E76*U76,2)</f>
        <v>0</v>
      </c>
      <c r="W76" s="162"/>
      <c r="X76" s="152"/>
      <c r="Y76" s="152"/>
      <c r="Z76" s="152"/>
      <c r="AA76" s="152"/>
      <c r="AB76" s="152"/>
      <c r="AC76" s="152"/>
      <c r="AD76" s="152"/>
      <c r="AE76" s="152"/>
      <c r="AF76" s="152"/>
      <c r="AG76" s="152" t="s">
        <v>149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ht="22.5" outlineLevel="1" x14ac:dyDescent="0.2">
      <c r="A77" s="179">
        <v>65</v>
      </c>
      <c r="B77" s="180" t="s">
        <v>587</v>
      </c>
      <c r="C77" s="190" t="s">
        <v>588</v>
      </c>
      <c r="D77" s="181" t="s">
        <v>195</v>
      </c>
      <c r="E77" s="182">
        <v>1</v>
      </c>
      <c r="F77" s="183"/>
      <c r="G77" s="184">
        <f>ROUND(E77*F77,2)</f>
        <v>0</v>
      </c>
      <c r="H77" s="163"/>
      <c r="I77" s="162">
        <f>ROUND(E77*H77,2)</f>
        <v>0</v>
      </c>
      <c r="J77" s="163"/>
      <c r="K77" s="162">
        <f>ROUND(E77*J77,2)</f>
        <v>0</v>
      </c>
      <c r="L77" s="162">
        <v>15</v>
      </c>
      <c r="M77" s="162">
        <f>G77*(1+L77/100)</f>
        <v>0</v>
      </c>
      <c r="N77" s="162">
        <v>0</v>
      </c>
      <c r="O77" s="162">
        <f>ROUND(E77*N77,2)</f>
        <v>0</v>
      </c>
      <c r="P77" s="162">
        <v>0</v>
      </c>
      <c r="Q77" s="162">
        <f>ROUND(E77*P77,2)</f>
        <v>0</v>
      </c>
      <c r="R77" s="162"/>
      <c r="S77" s="162" t="s">
        <v>196</v>
      </c>
      <c r="T77" s="162" t="s">
        <v>197</v>
      </c>
      <c r="U77" s="162">
        <v>0</v>
      </c>
      <c r="V77" s="162">
        <f>ROUND(E77*U77,2)</f>
        <v>0</v>
      </c>
      <c r="W77" s="162"/>
      <c r="X77" s="152"/>
      <c r="Y77" s="152"/>
      <c r="Z77" s="152"/>
      <c r="AA77" s="152"/>
      <c r="AB77" s="152"/>
      <c r="AC77" s="152"/>
      <c r="AD77" s="152"/>
      <c r="AE77" s="152"/>
      <c r="AF77" s="152"/>
      <c r="AG77" s="152" t="s">
        <v>149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x14ac:dyDescent="0.2">
      <c r="A78" s="167" t="s">
        <v>143</v>
      </c>
      <c r="B78" s="168" t="s">
        <v>73</v>
      </c>
      <c r="C78" s="187" t="s">
        <v>74</v>
      </c>
      <c r="D78" s="169"/>
      <c r="E78" s="170"/>
      <c r="F78" s="171"/>
      <c r="G78" s="172">
        <f>SUMIF(AG79:AG82,"&lt;&gt;NOR",G79:G82)</f>
        <v>0</v>
      </c>
      <c r="H78" s="166"/>
      <c r="I78" s="166">
        <f>SUM(I79:I82)</f>
        <v>0</v>
      </c>
      <c r="J78" s="166"/>
      <c r="K78" s="166">
        <f>SUM(K79:K82)</f>
        <v>0</v>
      </c>
      <c r="L78" s="166"/>
      <c r="M78" s="166">
        <f>SUM(M79:M82)</f>
        <v>0</v>
      </c>
      <c r="N78" s="166"/>
      <c r="O78" s="166">
        <f>SUM(O79:O82)</f>
        <v>0</v>
      </c>
      <c r="P78" s="166"/>
      <c r="Q78" s="166">
        <f>SUM(Q79:Q82)</f>
        <v>0</v>
      </c>
      <c r="R78" s="166"/>
      <c r="S78" s="166"/>
      <c r="T78" s="166"/>
      <c r="U78" s="166"/>
      <c r="V78" s="166">
        <f>SUM(V79:V82)</f>
        <v>0</v>
      </c>
      <c r="W78" s="166"/>
      <c r="AG78" t="s">
        <v>144</v>
      </c>
    </row>
    <row r="79" spans="1:60" ht="22.5" outlineLevel="1" x14ac:dyDescent="0.2">
      <c r="A79" s="179">
        <v>66</v>
      </c>
      <c r="B79" s="180" t="s">
        <v>589</v>
      </c>
      <c r="C79" s="190" t="s">
        <v>590</v>
      </c>
      <c r="D79" s="181" t="s">
        <v>195</v>
      </c>
      <c r="E79" s="182">
        <v>1</v>
      </c>
      <c r="F79" s="183"/>
      <c r="G79" s="184">
        <f>ROUND(E79*F79,2)</f>
        <v>0</v>
      </c>
      <c r="H79" s="163"/>
      <c r="I79" s="162">
        <f>ROUND(E79*H79,2)</f>
        <v>0</v>
      </c>
      <c r="J79" s="163"/>
      <c r="K79" s="162">
        <f>ROUND(E79*J79,2)</f>
        <v>0</v>
      </c>
      <c r="L79" s="162">
        <v>15</v>
      </c>
      <c r="M79" s="162">
        <f>G79*(1+L79/100)</f>
        <v>0</v>
      </c>
      <c r="N79" s="162">
        <v>0</v>
      </c>
      <c r="O79" s="162">
        <f>ROUND(E79*N79,2)</f>
        <v>0</v>
      </c>
      <c r="P79" s="162">
        <v>0</v>
      </c>
      <c r="Q79" s="162">
        <f>ROUND(E79*P79,2)</f>
        <v>0</v>
      </c>
      <c r="R79" s="162"/>
      <c r="S79" s="162" t="s">
        <v>196</v>
      </c>
      <c r="T79" s="162" t="s">
        <v>197</v>
      </c>
      <c r="U79" s="162">
        <v>0</v>
      </c>
      <c r="V79" s="162">
        <f>ROUND(E79*U79,2)</f>
        <v>0</v>
      </c>
      <c r="W79" s="162"/>
      <c r="X79" s="152"/>
      <c r="Y79" s="152"/>
      <c r="Z79" s="152"/>
      <c r="AA79" s="152"/>
      <c r="AB79" s="152"/>
      <c r="AC79" s="152"/>
      <c r="AD79" s="152"/>
      <c r="AE79" s="152"/>
      <c r="AF79" s="152"/>
      <c r="AG79" s="152" t="s">
        <v>187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79">
        <v>67</v>
      </c>
      <c r="B80" s="180" t="s">
        <v>591</v>
      </c>
      <c r="C80" s="190" t="s">
        <v>592</v>
      </c>
      <c r="D80" s="181" t="s">
        <v>195</v>
      </c>
      <c r="E80" s="182">
        <v>1</v>
      </c>
      <c r="F80" s="183"/>
      <c r="G80" s="184">
        <f>ROUND(E80*F80,2)</f>
        <v>0</v>
      </c>
      <c r="H80" s="163"/>
      <c r="I80" s="162">
        <f>ROUND(E80*H80,2)</f>
        <v>0</v>
      </c>
      <c r="J80" s="163"/>
      <c r="K80" s="162">
        <f>ROUND(E80*J80,2)</f>
        <v>0</v>
      </c>
      <c r="L80" s="162">
        <v>15</v>
      </c>
      <c r="M80" s="162">
        <f>G80*(1+L80/100)</f>
        <v>0</v>
      </c>
      <c r="N80" s="162">
        <v>0</v>
      </c>
      <c r="O80" s="162">
        <f>ROUND(E80*N80,2)</f>
        <v>0</v>
      </c>
      <c r="P80" s="162">
        <v>0</v>
      </c>
      <c r="Q80" s="162">
        <f>ROUND(E80*P80,2)</f>
        <v>0</v>
      </c>
      <c r="R80" s="162"/>
      <c r="S80" s="162" t="s">
        <v>196</v>
      </c>
      <c r="T80" s="162" t="s">
        <v>197</v>
      </c>
      <c r="U80" s="162">
        <v>0</v>
      </c>
      <c r="V80" s="162">
        <f>ROUND(E80*U80,2)</f>
        <v>0</v>
      </c>
      <c r="W80" s="162"/>
      <c r="X80" s="152"/>
      <c r="Y80" s="152"/>
      <c r="Z80" s="152"/>
      <c r="AA80" s="152"/>
      <c r="AB80" s="152"/>
      <c r="AC80" s="152"/>
      <c r="AD80" s="152"/>
      <c r="AE80" s="152"/>
      <c r="AF80" s="152"/>
      <c r="AG80" s="152" t="s">
        <v>187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79">
        <v>68</v>
      </c>
      <c r="B81" s="180" t="s">
        <v>593</v>
      </c>
      <c r="C81" s="190" t="s">
        <v>594</v>
      </c>
      <c r="D81" s="181" t="s">
        <v>195</v>
      </c>
      <c r="E81" s="182">
        <v>1</v>
      </c>
      <c r="F81" s="183"/>
      <c r="G81" s="184">
        <f>ROUND(E81*F81,2)</f>
        <v>0</v>
      </c>
      <c r="H81" s="163"/>
      <c r="I81" s="162">
        <f>ROUND(E81*H81,2)</f>
        <v>0</v>
      </c>
      <c r="J81" s="163"/>
      <c r="K81" s="162">
        <f>ROUND(E81*J81,2)</f>
        <v>0</v>
      </c>
      <c r="L81" s="162">
        <v>15</v>
      </c>
      <c r="M81" s="162">
        <f>G81*(1+L81/100)</f>
        <v>0</v>
      </c>
      <c r="N81" s="162">
        <v>0</v>
      </c>
      <c r="O81" s="162">
        <f>ROUND(E81*N81,2)</f>
        <v>0</v>
      </c>
      <c r="P81" s="162">
        <v>0</v>
      </c>
      <c r="Q81" s="162">
        <f>ROUND(E81*P81,2)</f>
        <v>0</v>
      </c>
      <c r="R81" s="162"/>
      <c r="S81" s="162" t="s">
        <v>196</v>
      </c>
      <c r="T81" s="162" t="s">
        <v>197</v>
      </c>
      <c r="U81" s="162">
        <v>0</v>
      </c>
      <c r="V81" s="162">
        <f>ROUND(E81*U81,2)</f>
        <v>0</v>
      </c>
      <c r="W81" s="162"/>
      <c r="X81" s="152"/>
      <c r="Y81" s="152"/>
      <c r="Z81" s="152"/>
      <c r="AA81" s="152"/>
      <c r="AB81" s="152"/>
      <c r="AC81" s="152"/>
      <c r="AD81" s="152"/>
      <c r="AE81" s="152"/>
      <c r="AF81" s="152"/>
      <c r="AG81" s="152" t="s">
        <v>149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ht="22.5" outlineLevel="1" x14ac:dyDescent="0.2">
      <c r="A82" s="173">
        <v>69</v>
      </c>
      <c r="B82" s="174" t="s">
        <v>595</v>
      </c>
      <c r="C82" s="188" t="s">
        <v>596</v>
      </c>
      <c r="D82" s="175" t="s">
        <v>195</v>
      </c>
      <c r="E82" s="176">
        <v>1</v>
      </c>
      <c r="F82" s="177"/>
      <c r="G82" s="178">
        <f>ROUND(E82*F82,2)</f>
        <v>0</v>
      </c>
      <c r="H82" s="163"/>
      <c r="I82" s="162">
        <f>ROUND(E82*H82,2)</f>
        <v>0</v>
      </c>
      <c r="J82" s="163"/>
      <c r="K82" s="162">
        <f>ROUND(E82*J82,2)</f>
        <v>0</v>
      </c>
      <c r="L82" s="162">
        <v>15</v>
      </c>
      <c r="M82" s="162">
        <f>G82*(1+L82/100)</f>
        <v>0</v>
      </c>
      <c r="N82" s="162">
        <v>0</v>
      </c>
      <c r="O82" s="162">
        <f>ROUND(E82*N82,2)</f>
        <v>0</v>
      </c>
      <c r="P82" s="162">
        <v>0</v>
      </c>
      <c r="Q82" s="162">
        <f>ROUND(E82*P82,2)</f>
        <v>0</v>
      </c>
      <c r="R82" s="162"/>
      <c r="S82" s="162" t="s">
        <v>196</v>
      </c>
      <c r="T82" s="162" t="s">
        <v>197</v>
      </c>
      <c r="U82" s="162">
        <v>0</v>
      </c>
      <c r="V82" s="162">
        <f>ROUND(E82*U82,2)</f>
        <v>0</v>
      </c>
      <c r="W82" s="162"/>
      <c r="X82" s="152"/>
      <c r="Y82" s="152"/>
      <c r="Z82" s="152"/>
      <c r="AA82" s="152"/>
      <c r="AB82" s="152"/>
      <c r="AC82" s="152"/>
      <c r="AD82" s="152"/>
      <c r="AE82" s="152"/>
      <c r="AF82" s="152"/>
      <c r="AG82" s="152" t="s">
        <v>149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x14ac:dyDescent="0.2">
      <c r="A83" s="5"/>
      <c r="B83" s="6"/>
      <c r="C83" s="192"/>
      <c r="D83" s="8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AE83">
        <v>15</v>
      </c>
      <c r="AF83">
        <v>21</v>
      </c>
    </row>
    <row r="84" spans="1:60" x14ac:dyDescent="0.2">
      <c r="A84" s="155"/>
      <c r="B84" s="156" t="s">
        <v>31</v>
      </c>
      <c r="C84" s="193"/>
      <c r="D84" s="157"/>
      <c r="E84" s="158"/>
      <c r="F84" s="158"/>
      <c r="G84" s="186">
        <f>G8+G19+G35+G55+G73+G78</f>
        <v>0</v>
      </c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AE84">
        <f>SUMIF(L7:L82,AE83,G7:G82)</f>
        <v>0</v>
      </c>
      <c r="AF84">
        <f>SUMIF(L7:L82,AF83,G7:G82)</f>
        <v>0</v>
      </c>
      <c r="AG84" t="s">
        <v>356</v>
      </c>
    </row>
    <row r="85" spans="1:60" x14ac:dyDescent="0.2">
      <c r="A85" s="5"/>
      <c r="B85" s="6"/>
      <c r="C85" s="192"/>
      <c r="D85" s="8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60" x14ac:dyDescent="0.2">
      <c r="A86" s="5"/>
      <c r="B86" s="6"/>
      <c r="C86" s="192"/>
      <c r="D86" s="8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60" x14ac:dyDescent="0.2">
      <c r="A87" s="249" t="s">
        <v>357</v>
      </c>
      <c r="B87" s="249"/>
      <c r="C87" s="250"/>
      <c r="D87" s="8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60" x14ac:dyDescent="0.2">
      <c r="A88" s="251"/>
      <c r="B88" s="252"/>
      <c r="C88" s="253"/>
      <c r="D88" s="252"/>
      <c r="E88" s="252"/>
      <c r="F88" s="252"/>
      <c r="G88" s="254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AG88" t="s">
        <v>358</v>
      </c>
    </row>
    <row r="89" spans="1:60" x14ac:dyDescent="0.2">
      <c r="A89" s="255"/>
      <c r="B89" s="256"/>
      <c r="C89" s="257"/>
      <c r="D89" s="256"/>
      <c r="E89" s="256"/>
      <c r="F89" s="256"/>
      <c r="G89" s="258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60" x14ac:dyDescent="0.2">
      <c r="A90" s="255"/>
      <c r="B90" s="256"/>
      <c r="C90" s="257"/>
      <c r="D90" s="256"/>
      <c r="E90" s="256"/>
      <c r="F90" s="256"/>
      <c r="G90" s="258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60" x14ac:dyDescent="0.2">
      <c r="A91" s="255"/>
      <c r="B91" s="256"/>
      <c r="C91" s="257"/>
      <c r="D91" s="256"/>
      <c r="E91" s="256"/>
      <c r="F91" s="256"/>
      <c r="G91" s="258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60" x14ac:dyDescent="0.2">
      <c r="A92" s="259"/>
      <c r="B92" s="260"/>
      <c r="C92" s="261"/>
      <c r="D92" s="260"/>
      <c r="E92" s="260"/>
      <c r="F92" s="260"/>
      <c r="G92" s="262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1:60" x14ac:dyDescent="0.2">
      <c r="A93" s="5"/>
      <c r="B93" s="6"/>
      <c r="C93" s="192"/>
      <c r="D93" s="8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60" x14ac:dyDescent="0.2">
      <c r="C94" s="194"/>
      <c r="D94" s="143"/>
      <c r="AG94" t="s">
        <v>359</v>
      </c>
    </row>
    <row r="95" spans="1:60" x14ac:dyDescent="0.2">
      <c r="D95" s="143"/>
    </row>
    <row r="96" spans="1:60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NThK6UjNKwX7jEEuls/NF1yVzvB7t/REdlDW1GESe3SdVT+GnhQr0s90tFNEH0qdcDwCL2ZivwUv6k/xw9YKkQ==" saltValue="sJsPrIIXYucGcthcceJSxQ==" spinCount="100000" sheet="1" objects="1" scenarios="1"/>
  <mergeCells count="6">
    <mergeCell ref="A88:G92"/>
    <mergeCell ref="A1:G1"/>
    <mergeCell ref="C2:G2"/>
    <mergeCell ref="C3:G3"/>
    <mergeCell ref="C4:G4"/>
    <mergeCell ref="A87:C87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Zdeněk Dočkal</cp:lastModifiedBy>
  <cp:lastPrinted>2014-02-28T09:52:57Z</cp:lastPrinted>
  <dcterms:created xsi:type="dcterms:W3CDTF">2009-04-08T07:15:50Z</dcterms:created>
  <dcterms:modified xsi:type="dcterms:W3CDTF">2018-02-08T11:10:50Z</dcterms:modified>
</cp:coreProperties>
</file>