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oprava bytů Bratislavská_cejl\projektová dokumentace\Bratislavská 41 by č_16_3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Pol'!$A$1:$W$189</definedName>
    <definedName name="_xlnm.Print_Area" localSheetId="4">'1 2 Pol'!$A$1:$W$75</definedName>
    <definedName name="_xlnm.Print_Area" localSheetId="5">'1 3 Pol'!$A$1:$W$89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16" i="1" s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79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9" i="14"/>
  <c r="I19" i="14"/>
  <c r="I18" i="14" s="1"/>
  <c r="K19" i="14"/>
  <c r="M19" i="14"/>
  <c r="O19" i="14"/>
  <c r="Q19" i="14"/>
  <c r="Q18" i="14" s="1"/>
  <c r="V19" i="14"/>
  <c r="G20" i="14"/>
  <c r="G18" i="14" s="1"/>
  <c r="I20" i="14"/>
  <c r="K20" i="14"/>
  <c r="K18" i="14" s="1"/>
  <c r="O20" i="14"/>
  <c r="O18" i="14" s="1"/>
  <c r="Q20" i="14"/>
  <c r="V20" i="14"/>
  <c r="V18" i="14" s="1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2" i="14"/>
  <c r="G31" i="14" s="1"/>
  <c r="I32" i="14"/>
  <c r="K32" i="14"/>
  <c r="K31" i="14" s="1"/>
  <c r="O32" i="14"/>
  <c r="O31" i="14" s="1"/>
  <c r="Q32" i="14"/>
  <c r="V32" i="14"/>
  <c r="V31" i="14" s="1"/>
  <c r="G33" i="14"/>
  <c r="I33" i="14"/>
  <c r="I31" i="14" s="1"/>
  <c r="K33" i="14"/>
  <c r="M33" i="14"/>
  <c r="O33" i="14"/>
  <c r="Q33" i="14"/>
  <c r="Q31" i="14" s="1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I47" i="14"/>
  <c r="K47" i="14"/>
  <c r="M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1" i="14"/>
  <c r="I51" i="14"/>
  <c r="I50" i="14" s="1"/>
  <c r="K51" i="14"/>
  <c r="M51" i="14"/>
  <c r="O51" i="14"/>
  <c r="Q51" i="14"/>
  <c r="Q50" i="14" s="1"/>
  <c r="V51" i="14"/>
  <c r="G52" i="14"/>
  <c r="M52" i="14" s="1"/>
  <c r="I52" i="14"/>
  <c r="K52" i="14"/>
  <c r="K50" i="14" s="1"/>
  <c r="O52" i="14"/>
  <c r="Q52" i="14"/>
  <c r="V52" i="14"/>
  <c r="V50" i="14" s="1"/>
  <c r="G53" i="14"/>
  <c r="I53" i="14"/>
  <c r="K53" i="14"/>
  <c r="M53" i="14"/>
  <c r="O53" i="14"/>
  <c r="Q53" i="14"/>
  <c r="V53" i="14"/>
  <c r="G54" i="14"/>
  <c r="M54" i="14" s="1"/>
  <c r="I54" i="14"/>
  <c r="K54" i="14"/>
  <c r="O54" i="14"/>
  <c r="O50" i="14" s="1"/>
  <c r="Q54" i="14"/>
  <c r="V54" i="14"/>
  <c r="G55" i="14"/>
  <c r="I55" i="14"/>
  <c r="K55" i="14"/>
  <c r="M55" i="14"/>
  <c r="O55" i="14"/>
  <c r="Q55" i="14"/>
  <c r="V55" i="14"/>
  <c r="G56" i="14"/>
  <c r="M56" i="14" s="1"/>
  <c r="I56" i="14"/>
  <c r="K56" i="14"/>
  <c r="O56" i="14"/>
  <c r="Q56" i="14"/>
  <c r="V56" i="14"/>
  <c r="G57" i="14"/>
  <c r="I57" i="14"/>
  <c r="K57" i="14"/>
  <c r="M57" i="14"/>
  <c r="O57" i="14"/>
  <c r="Q57" i="14"/>
  <c r="V57" i="14"/>
  <c r="G58" i="14"/>
  <c r="M58" i="14" s="1"/>
  <c r="I58" i="14"/>
  <c r="K58" i="14"/>
  <c r="O58" i="14"/>
  <c r="Q58" i="14"/>
  <c r="V58" i="14"/>
  <c r="G59" i="14"/>
  <c r="I59" i="14"/>
  <c r="K59" i="14"/>
  <c r="M59" i="14"/>
  <c r="O59" i="14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M62" i="14" s="1"/>
  <c r="I62" i="14"/>
  <c r="K62" i="14"/>
  <c r="O62" i="14"/>
  <c r="Q62" i="14"/>
  <c r="V62" i="14"/>
  <c r="G63" i="14"/>
  <c r="I63" i="14"/>
  <c r="K63" i="14"/>
  <c r="M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M66" i="14" s="1"/>
  <c r="I66" i="14"/>
  <c r="K66" i="14"/>
  <c r="O66" i="14"/>
  <c r="Q66" i="14"/>
  <c r="V66" i="14"/>
  <c r="G67" i="14"/>
  <c r="I67" i="14"/>
  <c r="K67" i="14"/>
  <c r="M67" i="14"/>
  <c r="O67" i="14"/>
  <c r="Q67" i="14"/>
  <c r="V67" i="14"/>
  <c r="G69" i="14"/>
  <c r="I69" i="14"/>
  <c r="I68" i="14" s="1"/>
  <c r="K69" i="14"/>
  <c r="M69" i="14"/>
  <c r="O69" i="14"/>
  <c r="Q69" i="14"/>
  <c r="Q68" i="14" s="1"/>
  <c r="V69" i="14"/>
  <c r="G70" i="14"/>
  <c r="G68" i="14" s="1"/>
  <c r="I70" i="14"/>
  <c r="K70" i="14"/>
  <c r="K68" i="14" s="1"/>
  <c r="O70" i="14"/>
  <c r="O68" i="14" s="1"/>
  <c r="Q70" i="14"/>
  <c r="V70" i="14"/>
  <c r="V68" i="14" s="1"/>
  <c r="G71" i="14"/>
  <c r="I71" i="14"/>
  <c r="K71" i="14"/>
  <c r="M71" i="14"/>
  <c r="O71" i="14"/>
  <c r="Q71" i="14"/>
  <c r="V71" i="14"/>
  <c r="G72" i="14"/>
  <c r="M72" i="14" s="1"/>
  <c r="I72" i="14"/>
  <c r="K72" i="14"/>
  <c r="O72" i="14"/>
  <c r="Q72" i="14"/>
  <c r="V72" i="14"/>
  <c r="G74" i="14"/>
  <c r="M74" i="14" s="1"/>
  <c r="M73" i="14" s="1"/>
  <c r="I74" i="14"/>
  <c r="K74" i="14"/>
  <c r="K73" i="14" s="1"/>
  <c r="O74" i="14"/>
  <c r="O73" i="14" s="1"/>
  <c r="Q74" i="14"/>
  <c r="V74" i="14"/>
  <c r="V73" i="14" s="1"/>
  <c r="G75" i="14"/>
  <c r="I75" i="14"/>
  <c r="I73" i="14" s="1"/>
  <c r="K75" i="14"/>
  <c r="M75" i="14"/>
  <c r="O75" i="14"/>
  <c r="Q75" i="14"/>
  <c r="Q73" i="14" s="1"/>
  <c r="V75" i="14"/>
  <c r="G76" i="14"/>
  <c r="M76" i="14" s="1"/>
  <c r="I76" i="14"/>
  <c r="K76" i="14"/>
  <c r="O76" i="14"/>
  <c r="Q76" i="14"/>
  <c r="V76" i="14"/>
  <c r="G77" i="14"/>
  <c r="I77" i="14"/>
  <c r="K77" i="14"/>
  <c r="M77" i="14"/>
  <c r="O77" i="14"/>
  <c r="Q77" i="14"/>
  <c r="V77" i="14"/>
  <c r="AE79" i="14"/>
  <c r="AF79" i="14"/>
  <c r="G6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I20" i="13" s="1"/>
  <c r="K21" i="13"/>
  <c r="K20" i="13" s="1"/>
  <c r="M21" i="13"/>
  <c r="O21" i="13"/>
  <c r="Q21" i="13"/>
  <c r="Q20" i="13" s="1"/>
  <c r="V21" i="13"/>
  <c r="V20" i="13" s="1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G20" i="13" s="1"/>
  <c r="I24" i="13"/>
  <c r="K24" i="13"/>
  <c r="O24" i="13"/>
  <c r="O20" i="13" s="1"/>
  <c r="Q24" i="13"/>
  <c r="V24" i="13"/>
  <c r="G26" i="13"/>
  <c r="I26" i="13"/>
  <c r="K26" i="13"/>
  <c r="K25" i="13" s="1"/>
  <c r="M26" i="13"/>
  <c r="O26" i="13"/>
  <c r="Q26" i="13"/>
  <c r="V26" i="13"/>
  <c r="V25" i="13" s="1"/>
  <c r="G27" i="13"/>
  <c r="I27" i="13"/>
  <c r="K27" i="13"/>
  <c r="M27" i="13"/>
  <c r="O27" i="13"/>
  <c r="Q27" i="13"/>
  <c r="V27" i="13"/>
  <c r="G28" i="13"/>
  <c r="G25" i="13" s="1"/>
  <c r="I28" i="13"/>
  <c r="K28" i="13"/>
  <c r="O28" i="13"/>
  <c r="O25" i="13" s="1"/>
  <c r="Q28" i="13"/>
  <c r="V28" i="13"/>
  <c r="G29" i="13"/>
  <c r="M29" i="13" s="1"/>
  <c r="I29" i="13"/>
  <c r="I25" i="13" s="1"/>
  <c r="K29" i="13"/>
  <c r="O29" i="13"/>
  <c r="Q29" i="13"/>
  <c r="Q25" i="13" s="1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4" i="13"/>
  <c r="I34" i="13"/>
  <c r="K34" i="13"/>
  <c r="K33" i="13" s="1"/>
  <c r="M34" i="13"/>
  <c r="O34" i="13"/>
  <c r="Q34" i="13"/>
  <c r="V34" i="13"/>
  <c r="V33" i="13" s="1"/>
  <c r="G35" i="13"/>
  <c r="I35" i="13"/>
  <c r="K35" i="13"/>
  <c r="M35" i="13"/>
  <c r="O35" i="13"/>
  <c r="Q35" i="13"/>
  <c r="V35" i="13"/>
  <c r="G36" i="13"/>
  <c r="G33" i="13" s="1"/>
  <c r="I36" i="13"/>
  <c r="K36" i="13"/>
  <c r="O36" i="13"/>
  <c r="O33" i="13" s="1"/>
  <c r="Q36" i="13"/>
  <c r="V36" i="13"/>
  <c r="G37" i="13"/>
  <c r="M37" i="13" s="1"/>
  <c r="I37" i="13"/>
  <c r="I33" i="13" s="1"/>
  <c r="K37" i="13"/>
  <c r="O37" i="13"/>
  <c r="Q37" i="13"/>
  <c r="Q33" i="13" s="1"/>
  <c r="V37" i="13"/>
  <c r="G39" i="13"/>
  <c r="I39" i="13"/>
  <c r="I38" i="13" s="1"/>
  <c r="K39" i="13"/>
  <c r="M39" i="13"/>
  <c r="O39" i="13"/>
  <c r="Q39" i="13"/>
  <c r="Q38" i="13" s="1"/>
  <c r="V39" i="13"/>
  <c r="G40" i="13"/>
  <c r="G38" i="13" s="1"/>
  <c r="I40" i="13"/>
  <c r="K40" i="13"/>
  <c r="O40" i="13"/>
  <c r="O38" i="13" s="1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K38" i="13" s="1"/>
  <c r="O42" i="13"/>
  <c r="Q42" i="13"/>
  <c r="V42" i="13"/>
  <c r="V38" i="13" s="1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AE65" i="13"/>
  <c r="AF65" i="13"/>
  <c r="G17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K19" i="12"/>
  <c r="O19" i="12"/>
  <c r="V19" i="12"/>
  <c r="G20" i="12"/>
  <c r="I20" i="12"/>
  <c r="I19" i="12" s="1"/>
  <c r="K20" i="12"/>
  <c r="M20" i="12"/>
  <c r="M19" i="12" s="1"/>
  <c r="O20" i="12"/>
  <c r="Q20" i="12"/>
  <c r="Q19" i="12" s="1"/>
  <c r="V20" i="12"/>
  <c r="G22" i="12"/>
  <c r="I22" i="12"/>
  <c r="I21" i="12" s="1"/>
  <c r="K22" i="12"/>
  <c r="M22" i="12"/>
  <c r="O22" i="12"/>
  <c r="Q22" i="12"/>
  <c r="Q21" i="12" s="1"/>
  <c r="V22" i="12"/>
  <c r="G25" i="12"/>
  <c r="M25" i="12" s="1"/>
  <c r="I25" i="12"/>
  <c r="K25" i="12"/>
  <c r="K21" i="12" s="1"/>
  <c r="O25" i="12"/>
  <c r="Q25" i="12"/>
  <c r="V25" i="12"/>
  <c r="V21" i="12" s="1"/>
  <c r="G30" i="12"/>
  <c r="I30" i="12"/>
  <c r="K30" i="12"/>
  <c r="M30" i="12"/>
  <c r="O30" i="12"/>
  <c r="Q30" i="12"/>
  <c r="V30" i="12"/>
  <c r="G34" i="12"/>
  <c r="G21" i="12" s="1"/>
  <c r="I34" i="12"/>
  <c r="K34" i="12"/>
  <c r="O34" i="12"/>
  <c r="O21" i="12" s="1"/>
  <c r="Q34" i="12"/>
  <c r="V34" i="12"/>
  <c r="G37" i="12"/>
  <c r="I37" i="12"/>
  <c r="K37" i="12"/>
  <c r="M37" i="12"/>
  <c r="O37" i="12"/>
  <c r="Q37" i="12"/>
  <c r="V37" i="12"/>
  <c r="K39" i="12"/>
  <c r="V39" i="12"/>
  <c r="G40" i="12"/>
  <c r="I40" i="12"/>
  <c r="I39" i="12" s="1"/>
  <c r="K40" i="12"/>
  <c r="M40" i="12"/>
  <c r="O40" i="12"/>
  <c r="Q40" i="12"/>
  <c r="Q39" i="12" s="1"/>
  <c r="V40" i="12"/>
  <c r="G42" i="12"/>
  <c r="G39" i="12" s="1"/>
  <c r="I42" i="12"/>
  <c r="K42" i="12"/>
  <c r="O42" i="12"/>
  <c r="O39" i="12" s="1"/>
  <c r="Q42" i="12"/>
  <c r="V42" i="12"/>
  <c r="G44" i="12"/>
  <c r="I44" i="12"/>
  <c r="K44" i="12"/>
  <c r="M44" i="12"/>
  <c r="O44" i="12"/>
  <c r="Q44" i="12"/>
  <c r="V44" i="12"/>
  <c r="G46" i="12"/>
  <c r="K46" i="12"/>
  <c r="O46" i="12"/>
  <c r="V46" i="12"/>
  <c r="G47" i="12"/>
  <c r="I47" i="12"/>
  <c r="I46" i="12" s="1"/>
  <c r="K47" i="12"/>
  <c r="M47" i="12"/>
  <c r="M46" i="12" s="1"/>
  <c r="O47" i="12"/>
  <c r="Q47" i="12"/>
  <c r="Q46" i="12" s="1"/>
  <c r="V47" i="12"/>
  <c r="G49" i="12"/>
  <c r="K49" i="12"/>
  <c r="O49" i="12"/>
  <c r="V49" i="12"/>
  <c r="G50" i="12"/>
  <c r="I50" i="12"/>
  <c r="I49" i="12" s="1"/>
  <c r="K50" i="12"/>
  <c r="M50" i="12"/>
  <c r="M49" i="12" s="1"/>
  <c r="O50" i="12"/>
  <c r="Q50" i="12"/>
  <c r="Q49" i="12" s="1"/>
  <c r="V50" i="12"/>
  <c r="G53" i="12"/>
  <c r="I53" i="12"/>
  <c r="I52" i="12" s="1"/>
  <c r="K53" i="12"/>
  <c r="M53" i="12"/>
  <c r="O53" i="12"/>
  <c r="Q53" i="12"/>
  <c r="Q52" i="12" s="1"/>
  <c r="V53" i="12"/>
  <c r="G55" i="12"/>
  <c r="G52" i="12" s="1"/>
  <c r="I55" i="12"/>
  <c r="K55" i="12"/>
  <c r="O55" i="12"/>
  <c r="O52" i="12" s="1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K52" i="12" s="1"/>
  <c r="O57" i="12"/>
  <c r="Q57" i="12"/>
  <c r="V57" i="12"/>
  <c r="V52" i="12" s="1"/>
  <c r="G59" i="12"/>
  <c r="G58" i="12" s="1"/>
  <c r="I59" i="12"/>
  <c r="K59" i="12"/>
  <c r="K58" i="12" s="1"/>
  <c r="O59" i="12"/>
  <c r="O58" i="12" s="1"/>
  <c r="Q59" i="12"/>
  <c r="V59" i="12"/>
  <c r="V58" i="12" s="1"/>
  <c r="G61" i="12"/>
  <c r="I61" i="12"/>
  <c r="I58" i="12" s="1"/>
  <c r="K61" i="12"/>
  <c r="M61" i="12"/>
  <c r="O61" i="12"/>
  <c r="Q61" i="12"/>
  <c r="Q58" i="12" s="1"/>
  <c r="V61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I86" i="12"/>
  <c r="Q86" i="12"/>
  <c r="G87" i="12"/>
  <c r="G86" i="12" s="1"/>
  <c r="I87" i="12"/>
  <c r="K87" i="12"/>
  <c r="K86" i="12" s="1"/>
  <c r="O87" i="12"/>
  <c r="O86" i="12" s="1"/>
  <c r="Q87" i="12"/>
  <c r="V87" i="12"/>
  <c r="V86" i="12" s="1"/>
  <c r="I88" i="12"/>
  <c r="Q88" i="12"/>
  <c r="G89" i="12"/>
  <c r="M89" i="12" s="1"/>
  <c r="M88" i="12" s="1"/>
  <c r="I89" i="12"/>
  <c r="K89" i="12"/>
  <c r="K88" i="12" s="1"/>
  <c r="O89" i="12"/>
  <c r="O88" i="12" s="1"/>
  <c r="Q89" i="12"/>
  <c r="V89" i="12"/>
  <c r="V88" i="12" s="1"/>
  <c r="G92" i="12"/>
  <c r="G91" i="12" s="1"/>
  <c r="I92" i="12"/>
  <c r="K92" i="12"/>
  <c r="K91" i="12" s="1"/>
  <c r="O92" i="12"/>
  <c r="O91" i="12" s="1"/>
  <c r="Q92" i="12"/>
  <c r="V92" i="12"/>
  <c r="V91" i="12" s="1"/>
  <c r="G95" i="12"/>
  <c r="I95" i="12"/>
  <c r="I91" i="12" s="1"/>
  <c r="K95" i="12"/>
  <c r="M95" i="12"/>
  <c r="O95" i="12"/>
  <c r="Q95" i="12"/>
  <c r="Q91" i="12" s="1"/>
  <c r="V95" i="12"/>
  <c r="G97" i="12"/>
  <c r="I97" i="12"/>
  <c r="I96" i="12" s="1"/>
  <c r="K97" i="12"/>
  <c r="M97" i="12"/>
  <c r="O97" i="12"/>
  <c r="Q97" i="12"/>
  <c r="Q96" i="12" s="1"/>
  <c r="V97" i="12"/>
  <c r="G98" i="12"/>
  <c r="G96" i="12" s="1"/>
  <c r="I98" i="12"/>
  <c r="K98" i="12"/>
  <c r="O98" i="12"/>
  <c r="O96" i="12" s="1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K96" i="12" s="1"/>
  <c r="O100" i="12"/>
  <c r="Q100" i="12"/>
  <c r="V100" i="12"/>
  <c r="V96" i="12" s="1"/>
  <c r="G101" i="12"/>
  <c r="I101" i="12"/>
  <c r="K101" i="12"/>
  <c r="M101" i="12"/>
  <c r="O101" i="12"/>
  <c r="Q101" i="12"/>
  <c r="V101" i="12"/>
  <c r="G103" i="12"/>
  <c r="I103" i="12"/>
  <c r="I102" i="12" s="1"/>
  <c r="K103" i="12"/>
  <c r="M103" i="12"/>
  <c r="O103" i="12"/>
  <c r="Q103" i="12"/>
  <c r="Q102" i="12" s="1"/>
  <c r="V103" i="12"/>
  <c r="G104" i="12"/>
  <c r="M104" i="12" s="1"/>
  <c r="I104" i="12"/>
  <c r="K104" i="12"/>
  <c r="K102" i="12" s="1"/>
  <c r="O104" i="12"/>
  <c r="Q104" i="12"/>
  <c r="V104" i="12"/>
  <c r="V102" i="12" s="1"/>
  <c r="G105" i="12"/>
  <c r="I105" i="12"/>
  <c r="K105" i="12"/>
  <c r="M105" i="12"/>
  <c r="O105" i="12"/>
  <c r="Q105" i="12"/>
  <c r="V105" i="12"/>
  <c r="G106" i="12"/>
  <c r="G102" i="12" s="1"/>
  <c r="I106" i="12"/>
  <c r="K106" i="12"/>
  <c r="O106" i="12"/>
  <c r="O102" i="12" s="1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G117" i="12" s="1"/>
  <c r="I118" i="12"/>
  <c r="K118" i="12"/>
  <c r="K117" i="12" s="1"/>
  <c r="O118" i="12"/>
  <c r="O117" i="12" s="1"/>
  <c r="Q118" i="12"/>
  <c r="V118" i="12"/>
  <c r="V117" i="12" s="1"/>
  <c r="G121" i="12"/>
  <c r="I121" i="12"/>
  <c r="I117" i="12" s="1"/>
  <c r="K121" i="12"/>
  <c r="M121" i="12"/>
  <c r="O121" i="12"/>
  <c r="Q121" i="12"/>
  <c r="Q117" i="12" s="1"/>
  <c r="V121" i="12"/>
  <c r="G123" i="12"/>
  <c r="M123" i="12" s="1"/>
  <c r="I123" i="12"/>
  <c r="K123" i="12"/>
  <c r="O123" i="12"/>
  <c r="Q123" i="12"/>
  <c r="V123" i="12"/>
  <c r="G125" i="12"/>
  <c r="I125" i="12"/>
  <c r="K125" i="12"/>
  <c r="M125" i="12"/>
  <c r="O125" i="12"/>
  <c r="Q125" i="12"/>
  <c r="V125" i="12"/>
  <c r="G129" i="12"/>
  <c r="M129" i="12" s="1"/>
  <c r="I129" i="12"/>
  <c r="K129" i="12"/>
  <c r="O129" i="12"/>
  <c r="Q129" i="12"/>
  <c r="V129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G135" i="12" s="1"/>
  <c r="I136" i="12"/>
  <c r="K136" i="12"/>
  <c r="K135" i="12" s="1"/>
  <c r="O136" i="12"/>
  <c r="O135" i="12" s="1"/>
  <c r="Q136" i="12"/>
  <c r="V136" i="12"/>
  <c r="V135" i="12" s="1"/>
  <c r="G139" i="12"/>
  <c r="I139" i="12"/>
  <c r="I135" i="12" s="1"/>
  <c r="K139" i="12"/>
  <c r="M139" i="12"/>
  <c r="O139" i="12"/>
  <c r="Q139" i="12"/>
  <c r="Q135" i="12" s="1"/>
  <c r="V139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I145" i="12"/>
  <c r="I144" i="12" s="1"/>
  <c r="K145" i="12"/>
  <c r="M145" i="12"/>
  <c r="O145" i="12"/>
  <c r="Q145" i="12"/>
  <c r="Q144" i="12" s="1"/>
  <c r="V145" i="12"/>
  <c r="G147" i="12"/>
  <c r="M147" i="12" s="1"/>
  <c r="I147" i="12"/>
  <c r="K147" i="12"/>
  <c r="K144" i="12" s="1"/>
  <c r="O147" i="12"/>
  <c r="Q147" i="12"/>
  <c r="V147" i="12"/>
  <c r="V144" i="12" s="1"/>
  <c r="G150" i="12"/>
  <c r="I150" i="12"/>
  <c r="K150" i="12"/>
  <c r="M150" i="12"/>
  <c r="O150" i="12"/>
  <c r="Q150" i="12"/>
  <c r="V150" i="12"/>
  <c r="G152" i="12"/>
  <c r="G144" i="12" s="1"/>
  <c r="I152" i="12"/>
  <c r="K152" i="12"/>
  <c r="O152" i="12"/>
  <c r="O144" i="12" s="1"/>
  <c r="Q152" i="12"/>
  <c r="V152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I157" i="12"/>
  <c r="Q157" i="12"/>
  <c r="G158" i="12"/>
  <c r="G157" i="12" s="1"/>
  <c r="I158" i="12"/>
  <c r="K158" i="12"/>
  <c r="K157" i="12" s="1"/>
  <c r="O158" i="12"/>
  <c r="O157" i="12" s="1"/>
  <c r="Q158" i="12"/>
  <c r="V158" i="12"/>
  <c r="V157" i="12" s="1"/>
  <c r="G160" i="12"/>
  <c r="M160" i="12" s="1"/>
  <c r="I160" i="12"/>
  <c r="K160" i="12"/>
  <c r="K159" i="12" s="1"/>
  <c r="O160" i="12"/>
  <c r="O159" i="12" s="1"/>
  <c r="Q160" i="12"/>
  <c r="V160" i="12"/>
  <c r="V159" i="12" s="1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6" i="12"/>
  <c r="I166" i="12"/>
  <c r="I159" i="12" s="1"/>
  <c r="K166" i="12"/>
  <c r="M166" i="12"/>
  <c r="O166" i="12"/>
  <c r="Q166" i="12"/>
  <c r="Q159" i="12" s="1"/>
  <c r="V166" i="12"/>
  <c r="G170" i="12"/>
  <c r="I170" i="12"/>
  <c r="I169" i="12" s="1"/>
  <c r="K170" i="12"/>
  <c r="M170" i="12"/>
  <c r="O170" i="12"/>
  <c r="Q170" i="12"/>
  <c r="Q169" i="12" s="1"/>
  <c r="V170" i="12"/>
  <c r="G171" i="12"/>
  <c r="G169" i="12" s="1"/>
  <c r="I171" i="12"/>
  <c r="K171" i="12"/>
  <c r="O171" i="12"/>
  <c r="O169" i="12" s="1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K169" i="12" s="1"/>
  <c r="O173" i="12"/>
  <c r="Q173" i="12"/>
  <c r="V173" i="12"/>
  <c r="V169" i="12" s="1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AE179" i="12"/>
  <c r="AF179" i="12"/>
  <c r="I20" i="1"/>
  <c r="I19" i="1"/>
  <c r="I18" i="1"/>
  <c r="I17" i="1"/>
  <c r="I80" i="1"/>
  <c r="J79" i="1" s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63" i="1" l="1"/>
  <c r="J69" i="1"/>
  <c r="J57" i="1"/>
  <c r="J53" i="1"/>
  <c r="J61" i="1"/>
  <c r="J67" i="1"/>
  <c r="J55" i="1"/>
  <c r="J59" i="1"/>
  <c r="J65" i="1"/>
  <c r="J71" i="1"/>
  <c r="J73" i="1"/>
  <c r="J75" i="1"/>
  <c r="J77" i="1"/>
  <c r="J51" i="1"/>
  <c r="J52" i="1"/>
  <c r="J58" i="1"/>
  <c r="J62" i="1"/>
  <c r="J66" i="1"/>
  <c r="J68" i="1"/>
  <c r="J72" i="1"/>
  <c r="J74" i="1"/>
  <c r="J78" i="1"/>
  <c r="J54" i="1"/>
  <c r="J56" i="1"/>
  <c r="J60" i="1"/>
  <c r="J64" i="1"/>
  <c r="J70" i="1"/>
  <c r="J76" i="1"/>
  <c r="G28" i="1"/>
  <c r="G23" i="1"/>
  <c r="A23" i="1" s="1"/>
  <c r="A24" i="1" s="1"/>
  <c r="G24" i="1" s="1"/>
  <c r="A27" i="1" s="1"/>
  <c r="A29" i="1" s="1"/>
  <c r="G29" i="1" s="1"/>
  <c r="G27" i="1" s="1"/>
  <c r="M50" i="14"/>
  <c r="G73" i="14"/>
  <c r="M32" i="14"/>
  <c r="M31" i="14" s="1"/>
  <c r="M20" i="14"/>
  <c r="M18" i="14" s="1"/>
  <c r="M12" i="14"/>
  <c r="M8" i="14" s="1"/>
  <c r="G50" i="14"/>
  <c r="M70" i="14"/>
  <c r="M68" i="14" s="1"/>
  <c r="M38" i="13"/>
  <c r="M40" i="13"/>
  <c r="M36" i="13"/>
  <c r="M33" i="13" s="1"/>
  <c r="M28" i="13"/>
  <c r="M25" i="13" s="1"/>
  <c r="M24" i="13"/>
  <c r="M20" i="13" s="1"/>
  <c r="M12" i="13"/>
  <c r="M8" i="13" s="1"/>
  <c r="M159" i="12"/>
  <c r="M171" i="12"/>
  <c r="M169" i="12" s="1"/>
  <c r="G159" i="12"/>
  <c r="M158" i="12"/>
  <c r="M157" i="12" s="1"/>
  <c r="M152" i="12"/>
  <c r="M144" i="12" s="1"/>
  <c r="M136" i="12"/>
  <c r="M135" i="12" s="1"/>
  <c r="M118" i="12"/>
  <c r="M117" i="12" s="1"/>
  <c r="M106" i="12"/>
  <c r="M102" i="12" s="1"/>
  <c r="M98" i="12"/>
  <c r="M96" i="12" s="1"/>
  <c r="M92" i="12"/>
  <c r="M91" i="12" s="1"/>
  <c r="G88" i="12"/>
  <c r="M87" i="12"/>
  <c r="M86" i="12" s="1"/>
  <c r="M59" i="12"/>
  <c r="M58" i="12" s="1"/>
  <c r="M55" i="12"/>
  <c r="M52" i="12" s="1"/>
  <c r="M42" i="12"/>
  <c r="M39" i="12" s="1"/>
  <c r="M34" i="12"/>
  <c r="M21" i="12" s="1"/>
  <c r="M15" i="12"/>
  <c r="M8" i="12" s="1"/>
  <c r="J43" i="1"/>
  <c r="J39" i="1"/>
  <c r="J44" i="1" s="1"/>
  <c r="J40" i="1"/>
  <c r="J42" i="1"/>
  <c r="J41" i="1"/>
  <c r="H44" i="1"/>
  <c r="I21" i="1"/>
  <c r="J28" i="1"/>
  <c r="J26" i="1"/>
  <c r="G38" i="1"/>
  <c r="F38" i="1"/>
  <c r="H32" i="1"/>
  <c r="J23" i="1"/>
  <c r="J24" i="1"/>
  <c r="J25" i="1"/>
  <c r="J27" i="1"/>
  <c r="E24" i="1"/>
  <c r="E26" i="1"/>
  <c r="J8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<sst xmlns="http://schemas.openxmlformats.org/spreadsheetml/2006/main" count="1770" uniqueCount="620">
  <si>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</si>
  <si>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</si>
  <si>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</si>
  <si>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</si>
  <si>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</si>
  <si>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</si>
  <si>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</si>
  <si>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</si>
  <si>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</si>
  <si>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</si>
  <si>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</si>
  <si>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</si>
  <si>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</si>
  <si>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</si>
  <si>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</si>
  <si>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</si>
  <si>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</si>
  <si>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</si>
  <si>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</si>
  <si>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</si>
  <si>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</si>
  <si>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</si>
  <si>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</si>
  <si>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</si>
  <si>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</si>
  <si>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</si>
  <si>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</si>
  <si>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</si>
  <si>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</si>
  <si>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</si>
  <si>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</si>
  <si>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</si>
  <si>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</si>
  <si>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</si>
  <si>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</si>
  <si>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</si>
  <si>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</si>
  <si>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</si>
  <si>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</si>
  <si>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</si>
  <si>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</si>
  <si>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</si>
  <si>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</si>
  <si>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17-05.01</t>
  </si>
  <si>
    <t>Bratislavská 41 - oprava bytové jednotky 16.3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</si>
  <si>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</si>
  <si>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</si>
  <si>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</si>
  <si>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</si>
  <si>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</si>
  <si>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</si>
  <si>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</si>
  <si>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</si>
  <si>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16.3</t>
  </si>
  <si>
    <t>Stavební část</t>
  </si>
  <si>
    <t>2</t>
  </si>
  <si>
    <t>Elektroinstalace</t>
  </si>
  <si>
    <t>3</t>
  </si>
  <si>
    <t>ZTI, ÚT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</si>
  <si>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</si>
  <si>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</si>
  <si>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</si>
  <si>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</si>
  <si>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</si>
  <si>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</si>
  <si>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</si>
  <si>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</si>
  <si>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</si>
  <si>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</si>
  <si>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</si>
  <si>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</si>
  <si>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</si>
  <si>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</si>
  <si>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</si>
  <si>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</si>
  <si>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</si>
  <si>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</si>
  <si>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</si>
  <si>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</si>
  <si>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</si>
  <si>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</si>
  <si>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</si>
  <si>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</si>
  <si>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</si>
  <si>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</si>
  <si>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</si>
  <si>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</si>
  <si>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</si>
  <si>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</si>
  <si>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</si>
  <si>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</si>
  <si>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</si>
  <si>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</si>
  <si>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</si>
  <si>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</si>
  <si>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</si>
  <si>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</si>
  <si>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</si>
  <si>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</si>
  <si>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</si>
  <si>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</si>
  <si>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</si>
  <si>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</si>
  <si>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</si>
  <si>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</si>
  <si>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</si>
  <si>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</si>
  <si>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</si>
  <si>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</si>
  <si>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</si>
  <si>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</si>
  <si>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</si>
  <si>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</si>
  <si>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</si>
  <si>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</si>
  <si>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</si>
  <si>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</si>
  <si>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</si>
  <si>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</si>
  <si>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</si>
  <si>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</si>
  <si>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</si>
  <si>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</si>
  <si>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</si>
  <si>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</si>
  <si>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</si>
  <si>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</si>
  <si>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</si>
  <si>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</si>
  <si>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</si>
  <si>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</si>
  <si>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</si>
  <si>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</si>
  <si>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</si>
  <si>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</si>
  <si>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</si>
  <si>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</si>
  <si>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</si>
  <si>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</si>
  <si>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</si>
  <si>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</si>
  <si>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</si>
  <si>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</si>
  <si>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</si>
  <si>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</si>
  <si>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</si>
  <si>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</si>
  <si>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</si>
  <si>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</si>
  <si>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310236261RT1</t>
  </si>
  <si>
    <t>Zazdívka otvorů pl. 0,09 m2 cihlami, tl. zdi 60 cm, s použitím suché maltové směsi</t>
  </si>
  <si>
    <t>kus</t>
  </si>
  <si>
    <t>RTS 17/ I</t>
  </si>
  <si>
    <t>POL1_</t>
  </si>
  <si>
    <t>VV</t>
  </si>
  <si>
    <t>319202321R00</t>
  </si>
  <si>
    <t>Vyrovnání povrchu zdiva přizděním do tl. 8 cm</t>
  </si>
  <si>
    <t>m2</t>
  </si>
  <si>
    <t>u sprchového koutu : 1,0*2*2,7</t>
  </si>
  <si>
    <t>342264051RT2</t>
  </si>
  <si>
    <t>Podhled sádrokartonový na zavěšenou ocel. konstr., desky protipožární tl. 12,5 mm, bez izolace</t>
  </si>
  <si>
    <t>4,91+10,07+21,88+21,77</t>
  </si>
  <si>
    <t>342264051RT4</t>
  </si>
  <si>
    <t>Podhled sádrokartonový na zavěšenou ocel. konstr., desky požár. impreg. tl. 12,5 mm, bez izolace</t>
  </si>
  <si>
    <t>4,36</t>
  </si>
  <si>
    <t>342264098R00</t>
  </si>
  <si>
    <t>Příplatek k podhledu sádrokart. za plochu do 10 m2</t>
  </si>
  <si>
    <t>4,91+4,36</t>
  </si>
  <si>
    <t>612401391R00</t>
  </si>
  <si>
    <t>Omítka malých ploch stěn do 1 m2</t>
  </si>
  <si>
    <t>602011112RT3</t>
  </si>
  <si>
    <t>Omítka jádrová, ručně, tloušťka vrstvy 15 mm</t>
  </si>
  <si>
    <t>1.02 : (1,9+1,98+0,7+0,57+1,15+2,491)*2,1-0,6*1,97</t>
  </si>
  <si>
    <t>1.03 : (2,5+0,7)*0,6</t>
  </si>
  <si>
    <t>612409991RT2</t>
  </si>
  <si>
    <t>Začištění omítek kolem oken,dveří apod., s použitím suché maltové směsi</t>
  </si>
  <si>
    <t>m</t>
  </si>
  <si>
    <t>1.01 : 1,902*2+2,79*2-0,9-0,8*2-0,8</t>
  </si>
  <si>
    <t>1.02 : 1,9+1,98+0,7+0,57+1,15+2,491</t>
  </si>
  <si>
    <t>1.03 : 5,161+2,01+5,139+1,98-0,8*2</t>
  </si>
  <si>
    <t>2,5+0,7</t>
  </si>
  <si>
    <t>612421637R00</t>
  </si>
  <si>
    <t>Omítka vnitřní zdiva, MVC, štuková</t>
  </si>
  <si>
    <t>1.01 : (1,902*2+2,79*2)*2,92-0,9*1,97-0,8*1,97*2-0,8*1,97</t>
  </si>
  <si>
    <t>1.02 : (1,9+1,98+0,7+0,57+1,15+2,491)*0,6</t>
  </si>
  <si>
    <t>1.03 : (5,161+2,01+5,139+1,98)*2,92-0,8*1,97*2</t>
  </si>
  <si>
    <t>612421431R00</t>
  </si>
  <si>
    <t>Oprava vápen.omítek stěn do 50 % pl. - štukových</t>
  </si>
  <si>
    <t>1.04 : (4,824+4,68+4,894+4,123)*2,92-0,8*1,97</t>
  </si>
  <si>
    <t>1.05 : (5,13*2+4,37+4,31)*2,92-0,8*1,97</t>
  </si>
  <si>
    <t>612425921R00</t>
  </si>
  <si>
    <t>Omítka vápenná vnitřního ostění - hladká</t>
  </si>
  <si>
    <t>zapravení dveř.otvorů před osaz.onložk.zárubní : (0,6+0,8*3+2,0*2*4)*0,3</t>
  </si>
  <si>
    <t>631663111R00</t>
  </si>
  <si>
    <t>Oprava trhlin epoxidovou pryskyřicí</t>
  </si>
  <si>
    <t>2,0</t>
  </si>
  <si>
    <t>771101116R00</t>
  </si>
  <si>
    <t>Vyrovnání podkladů samonivel. hmotou tl. do 30 mm</t>
  </si>
  <si>
    <t>POL1_1</t>
  </si>
  <si>
    <t>62,99</t>
  </si>
  <si>
    <t>23521594.AR</t>
  </si>
  <si>
    <t>Stěrka podlahová samonivelační - dodávka</t>
  </si>
  <si>
    <t>kg</t>
  </si>
  <si>
    <t>SPCM</t>
  </si>
  <si>
    <t>POL3_1</t>
  </si>
  <si>
    <t>Položka pořadí 12 : 62,99000*8</t>
  </si>
  <si>
    <t>648991113RT3</t>
  </si>
  <si>
    <t>Osazení parapet.desek plast. a lamin. š.nad 20cm, včetně dodávky plastové parapetní desky š. 300 mm</t>
  </si>
  <si>
    <t>1,18*4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</si>
  <si>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</si>
  <si>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</si>
  <si>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</si>
  <si>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</si>
  <si>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</si>
  <si>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</t>
  </si>
  <si>
    <t>soubor</t>
  </si>
  <si>
    <t>Vlastní</t>
  </si>
  <si>
    <t>Indiv</t>
  </si>
  <si>
    <t>9502</t>
  </si>
  <si>
    <t>Průběžný úklid bytu vč. společných prostor domu - mokrou cestou</t>
  </si>
  <si>
    <t>9503</t>
  </si>
  <si>
    <t>Závěrečný úklid bytu vč. společných prostor domu</t>
  </si>
  <si>
    <t>963016111R00</t>
  </si>
  <si>
    <t>DMTZ podhledu SDK, kovová kce., 1xoplášť.12,5 mm</t>
  </si>
  <si>
    <t>963016994R00</t>
  </si>
  <si>
    <t>Příplatek za DMTZ vrstvy tepelné izolace tl.100 mm</t>
  </si>
  <si>
    <t>Položka pořadí 20 : 62,99000</t>
  </si>
  <si>
    <t>965081713RT1</t>
  </si>
  <si>
    <t>Bourání dlažeb keramických tl.10 mm, nad 1 m2, ručně, dlaždice keramické</t>
  </si>
  <si>
    <t>968072455R00</t>
  </si>
  <si>
    <t>Vybourání kovových dveřních zárubní pl. do 2 m2</t>
  </si>
  <si>
    <t>0,9*2,0+0,8*2,0*3+0,6*2,0</t>
  </si>
  <si>
    <t>968096002R00</t>
  </si>
  <si>
    <t xml:space="preserve">Bourání parapetů plastových š. do 50 cm </t>
  </si>
  <si>
    <t>Položka pořadí 14 : 4,72000</t>
  </si>
  <si>
    <t>978013161R00</t>
  </si>
  <si>
    <t>Otlučení omítek vnitřních stěn v rozsahu do 50 %</t>
  </si>
  <si>
    <t>Položka pořadí 9 : 106,23412</t>
  </si>
  <si>
    <t>978013191R00</t>
  </si>
  <si>
    <t>Otlučení omítek vnitřních stěn v rozsahu do 100 %</t>
  </si>
  <si>
    <t>1.02 : (1,9+1,98+0,7+0,57+1,15+2,491)*2,92-0,6*1,97</t>
  </si>
  <si>
    <t>978059521R00</t>
  </si>
  <si>
    <t>Odsekání vnitřních obkladů stěn do 2 m2</t>
  </si>
  <si>
    <t>725240812R00</t>
  </si>
  <si>
    <t>Demontáž sprchových mís bez výtokových armatur</t>
  </si>
  <si>
    <t>725290010RA0</t>
  </si>
  <si>
    <t>Demontáž klozetu včetně splachovací nádrže</t>
  </si>
  <si>
    <t>725290020RA0</t>
  </si>
  <si>
    <t>Demontáž umyvadla včetně baterie a konzol</t>
  </si>
  <si>
    <t>766662811R00</t>
  </si>
  <si>
    <t>Demontáž prahů dveří 1křídlových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</si>
  <si>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</si>
  <si>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</si>
  <si>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</si>
  <si>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</si>
  <si>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96504825</t>
  </si>
  <si>
    <t>Očištění povrchu podlah a odstranění nerovností</t>
  </si>
  <si>
    <t>999281108R00</t>
  </si>
  <si>
    <t>Přesun hmot pro opravy a údržbu do výšky 12 m</t>
  </si>
  <si>
    <t>t</t>
  </si>
  <si>
    <t>POL7_</t>
  </si>
  <si>
    <t>711210020RA0</t>
  </si>
  <si>
    <t>Stěrka hydroizolační těsnící hmotou, vč. dodplňků (pásky, rohy)</t>
  </si>
  <si>
    <t>POL2_7</t>
  </si>
  <si>
    <t>1.02 : 4,36+(1,9+1,98+0,7+0,57+1,15+2,491-0,6)*0,1+1,0*2*2,0</t>
  </si>
  <si>
    <t>713111221RO6</t>
  </si>
  <si>
    <t>Montáž parozábrany, zavěšené podhl., přelep. spojů, DEKFOL N AL 170 speciál</t>
  </si>
  <si>
    <t>Položka pořadí 2 : 58,63000</t>
  </si>
  <si>
    <t>Položka pořadí 3 : 4,36000</t>
  </si>
  <si>
    <t>998713202R00</t>
  </si>
  <si>
    <t>Přesun hmot pro izolace tepelné, výšky do 12 m</t>
  </si>
  <si>
    <t>72501</t>
  </si>
  <si>
    <t>Dřez nerezový s odkapem</t>
  </si>
  <si>
    <t>72502</t>
  </si>
  <si>
    <t>Varná deska indukční</t>
  </si>
  <si>
    <t>72503</t>
  </si>
  <si>
    <t>Vestavná trouba</t>
  </si>
  <si>
    <t>72504</t>
  </si>
  <si>
    <t>Cirkulační digestoř s uhlíkovým filtrem</t>
  </si>
  <si>
    <t>72505</t>
  </si>
  <si>
    <t>Zrcadlo nad umyvadlem</t>
  </si>
  <si>
    <t>766661112R00</t>
  </si>
  <si>
    <t>Montáž dveří do zárubně,otevíravých 1kř.do 0,8 m</t>
  </si>
  <si>
    <t>POL1_7</t>
  </si>
  <si>
    <t>766670011R00</t>
  </si>
  <si>
    <t>Montáž obložkové zárubně a dřevěného křídla dveří</t>
  </si>
  <si>
    <t>766670021R00</t>
  </si>
  <si>
    <t>Montáž kliky a štítku</t>
  </si>
  <si>
    <t>76601</t>
  </si>
  <si>
    <t xml:space="preserve">Seřízení, úprava a vyčištění oken </t>
  </si>
  <si>
    <t>76602</t>
  </si>
  <si>
    <t>Vstupní plastové dveře, 1kř., plné, 90x200 cm, kování tř. 4, kukátko, jmenovka, číslo bytu</t>
  </si>
  <si>
    <t>766695212R01</t>
  </si>
  <si>
    <t>Montáž prahů dveří jednokřídlových š. do 10 cm, vč. dodávky prahu s vícevrstvým lakem</t>
  </si>
  <si>
    <t>766810010RAE</t>
  </si>
  <si>
    <t>Kuchyňské linky dodávka a montáž, linka 240 cm</t>
  </si>
  <si>
    <t>54914620R</t>
  </si>
  <si>
    <t>Dveřní kování PRAKTIK klíč Cr</t>
  </si>
  <si>
    <t>POL3_7</t>
  </si>
  <si>
    <t>61160110R</t>
  </si>
  <si>
    <t xml:space="preserve">Dveře vnitřní fólie KLASIK plné 1kř. 60x197 </t>
  </si>
  <si>
    <t>POL3_</t>
  </si>
  <si>
    <t>61160112R</t>
  </si>
  <si>
    <t xml:space="preserve">Dveře vnitřní fólie KLASIK plné 1kř. 80x197 </t>
  </si>
  <si>
    <t>61160612R</t>
  </si>
  <si>
    <t xml:space="preserve">Dveře vnitřní fólie KLASIK 2/3 sklo 1kř. 80x197 </t>
  </si>
  <si>
    <t>61181500R</t>
  </si>
  <si>
    <t>Zárubeň obložková NORMAL š. 60cm/st.  6-17cm fólie, bílá, dub, buk, třešeň, javor, ořech AM</t>
  </si>
  <si>
    <t>61181502R</t>
  </si>
  <si>
    <t>Zárubeň obložková NORMAL š. 80cm/st.  6-17cm fólie, bílá, dub, buk, třešeň, javor, ořech AM</t>
  </si>
  <si>
    <t>998766202R00</t>
  </si>
  <si>
    <t>Přesun hmot pro truhlářské konstr., výšky do 12 m</t>
  </si>
  <si>
    <t>771475014R00</t>
  </si>
  <si>
    <t>Obklad soklíků keram.rovných, tmel,výška 5 cm</t>
  </si>
  <si>
    <t>771479001R00</t>
  </si>
  <si>
    <t>Řezání dlaždic keramických pro soklíky</t>
  </si>
  <si>
    <t>Položka pořadí 58 : 18,77400</t>
  </si>
  <si>
    <t>771575111RT6</t>
  </si>
  <si>
    <t>Montáž podlah keram.,hladké, tmel, 45x45 cm</t>
  </si>
  <si>
    <t>4,91+4,36+10,07</t>
  </si>
  <si>
    <t>771578011R00</t>
  </si>
  <si>
    <t>Spára podlaha - stěna, silikonem</t>
  </si>
  <si>
    <t>1.02 : 1,9+1,98+0,7+0,57+1,15+2,491+2,1*5+0,9*2+0,6+1,0</t>
  </si>
  <si>
    <t>2,4+0,7</t>
  </si>
  <si>
    <t>771579795R00</t>
  </si>
  <si>
    <t>Příplatek za spárování vodotěsnou hmotou - plošně</t>
  </si>
  <si>
    <t>Položka pořadí 58 : 18,77400*0,1</t>
  </si>
  <si>
    <t>Položka pořadí 60 : 19,34000</t>
  </si>
  <si>
    <t>59764206R</t>
  </si>
  <si>
    <t>Dlažba keramická 300x300x9 mm dle výběru investora</t>
  </si>
  <si>
    <t>Položka pořadí 62 : 21,21740*1,12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</si>
  <si>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</si>
  <si>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</si>
  <si>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</si>
  <si>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</si>
  <si>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1.04 : 4,824+4,68+4,894+4,123-0,8</t>
  </si>
  <si>
    <t>1.05 : 5,13*2+4,37+4,31-0,8</t>
  </si>
  <si>
    <t>776522</t>
  </si>
  <si>
    <t>Montáž povlakových podlah z pásů PVC celoplošným lepením- PVC ve specifikaci</t>
  </si>
  <si>
    <t>21,88+21,77</t>
  </si>
  <si>
    <t>284123</t>
  </si>
  <si>
    <t>PVC podlaha  min.zátěžová třída dle klasifikace EN685- min. 23 nebo 31, protiskluznost R10</t>
  </si>
  <si>
    <t>Položka pořadí 66 : 43,65000*1,1</t>
  </si>
  <si>
    <t>998776202R00</t>
  </si>
  <si>
    <t>Přesun hmot pro podlahy povlakové, výšky do 12 m</t>
  </si>
  <si>
    <t>781101210R00</t>
  </si>
  <si>
    <t>Penetrace podkladu pod obklady</t>
  </si>
  <si>
    <t>Položka pořadí 70 : 19,19910</t>
  </si>
  <si>
    <t>781415016RT6</t>
  </si>
  <si>
    <t>Montáž obkladů stěn, porovin.,tmel, nad 20x25 cm</t>
  </si>
  <si>
    <t>781419706R00</t>
  </si>
  <si>
    <t>Příplatek za spárovací vodotěsnou hmotu - plošně</t>
  </si>
  <si>
    <t>781497121R00</t>
  </si>
  <si>
    <t xml:space="preserve">Lišta hliníková rohová k obkladům </t>
  </si>
  <si>
    <t>2,1</t>
  </si>
  <si>
    <t>597813720R</t>
  </si>
  <si>
    <t>Obkládačka 20x40 cm dle výběru investora</t>
  </si>
  <si>
    <t>Položka pořadí 70 : 19,19910*1,12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</si>
  <si>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</si>
  <si>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</si>
  <si>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</si>
  <si>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</si>
  <si>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</si>
  <si>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</si>
  <si>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784167101R00</t>
  </si>
  <si>
    <t>Vyhlazení disperzním tmelem</t>
  </si>
  <si>
    <t>784450020RA0</t>
  </si>
  <si>
    <t>Malba ze směsi Remal, penetrace 1x, bílá 2x</t>
  </si>
  <si>
    <t>POL2_</t>
  </si>
  <si>
    <t>Položka pořadí 8 : 64,74968</t>
  </si>
  <si>
    <t>784450025RA0</t>
  </si>
  <si>
    <t>Malba ze směsi Remal na SDK, penetrace 1x, bílá 2x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</si>
  <si>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</si>
  <si>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</si>
  <si>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</si>
  <si>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</si>
  <si>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</si>
  <si>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</si>
  <si>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</si>
  <si>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</si>
  <si>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</si>
  <si>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</si>
  <si>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</si>
  <si>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</si>
  <si>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</si>
  <si>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</si>
  <si>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</si>
  <si>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</si>
  <si>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</si>
  <si>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</si>
  <si>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</si>
  <si>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</si>
  <si>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</si>
  <si>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</si>
  <si>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</si>
  <si>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</si>
  <si>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</t>
  </si>
  <si>
    <t>103</t>
  </si>
  <si>
    <t>Rozvodnice na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</si>
  <si>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</si>
  <si>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</si>
  <si>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</si>
  <si>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</si>
  <si>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</si>
  <si>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</si>
  <si>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</si>
  <si>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</si>
  <si>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</si>
  <si>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</si>
  <si>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</si>
  <si>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</si>
  <si>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</si>
  <si>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</si>
  <si>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</si>
  <si>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</si>
  <si>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</si>
  <si>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</si>
  <si>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</si>
  <si>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</si>
  <si>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</si>
  <si>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</si>
  <si>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</si>
  <si>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</si>
  <si>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</si>
  <si>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</si>
  <si>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</si>
  <si>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309</t>
  </si>
  <si>
    <t>Vodič CY 6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</si>
  <si>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</si>
  <si>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</si>
  <si>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</si>
  <si>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</si>
  <si>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</si>
  <si>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</si>
  <si>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</si>
  <si>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</si>
  <si>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</si>
  <si>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</si>
  <si>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</si>
  <si>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</si>
  <si>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</si>
  <si>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</si>
  <si>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</si>
  <si>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</si>
  <si>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</si>
  <si>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</si>
  <si>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</si>
  <si>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</si>
  <si>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</si>
  <si>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</si>
  <si>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</si>
  <si>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</si>
  <si>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</si>
  <si>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</si>
  <si>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</si>
  <si>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</si>
  <si>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</si>
  <si>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</si>
  <si>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</si>
  <si>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</si>
  <si>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</si>
  <si>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</si>
  <si>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</si>
  <si>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</si>
  <si>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</si>
  <si>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</si>
  <si>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</si>
  <si>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</si>
  <si>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</si>
  <si>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</si>
  <si>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</si>
  <si>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</si>
  <si>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</si>
  <si>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</si>
  <si>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</si>
  <si>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</si>
  <si>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</si>
  <si>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</si>
  <si>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</si>
  <si>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</si>
  <si>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</si>
  <si>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</si>
  <si>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</si>
  <si>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</si>
  <si>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</si>
  <si>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</si>
  <si>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</si>
  <si>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</si>
  <si>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</si>
  <si>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</si>
  <si>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</si>
  <si>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</si>
  <si>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</si>
  <si>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</si>
  <si>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</si>
  <si>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</si>
  <si>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</si>
  <si>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</si>
  <si>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</si>
  <si>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721176104R00</t>
  </si>
  <si>
    <t>Potrubí HT připojovací D 75 x 1,9 mm</t>
  </si>
  <si>
    <t>RTS 14/ I</t>
  </si>
  <si>
    <t>721176105R00</t>
  </si>
  <si>
    <t>Potrubí HT připojovací D 110 x 2,7 mm</t>
  </si>
  <si>
    <t>721194103R00</t>
  </si>
  <si>
    <t>Vyvedení odpadních výpustek D 32 x 1,8</t>
  </si>
  <si>
    <t>RTS 16/ II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</si>
  <si>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</si>
  <si>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</si>
  <si>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</si>
  <si>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</si>
  <si>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</si>
  <si>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</si>
  <si>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</si>
  <si>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</si>
  <si>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</si>
  <si>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</si>
  <si>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</si>
  <si>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</si>
  <si>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722172411R00</t>
  </si>
  <si>
    <t>Potrubí z PPR PN20, D 20x2,8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</si>
  <si>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</si>
  <si>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</si>
  <si>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</si>
  <si>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</si>
  <si>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</si>
  <si>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</si>
  <si>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</si>
  <si>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</si>
  <si>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</si>
  <si>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</si>
  <si>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</si>
  <si>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</si>
  <si>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</si>
  <si>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</si>
  <si>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</si>
  <si>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</si>
  <si>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</si>
  <si>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</si>
  <si>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</si>
  <si>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</si>
  <si>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</si>
  <si>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</si>
  <si>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</si>
  <si>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</si>
  <si>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</si>
  <si>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</si>
  <si>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</si>
  <si>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</si>
  <si>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</si>
  <si>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</si>
  <si>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</si>
  <si>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</si>
  <si>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</si>
  <si>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</si>
  <si>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</si>
  <si>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</si>
  <si>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</si>
  <si>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</si>
  <si>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</si>
  <si>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</si>
  <si>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</si>
  <si>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</si>
  <si>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</si>
  <si>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</si>
  <si>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</si>
  <si>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</si>
  <si>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</si>
  <si>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</si>
  <si>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</si>
  <si>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</si>
  <si>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</si>
  <si>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55484471.AR</t>
  </si>
  <si>
    <t>Dveře sprchové třídilné 90cm, sklo čiré SD2/90 S</t>
  </si>
  <si>
    <t>998725203R00</t>
  </si>
  <si>
    <t>Přesun hmot pro zařizovací předměty, výšky do 24 m</t>
  </si>
  <si>
    <t>7312493</t>
  </si>
  <si>
    <t>Montáž závěsných kotlů s externím zásobníkem TV</t>
  </si>
  <si>
    <t>Elektrokotel 2,0-18,0 kW s externím zásobníkem TV o objemu 58l</t>
  </si>
  <si>
    <t>735157665R00</t>
  </si>
  <si>
    <t>Otopná těl.panel.Radik Ventil Kompakt 22  600/ 900</t>
  </si>
  <si>
    <t>735157680R00</t>
  </si>
  <si>
    <t>Otopná těl.panel.Radik Ventil Kompakt 22  900/ 400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</si>
  <si>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</si>
  <si>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</si>
  <si>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</si>
  <si>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</si>
  <si>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</si>
  <si>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Termostatický ventil přímý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</si>
  <si>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</si>
  <si>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</si>
  <si>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</si>
  <si>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</si>
  <si>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</si>
  <si>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</si>
  <si>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</si>
  <si>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</si>
  <si>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</si>
  <si>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</si>
  <si>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</si>
  <si>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</si>
  <si>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</si>
  <si>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</si>
  <si>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</si>
  <si>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2403</t>
  </si>
  <si>
    <t>Nerezová cirkulační digestoř výsuvný,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</si>
  <si>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</si>
  <si>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</si>
  <si>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2405</t>
  </si>
  <si>
    <t>Vnitřní krycí mřížka na ventilátor</t>
  </si>
  <si>
    <t>2406</t>
  </si>
  <si>
    <t>Úprava otvoru pro osazení ventilátoru (vyvložkování potinkovým SPIRO potrubím)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</si>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</sst>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6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algorithmName="SHA-512" hashValue="2DwN/l064k+P2sXZFOSyn5sdOwNvYaWfOYe6uzH13nK02pDYmH3Gpq/re5vdlNBJogPLSHm9f7k71ZeoMY2qWQ==" saltValue="5IBz8e3ad2xUralniag/v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8" t="s">
        <v>24</v>
      </c>
      <c r="C2" s="79"/>
      <c r="D2" s="80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81"/>
      <c r="C3" s="79"/>
      <c r="D3" s="82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83"/>
      <c r="C4" s="84"/>
      <c r="D4" s="85"/>
      <c r="E4" s="219"/>
      <c r="F4" s="219"/>
      <c r="G4" s="219"/>
      <c r="H4" s="219"/>
      <c r="I4" s="219"/>
      <c r="J4" s="220"/>
    </row>
    <row r="5" spans="1:15" ht="24" customHeight="1" x14ac:dyDescent="0.2">
      <c r="A5" s="3"/>
      <c r="B5" s="46" t="s">
        <v>23</v>
      </c>
      <c r="C5" s="4"/>
      <c r="D5" s="86" t="s">
        <v>45</v>
      </c>
      <c r="E5" s="25"/>
      <c r="F5" s="25"/>
      <c r="G5" s="25"/>
      <c r="H5" s="27" t="s">
        <v>42</v>
      </c>
      <c r="I5" s="86" t="s">
        <v>49</v>
      </c>
      <c r="J5" s="10"/>
    </row>
    <row r="6" spans="1:15" ht="15.75" customHeight="1" x14ac:dyDescent="0.2">
      <c r="A6" s="3"/>
      <c r="B6" s="40"/>
      <c r="C6" s="25"/>
      <c r="D6" s="86" t="s">
        <v>46</v>
      </c>
      <c r="E6" s="25"/>
      <c r="F6" s="25"/>
      <c r="G6" s="25"/>
      <c r="H6" s="27" t="s">
        <v>36</v>
      </c>
      <c r="I6" s="86" t="s">
        <v>50</v>
      </c>
      <c r="J6" s="10"/>
    </row>
    <row r="7" spans="1:15" ht="15.75" customHeight="1" x14ac:dyDescent="0.2">
      <c r="A7" s="3"/>
      <c r="B7" s="41"/>
      <c r="C7" s="88" t="s">
        <v>48</v>
      </c>
      <c r="D7" s="87" t="s">
        <v>47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34"/>
      <c r="E11" s="234"/>
      <c r="F11" s="234"/>
      <c r="G11" s="234"/>
      <c r="H11" s="27" t="s">
        <v>42</v>
      </c>
      <c r="I11" s="90"/>
      <c r="J11" s="10"/>
    </row>
    <row r="12" spans="1:15" ht="15.75" customHeight="1" x14ac:dyDescent="0.2">
      <c r="A12" s="3"/>
      <c r="B12" s="40"/>
      <c r="C12" s="25"/>
      <c r="D12" s="217"/>
      <c r="E12" s="217"/>
      <c r="F12" s="217"/>
      <c r="G12" s="217"/>
      <c r="H12" s="27" t="s">
        <v>36</v>
      </c>
      <c r="I12" s="90"/>
      <c r="J12" s="10"/>
    </row>
    <row r="13" spans="1:15" ht="15.75" customHeight="1" x14ac:dyDescent="0.2">
      <c r="A13" s="3"/>
      <c r="B13" s="41"/>
      <c r="C13" s="89"/>
      <c r="D13" s="218"/>
      <c r="E13" s="218"/>
      <c r="F13" s="218"/>
      <c r="G13" s="218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2" t="s">
        <v>26</v>
      </c>
      <c r="B16" s="56" t="s">
        <v>26</v>
      </c>
      <c r="C16" s="57"/>
      <c r="D16" s="58"/>
      <c r="E16" s="210"/>
      <c r="F16" s="211"/>
      <c r="G16" s="210"/>
      <c r="H16" s="211"/>
      <c r="I16" s="210">
        <f>SUMIF(F51:F79,A16,I51:I79)+SUMIF(F51:F79,"PSU",I51:I79)</f>
        <v>0</v>
      </c>
      <c r="J16" s="212"/>
    </row>
    <row r="17" spans="1:10" ht="23.25" customHeight="1" x14ac:dyDescent="0.2">
      <c r="A17" s="142" t="s">
        <v>27</v>
      </c>
      <c r="B17" s="56" t="s">
        <v>27</v>
      </c>
      <c r="C17" s="57"/>
      <c r="D17" s="58"/>
      <c r="E17" s="210"/>
      <c r="F17" s="211"/>
      <c r="G17" s="210"/>
      <c r="H17" s="211"/>
      <c r="I17" s="210">
        <f>SUMIF(F51:F79,A17,I51:I79)</f>
        <v>0</v>
      </c>
      <c r="J17" s="212"/>
    </row>
    <row r="18" spans="1:10" ht="23.25" customHeight="1" x14ac:dyDescent="0.2">
      <c r="A18" s="142" t="s">
        <v>28</v>
      </c>
      <c r="B18" s="56" t="s">
        <v>28</v>
      </c>
      <c r="C18" s="57"/>
      <c r="D18" s="58"/>
      <c r="E18" s="210"/>
      <c r="F18" s="211"/>
      <c r="G18" s="210"/>
      <c r="H18" s="211"/>
      <c r="I18" s="210">
        <f>SUMIF(F51:F79,A18,I51:I79)</f>
        <v>0</v>
      </c>
      <c r="J18" s="212"/>
    </row>
    <row r="19" spans="1:10" ht="23.25" customHeight="1" x14ac:dyDescent="0.2">
      <c r="A19" s="142" t="s">
        <v>121</v>
      </c>
      <c r="B19" s="56" t="s">
        <v>29</v>
      </c>
      <c r="C19" s="57"/>
      <c r="D19" s="58"/>
      <c r="E19" s="210"/>
      <c r="F19" s="211"/>
      <c r="G19" s="210"/>
      <c r="H19" s="211"/>
      <c r="I19" s="210">
        <f>SUMIF(F51:F79,A19,I51:I79)</f>
        <v>0</v>
      </c>
      <c r="J19" s="212"/>
    </row>
    <row r="20" spans="1:10" ht="23.25" customHeight="1" x14ac:dyDescent="0.2">
      <c r="A20" s="142" t="s">
        <v>122</v>
      </c>
      <c r="B20" s="56" t="s">
        <v>30</v>
      </c>
      <c r="C20" s="57"/>
      <c r="D20" s="58"/>
      <c r="E20" s="210"/>
      <c r="F20" s="211"/>
      <c r="G20" s="210"/>
      <c r="H20" s="211"/>
      <c r="I20" s="210">
        <f>SUMIF(F51:F79,A20,I51:I79)</f>
        <v>0</v>
      </c>
      <c r="J20" s="212"/>
    </row>
    <row r="21" spans="1:10" ht="23.25" customHeight="1" x14ac:dyDescent="0.2">
      <c r="A21" s="3"/>
      <c r="B21" s="73" t="s">
        <v>31</v>
      </c>
      <c r="C21" s="74"/>
      <c r="D21" s="75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13</v>
      </c>
      <c r="C23" s="57"/>
      <c r="D23" s="58"/>
      <c r="E23" s="59">
        <v>15</v>
      </c>
      <c r="F23" s="60" t="s">
        <v>0</v>
      </c>
      <c r="G23" s="208">
        <f>ZakladDPHSniVypocet</f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14</v>
      </c>
      <c r="C24" s="57"/>
      <c r="D24" s="58"/>
      <c r="E24" s="59">
        <f>SazbaDPH1</f>
        <v>15</v>
      </c>
      <c r="F24" s="60" t="s">
        <v>0</v>
      </c>
      <c r="G24" s="206">
        <f>IF(A24&gt;50, ROUNDUP(A23, 0), ROUNDDOWN(A23, 0))</f>
        <v>0</v>
      </c>
      <c r="H24" s="207"/>
      <c r="I24" s="207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15</v>
      </c>
      <c r="C25" s="57"/>
      <c r="D25" s="58"/>
      <c r="E25" s="59">
        <v>21</v>
      </c>
      <c r="F25" s="60" t="s">
        <v>0</v>
      </c>
      <c r="G25" s="208">
        <f>ZakladDPHZaklVypocet</f>
        <v>0</v>
      </c>
      <c r="H25" s="209"/>
      <c r="I25" s="209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16</v>
      </c>
      <c r="C26" s="21"/>
      <c r="D26" s="17"/>
      <c r="E26" s="42">
        <f>SazbaDPH2</f>
        <v>21</v>
      </c>
      <c r="F26" s="43" t="s">
        <v>0</v>
      </c>
      <c r="G26" s="224">
        <f>IF(A26&gt;50, ROUNDUP(A25, 0), ROUNDDOWN(A25, 0))</f>
        <v>0</v>
      </c>
      <c r="H26" s="225"/>
      <c r="I26" s="225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2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16">
        <f>ZakladDPHSniVypocet+ZakladDPHZaklVypocet</f>
        <v>0</v>
      </c>
      <c r="H28" s="216"/>
      <c r="I28" s="21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15">
        <f>IF(A29&gt;50, ROUNDUP(A27, 0), ROUNDDOWN(A27, 0))</f>
        <v>0</v>
      </c>
      <c r="H29" s="215"/>
      <c r="I29" s="215"/>
      <c r="J29" s="125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>
        <f ca="1">TODAY()</f>
        <v>43139</v>
      </c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10" ht="25.5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51</v>
      </c>
      <c r="C39" s="201"/>
      <c r="D39" s="202"/>
      <c r="E39" s="202"/>
      <c r="F39" s="106">
        <f>'1 1 Pol'!AE179+'1 2 Pol'!AE65+'1 3 Pol'!AE79</f>
        <v>0</v>
      </c>
      <c r="G39" s="107">
        <f>'1 1 Pol'!AF179+'1 2 Pol'!AF65+'1 3 Pol'!AF79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5">
        <v>2</v>
      </c>
      <c r="B40" s="110" t="s">
        <v>52</v>
      </c>
      <c r="C40" s="203" t="s">
        <v>53</v>
      </c>
      <c r="D40" s="204"/>
      <c r="E40" s="204"/>
      <c r="F40" s="111">
        <f>'1 1 Pol'!AE179+'1 2 Pol'!AE65+'1 3 Pol'!AE79</f>
        <v>0</v>
      </c>
      <c r="G40" s="112">
        <f>'1 1 Pol'!AF179+'1 2 Pol'!AF65+'1 3 Pol'!AF79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customHeight="1" x14ac:dyDescent="0.2">
      <c r="A41" s="95">
        <v>3</v>
      </c>
      <c r="B41" s="114" t="s">
        <v>52</v>
      </c>
      <c r="C41" s="201" t="s">
        <v>54</v>
      </c>
      <c r="D41" s="202"/>
      <c r="E41" s="202"/>
      <c r="F41" s="115">
        <f>'1 1 Pol'!AE179</f>
        <v>0</v>
      </c>
      <c r="G41" s="108">
        <f>'1 1 Pol'!AF179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5">
        <v>3</v>
      </c>
      <c r="B42" s="114" t="s">
        <v>55</v>
      </c>
      <c r="C42" s="201" t="s">
        <v>56</v>
      </c>
      <c r="D42" s="202"/>
      <c r="E42" s="202"/>
      <c r="F42" s="115">
        <f>'1 2 Pol'!AE65</f>
        <v>0</v>
      </c>
      <c r="G42" s="108">
        <f>'1 2 Pol'!AF65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 x14ac:dyDescent="0.2">
      <c r="A43" s="95">
        <v>3</v>
      </c>
      <c r="B43" s="114" t="s">
        <v>57</v>
      </c>
      <c r="C43" s="201" t="s">
        <v>58</v>
      </c>
      <c r="D43" s="202"/>
      <c r="E43" s="202"/>
      <c r="F43" s="115">
        <f>'1 3 Pol'!AE79</f>
        <v>0</v>
      </c>
      <c r="G43" s="108">
        <f>'1 3 Pol'!AF79</f>
        <v>0</v>
      </c>
      <c r="H43" s="108">
        <f>(F43*SazbaDPH1/100)+(G43*SazbaDPH2/100)</f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5"/>
      <c r="B44" s="198" t="s">
        <v>59</v>
      </c>
      <c r="C44" s="199"/>
      <c r="D44" s="199"/>
      <c r="E44" s="200"/>
      <c r="F44" s="116">
        <f>SUMIF(A39:A43,"=1",F39:F43)</f>
        <v>0</v>
      </c>
      <c r="G44" s="117">
        <f>SUMIF(A39:A43,"=1",G39:G43)</f>
        <v>0</v>
      </c>
      <c r="H44" s="117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61</v>
      </c>
    </row>
    <row r="50" spans="1:10" ht="25.5" customHeight="1" x14ac:dyDescent="0.2">
      <c r="A50" s="127"/>
      <c r="B50" s="130" t="s">
        <v>18</v>
      </c>
      <c r="C50" s="130" t="s">
        <v>6</v>
      </c>
      <c r="D50" s="131"/>
      <c r="E50" s="131"/>
      <c r="F50" s="132" t="s">
        <v>62</v>
      </c>
      <c r="G50" s="132"/>
      <c r="H50" s="132"/>
      <c r="I50" s="132" t="s">
        <v>31</v>
      </c>
      <c r="J50" s="132" t="s">
        <v>0</v>
      </c>
    </row>
    <row r="51" spans="1:10" ht="25.5" customHeight="1" x14ac:dyDescent="0.2">
      <c r="A51" s="128"/>
      <c r="B51" s="133" t="s">
        <v>63</v>
      </c>
      <c r="C51" s="196" t="s">
        <v>64</v>
      </c>
      <c r="D51" s="197"/>
      <c r="E51" s="197"/>
      <c r="F51" s="138" t="s">
        <v>26</v>
      </c>
      <c r="G51" s="139"/>
      <c r="H51" s="139"/>
      <c r="I51" s="139">
        <f>'1 2 Pol'!G8</f>
        <v>0</v>
      </c>
      <c r="J51" s="136" t="str">
        <f>IF(I80=0,"",I51/I80*100)</f>
        <v/>
      </c>
    </row>
    <row r="52" spans="1:10" ht="25.5" customHeight="1" x14ac:dyDescent="0.2">
      <c r="A52" s="128"/>
      <c r="B52" s="133" t="s">
        <v>65</v>
      </c>
      <c r="C52" s="196" t="s">
        <v>66</v>
      </c>
      <c r="D52" s="197"/>
      <c r="E52" s="197"/>
      <c r="F52" s="138" t="s">
        <v>26</v>
      </c>
      <c r="G52" s="139"/>
      <c r="H52" s="139"/>
      <c r="I52" s="139">
        <f>'1 2 Pol'!G20</f>
        <v>0</v>
      </c>
      <c r="J52" s="136" t="str">
        <f>IF(I80=0,"",I52/I80*100)</f>
        <v/>
      </c>
    </row>
    <row r="53" spans="1:10" ht="25.5" customHeight="1" x14ac:dyDescent="0.2">
      <c r="A53" s="128"/>
      <c r="B53" s="133" t="s">
        <v>67</v>
      </c>
      <c r="C53" s="196" t="s">
        <v>68</v>
      </c>
      <c r="D53" s="197"/>
      <c r="E53" s="197"/>
      <c r="F53" s="138" t="s">
        <v>26</v>
      </c>
      <c r="G53" s="139"/>
      <c r="H53" s="139"/>
      <c r="I53" s="139">
        <f>'1 2 Pol'!G25</f>
        <v>0</v>
      </c>
      <c r="J53" s="136" t="str">
        <f>IF(I80=0,"",I53/I80*100)</f>
        <v/>
      </c>
    </row>
    <row r="54" spans="1:10" ht="25.5" customHeight="1" x14ac:dyDescent="0.2">
      <c r="A54" s="128"/>
      <c r="B54" s="133" t="s">
        <v>69</v>
      </c>
      <c r="C54" s="196" t="s">
        <v>70</v>
      </c>
      <c r="D54" s="197"/>
      <c r="E54" s="197"/>
      <c r="F54" s="138" t="s">
        <v>26</v>
      </c>
      <c r="G54" s="139"/>
      <c r="H54" s="139"/>
      <c r="I54" s="139">
        <f>'1 2 Pol'!G33</f>
        <v>0</v>
      </c>
      <c r="J54" s="136" t="str">
        <f>IF(I80=0,"",I54/I80*100)</f>
        <v/>
      </c>
    </row>
    <row r="55" spans="1:10" ht="25.5" customHeight="1" x14ac:dyDescent="0.2">
      <c r="A55" s="128"/>
      <c r="B55" s="133" t="s">
        <v>71</v>
      </c>
      <c r="C55" s="196" t="s">
        <v>72</v>
      </c>
      <c r="D55" s="197"/>
      <c r="E55" s="197"/>
      <c r="F55" s="138" t="s">
        <v>26</v>
      </c>
      <c r="G55" s="139"/>
      <c r="H55" s="139"/>
      <c r="I55" s="139">
        <f>'1 2 Pol'!G38</f>
        <v>0</v>
      </c>
      <c r="J55" s="136" t="str">
        <f>IF(I80=0,"",I55/I80*100)</f>
        <v/>
      </c>
    </row>
    <row r="56" spans="1:10" ht="25.5" customHeight="1" x14ac:dyDescent="0.2">
      <c r="A56" s="128"/>
      <c r="B56" s="133" t="s">
        <v>73</v>
      </c>
      <c r="C56" s="196" t="s">
        <v>74</v>
      </c>
      <c r="D56" s="197"/>
      <c r="E56" s="197"/>
      <c r="F56" s="138" t="s">
        <v>26</v>
      </c>
      <c r="G56" s="139"/>
      <c r="H56" s="139"/>
      <c r="I56" s="139">
        <f>'1 3 Pol'!G73</f>
        <v>0</v>
      </c>
      <c r="J56" s="136" t="str">
        <f>IF(I80=0,"",I56/I80*100)</f>
        <v/>
      </c>
    </row>
    <row r="57" spans="1:10" ht="25.5" customHeight="1" x14ac:dyDescent="0.2">
      <c r="A57" s="128"/>
      <c r="B57" s="133" t="s">
        <v>57</v>
      </c>
      <c r="C57" s="196" t="s">
        <v>75</v>
      </c>
      <c r="D57" s="197"/>
      <c r="E57" s="197"/>
      <c r="F57" s="138" t="s">
        <v>26</v>
      </c>
      <c r="G57" s="139"/>
      <c r="H57" s="139"/>
      <c r="I57" s="139">
        <f>'1 1 Pol'!G8</f>
        <v>0</v>
      </c>
      <c r="J57" s="136" t="str">
        <f>IF(I80=0,"",I57/I80*100)</f>
        <v/>
      </c>
    </row>
    <row r="58" spans="1:10" ht="25.5" customHeight="1" x14ac:dyDescent="0.2">
      <c r="A58" s="128"/>
      <c r="B58" s="133" t="s">
        <v>76</v>
      </c>
      <c r="C58" s="196" t="s">
        <v>77</v>
      </c>
      <c r="D58" s="197"/>
      <c r="E58" s="197"/>
      <c r="F58" s="138" t="s">
        <v>26</v>
      </c>
      <c r="G58" s="139"/>
      <c r="H58" s="139"/>
      <c r="I58" s="139">
        <f>'1 1 Pol'!G19</f>
        <v>0</v>
      </c>
      <c r="J58" s="136" t="str">
        <f>IF(I80=0,"",I58/I80*100)</f>
        <v/>
      </c>
    </row>
    <row r="59" spans="1:10" ht="25.5" customHeight="1" x14ac:dyDescent="0.2">
      <c r="A59" s="128"/>
      <c r="B59" s="133" t="s">
        <v>78</v>
      </c>
      <c r="C59" s="196" t="s">
        <v>79</v>
      </c>
      <c r="D59" s="197"/>
      <c r="E59" s="197"/>
      <c r="F59" s="138" t="s">
        <v>26</v>
      </c>
      <c r="G59" s="139"/>
      <c r="H59" s="139"/>
      <c r="I59" s="139">
        <f>'1 1 Pol'!G21</f>
        <v>0</v>
      </c>
      <c r="J59" s="136" t="str">
        <f>IF(I80=0,"",I59/I80*100)</f>
        <v/>
      </c>
    </row>
    <row r="60" spans="1:10" ht="25.5" customHeight="1" x14ac:dyDescent="0.2">
      <c r="A60" s="128"/>
      <c r="B60" s="133" t="s">
        <v>80</v>
      </c>
      <c r="C60" s="196" t="s">
        <v>81</v>
      </c>
      <c r="D60" s="197"/>
      <c r="E60" s="197"/>
      <c r="F60" s="138" t="s">
        <v>26</v>
      </c>
      <c r="G60" s="139"/>
      <c r="H60" s="139"/>
      <c r="I60" s="139">
        <f>'1 1 Pol'!G39</f>
        <v>0</v>
      </c>
      <c r="J60" s="136" t="str">
        <f>IF(I80=0,"",I60/I80*100)</f>
        <v/>
      </c>
    </row>
    <row r="61" spans="1:10" ht="25.5" customHeight="1" x14ac:dyDescent="0.2">
      <c r="A61" s="128"/>
      <c r="B61" s="133" t="s">
        <v>82</v>
      </c>
      <c r="C61" s="196" t="s">
        <v>83</v>
      </c>
      <c r="D61" s="197"/>
      <c r="E61" s="197"/>
      <c r="F61" s="138" t="s">
        <v>26</v>
      </c>
      <c r="G61" s="139"/>
      <c r="H61" s="139"/>
      <c r="I61" s="139">
        <f>'1 1 Pol'!G46</f>
        <v>0</v>
      </c>
      <c r="J61" s="136" t="str">
        <f>IF(I80=0,"",I61/I80*100)</f>
        <v/>
      </c>
    </row>
    <row r="62" spans="1:10" ht="25.5" customHeight="1" x14ac:dyDescent="0.2">
      <c r="A62" s="128"/>
      <c r="B62" s="133" t="s">
        <v>84</v>
      </c>
      <c r="C62" s="196" t="s">
        <v>85</v>
      </c>
      <c r="D62" s="197"/>
      <c r="E62" s="197"/>
      <c r="F62" s="138" t="s">
        <v>26</v>
      </c>
      <c r="G62" s="139"/>
      <c r="H62" s="139"/>
      <c r="I62" s="139">
        <f>'1 1 Pol'!G49</f>
        <v>0</v>
      </c>
      <c r="J62" s="136" t="str">
        <f>IF(I80=0,"",I62/I80*100)</f>
        <v/>
      </c>
    </row>
    <row r="63" spans="1:10" ht="25.5" customHeight="1" x14ac:dyDescent="0.2">
      <c r="A63" s="128"/>
      <c r="B63" s="133" t="s">
        <v>86</v>
      </c>
      <c r="C63" s="196" t="s">
        <v>87</v>
      </c>
      <c r="D63" s="197"/>
      <c r="E63" s="197"/>
      <c r="F63" s="138" t="s">
        <v>26</v>
      </c>
      <c r="G63" s="139"/>
      <c r="H63" s="139"/>
      <c r="I63" s="139">
        <f>'1 1 Pol'!G52</f>
        <v>0</v>
      </c>
      <c r="J63" s="136" t="str">
        <f>IF(I80=0,"",I63/I80*100)</f>
        <v/>
      </c>
    </row>
    <row r="64" spans="1:10" ht="25.5" customHeight="1" x14ac:dyDescent="0.2">
      <c r="A64" s="128"/>
      <c r="B64" s="133" t="s">
        <v>88</v>
      </c>
      <c r="C64" s="196" t="s">
        <v>89</v>
      </c>
      <c r="D64" s="197"/>
      <c r="E64" s="197"/>
      <c r="F64" s="138" t="s">
        <v>26</v>
      </c>
      <c r="G64" s="139"/>
      <c r="H64" s="139"/>
      <c r="I64" s="139">
        <f>'1 1 Pol'!G58</f>
        <v>0</v>
      </c>
      <c r="J64" s="136" t="str">
        <f>IF(I80=0,"",I64/I80*100)</f>
        <v/>
      </c>
    </row>
    <row r="65" spans="1:10" ht="25.5" customHeight="1" x14ac:dyDescent="0.2">
      <c r="A65" s="128"/>
      <c r="B65" s="133" t="s">
        <v>90</v>
      </c>
      <c r="C65" s="196" t="s">
        <v>91</v>
      </c>
      <c r="D65" s="197"/>
      <c r="E65" s="197"/>
      <c r="F65" s="138" t="s">
        <v>26</v>
      </c>
      <c r="G65" s="139"/>
      <c r="H65" s="139"/>
      <c r="I65" s="139">
        <f>'1 1 Pol'!G86</f>
        <v>0</v>
      </c>
      <c r="J65" s="136" t="str">
        <f>IF(I80=0,"",I65/I80*100)</f>
        <v/>
      </c>
    </row>
    <row r="66" spans="1:10" ht="25.5" customHeight="1" x14ac:dyDescent="0.2">
      <c r="A66" s="128"/>
      <c r="B66" s="133" t="s">
        <v>92</v>
      </c>
      <c r="C66" s="196" t="s">
        <v>93</v>
      </c>
      <c r="D66" s="197"/>
      <c r="E66" s="197"/>
      <c r="F66" s="138" t="s">
        <v>27</v>
      </c>
      <c r="G66" s="139"/>
      <c r="H66" s="139"/>
      <c r="I66" s="139">
        <f>'1 1 Pol'!G88</f>
        <v>0</v>
      </c>
      <c r="J66" s="136" t="str">
        <f>IF(I80=0,"",I66/I80*100)</f>
        <v/>
      </c>
    </row>
    <row r="67" spans="1:10" ht="25.5" customHeight="1" x14ac:dyDescent="0.2">
      <c r="A67" s="128"/>
      <c r="B67" s="133" t="s">
        <v>94</v>
      </c>
      <c r="C67" s="196" t="s">
        <v>95</v>
      </c>
      <c r="D67" s="197"/>
      <c r="E67" s="197"/>
      <c r="F67" s="138" t="s">
        <v>27</v>
      </c>
      <c r="G67" s="139"/>
      <c r="H67" s="139"/>
      <c r="I67" s="139">
        <f>'1 1 Pol'!G91</f>
        <v>0</v>
      </c>
      <c r="J67" s="136" t="str">
        <f>IF(I80=0,"",I67/I80*100)</f>
        <v/>
      </c>
    </row>
    <row r="68" spans="1:10" ht="25.5" customHeight="1" x14ac:dyDescent="0.2">
      <c r="A68" s="128"/>
      <c r="B68" s="133" t="s">
        <v>96</v>
      </c>
      <c r="C68" s="196" t="s">
        <v>97</v>
      </c>
      <c r="D68" s="197"/>
      <c r="E68" s="197"/>
      <c r="F68" s="138" t="s">
        <v>27</v>
      </c>
      <c r="G68" s="139"/>
      <c r="H68" s="139"/>
      <c r="I68" s="139">
        <f>'1 3 Pol'!G8</f>
        <v>0</v>
      </c>
      <c r="J68" s="136" t="str">
        <f>IF(I80=0,"",I68/I80*100)</f>
        <v/>
      </c>
    </row>
    <row r="69" spans="1:10" ht="25.5" customHeight="1" x14ac:dyDescent="0.2">
      <c r="A69" s="128"/>
      <c r="B69" s="133" t="s">
        <v>98</v>
      </c>
      <c r="C69" s="196" t="s">
        <v>99</v>
      </c>
      <c r="D69" s="197"/>
      <c r="E69" s="197"/>
      <c r="F69" s="138" t="s">
        <v>27</v>
      </c>
      <c r="G69" s="139"/>
      <c r="H69" s="139"/>
      <c r="I69" s="139">
        <f>'1 3 Pol'!G18</f>
        <v>0</v>
      </c>
      <c r="J69" s="136" t="str">
        <f>IF(I80=0,"",I69/I80*100)</f>
        <v/>
      </c>
    </row>
    <row r="70" spans="1:10" ht="25.5" customHeight="1" x14ac:dyDescent="0.2">
      <c r="A70" s="128"/>
      <c r="B70" s="133" t="s">
        <v>100</v>
      </c>
      <c r="C70" s="196" t="s">
        <v>101</v>
      </c>
      <c r="D70" s="197"/>
      <c r="E70" s="197"/>
      <c r="F70" s="138" t="s">
        <v>27</v>
      </c>
      <c r="G70" s="139"/>
      <c r="H70" s="139"/>
      <c r="I70" s="139">
        <f>'1 1 Pol'!G96+'1 3 Pol'!G31</f>
        <v>0</v>
      </c>
      <c r="J70" s="136" t="str">
        <f>IF(I80=0,"",I70/I80*100)</f>
        <v/>
      </c>
    </row>
    <row r="71" spans="1:10" ht="25.5" customHeight="1" x14ac:dyDescent="0.2">
      <c r="A71" s="128"/>
      <c r="B71" s="133" t="s">
        <v>102</v>
      </c>
      <c r="C71" s="196" t="s">
        <v>103</v>
      </c>
      <c r="D71" s="197"/>
      <c r="E71" s="197"/>
      <c r="F71" s="138" t="s">
        <v>27</v>
      </c>
      <c r="G71" s="139"/>
      <c r="H71" s="139"/>
      <c r="I71" s="139">
        <f>'1 3 Pol'!G50</f>
        <v>0</v>
      </c>
      <c r="J71" s="136" t="str">
        <f>IF(I80=0,"",I71/I80*100)</f>
        <v/>
      </c>
    </row>
    <row r="72" spans="1:10" ht="25.5" customHeight="1" x14ac:dyDescent="0.2">
      <c r="A72" s="128"/>
      <c r="B72" s="133" t="s">
        <v>104</v>
      </c>
      <c r="C72" s="196" t="s">
        <v>105</v>
      </c>
      <c r="D72" s="197"/>
      <c r="E72" s="197"/>
      <c r="F72" s="138" t="s">
        <v>27</v>
      </c>
      <c r="G72" s="139"/>
      <c r="H72" s="139"/>
      <c r="I72" s="139">
        <f>'1 1 Pol'!G102</f>
        <v>0</v>
      </c>
      <c r="J72" s="136" t="str">
        <f>IF(I80=0,"",I72/I80*100)</f>
        <v/>
      </c>
    </row>
    <row r="73" spans="1:10" ht="25.5" customHeight="1" x14ac:dyDescent="0.2">
      <c r="A73" s="128"/>
      <c r="B73" s="133" t="s">
        <v>106</v>
      </c>
      <c r="C73" s="196" t="s">
        <v>107</v>
      </c>
      <c r="D73" s="197"/>
      <c r="E73" s="197"/>
      <c r="F73" s="138" t="s">
        <v>27</v>
      </c>
      <c r="G73" s="139"/>
      <c r="H73" s="139"/>
      <c r="I73" s="139">
        <f>'1 1 Pol'!G117</f>
        <v>0</v>
      </c>
      <c r="J73" s="136" t="str">
        <f>IF(I80=0,"",I73/I80*100)</f>
        <v/>
      </c>
    </row>
    <row r="74" spans="1:10" ht="25.5" customHeight="1" x14ac:dyDescent="0.2">
      <c r="A74" s="128"/>
      <c r="B74" s="133" t="s">
        <v>108</v>
      </c>
      <c r="C74" s="196" t="s">
        <v>109</v>
      </c>
      <c r="D74" s="197"/>
      <c r="E74" s="197"/>
      <c r="F74" s="138" t="s">
        <v>27</v>
      </c>
      <c r="G74" s="139"/>
      <c r="H74" s="139"/>
      <c r="I74" s="139">
        <f>'1 1 Pol'!G135</f>
        <v>0</v>
      </c>
      <c r="J74" s="136" t="str">
        <f>IF(I80=0,"",I74/I80*100)</f>
        <v/>
      </c>
    </row>
    <row r="75" spans="1:10" ht="25.5" customHeight="1" x14ac:dyDescent="0.2">
      <c r="A75" s="128"/>
      <c r="B75" s="133" t="s">
        <v>110</v>
      </c>
      <c r="C75" s="196" t="s">
        <v>111</v>
      </c>
      <c r="D75" s="197"/>
      <c r="E75" s="197"/>
      <c r="F75" s="138" t="s">
        <v>27</v>
      </c>
      <c r="G75" s="139"/>
      <c r="H75" s="139"/>
      <c r="I75" s="139">
        <f>'1 1 Pol'!G144</f>
        <v>0</v>
      </c>
      <c r="J75" s="136" t="str">
        <f>IF(I80=0,"",I75/I80*100)</f>
        <v/>
      </c>
    </row>
    <row r="76" spans="1:10" ht="25.5" customHeight="1" x14ac:dyDescent="0.2">
      <c r="A76" s="128"/>
      <c r="B76" s="133" t="s">
        <v>112</v>
      </c>
      <c r="C76" s="196" t="s">
        <v>113</v>
      </c>
      <c r="D76" s="197"/>
      <c r="E76" s="197"/>
      <c r="F76" s="138" t="s">
        <v>27</v>
      </c>
      <c r="G76" s="139"/>
      <c r="H76" s="139"/>
      <c r="I76" s="139">
        <f>'1 1 Pol'!G157</f>
        <v>0</v>
      </c>
      <c r="J76" s="136" t="str">
        <f>IF(I80=0,"",I76/I80*100)</f>
        <v/>
      </c>
    </row>
    <row r="77" spans="1:10" ht="25.5" customHeight="1" x14ac:dyDescent="0.2">
      <c r="A77" s="128"/>
      <c r="B77" s="133" t="s">
        <v>114</v>
      </c>
      <c r="C77" s="196" t="s">
        <v>115</v>
      </c>
      <c r="D77" s="197"/>
      <c r="E77" s="197"/>
      <c r="F77" s="138" t="s">
        <v>27</v>
      </c>
      <c r="G77" s="139"/>
      <c r="H77" s="139"/>
      <c r="I77" s="139">
        <f>'1 1 Pol'!G159</f>
        <v>0</v>
      </c>
      <c r="J77" s="136" t="str">
        <f>IF(I80=0,"",I77/I80*100)</f>
        <v/>
      </c>
    </row>
    <row r="78" spans="1:10" ht="25.5" customHeight="1" x14ac:dyDescent="0.2">
      <c r="A78" s="128"/>
      <c r="B78" s="133" t="s">
        <v>116</v>
      </c>
      <c r="C78" s="196" t="s">
        <v>117</v>
      </c>
      <c r="D78" s="197"/>
      <c r="E78" s="197"/>
      <c r="F78" s="138" t="s">
        <v>28</v>
      </c>
      <c r="G78" s="139"/>
      <c r="H78" s="139"/>
      <c r="I78" s="139">
        <f>'1 3 Pol'!G68</f>
        <v>0</v>
      </c>
      <c r="J78" s="136" t="str">
        <f>IF(I80=0,"",I78/I80*100)</f>
        <v/>
      </c>
    </row>
    <row r="79" spans="1:10" ht="25.5" customHeight="1" x14ac:dyDescent="0.2">
      <c r="A79" s="128"/>
      <c r="B79" s="133" t="s">
        <v>118</v>
      </c>
      <c r="C79" s="196" t="s">
        <v>119</v>
      </c>
      <c r="D79" s="197"/>
      <c r="E79" s="197"/>
      <c r="F79" s="138" t="s">
        <v>120</v>
      </c>
      <c r="G79" s="139"/>
      <c r="H79" s="139"/>
      <c r="I79" s="139">
        <f>'1 1 Pol'!G169</f>
        <v>0</v>
      </c>
      <c r="J79" s="136" t="str">
        <f>IF(I80=0,"",I79/I80*100)</f>
        <v/>
      </c>
    </row>
    <row r="80" spans="1:10" ht="25.5" customHeight="1" x14ac:dyDescent="0.2">
      <c r="A80" s="129"/>
      <c r="B80" s="134" t="s">
        <v>1</v>
      </c>
      <c r="C80" s="134"/>
      <c r="D80" s="135"/>
      <c r="E80" s="135"/>
      <c r="F80" s="140"/>
      <c r="G80" s="141"/>
      <c r="H80" s="141"/>
      <c r="I80" s="141">
        <f>SUM(I51:I79)</f>
        <v>0</v>
      </c>
      <c r="J80" s="137">
        <f>SUM(J51:J79)</f>
        <v>0</v>
      </c>
    </row>
    <row r="81" spans="6:10" x14ac:dyDescent="0.2">
      <c r="F81" s="93"/>
      <c r="G81" s="92"/>
      <c r="H81" s="93"/>
      <c r="I81" s="92"/>
      <c r="J81" s="94"/>
    </row>
    <row r="82" spans="6:10" x14ac:dyDescent="0.2">
      <c r="F82" s="93"/>
      <c r="G82" s="92"/>
      <c r="H82" s="93"/>
      <c r="I82" s="92"/>
      <c r="J82" s="94"/>
    </row>
    <row r="83" spans="6:10" x14ac:dyDescent="0.2">
      <c r="F83" s="93"/>
      <c r="G83" s="92"/>
      <c r="H83" s="93"/>
      <c r="I83" s="92"/>
      <c r="J83" s="94"/>
    </row>
  </sheetData>
  <sheetProtection algorithmName="SHA-512" hashValue="ZUZGzT4ZCL5TpTeIvn222YVah4IHOtgd8x2HO2eXDASVdTYborePiTUEn8g5iyVR2h9zbjRXf6HAvl/p3e/8pw==" saltValue="RQaQE+lwUNKXvJJlu+c8n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8</v>
      </c>
      <c r="B2" s="76"/>
      <c r="C2" s="240"/>
      <c r="D2" s="240"/>
      <c r="E2" s="240"/>
      <c r="F2" s="240"/>
      <c r="G2" s="241"/>
    </row>
    <row r="3" spans="1:7" ht="24.95" customHeight="1" x14ac:dyDescent="0.2">
      <c r="A3" s="77" t="s">
        <v>9</v>
      </c>
      <c r="B3" s="76"/>
      <c r="C3" s="240"/>
      <c r="D3" s="240"/>
      <c r="E3" s="240"/>
      <c r="F3" s="240"/>
      <c r="G3" s="241"/>
    </row>
    <row r="4" spans="1:7" ht="24.95" customHeight="1" x14ac:dyDescent="0.2">
      <c r="A4" s="77" t="s">
        <v>10</v>
      </c>
      <c r="B4" s="76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52</v>
      </c>
      <c r="C4" s="246" t="s">
        <v>54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57</v>
      </c>
      <c r="C8" s="187" t="s">
        <v>75</v>
      </c>
      <c r="D8" s="169"/>
      <c r="E8" s="170"/>
      <c r="F8" s="171"/>
      <c r="G8" s="172">
        <f>SUMIF(AG9:AG18,"&lt;&gt;NOR",G9:G18)</f>
        <v>0</v>
      </c>
      <c r="H8" s="166"/>
      <c r="I8" s="166">
        <f>SUM(I9:I18)</f>
        <v>0</v>
      </c>
      <c r="J8" s="166"/>
      <c r="K8" s="166">
        <f>SUM(K9:K18)</f>
        <v>0</v>
      </c>
      <c r="L8" s="166"/>
      <c r="M8" s="166">
        <f>SUM(M9:M18)</f>
        <v>0</v>
      </c>
      <c r="N8" s="166"/>
      <c r="O8" s="166">
        <f>SUM(O9:O18)</f>
        <v>1.8499999999999999</v>
      </c>
      <c r="P8" s="166"/>
      <c r="Q8" s="166">
        <f>SUM(Q9:Q18)</f>
        <v>0</v>
      </c>
      <c r="R8" s="166"/>
      <c r="S8" s="166"/>
      <c r="T8" s="166"/>
      <c r="U8" s="166"/>
      <c r="V8" s="166">
        <f>SUM(V9:V18)</f>
        <v>73.839999999999989</v>
      </c>
      <c r="W8" s="166"/>
      <c r="AG8" t="s">
        <v>148</v>
      </c>
    </row>
    <row r="9" spans="1:60" ht="22.5" outlineLevel="1" x14ac:dyDescent="0.2">
      <c r="A9" s="173">
        <v>1</v>
      </c>
      <c r="B9" s="174" t="s">
        <v>149</v>
      </c>
      <c r="C9" s="188" t="s">
        <v>150</v>
      </c>
      <c r="D9" s="175" t="s">
        <v>151</v>
      </c>
      <c r="E9" s="176">
        <v>3</v>
      </c>
      <c r="F9" s="177"/>
      <c r="G9" s="178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15</v>
      </c>
      <c r="M9" s="162">
        <f>G9*(1+L9/100)</f>
        <v>0</v>
      </c>
      <c r="N9" s="162">
        <v>9.8159999999999997E-2</v>
      </c>
      <c r="O9" s="162">
        <f>ROUND(E9*N9,2)</f>
        <v>0.28999999999999998</v>
      </c>
      <c r="P9" s="162">
        <v>0</v>
      </c>
      <c r="Q9" s="162">
        <f>ROUND(E9*P9,2)</f>
        <v>0</v>
      </c>
      <c r="R9" s="162"/>
      <c r="S9" s="162" t="s">
        <v>152</v>
      </c>
      <c r="T9" s="162" t="s">
        <v>152</v>
      </c>
      <c r="U9" s="162">
        <v>0.49748999999999999</v>
      </c>
      <c r="V9" s="162">
        <f>ROUND(E9*U9,2)</f>
        <v>1.49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153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189" t="s">
        <v>57</v>
      </c>
      <c r="D10" s="164"/>
      <c r="E10" s="165">
        <v>3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154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3">
        <v>2</v>
      </c>
      <c r="B11" s="174" t="s">
        <v>155</v>
      </c>
      <c r="C11" s="188" t="s">
        <v>156</v>
      </c>
      <c r="D11" s="175" t="s">
        <v>157</v>
      </c>
      <c r="E11" s="176">
        <v>5.4</v>
      </c>
      <c r="F11" s="177"/>
      <c r="G11" s="178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15</v>
      </c>
      <c r="M11" s="162">
        <f>G11*(1+L11/100)</f>
        <v>0</v>
      </c>
      <c r="N11" s="162">
        <v>5.3060000000000003E-2</v>
      </c>
      <c r="O11" s="162">
        <f>ROUND(E11*N11,2)</f>
        <v>0.28999999999999998</v>
      </c>
      <c r="P11" s="162">
        <v>0</v>
      </c>
      <c r="Q11" s="162">
        <f>ROUND(E11*P11,2)</f>
        <v>0</v>
      </c>
      <c r="R11" s="162"/>
      <c r="S11" s="162" t="s">
        <v>152</v>
      </c>
      <c r="T11" s="162" t="s">
        <v>152</v>
      </c>
      <c r="U11" s="162">
        <v>0.61</v>
      </c>
      <c r="V11" s="162">
        <f>ROUND(E11*U11,2)</f>
        <v>3.29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9" t="s">
        <v>158</v>
      </c>
      <c r="D12" s="164"/>
      <c r="E12" s="165">
        <v>5.4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154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73">
        <v>3</v>
      </c>
      <c r="B13" s="174" t="s">
        <v>159</v>
      </c>
      <c r="C13" s="188" t="s">
        <v>160</v>
      </c>
      <c r="D13" s="175" t="s">
        <v>157</v>
      </c>
      <c r="E13" s="176">
        <v>58.63</v>
      </c>
      <c r="F13" s="177"/>
      <c r="G13" s="178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15</v>
      </c>
      <c r="M13" s="162">
        <f>G13*(1+L13/100)</f>
        <v>0</v>
      </c>
      <c r="N13" s="162">
        <v>2.01E-2</v>
      </c>
      <c r="O13" s="162">
        <f>ROUND(E13*N13,2)</f>
        <v>1.18</v>
      </c>
      <c r="P13" s="162">
        <v>0</v>
      </c>
      <c r="Q13" s="162">
        <f>ROUND(E13*P13,2)</f>
        <v>0</v>
      </c>
      <c r="R13" s="162"/>
      <c r="S13" s="162" t="s">
        <v>152</v>
      </c>
      <c r="T13" s="162" t="s">
        <v>152</v>
      </c>
      <c r="U13" s="162">
        <v>1.0109999999999999</v>
      </c>
      <c r="V13" s="162">
        <f>ROUND(E13*U13,2)</f>
        <v>59.27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9" t="s">
        <v>161</v>
      </c>
      <c r="D14" s="164"/>
      <c r="E14" s="165">
        <v>58.63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154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73">
        <v>4</v>
      </c>
      <c r="B15" s="174" t="s">
        <v>162</v>
      </c>
      <c r="C15" s="188" t="s">
        <v>163</v>
      </c>
      <c r="D15" s="175" t="s">
        <v>157</v>
      </c>
      <c r="E15" s="176">
        <v>4.3600000000000003</v>
      </c>
      <c r="F15" s="177"/>
      <c r="G15" s="178">
        <f>ROUND(E15*F15,2)</f>
        <v>0</v>
      </c>
      <c r="H15" s="163"/>
      <c r="I15" s="162">
        <f>ROUND(E15*H15,2)</f>
        <v>0</v>
      </c>
      <c r="J15" s="163"/>
      <c r="K15" s="162">
        <f>ROUND(E15*J15,2)</f>
        <v>0</v>
      </c>
      <c r="L15" s="162">
        <v>15</v>
      </c>
      <c r="M15" s="162">
        <f>G15*(1+L15/100)</f>
        <v>0</v>
      </c>
      <c r="N15" s="162">
        <v>2.01E-2</v>
      </c>
      <c r="O15" s="162">
        <f>ROUND(E15*N15,2)</f>
        <v>0.09</v>
      </c>
      <c r="P15" s="162">
        <v>0</v>
      </c>
      <c r="Q15" s="162">
        <f>ROUND(E15*P15,2)</f>
        <v>0</v>
      </c>
      <c r="R15" s="162"/>
      <c r="S15" s="162" t="s">
        <v>152</v>
      </c>
      <c r="T15" s="162" t="s">
        <v>152</v>
      </c>
      <c r="U15" s="162">
        <v>1.0109999999999999</v>
      </c>
      <c r="V15" s="162">
        <f>ROUND(E15*U15,2)</f>
        <v>4.41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89" t="s">
        <v>164</v>
      </c>
      <c r="D16" s="164"/>
      <c r="E16" s="165">
        <v>4.3600000000000003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154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3">
        <v>5</v>
      </c>
      <c r="B17" s="174" t="s">
        <v>165</v>
      </c>
      <c r="C17" s="188" t="s">
        <v>166</v>
      </c>
      <c r="D17" s="175" t="s">
        <v>157</v>
      </c>
      <c r="E17" s="176">
        <v>9.27</v>
      </c>
      <c r="F17" s="177"/>
      <c r="G17" s="178">
        <f>ROUND(E17*F17,2)</f>
        <v>0</v>
      </c>
      <c r="H17" s="163"/>
      <c r="I17" s="162">
        <f>ROUND(E17*H17,2)</f>
        <v>0</v>
      </c>
      <c r="J17" s="163"/>
      <c r="K17" s="162">
        <f>ROUND(E17*J17,2)</f>
        <v>0</v>
      </c>
      <c r="L17" s="162">
        <v>15</v>
      </c>
      <c r="M17" s="162">
        <f>G17*(1+L17/100)</f>
        <v>0</v>
      </c>
      <c r="N17" s="162">
        <v>0</v>
      </c>
      <c r="O17" s="162">
        <f>ROUND(E17*N17,2)</f>
        <v>0</v>
      </c>
      <c r="P17" s="162">
        <v>0</v>
      </c>
      <c r="Q17" s="162">
        <f>ROUND(E17*P17,2)</f>
        <v>0</v>
      </c>
      <c r="R17" s="162"/>
      <c r="S17" s="162" t="s">
        <v>152</v>
      </c>
      <c r="T17" s="162" t="s">
        <v>152</v>
      </c>
      <c r="U17" s="162">
        <v>0.57999999999999996</v>
      </c>
      <c r="V17" s="162">
        <f>ROUND(E17*U17,2)</f>
        <v>5.38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189" t="s">
        <v>167</v>
      </c>
      <c r="D18" s="164"/>
      <c r="E18" s="165">
        <v>9.27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154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7" t="s">
        <v>147</v>
      </c>
      <c r="B19" s="168" t="s">
        <v>76</v>
      </c>
      <c r="C19" s="187" t="s">
        <v>77</v>
      </c>
      <c r="D19" s="169"/>
      <c r="E19" s="170"/>
      <c r="F19" s="171"/>
      <c r="G19" s="172">
        <f>SUMIF(AG20:AG20,"&lt;&gt;NOR",G20:G20)</f>
        <v>0</v>
      </c>
      <c r="H19" s="166"/>
      <c r="I19" s="166">
        <f>SUM(I20:I20)</f>
        <v>0</v>
      </c>
      <c r="J19" s="166"/>
      <c r="K19" s="166">
        <f>SUM(K20:K20)</f>
        <v>0</v>
      </c>
      <c r="L19" s="166"/>
      <c r="M19" s="166">
        <f>SUM(M20:M20)</f>
        <v>0</v>
      </c>
      <c r="N19" s="166"/>
      <c r="O19" s="166">
        <f>SUM(O20:O20)</f>
        <v>0.26</v>
      </c>
      <c r="P19" s="166"/>
      <c r="Q19" s="166">
        <f>SUM(Q20:Q20)</f>
        <v>0</v>
      </c>
      <c r="R19" s="166"/>
      <c r="S19" s="166"/>
      <c r="T19" s="166"/>
      <c r="U19" s="166"/>
      <c r="V19" s="166">
        <f>SUM(V20:V20)</f>
        <v>5.27</v>
      </c>
      <c r="W19" s="166"/>
      <c r="AG19" t="s">
        <v>148</v>
      </c>
    </row>
    <row r="20" spans="1:60" outlineLevel="1" x14ac:dyDescent="0.2">
      <c r="A20" s="179">
        <v>6</v>
      </c>
      <c r="B20" s="180" t="s">
        <v>168</v>
      </c>
      <c r="C20" s="190" t="s">
        <v>169</v>
      </c>
      <c r="D20" s="181" t="s">
        <v>151</v>
      </c>
      <c r="E20" s="182">
        <v>6</v>
      </c>
      <c r="F20" s="183"/>
      <c r="G20" s="184">
        <f>ROUND(E20*F20,2)</f>
        <v>0</v>
      </c>
      <c r="H20" s="163"/>
      <c r="I20" s="162">
        <f>ROUND(E20*H20,2)</f>
        <v>0</v>
      </c>
      <c r="J20" s="163"/>
      <c r="K20" s="162">
        <f>ROUND(E20*J20,2)</f>
        <v>0</v>
      </c>
      <c r="L20" s="162">
        <v>15</v>
      </c>
      <c r="M20" s="162">
        <f>G20*(1+L20/100)</f>
        <v>0</v>
      </c>
      <c r="N20" s="162">
        <v>4.3049999999999998E-2</v>
      </c>
      <c r="O20" s="162">
        <f>ROUND(E20*N20,2)</f>
        <v>0.26</v>
      </c>
      <c r="P20" s="162">
        <v>0</v>
      </c>
      <c r="Q20" s="162">
        <f>ROUND(E20*P20,2)</f>
        <v>0</v>
      </c>
      <c r="R20" s="162"/>
      <c r="S20" s="162" t="s">
        <v>152</v>
      </c>
      <c r="T20" s="162" t="s">
        <v>152</v>
      </c>
      <c r="U20" s="162">
        <v>0.87802999999999998</v>
      </c>
      <c r="V20" s="162">
        <f>ROUND(E20*U20,2)</f>
        <v>5.27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153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x14ac:dyDescent="0.2">
      <c r="A21" s="167" t="s">
        <v>147</v>
      </c>
      <c r="B21" s="168" t="s">
        <v>78</v>
      </c>
      <c r="C21" s="187" t="s">
        <v>79</v>
      </c>
      <c r="D21" s="169"/>
      <c r="E21" s="170"/>
      <c r="F21" s="171"/>
      <c r="G21" s="172">
        <f>SUMIF(AG22:AG38,"&lt;&gt;NOR",G22:G38)</f>
        <v>0</v>
      </c>
      <c r="H21" s="166"/>
      <c r="I21" s="166">
        <f>SUM(I22:I38)</f>
        <v>0</v>
      </c>
      <c r="J21" s="166"/>
      <c r="K21" s="166">
        <f>SUM(K22:K38)</f>
        <v>0</v>
      </c>
      <c r="L21" s="166"/>
      <c r="M21" s="166">
        <f>SUM(M22:M38)</f>
        <v>0</v>
      </c>
      <c r="N21" s="166"/>
      <c r="O21" s="166">
        <f>SUM(O22:O38)</f>
        <v>6.7299999999999995</v>
      </c>
      <c r="P21" s="166"/>
      <c r="Q21" s="166">
        <f>SUM(Q22:Q38)</f>
        <v>0</v>
      </c>
      <c r="R21" s="166"/>
      <c r="S21" s="166"/>
      <c r="T21" s="166"/>
      <c r="U21" s="166"/>
      <c r="V21" s="166">
        <f>SUM(V22:V38)</f>
        <v>124.02</v>
      </c>
      <c r="W21" s="166"/>
      <c r="AG21" t="s">
        <v>148</v>
      </c>
    </row>
    <row r="22" spans="1:60" outlineLevel="1" x14ac:dyDescent="0.2">
      <c r="A22" s="173">
        <v>7</v>
      </c>
      <c r="B22" s="174" t="s">
        <v>170</v>
      </c>
      <c r="C22" s="188" t="s">
        <v>171</v>
      </c>
      <c r="D22" s="175" t="s">
        <v>157</v>
      </c>
      <c r="E22" s="176">
        <v>19.199100000000001</v>
      </c>
      <c r="F22" s="177"/>
      <c r="G22" s="178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15</v>
      </c>
      <c r="M22" s="162">
        <f>G22*(1+L22/100)</f>
        <v>0</v>
      </c>
      <c r="N22" s="162">
        <v>2.5999999999999999E-2</v>
      </c>
      <c r="O22" s="162">
        <f>ROUND(E22*N22,2)</f>
        <v>0.5</v>
      </c>
      <c r="P22" s="162">
        <v>0</v>
      </c>
      <c r="Q22" s="162">
        <f>ROUND(E22*P22,2)</f>
        <v>0</v>
      </c>
      <c r="R22" s="162"/>
      <c r="S22" s="162" t="s">
        <v>152</v>
      </c>
      <c r="T22" s="162" t="s">
        <v>152</v>
      </c>
      <c r="U22" s="162">
        <v>0.42</v>
      </c>
      <c r="V22" s="162">
        <f>ROUND(E22*U22,2)</f>
        <v>8.06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153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189" t="s">
        <v>172</v>
      </c>
      <c r="D23" s="164"/>
      <c r="E23" s="165">
        <v>17.2791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154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189" t="s">
        <v>173</v>
      </c>
      <c r="D24" s="164"/>
      <c r="E24" s="165">
        <v>1.92</v>
      </c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154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73">
        <v>8</v>
      </c>
      <c r="B25" s="174" t="s">
        <v>174</v>
      </c>
      <c r="C25" s="188" t="s">
        <v>175</v>
      </c>
      <c r="D25" s="175" t="s">
        <v>176</v>
      </c>
      <c r="E25" s="176">
        <v>30.765000000000001</v>
      </c>
      <c r="F25" s="177"/>
      <c r="G25" s="178">
        <f>ROUND(E25*F25,2)</f>
        <v>0</v>
      </c>
      <c r="H25" s="163"/>
      <c r="I25" s="162">
        <f>ROUND(E25*H25,2)</f>
        <v>0</v>
      </c>
      <c r="J25" s="163"/>
      <c r="K25" s="162">
        <f>ROUND(E25*J25,2)</f>
        <v>0</v>
      </c>
      <c r="L25" s="162">
        <v>15</v>
      </c>
      <c r="M25" s="162">
        <f>G25*(1+L25/100)</f>
        <v>0</v>
      </c>
      <c r="N25" s="162">
        <v>2.3800000000000002E-3</v>
      </c>
      <c r="O25" s="162">
        <f>ROUND(E25*N25,2)</f>
        <v>7.0000000000000007E-2</v>
      </c>
      <c r="P25" s="162">
        <v>0</v>
      </c>
      <c r="Q25" s="162">
        <f>ROUND(E25*P25,2)</f>
        <v>0</v>
      </c>
      <c r="R25" s="162"/>
      <c r="S25" s="162" t="s">
        <v>152</v>
      </c>
      <c r="T25" s="162" t="s">
        <v>152</v>
      </c>
      <c r="U25" s="162">
        <v>0.18232999999999999</v>
      </c>
      <c r="V25" s="162">
        <f>ROUND(E25*U25,2)</f>
        <v>5.61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153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9" t="s">
        <v>177</v>
      </c>
      <c r="D26" s="164"/>
      <c r="E26" s="165">
        <v>6.0839999999999996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154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189" t="s">
        <v>178</v>
      </c>
      <c r="D27" s="164"/>
      <c r="E27" s="165">
        <v>8.7910000000000004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154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89" t="s">
        <v>179</v>
      </c>
      <c r="D28" s="164"/>
      <c r="E28" s="165">
        <v>12.69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154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89" t="s">
        <v>180</v>
      </c>
      <c r="D29" s="164"/>
      <c r="E29" s="165">
        <v>3.2</v>
      </c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154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3">
        <v>9</v>
      </c>
      <c r="B30" s="174" t="s">
        <v>181</v>
      </c>
      <c r="C30" s="188" t="s">
        <v>182</v>
      </c>
      <c r="D30" s="175" t="s">
        <v>157</v>
      </c>
      <c r="E30" s="176">
        <v>64.749679999999998</v>
      </c>
      <c r="F30" s="177"/>
      <c r="G30" s="178">
        <f>ROUND(E30*F30,2)</f>
        <v>0</v>
      </c>
      <c r="H30" s="163"/>
      <c r="I30" s="162">
        <f>ROUND(E30*H30,2)</f>
        <v>0</v>
      </c>
      <c r="J30" s="163"/>
      <c r="K30" s="162">
        <f>ROUND(E30*J30,2)</f>
        <v>0</v>
      </c>
      <c r="L30" s="162">
        <v>15</v>
      </c>
      <c r="M30" s="162">
        <f>G30*(1+L30/100)</f>
        <v>0</v>
      </c>
      <c r="N30" s="162">
        <v>4.7660000000000001E-2</v>
      </c>
      <c r="O30" s="162">
        <f>ROUND(E30*N30,2)</f>
        <v>3.09</v>
      </c>
      <c r="P30" s="162">
        <v>0</v>
      </c>
      <c r="Q30" s="162">
        <f>ROUND(E30*P30,2)</f>
        <v>0</v>
      </c>
      <c r="R30" s="162"/>
      <c r="S30" s="162" t="s">
        <v>152</v>
      </c>
      <c r="T30" s="162" t="s">
        <v>152</v>
      </c>
      <c r="U30" s="162">
        <v>0.65600000000000003</v>
      </c>
      <c r="V30" s="162">
        <f>ROUND(E30*U30,2)</f>
        <v>42.48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59"/>
      <c r="B31" s="160"/>
      <c r="C31" s="189" t="s">
        <v>183</v>
      </c>
      <c r="D31" s="164"/>
      <c r="E31" s="165">
        <v>20.900279999999999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154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189" t="s">
        <v>184</v>
      </c>
      <c r="D32" s="164"/>
      <c r="E32" s="165">
        <v>5.2746000000000004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154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89" t="s">
        <v>185</v>
      </c>
      <c r="D33" s="164"/>
      <c r="E33" s="165">
        <v>38.574800000000003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154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3">
        <v>10</v>
      </c>
      <c r="B34" s="174" t="s">
        <v>186</v>
      </c>
      <c r="C34" s="188" t="s">
        <v>187</v>
      </c>
      <c r="D34" s="175" t="s">
        <v>157</v>
      </c>
      <c r="E34" s="176">
        <v>106.23412</v>
      </c>
      <c r="F34" s="177"/>
      <c r="G34" s="178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2.606E-2</v>
      </c>
      <c r="O34" s="162">
        <f>ROUND(E34*N34,2)</f>
        <v>2.77</v>
      </c>
      <c r="P34" s="162">
        <v>0</v>
      </c>
      <c r="Q34" s="162">
        <f>ROUND(E34*P34,2)</f>
        <v>0</v>
      </c>
      <c r="R34" s="162"/>
      <c r="S34" s="162" t="s">
        <v>152</v>
      </c>
      <c r="T34" s="162" t="s">
        <v>152</v>
      </c>
      <c r="U34" s="162">
        <v>0.58225000000000005</v>
      </c>
      <c r="V34" s="162">
        <f>ROUND(E34*U34,2)</f>
        <v>61.85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153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89" t="s">
        <v>188</v>
      </c>
      <c r="D35" s="164"/>
      <c r="E35" s="165">
        <v>52.505319999999998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154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189" t="s">
        <v>189</v>
      </c>
      <c r="D36" s="164"/>
      <c r="E36" s="165">
        <v>53.7288</v>
      </c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154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3">
        <v>11</v>
      </c>
      <c r="B37" s="174" t="s">
        <v>190</v>
      </c>
      <c r="C37" s="188" t="s">
        <v>191</v>
      </c>
      <c r="D37" s="175" t="s">
        <v>157</v>
      </c>
      <c r="E37" s="176">
        <v>5.7</v>
      </c>
      <c r="F37" s="177"/>
      <c r="G37" s="178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5.2839999999999998E-2</v>
      </c>
      <c r="O37" s="162">
        <f>ROUND(E37*N37,2)</f>
        <v>0.3</v>
      </c>
      <c r="P37" s="162">
        <v>0</v>
      </c>
      <c r="Q37" s="162">
        <f>ROUND(E37*P37,2)</f>
        <v>0</v>
      </c>
      <c r="R37" s="162"/>
      <c r="S37" s="162" t="s">
        <v>152</v>
      </c>
      <c r="T37" s="162" t="s">
        <v>152</v>
      </c>
      <c r="U37" s="162">
        <v>1.0569999999999999</v>
      </c>
      <c r="V37" s="162">
        <f>ROUND(E37*U37,2)</f>
        <v>6.02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153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59"/>
      <c r="B38" s="160"/>
      <c r="C38" s="189" t="s">
        <v>192</v>
      </c>
      <c r="D38" s="164"/>
      <c r="E38" s="165">
        <v>5.7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154</v>
      </c>
      <c r="AH38" s="152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x14ac:dyDescent="0.2">
      <c r="A39" s="167" t="s">
        <v>147</v>
      </c>
      <c r="B39" s="168" t="s">
        <v>80</v>
      </c>
      <c r="C39" s="187" t="s">
        <v>81</v>
      </c>
      <c r="D39" s="169"/>
      <c r="E39" s="170"/>
      <c r="F39" s="171"/>
      <c r="G39" s="172">
        <f>SUMIF(AG40:AG45,"&lt;&gt;NOR",G40:G45)</f>
        <v>0</v>
      </c>
      <c r="H39" s="166"/>
      <c r="I39" s="166">
        <f>SUM(I40:I45)</f>
        <v>0</v>
      </c>
      <c r="J39" s="166"/>
      <c r="K39" s="166">
        <f>SUM(K40:K45)</f>
        <v>0</v>
      </c>
      <c r="L39" s="166"/>
      <c r="M39" s="166">
        <f>SUM(M40:M45)</f>
        <v>0</v>
      </c>
      <c r="N39" s="166"/>
      <c r="O39" s="166">
        <f>SUM(O40:O45)</f>
        <v>0.01</v>
      </c>
      <c r="P39" s="166"/>
      <c r="Q39" s="166">
        <f>SUM(Q40:Q45)</f>
        <v>0</v>
      </c>
      <c r="R39" s="166"/>
      <c r="S39" s="166"/>
      <c r="T39" s="166"/>
      <c r="U39" s="166"/>
      <c r="V39" s="166">
        <f>SUM(V40:V45)</f>
        <v>0.15</v>
      </c>
      <c r="W39" s="166"/>
      <c r="AG39" t="s">
        <v>148</v>
      </c>
    </row>
    <row r="40" spans="1:60" outlineLevel="1" x14ac:dyDescent="0.2">
      <c r="A40" s="173">
        <v>12</v>
      </c>
      <c r="B40" s="174" t="s">
        <v>193</v>
      </c>
      <c r="C40" s="188" t="s">
        <v>194</v>
      </c>
      <c r="D40" s="175" t="s">
        <v>176</v>
      </c>
      <c r="E40" s="176">
        <v>2</v>
      </c>
      <c r="F40" s="177"/>
      <c r="G40" s="178">
        <f>ROUND(E40*F40,2)</f>
        <v>0</v>
      </c>
      <c r="H40" s="163"/>
      <c r="I40" s="162">
        <f>ROUND(E40*H40,2)</f>
        <v>0</v>
      </c>
      <c r="J40" s="163"/>
      <c r="K40" s="162">
        <f>ROUND(E40*J40,2)</f>
        <v>0</v>
      </c>
      <c r="L40" s="162">
        <v>15</v>
      </c>
      <c r="M40" s="162">
        <f>G40*(1+L40/100)</f>
        <v>0</v>
      </c>
      <c r="N40" s="162">
        <v>3.0000000000000001E-3</v>
      </c>
      <c r="O40" s="162">
        <f>ROUND(E40*N40,2)</f>
        <v>0.01</v>
      </c>
      <c r="P40" s="162">
        <v>0</v>
      </c>
      <c r="Q40" s="162">
        <f>ROUND(E40*P40,2)</f>
        <v>0</v>
      </c>
      <c r="R40" s="162"/>
      <c r="S40" s="162" t="s">
        <v>152</v>
      </c>
      <c r="T40" s="162" t="s">
        <v>152</v>
      </c>
      <c r="U40" s="162">
        <v>7.3999999999999996E-2</v>
      </c>
      <c r="V40" s="162">
        <f>ROUND(E40*U40,2)</f>
        <v>0.15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153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89" t="s">
        <v>195</v>
      </c>
      <c r="D41" s="164"/>
      <c r="E41" s="165">
        <v>2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154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3">
        <v>13</v>
      </c>
      <c r="B42" s="174" t="s">
        <v>196</v>
      </c>
      <c r="C42" s="188" t="s">
        <v>197</v>
      </c>
      <c r="D42" s="175" t="s">
        <v>157</v>
      </c>
      <c r="E42" s="176">
        <v>62.99</v>
      </c>
      <c r="F42" s="177"/>
      <c r="G42" s="178">
        <f>ROUND(E42*F42,2)</f>
        <v>0</v>
      </c>
      <c r="H42" s="163"/>
      <c r="I42" s="162">
        <f>ROUND(E42*H42,2)</f>
        <v>0</v>
      </c>
      <c r="J42" s="163"/>
      <c r="K42" s="162">
        <f>ROUND(E42*J42,2)</f>
        <v>0</v>
      </c>
      <c r="L42" s="162">
        <v>15</v>
      </c>
      <c r="M42" s="162">
        <f>G42*(1+L42/100)</f>
        <v>0</v>
      </c>
      <c r="N42" s="162">
        <v>0</v>
      </c>
      <c r="O42" s="162">
        <f>ROUND(E42*N42,2)</f>
        <v>0</v>
      </c>
      <c r="P42" s="162">
        <v>0</v>
      </c>
      <c r="Q42" s="162">
        <f>ROUND(E42*P42,2)</f>
        <v>0</v>
      </c>
      <c r="R42" s="162"/>
      <c r="S42" s="162" t="s">
        <v>152</v>
      </c>
      <c r="T42" s="162" t="s">
        <v>152</v>
      </c>
      <c r="U42" s="162">
        <v>0</v>
      </c>
      <c r="V42" s="162">
        <f>ROUND(E42*U42,2)</f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198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189" t="s">
        <v>199</v>
      </c>
      <c r="D43" s="164"/>
      <c r="E43" s="165">
        <v>62.99</v>
      </c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154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3">
        <v>14</v>
      </c>
      <c r="B44" s="174" t="s">
        <v>200</v>
      </c>
      <c r="C44" s="188" t="s">
        <v>201</v>
      </c>
      <c r="D44" s="175" t="s">
        <v>202</v>
      </c>
      <c r="E44" s="176">
        <v>503.92</v>
      </c>
      <c r="F44" s="177"/>
      <c r="G44" s="178">
        <f>ROUND(E44*F44,2)</f>
        <v>0</v>
      </c>
      <c r="H44" s="163"/>
      <c r="I44" s="162">
        <f>ROUND(E44*H44,2)</f>
        <v>0</v>
      </c>
      <c r="J44" s="163"/>
      <c r="K44" s="162">
        <f>ROUND(E44*J44,2)</f>
        <v>0</v>
      </c>
      <c r="L44" s="162">
        <v>15</v>
      </c>
      <c r="M44" s="162">
        <f>G44*(1+L44/100)</f>
        <v>0</v>
      </c>
      <c r="N44" s="162">
        <v>0</v>
      </c>
      <c r="O44" s="162">
        <f>ROUND(E44*N44,2)</f>
        <v>0</v>
      </c>
      <c r="P44" s="162">
        <v>0</v>
      </c>
      <c r="Q44" s="162">
        <f>ROUND(E44*P44,2)</f>
        <v>0</v>
      </c>
      <c r="R44" s="162" t="s">
        <v>203</v>
      </c>
      <c r="S44" s="162" t="s">
        <v>152</v>
      </c>
      <c r="T44" s="162" t="s">
        <v>152</v>
      </c>
      <c r="U44" s="162">
        <v>0</v>
      </c>
      <c r="V44" s="162">
        <f>ROUND(E44*U44,2)</f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204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89" t="s">
        <v>205</v>
      </c>
      <c r="D45" s="164"/>
      <c r="E45" s="165">
        <v>503.92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154</v>
      </c>
      <c r="AH45" s="152">
        <v>5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x14ac:dyDescent="0.2">
      <c r="A46" s="167" t="s">
        <v>147</v>
      </c>
      <c r="B46" s="168" t="s">
        <v>82</v>
      </c>
      <c r="C46" s="187" t="s">
        <v>83</v>
      </c>
      <c r="D46" s="169"/>
      <c r="E46" s="170"/>
      <c r="F46" s="171"/>
      <c r="G46" s="172">
        <f>SUMIF(AG47:AG48,"&lt;&gt;NOR",G47:G48)</f>
        <v>0</v>
      </c>
      <c r="H46" s="166"/>
      <c r="I46" s="166">
        <f>SUM(I47:I48)</f>
        <v>0</v>
      </c>
      <c r="J46" s="166"/>
      <c r="K46" s="166">
        <f>SUM(K47:K48)</f>
        <v>0</v>
      </c>
      <c r="L46" s="166"/>
      <c r="M46" s="166">
        <f>SUM(M47:M48)</f>
        <v>0</v>
      </c>
      <c r="N46" s="166"/>
      <c r="O46" s="166">
        <f>SUM(O47:O48)</f>
        <v>0.03</v>
      </c>
      <c r="P46" s="166"/>
      <c r="Q46" s="166">
        <f>SUM(Q47:Q48)</f>
        <v>0</v>
      </c>
      <c r="R46" s="166"/>
      <c r="S46" s="166"/>
      <c r="T46" s="166"/>
      <c r="U46" s="166"/>
      <c r="V46" s="166">
        <f>SUM(V47:V48)</f>
        <v>2.0099999999999998</v>
      </c>
      <c r="W46" s="166"/>
      <c r="AG46" t="s">
        <v>148</v>
      </c>
    </row>
    <row r="47" spans="1:60" ht="22.5" outlineLevel="1" x14ac:dyDescent="0.2">
      <c r="A47" s="173">
        <v>15</v>
      </c>
      <c r="B47" s="174" t="s">
        <v>206</v>
      </c>
      <c r="C47" s="188" t="s">
        <v>207</v>
      </c>
      <c r="D47" s="175" t="s">
        <v>176</v>
      </c>
      <c r="E47" s="176">
        <v>4.72</v>
      </c>
      <c r="F47" s="177"/>
      <c r="G47" s="178">
        <f>ROUND(E47*F47,2)</f>
        <v>0</v>
      </c>
      <c r="H47" s="163"/>
      <c r="I47" s="162">
        <f>ROUND(E47*H47,2)</f>
        <v>0</v>
      </c>
      <c r="J47" s="163"/>
      <c r="K47" s="162">
        <f>ROUND(E47*J47,2)</f>
        <v>0</v>
      </c>
      <c r="L47" s="162">
        <v>15</v>
      </c>
      <c r="M47" s="162">
        <f>G47*(1+L47/100)</f>
        <v>0</v>
      </c>
      <c r="N47" s="162">
        <v>6.1599999999999997E-3</v>
      </c>
      <c r="O47" s="162">
        <f>ROUND(E47*N47,2)</f>
        <v>0.03</v>
      </c>
      <c r="P47" s="162">
        <v>0</v>
      </c>
      <c r="Q47" s="162">
        <f>ROUND(E47*P47,2)</f>
        <v>0</v>
      </c>
      <c r="R47" s="162"/>
      <c r="S47" s="162" t="s">
        <v>152</v>
      </c>
      <c r="T47" s="162" t="s">
        <v>152</v>
      </c>
      <c r="U47" s="162">
        <v>0.42499999999999999</v>
      </c>
      <c r="V47" s="162">
        <f>ROUND(E47*U47,2)</f>
        <v>2.0099999999999998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153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189" t="s">
        <v>208</v>
      </c>
      <c r="D48" s="164"/>
      <c r="E48" s="165">
        <v>4.72</v>
      </c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154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x14ac:dyDescent="0.2">
      <c r="A49" s="167" t="s">
        <v>147</v>
      </c>
      <c r="B49" s="168" t="s">
        <v>84</v>
      </c>
      <c r="C49" s="187" t="s">
        <v>85</v>
      </c>
      <c r="D49" s="169"/>
      <c r="E49" s="170"/>
      <c r="F49" s="171"/>
      <c r="G49" s="172">
        <f>SUMIF(AG50:AG51,"&lt;&gt;NOR",G50:G51)</f>
        <v>0</v>
      </c>
      <c r="H49" s="166"/>
      <c r="I49" s="166">
        <f>SUM(I50:I51)</f>
        <v>0</v>
      </c>
      <c r="J49" s="166"/>
      <c r="K49" s="166">
        <f>SUM(K50:K51)</f>
        <v>0</v>
      </c>
      <c r="L49" s="166"/>
      <c r="M49" s="166">
        <f>SUM(M50:M51)</f>
        <v>0</v>
      </c>
      <c r="N49" s="166"/>
      <c r="O49" s="166">
        <f>SUM(O50:O51)</f>
        <v>0</v>
      </c>
      <c r="P49" s="166"/>
      <c r="Q49" s="166">
        <f>SUM(Q50:Q51)</f>
        <v>0</v>
      </c>
      <c r="R49" s="166"/>
      <c r="S49" s="166"/>
      <c r="T49" s="166"/>
      <c r="U49" s="166"/>
      <c r="V49" s="166">
        <f>SUM(V50:V51)</f>
        <v>0</v>
      </c>
      <c r="W49" s="166"/>
      <c r="AG49" t="s">
        <v>148</v>
      </c>
    </row>
    <row r="50" spans="1:60" outlineLevel="1" x14ac:dyDescent="0.2">
      <c r="A50" s="173">
        <v>16</v>
      </c>
      <c r="B50" s="174" t="s">
        <v>209</v>
      </c>
      <c r="C50" s="188" t="s">
        <v>210</v>
      </c>
      <c r="D50" s="175" t="s">
        <v>157</v>
      </c>
      <c r="E50" s="176">
        <v>62.99</v>
      </c>
      <c r="F50" s="177"/>
      <c r="G50" s="178">
        <f>ROUND(E50*F50,2)</f>
        <v>0</v>
      </c>
      <c r="H50" s="163"/>
      <c r="I50" s="162">
        <f>ROUND(E50*H50,2)</f>
        <v>0</v>
      </c>
      <c r="J50" s="163"/>
      <c r="K50" s="162">
        <f>ROUND(E50*J50,2)</f>
        <v>0</v>
      </c>
      <c r="L50" s="162">
        <v>15</v>
      </c>
      <c r="M50" s="162">
        <f>G50*(1+L50/100)</f>
        <v>0</v>
      </c>
      <c r="N50" s="162">
        <v>0</v>
      </c>
      <c r="O50" s="162">
        <f>ROUND(E50*N50,2)</f>
        <v>0</v>
      </c>
      <c r="P50" s="162">
        <v>0</v>
      </c>
      <c r="Q50" s="162">
        <f>ROUND(E50*P50,2)</f>
        <v>0</v>
      </c>
      <c r="R50" s="162"/>
      <c r="S50" s="162" t="s">
        <v>152</v>
      </c>
      <c r="T50" s="162" t="s">
        <v>152</v>
      </c>
      <c r="U50" s="162">
        <v>0</v>
      </c>
      <c r="V50" s="162">
        <f>ROUND(E50*U50,2)</f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198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189" t="s">
        <v>199</v>
      </c>
      <c r="D51" s="164"/>
      <c r="E51" s="165">
        <v>62.99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154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5.5" x14ac:dyDescent="0.2">
      <c r="A52" s="167" t="s">
        <v>147</v>
      </c>
      <c r="B52" s="168" t="s">
        <v>86</v>
      </c>
      <c r="C52" s="187" t="s">
        <v>87</v>
      </c>
      <c r="D52" s="169"/>
      <c r="E52" s="170"/>
      <c r="F52" s="171"/>
      <c r="G52" s="172">
        <f>SUMIF(AG53:AG57,"&lt;&gt;NOR",G53:G57)</f>
        <v>0</v>
      </c>
      <c r="H52" s="166"/>
      <c r="I52" s="166">
        <f>SUM(I53:I57)</f>
        <v>0</v>
      </c>
      <c r="J52" s="166"/>
      <c r="K52" s="166">
        <f>SUM(K53:K57)</f>
        <v>0</v>
      </c>
      <c r="L52" s="166"/>
      <c r="M52" s="166">
        <f>SUM(M53:M57)</f>
        <v>0</v>
      </c>
      <c r="N52" s="166"/>
      <c r="O52" s="166">
        <f>SUM(O53:O57)</f>
        <v>0</v>
      </c>
      <c r="P52" s="166"/>
      <c r="Q52" s="166">
        <f>SUM(Q53:Q57)</f>
        <v>0</v>
      </c>
      <c r="R52" s="166"/>
      <c r="S52" s="166"/>
      <c r="T52" s="166"/>
      <c r="U52" s="166"/>
      <c r="V52" s="166">
        <f>SUM(V53:V57)</f>
        <v>0</v>
      </c>
      <c r="W52" s="166"/>
      <c r="AG52" t="s">
        <v>148</v>
      </c>
    </row>
    <row r="53" spans="1:60" outlineLevel="1" x14ac:dyDescent="0.2">
      <c r="A53" s="173">
        <v>17</v>
      </c>
      <c r="B53" s="174" t="s">
        <v>211</v>
      </c>
      <c r="C53" s="188" t="s">
        <v>212</v>
      </c>
      <c r="D53" s="175" t="s">
        <v>157</v>
      </c>
      <c r="E53" s="176">
        <v>62.99</v>
      </c>
      <c r="F53" s="177"/>
      <c r="G53" s="178">
        <f>ROUND(E53*F53,2)</f>
        <v>0</v>
      </c>
      <c r="H53" s="163"/>
      <c r="I53" s="162">
        <f>ROUND(E53*H53,2)</f>
        <v>0</v>
      </c>
      <c r="J53" s="163"/>
      <c r="K53" s="162">
        <f>ROUND(E53*J53,2)</f>
        <v>0</v>
      </c>
      <c r="L53" s="162">
        <v>15</v>
      </c>
      <c r="M53" s="162">
        <f>G53*(1+L53/100)</f>
        <v>0</v>
      </c>
      <c r="N53" s="162">
        <v>0</v>
      </c>
      <c r="O53" s="162">
        <f>ROUND(E53*N53,2)</f>
        <v>0</v>
      </c>
      <c r="P53" s="162">
        <v>0</v>
      </c>
      <c r="Q53" s="162">
        <f>ROUND(E53*P53,2)</f>
        <v>0</v>
      </c>
      <c r="R53" s="162"/>
      <c r="S53" s="162" t="s">
        <v>152</v>
      </c>
      <c r="T53" s="162" t="s">
        <v>152</v>
      </c>
      <c r="U53" s="162">
        <v>0</v>
      </c>
      <c r="V53" s="162">
        <f>ROUND(E53*U53,2)</f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198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189" t="s">
        <v>199</v>
      </c>
      <c r="D54" s="164"/>
      <c r="E54" s="165">
        <v>62.99</v>
      </c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154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18</v>
      </c>
      <c r="B55" s="180" t="s">
        <v>213</v>
      </c>
      <c r="C55" s="190" t="s">
        <v>214</v>
      </c>
      <c r="D55" s="181" t="s">
        <v>215</v>
      </c>
      <c r="E55" s="182">
        <v>1</v>
      </c>
      <c r="F55" s="183"/>
      <c r="G55" s="184">
        <f>ROUND(E55*F55,2)</f>
        <v>0</v>
      </c>
      <c r="H55" s="163"/>
      <c r="I55" s="162">
        <f>ROUND(E55*H55,2)</f>
        <v>0</v>
      </c>
      <c r="J55" s="163"/>
      <c r="K55" s="162">
        <f>ROUND(E55*J55,2)</f>
        <v>0</v>
      </c>
      <c r="L55" s="162">
        <v>15</v>
      </c>
      <c r="M55" s="162">
        <f>G55*(1+L55/100)</f>
        <v>0</v>
      </c>
      <c r="N55" s="162">
        <v>0</v>
      </c>
      <c r="O55" s="162">
        <f>ROUND(E55*N55,2)</f>
        <v>0</v>
      </c>
      <c r="P55" s="162">
        <v>0</v>
      </c>
      <c r="Q55" s="162">
        <f>ROUND(E55*P55,2)</f>
        <v>0</v>
      </c>
      <c r="R55" s="162"/>
      <c r="S55" s="162" t="s">
        <v>216</v>
      </c>
      <c r="T55" s="162" t="s">
        <v>217</v>
      </c>
      <c r="U55" s="162">
        <v>0</v>
      </c>
      <c r="V55" s="162">
        <f>ROUND(E55*U55,2)</f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153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9">
        <v>19</v>
      </c>
      <c r="B56" s="180" t="s">
        <v>218</v>
      </c>
      <c r="C56" s="190" t="s">
        <v>219</v>
      </c>
      <c r="D56" s="181" t="s">
        <v>215</v>
      </c>
      <c r="E56" s="182">
        <v>1</v>
      </c>
      <c r="F56" s="183"/>
      <c r="G56" s="184">
        <f>ROUND(E56*F56,2)</f>
        <v>0</v>
      </c>
      <c r="H56" s="163"/>
      <c r="I56" s="162">
        <f>ROUND(E56*H56,2)</f>
        <v>0</v>
      </c>
      <c r="J56" s="163"/>
      <c r="K56" s="162">
        <f>ROUND(E56*J56,2)</f>
        <v>0</v>
      </c>
      <c r="L56" s="162">
        <v>15</v>
      </c>
      <c r="M56" s="162">
        <f>G56*(1+L56/100)</f>
        <v>0</v>
      </c>
      <c r="N56" s="162">
        <v>0</v>
      </c>
      <c r="O56" s="162">
        <f>ROUND(E56*N56,2)</f>
        <v>0</v>
      </c>
      <c r="P56" s="162">
        <v>0</v>
      </c>
      <c r="Q56" s="162">
        <f>ROUND(E56*P56,2)</f>
        <v>0</v>
      </c>
      <c r="R56" s="162"/>
      <c r="S56" s="162" t="s">
        <v>216</v>
      </c>
      <c r="T56" s="162" t="s">
        <v>217</v>
      </c>
      <c r="U56" s="162">
        <v>0</v>
      </c>
      <c r="V56" s="162">
        <f>ROUND(E56*U56,2)</f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153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20</v>
      </c>
      <c r="B57" s="180" t="s">
        <v>220</v>
      </c>
      <c r="C57" s="190" t="s">
        <v>221</v>
      </c>
      <c r="D57" s="181" t="s">
        <v>215</v>
      </c>
      <c r="E57" s="182">
        <v>1</v>
      </c>
      <c r="F57" s="183"/>
      <c r="G57" s="184">
        <f>ROUND(E57*F57,2)</f>
        <v>0</v>
      </c>
      <c r="H57" s="163"/>
      <c r="I57" s="162">
        <f>ROUND(E57*H57,2)</f>
        <v>0</v>
      </c>
      <c r="J57" s="163"/>
      <c r="K57" s="162">
        <f>ROUND(E57*J57,2)</f>
        <v>0</v>
      </c>
      <c r="L57" s="162">
        <v>15</v>
      </c>
      <c r="M57" s="162">
        <f>G57*(1+L57/100)</f>
        <v>0</v>
      </c>
      <c r="N57" s="162">
        <v>0</v>
      </c>
      <c r="O57" s="162">
        <f>ROUND(E57*N57,2)</f>
        <v>0</v>
      </c>
      <c r="P57" s="162">
        <v>0</v>
      </c>
      <c r="Q57" s="162">
        <f>ROUND(E57*P57,2)</f>
        <v>0</v>
      </c>
      <c r="R57" s="162"/>
      <c r="S57" s="162" t="s">
        <v>216</v>
      </c>
      <c r="T57" s="162" t="s">
        <v>217</v>
      </c>
      <c r="U57" s="162">
        <v>0</v>
      </c>
      <c r="V57" s="162">
        <f>ROUND(E57*U57,2)</f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153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x14ac:dyDescent="0.2">
      <c r="A58" s="167" t="s">
        <v>147</v>
      </c>
      <c r="B58" s="168" t="s">
        <v>88</v>
      </c>
      <c r="C58" s="187" t="s">
        <v>89</v>
      </c>
      <c r="D58" s="169"/>
      <c r="E58" s="170"/>
      <c r="F58" s="171"/>
      <c r="G58" s="172">
        <f>SUMIF(AG59:AG85,"&lt;&gt;NOR",G59:G85)</f>
        <v>0</v>
      </c>
      <c r="H58" s="166"/>
      <c r="I58" s="166">
        <f>SUM(I59:I85)</f>
        <v>0</v>
      </c>
      <c r="J58" s="166"/>
      <c r="K58" s="166">
        <f>SUM(K59:K85)</f>
        <v>0</v>
      </c>
      <c r="L58" s="166"/>
      <c r="M58" s="166">
        <f>SUM(M59:M85)</f>
        <v>0</v>
      </c>
      <c r="N58" s="166"/>
      <c r="O58" s="166">
        <f>SUM(O59:O85)</f>
        <v>0.03</v>
      </c>
      <c r="P58" s="166"/>
      <c r="Q58" s="166">
        <f>SUM(Q59:Q85)</f>
        <v>9.3699999999999992</v>
      </c>
      <c r="R58" s="166"/>
      <c r="S58" s="166"/>
      <c r="T58" s="166"/>
      <c r="U58" s="166"/>
      <c r="V58" s="166">
        <f>SUM(V59:V85)</f>
        <v>717.85</v>
      </c>
      <c r="W58" s="166"/>
      <c r="AG58" t="s">
        <v>148</v>
      </c>
    </row>
    <row r="59" spans="1:60" outlineLevel="1" x14ac:dyDescent="0.2">
      <c r="A59" s="173">
        <v>21</v>
      </c>
      <c r="B59" s="174" t="s">
        <v>222</v>
      </c>
      <c r="C59" s="188" t="s">
        <v>223</v>
      </c>
      <c r="D59" s="175" t="s">
        <v>157</v>
      </c>
      <c r="E59" s="176">
        <v>62.99</v>
      </c>
      <c r="F59" s="177"/>
      <c r="G59" s="178">
        <f>ROUND(E59*F59,2)</f>
        <v>0</v>
      </c>
      <c r="H59" s="163"/>
      <c r="I59" s="162">
        <f>ROUND(E59*H59,2)</f>
        <v>0</v>
      </c>
      <c r="J59" s="163"/>
      <c r="K59" s="162">
        <f>ROUND(E59*J59,2)</f>
        <v>0</v>
      </c>
      <c r="L59" s="162">
        <v>15</v>
      </c>
      <c r="M59" s="162">
        <f>G59*(1+L59/100)</f>
        <v>0</v>
      </c>
      <c r="N59" s="162">
        <v>3.3E-4</v>
      </c>
      <c r="O59" s="162">
        <f>ROUND(E59*N59,2)</f>
        <v>0.02</v>
      </c>
      <c r="P59" s="162">
        <v>1.183E-2</v>
      </c>
      <c r="Q59" s="162">
        <f>ROUND(E59*P59,2)</f>
        <v>0.75</v>
      </c>
      <c r="R59" s="162"/>
      <c r="S59" s="162" t="s">
        <v>152</v>
      </c>
      <c r="T59" s="162" t="s">
        <v>152</v>
      </c>
      <c r="U59" s="162">
        <v>0.34599999999999997</v>
      </c>
      <c r="V59" s="162">
        <f>ROUND(E59*U59,2)</f>
        <v>21.79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153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189" t="s">
        <v>199</v>
      </c>
      <c r="D60" s="164"/>
      <c r="E60" s="165">
        <v>62.99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154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3">
        <v>22</v>
      </c>
      <c r="B61" s="174" t="s">
        <v>224</v>
      </c>
      <c r="C61" s="188" t="s">
        <v>225</v>
      </c>
      <c r="D61" s="175" t="s">
        <v>157</v>
      </c>
      <c r="E61" s="176">
        <v>62.99</v>
      </c>
      <c r="F61" s="177"/>
      <c r="G61" s="178">
        <f>ROUND(E61*F61,2)</f>
        <v>0</v>
      </c>
      <c r="H61" s="163"/>
      <c r="I61" s="162">
        <f>ROUND(E61*H61,2)</f>
        <v>0</v>
      </c>
      <c r="J61" s="163"/>
      <c r="K61" s="162">
        <f>ROUND(E61*J61,2)</f>
        <v>0</v>
      </c>
      <c r="L61" s="162">
        <v>15</v>
      </c>
      <c r="M61" s="162">
        <f>G61*(1+L61/100)</f>
        <v>0</v>
      </c>
      <c r="N61" s="162">
        <v>0</v>
      </c>
      <c r="O61" s="162">
        <f>ROUND(E61*N61,2)</f>
        <v>0</v>
      </c>
      <c r="P61" s="162">
        <v>3.2000000000000002E-3</v>
      </c>
      <c r="Q61" s="162">
        <f>ROUND(E61*P61,2)</f>
        <v>0.2</v>
      </c>
      <c r="R61" s="162"/>
      <c r="S61" s="162" t="s">
        <v>152</v>
      </c>
      <c r="T61" s="162" t="s">
        <v>152</v>
      </c>
      <c r="U61" s="162">
        <v>6.3E-2</v>
      </c>
      <c r="V61" s="162">
        <f>ROUND(E61*U61,2)</f>
        <v>3.97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189" t="s">
        <v>226</v>
      </c>
      <c r="D62" s="164"/>
      <c r="E62" s="165">
        <v>62.99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154</v>
      </c>
      <c r="AH62" s="152">
        <v>5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 x14ac:dyDescent="0.2">
      <c r="A63" s="173">
        <v>23</v>
      </c>
      <c r="B63" s="174" t="s">
        <v>227</v>
      </c>
      <c r="C63" s="188" t="s">
        <v>228</v>
      </c>
      <c r="D63" s="175" t="s">
        <v>157</v>
      </c>
      <c r="E63" s="176">
        <v>4.3600000000000003</v>
      </c>
      <c r="F63" s="177"/>
      <c r="G63" s="178">
        <f>ROUND(E63*F63,2)</f>
        <v>0</v>
      </c>
      <c r="H63" s="163"/>
      <c r="I63" s="162">
        <f>ROUND(E63*H63,2)</f>
        <v>0</v>
      </c>
      <c r="J63" s="163"/>
      <c r="K63" s="162">
        <f>ROUND(E63*J63,2)</f>
        <v>0</v>
      </c>
      <c r="L63" s="162">
        <v>15</v>
      </c>
      <c r="M63" s="162">
        <f>G63*(1+L63/100)</f>
        <v>0</v>
      </c>
      <c r="N63" s="162">
        <v>0</v>
      </c>
      <c r="O63" s="162">
        <f>ROUND(E63*N63,2)</f>
        <v>0</v>
      </c>
      <c r="P63" s="162">
        <v>0.02</v>
      </c>
      <c r="Q63" s="162">
        <f>ROUND(E63*P63,2)</f>
        <v>0.09</v>
      </c>
      <c r="R63" s="162"/>
      <c r="S63" s="162" t="s">
        <v>152</v>
      </c>
      <c r="T63" s="162" t="s">
        <v>152</v>
      </c>
      <c r="U63" s="162">
        <v>0.23</v>
      </c>
      <c r="V63" s="162">
        <f>ROUND(E63*U63,2)</f>
        <v>1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153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189" t="s">
        <v>164</v>
      </c>
      <c r="D64" s="164"/>
      <c r="E64" s="165">
        <v>4.3600000000000003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154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3">
        <v>24</v>
      </c>
      <c r="B65" s="174" t="s">
        <v>229</v>
      </c>
      <c r="C65" s="188" t="s">
        <v>230</v>
      </c>
      <c r="D65" s="175" t="s">
        <v>157</v>
      </c>
      <c r="E65" s="176">
        <v>7.8</v>
      </c>
      <c r="F65" s="177"/>
      <c r="G65" s="178">
        <f>ROUND(E65*F65,2)</f>
        <v>0</v>
      </c>
      <c r="H65" s="163"/>
      <c r="I65" s="162">
        <f>ROUND(E65*H65,2)</f>
        <v>0</v>
      </c>
      <c r="J65" s="163"/>
      <c r="K65" s="162">
        <f>ROUND(E65*J65,2)</f>
        <v>0</v>
      </c>
      <c r="L65" s="162">
        <v>15</v>
      </c>
      <c r="M65" s="162">
        <f>G65*(1+L65/100)</f>
        <v>0</v>
      </c>
      <c r="N65" s="162">
        <v>1.17E-3</v>
      </c>
      <c r="O65" s="162">
        <f>ROUND(E65*N65,2)</f>
        <v>0.01</v>
      </c>
      <c r="P65" s="162">
        <v>7.5999999999999998E-2</v>
      </c>
      <c r="Q65" s="162">
        <f>ROUND(E65*P65,2)</f>
        <v>0.59</v>
      </c>
      <c r="R65" s="162"/>
      <c r="S65" s="162" t="s">
        <v>152</v>
      </c>
      <c r="T65" s="162" t="s">
        <v>152</v>
      </c>
      <c r="U65" s="162">
        <v>0.93899999999999995</v>
      </c>
      <c r="V65" s="162">
        <f>ROUND(E65*U65,2)</f>
        <v>7.32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153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89" t="s">
        <v>231</v>
      </c>
      <c r="D66" s="164"/>
      <c r="E66" s="165">
        <v>7.8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154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3">
        <v>25</v>
      </c>
      <c r="B67" s="174" t="s">
        <v>232</v>
      </c>
      <c r="C67" s="188" t="s">
        <v>233</v>
      </c>
      <c r="D67" s="175" t="s">
        <v>176</v>
      </c>
      <c r="E67" s="176">
        <v>4.72</v>
      </c>
      <c r="F67" s="177"/>
      <c r="G67" s="178">
        <f>ROUND(E67*F67,2)</f>
        <v>0</v>
      </c>
      <c r="H67" s="163"/>
      <c r="I67" s="162">
        <f>ROUND(E67*H67,2)</f>
        <v>0</v>
      </c>
      <c r="J67" s="163"/>
      <c r="K67" s="162">
        <f>ROUND(E67*J67,2)</f>
        <v>0</v>
      </c>
      <c r="L67" s="162">
        <v>15</v>
      </c>
      <c r="M67" s="162">
        <f>G67*(1+L67/100)</f>
        <v>0</v>
      </c>
      <c r="N67" s="162">
        <v>0</v>
      </c>
      <c r="O67" s="162">
        <f>ROUND(E67*N67,2)</f>
        <v>0</v>
      </c>
      <c r="P67" s="162">
        <v>1.383E-2</v>
      </c>
      <c r="Q67" s="162">
        <f>ROUND(E67*P67,2)</f>
        <v>7.0000000000000007E-2</v>
      </c>
      <c r="R67" s="162"/>
      <c r="S67" s="162" t="s">
        <v>152</v>
      </c>
      <c r="T67" s="162" t="s">
        <v>152</v>
      </c>
      <c r="U67" s="162">
        <v>0.12</v>
      </c>
      <c r="V67" s="162">
        <f>ROUND(E67*U67,2)</f>
        <v>0.56999999999999995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153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89" t="s">
        <v>234</v>
      </c>
      <c r="D68" s="164"/>
      <c r="E68" s="165">
        <v>4.72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154</v>
      </c>
      <c r="AH68" s="152">
        <v>5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3">
        <v>26</v>
      </c>
      <c r="B69" s="174" t="s">
        <v>235</v>
      </c>
      <c r="C69" s="188" t="s">
        <v>236</v>
      </c>
      <c r="D69" s="175" t="s">
        <v>157</v>
      </c>
      <c r="E69" s="176">
        <v>106.23412</v>
      </c>
      <c r="F69" s="177"/>
      <c r="G69" s="178">
        <f>ROUND(E69*F69,2)</f>
        <v>0</v>
      </c>
      <c r="H69" s="163"/>
      <c r="I69" s="162">
        <f>ROUND(E69*H69,2)</f>
        <v>0</v>
      </c>
      <c r="J69" s="163"/>
      <c r="K69" s="162">
        <f>ROUND(E69*J69,2)</f>
        <v>0</v>
      </c>
      <c r="L69" s="162">
        <v>15</v>
      </c>
      <c r="M69" s="162">
        <f>G69*(1+L69/100)</f>
        <v>0</v>
      </c>
      <c r="N69" s="162">
        <v>0</v>
      </c>
      <c r="O69" s="162">
        <f>ROUND(E69*N69,2)</f>
        <v>0</v>
      </c>
      <c r="P69" s="162">
        <v>0.02</v>
      </c>
      <c r="Q69" s="162">
        <f>ROUND(E69*P69,2)</f>
        <v>2.12</v>
      </c>
      <c r="R69" s="162"/>
      <c r="S69" s="162" t="s">
        <v>152</v>
      </c>
      <c r="T69" s="162" t="s">
        <v>152</v>
      </c>
      <c r="U69" s="162">
        <v>0.13</v>
      </c>
      <c r="V69" s="162">
        <f>ROUND(E69*U69,2)</f>
        <v>13.81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153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189" t="s">
        <v>237</v>
      </c>
      <c r="D70" s="164"/>
      <c r="E70" s="165">
        <v>106.23412</v>
      </c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154</v>
      </c>
      <c r="AH70" s="152">
        <v>5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3">
        <v>27</v>
      </c>
      <c r="B71" s="174" t="s">
        <v>238</v>
      </c>
      <c r="C71" s="188" t="s">
        <v>239</v>
      </c>
      <c r="D71" s="175" t="s">
        <v>157</v>
      </c>
      <c r="E71" s="176">
        <v>83.962800000000001</v>
      </c>
      <c r="F71" s="177"/>
      <c r="G71" s="178">
        <f>ROUND(E71*F71,2)</f>
        <v>0</v>
      </c>
      <c r="H71" s="163"/>
      <c r="I71" s="162">
        <f>ROUND(E71*H71,2)</f>
        <v>0</v>
      </c>
      <c r="J71" s="163"/>
      <c r="K71" s="162">
        <f>ROUND(E71*J71,2)</f>
        <v>0</v>
      </c>
      <c r="L71" s="162">
        <v>15</v>
      </c>
      <c r="M71" s="162">
        <f>G71*(1+L71/100)</f>
        <v>0</v>
      </c>
      <c r="N71" s="162">
        <v>0</v>
      </c>
      <c r="O71" s="162">
        <f>ROUND(E71*N71,2)</f>
        <v>0</v>
      </c>
      <c r="P71" s="162">
        <v>4.5999999999999999E-2</v>
      </c>
      <c r="Q71" s="162">
        <f>ROUND(E71*P71,2)</f>
        <v>3.86</v>
      </c>
      <c r="R71" s="162"/>
      <c r="S71" s="162" t="s">
        <v>152</v>
      </c>
      <c r="T71" s="162" t="s">
        <v>152</v>
      </c>
      <c r="U71" s="162">
        <v>0.26</v>
      </c>
      <c r="V71" s="162">
        <f>ROUND(E71*U71,2)</f>
        <v>21.83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198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59"/>
      <c r="B72" s="160"/>
      <c r="C72" s="189" t="s">
        <v>183</v>
      </c>
      <c r="D72" s="164"/>
      <c r="E72" s="165">
        <v>20.900279999999999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154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59"/>
      <c r="B73" s="160"/>
      <c r="C73" s="189" t="s">
        <v>240</v>
      </c>
      <c r="D73" s="164"/>
      <c r="E73" s="165">
        <v>24.487719999999999</v>
      </c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154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189" t="s">
        <v>185</v>
      </c>
      <c r="D74" s="164"/>
      <c r="E74" s="165">
        <v>38.574800000000003</v>
      </c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154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73">
        <v>28</v>
      </c>
      <c r="B75" s="174" t="s">
        <v>241</v>
      </c>
      <c r="C75" s="188" t="s">
        <v>242</v>
      </c>
      <c r="D75" s="175" t="s">
        <v>157</v>
      </c>
      <c r="E75" s="176">
        <v>19.199100000000001</v>
      </c>
      <c r="F75" s="177"/>
      <c r="G75" s="178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0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152</v>
      </c>
      <c r="T75" s="162" t="s">
        <v>152</v>
      </c>
      <c r="U75" s="162">
        <v>1.92</v>
      </c>
      <c r="V75" s="162">
        <f>ROUND(E75*U75,2)</f>
        <v>36.86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198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189" t="s">
        <v>172</v>
      </c>
      <c r="D76" s="164"/>
      <c r="E76" s="165">
        <v>17.2791</v>
      </c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154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89" t="s">
        <v>173</v>
      </c>
      <c r="D77" s="164"/>
      <c r="E77" s="165">
        <v>1.92</v>
      </c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154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79">
        <v>29</v>
      </c>
      <c r="B78" s="180" t="s">
        <v>243</v>
      </c>
      <c r="C78" s="190" t="s">
        <v>244</v>
      </c>
      <c r="D78" s="181" t="s">
        <v>215</v>
      </c>
      <c r="E78" s="182">
        <v>1</v>
      </c>
      <c r="F78" s="183"/>
      <c r="G78" s="184">
        <f t="shared" ref="G78:G84" si="0">ROUND(E78*F78,2)</f>
        <v>0</v>
      </c>
      <c r="H78" s="163"/>
      <c r="I78" s="162">
        <f t="shared" ref="I78:I84" si="1">ROUND(E78*H78,2)</f>
        <v>0</v>
      </c>
      <c r="J78" s="163"/>
      <c r="K78" s="162">
        <f t="shared" ref="K78:K84" si="2">ROUND(E78*J78,2)</f>
        <v>0</v>
      </c>
      <c r="L78" s="162">
        <v>15</v>
      </c>
      <c r="M78" s="162">
        <f t="shared" ref="M78:M84" si="3">G78*(1+L78/100)</f>
        <v>0</v>
      </c>
      <c r="N78" s="162">
        <v>0</v>
      </c>
      <c r="O78" s="162">
        <f t="shared" ref="O78:O84" si="4">ROUND(E78*N78,2)</f>
        <v>0</v>
      </c>
      <c r="P78" s="162">
        <v>2.4500000000000001E-2</v>
      </c>
      <c r="Q78" s="162">
        <f t="shared" ref="Q78:Q84" si="5">ROUND(E78*P78,2)</f>
        <v>0.02</v>
      </c>
      <c r="R78" s="162"/>
      <c r="S78" s="162" t="s">
        <v>152</v>
      </c>
      <c r="T78" s="162" t="s">
        <v>152</v>
      </c>
      <c r="U78" s="162">
        <v>0.38300000000000001</v>
      </c>
      <c r="V78" s="162">
        <f t="shared" ref="V78:V84" si="6">ROUND(E78*U78,2)</f>
        <v>0.38</v>
      </c>
      <c r="W78" s="162"/>
      <c r="X78" s="152"/>
      <c r="Y78" s="152"/>
      <c r="Z78" s="152"/>
      <c r="AA78" s="152"/>
      <c r="AB78" s="152"/>
      <c r="AC78" s="152"/>
      <c r="AD78" s="152"/>
      <c r="AE78" s="152"/>
      <c r="AF78" s="152"/>
      <c r="AG78" s="152" t="s">
        <v>153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79">
        <v>30</v>
      </c>
      <c r="B79" s="180" t="s">
        <v>245</v>
      </c>
      <c r="C79" s="190" t="s">
        <v>246</v>
      </c>
      <c r="D79" s="181" t="s">
        <v>151</v>
      </c>
      <c r="E79" s="182">
        <v>1</v>
      </c>
      <c r="F79" s="183"/>
      <c r="G79" s="184">
        <f t="shared" si="0"/>
        <v>0</v>
      </c>
      <c r="H79" s="163"/>
      <c r="I79" s="162">
        <f t="shared" si="1"/>
        <v>0</v>
      </c>
      <c r="J79" s="163"/>
      <c r="K79" s="162">
        <f t="shared" si="2"/>
        <v>0</v>
      </c>
      <c r="L79" s="162">
        <v>15</v>
      </c>
      <c r="M79" s="162">
        <f t="shared" si="3"/>
        <v>0</v>
      </c>
      <c r="N79" s="162">
        <v>0</v>
      </c>
      <c r="O79" s="162">
        <f t="shared" si="4"/>
        <v>0</v>
      </c>
      <c r="P79" s="162">
        <v>1.933E-2</v>
      </c>
      <c r="Q79" s="162">
        <f t="shared" si="5"/>
        <v>0.02</v>
      </c>
      <c r="R79" s="162"/>
      <c r="S79" s="162" t="s">
        <v>216</v>
      </c>
      <c r="T79" s="162" t="s">
        <v>152</v>
      </c>
      <c r="U79" s="162">
        <v>300.86599999999999</v>
      </c>
      <c r="V79" s="162">
        <f t="shared" si="6"/>
        <v>300.87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153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9">
        <v>31</v>
      </c>
      <c r="B80" s="180" t="s">
        <v>247</v>
      </c>
      <c r="C80" s="190" t="s">
        <v>248</v>
      </c>
      <c r="D80" s="181" t="s">
        <v>151</v>
      </c>
      <c r="E80" s="182">
        <v>1</v>
      </c>
      <c r="F80" s="183"/>
      <c r="G80" s="184">
        <f t="shared" si="0"/>
        <v>0</v>
      </c>
      <c r="H80" s="163"/>
      <c r="I80" s="162">
        <f t="shared" si="1"/>
        <v>0</v>
      </c>
      <c r="J80" s="163"/>
      <c r="K80" s="162">
        <f t="shared" si="2"/>
        <v>0</v>
      </c>
      <c r="L80" s="162">
        <v>15</v>
      </c>
      <c r="M80" s="162">
        <f t="shared" si="3"/>
        <v>0</v>
      </c>
      <c r="N80" s="162">
        <v>0</v>
      </c>
      <c r="O80" s="162">
        <f t="shared" si="4"/>
        <v>0</v>
      </c>
      <c r="P80" s="162">
        <v>3.1870000000000002E-2</v>
      </c>
      <c r="Q80" s="162">
        <f t="shared" si="5"/>
        <v>0.03</v>
      </c>
      <c r="R80" s="162"/>
      <c r="S80" s="162" t="s">
        <v>216</v>
      </c>
      <c r="T80" s="162" t="s">
        <v>152</v>
      </c>
      <c r="U80" s="162">
        <v>301.73200000000003</v>
      </c>
      <c r="V80" s="162">
        <f t="shared" si="6"/>
        <v>301.73</v>
      </c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153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9">
        <v>32</v>
      </c>
      <c r="B81" s="180" t="s">
        <v>249</v>
      </c>
      <c r="C81" s="190" t="s">
        <v>250</v>
      </c>
      <c r="D81" s="181" t="s">
        <v>151</v>
      </c>
      <c r="E81" s="182">
        <v>4</v>
      </c>
      <c r="F81" s="183"/>
      <c r="G81" s="184">
        <f t="shared" si="0"/>
        <v>0</v>
      </c>
      <c r="H81" s="163"/>
      <c r="I81" s="162">
        <f t="shared" si="1"/>
        <v>0</v>
      </c>
      <c r="J81" s="163"/>
      <c r="K81" s="162">
        <f t="shared" si="2"/>
        <v>0</v>
      </c>
      <c r="L81" s="162">
        <v>15</v>
      </c>
      <c r="M81" s="162">
        <f t="shared" si="3"/>
        <v>0</v>
      </c>
      <c r="N81" s="162">
        <v>0</v>
      </c>
      <c r="O81" s="162">
        <f t="shared" si="4"/>
        <v>0</v>
      </c>
      <c r="P81" s="162">
        <v>1.8E-3</v>
      </c>
      <c r="Q81" s="162">
        <f t="shared" si="5"/>
        <v>0.01</v>
      </c>
      <c r="R81" s="162"/>
      <c r="S81" s="162" t="s">
        <v>152</v>
      </c>
      <c r="T81" s="162" t="s">
        <v>152</v>
      </c>
      <c r="U81" s="162">
        <v>0.11</v>
      </c>
      <c r="V81" s="162">
        <f t="shared" si="6"/>
        <v>0.44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153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79">
        <v>33</v>
      </c>
      <c r="B82" s="180" t="s">
        <v>251</v>
      </c>
      <c r="C82" s="190" t="s">
        <v>252</v>
      </c>
      <c r="D82" s="181" t="s">
        <v>215</v>
      </c>
      <c r="E82" s="182">
        <v>1</v>
      </c>
      <c r="F82" s="183"/>
      <c r="G82" s="184">
        <f t="shared" si="0"/>
        <v>0</v>
      </c>
      <c r="H82" s="163"/>
      <c r="I82" s="162">
        <f t="shared" si="1"/>
        <v>0</v>
      </c>
      <c r="J82" s="163"/>
      <c r="K82" s="162">
        <f t="shared" si="2"/>
        <v>0</v>
      </c>
      <c r="L82" s="162">
        <v>15</v>
      </c>
      <c r="M82" s="162">
        <f t="shared" si="3"/>
        <v>0</v>
      </c>
      <c r="N82" s="162">
        <v>0</v>
      </c>
      <c r="O82" s="162">
        <f t="shared" si="4"/>
        <v>0</v>
      </c>
      <c r="P82" s="162">
        <v>0</v>
      </c>
      <c r="Q82" s="162">
        <f t="shared" si="5"/>
        <v>0</v>
      </c>
      <c r="R82" s="162"/>
      <c r="S82" s="162" t="s">
        <v>216</v>
      </c>
      <c r="T82" s="162" t="s">
        <v>217</v>
      </c>
      <c r="U82" s="162">
        <v>0</v>
      </c>
      <c r="V82" s="162">
        <f t="shared" si="6"/>
        <v>0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198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 x14ac:dyDescent="0.2">
      <c r="A83" s="179">
        <v>34</v>
      </c>
      <c r="B83" s="180" t="s">
        <v>253</v>
      </c>
      <c r="C83" s="190" t="s">
        <v>254</v>
      </c>
      <c r="D83" s="181" t="s">
        <v>215</v>
      </c>
      <c r="E83" s="182">
        <v>1</v>
      </c>
      <c r="F83" s="183"/>
      <c r="G83" s="184">
        <f t="shared" si="0"/>
        <v>0</v>
      </c>
      <c r="H83" s="163"/>
      <c r="I83" s="162">
        <f t="shared" si="1"/>
        <v>0</v>
      </c>
      <c r="J83" s="163"/>
      <c r="K83" s="162">
        <f t="shared" si="2"/>
        <v>0</v>
      </c>
      <c r="L83" s="162">
        <v>15</v>
      </c>
      <c r="M83" s="162">
        <f t="shared" si="3"/>
        <v>0</v>
      </c>
      <c r="N83" s="162">
        <v>0</v>
      </c>
      <c r="O83" s="162">
        <f t="shared" si="4"/>
        <v>0</v>
      </c>
      <c r="P83" s="162">
        <v>0</v>
      </c>
      <c r="Q83" s="162">
        <f t="shared" si="5"/>
        <v>0</v>
      </c>
      <c r="R83" s="162"/>
      <c r="S83" s="162" t="s">
        <v>216</v>
      </c>
      <c r="T83" s="162" t="s">
        <v>217</v>
      </c>
      <c r="U83" s="162">
        <v>0</v>
      </c>
      <c r="V83" s="162">
        <f t="shared" si="6"/>
        <v>0</v>
      </c>
      <c r="W83" s="162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153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73">
        <v>35</v>
      </c>
      <c r="B84" s="174" t="s">
        <v>255</v>
      </c>
      <c r="C84" s="188" t="s">
        <v>256</v>
      </c>
      <c r="D84" s="175" t="s">
        <v>157</v>
      </c>
      <c r="E84" s="176">
        <v>62.99</v>
      </c>
      <c r="F84" s="177"/>
      <c r="G84" s="178">
        <f t="shared" si="0"/>
        <v>0</v>
      </c>
      <c r="H84" s="163"/>
      <c r="I84" s="162">
        <f t="shared" si="1"/>
        <v>0</v>
      </c>
      <c r="J84" s="163"/>
      <c r="K84" s="162">
        <f t="shared" si="2"/>
        <v>0</v>
      </c>
      <c r="L84" s="162">
        <v>15</v>
      </c>
      <c r="M84" s="162">
        <f t="shared" si="3"/>
        <v>0</v>
      </c>
      <c r="N84" s="162">
        <v>0</v>
      </c>
      <c r="O84" s="162">
        <f t="shared" si="4"/>
        <v>0</v>
      </c>
      <c r="P84" s="162">
        <v>2.5510000000000001E-2</v>
      </c>
      <c r="Q84" s="162">
        <f t="shared" si="5"/>
        <v>1.61</v>
      </c>
      <c r="R84" s="162"/>
      <c r="S84" s="162" t="s">
        <v>216</v>
      </c>
      <c r="T84" s="162" t="s">
        <v>217</v>
      </c>
      <c r="U84" s="162">
        <v>0.11550000000000001</v>
      </c>
      <c r="V84" s="162">
        <f t="shared" si="6"/>
        <v>7.28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153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189" t="s">
        <v>199</v>
      </c>
      <c r="D85" s="164"/>
      <c r="E85" s="165">
        <v>62.99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154</v>
      </c>
      <c r="AH85" s="152">
        <v>0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x14ac:dyDescent="0.2">
      <c r="A86" s="167" t="s">
        <v>147</v>
      </c>
      <c r="B86" s="168" t="s">
        <v>90</v>
      </c>
      <c r="C86" s="187" t="s">
        <v>91</v>
      </c>
      <c r="D86" s="169"/>
      <c r="E86" s="170"/>
      <c r="F86" s="171"/>
      <c r="G86" s="172">
        <f>SUMIF(AG87:AG87,"&lt;&gt;NOR",G87:G87)</f>
        <v>0</v>
      </c>
      <c r="H86" s="166"/>
      <c r="I86" s="166">
        <f>SUM(I87:I87)</f>
        <v>0</v>
      </c>
      <c r="J86" s="166"/>
      <c r="K86" s="166">
        <f>SUM(K87:K87)</f>
        <v>0</v>
      </c>
      <c r="L86" s="166"/>
      <c r="M86" s="166">
        <f>SUM(M87:M87)</f>
        <v>0</v>
      </c>
      <c r="N86" s="166"/>
      <c r="O86" s="166">
        <f>SUM(O87:O87)</f>
        <v>0</v>
      </c>
      <c r="P86" s="166"/>
      <c r="Q86" s="166">
        <f>SUM(Q87:Q87)</f>
        <v>0</v>
      </c>
      <c r="R86" s="166"/>
      <c r="S86" s="166"/>
      <c r="T86" s="166"/>
      <c r="U86" s="166"/>
      <c r="V86" s="166">
        <f>SUM(V87:V87)</f>
        <v>16.84</v>
      </c>
      <c r="W86" s="166"/>
      <c r="AG86" t="s">
        <v>148</v>
      </c>
    </row>
    <row r="87" spans="1:60" outlineLevel="1" x14ac:dyDescent="0.2">
      <c r="A87" s="179">
        <v>36</v>
      </c>
      <c r="B87" s="180" t="s">
        <v>257</v>
      </c>
      <c r="C87" s="190" t="s">
        <v>258</v>
      </c>
      <c r="D87" s="181" t="s">
        <v>259</v>
      </c>
      <c r="E87" s="182">
        <v>8.8984100000000002</v>
      </c>
      <c r="F87" s="183"/>
      <c r="G87" s="184">
        <f>ROUND(E87*F87,2)</f>
        <v>0</v>
      </c>
      <c r="H87" s="163"/>
      <c r="I87" s="162">
        <f>ROUND(E87*H87,2)</f>
        <v>0</v>
      </c>
      <c r="J87" s="163"/>
      <c r="K87" s="162">
        <f>ROUND(E87*J87,2)</f>
        <v>0</v>
      </c>
      <c r="L87" s="162">
        <v>15</v>
      </c>
      <c r="M87" s="162">
        <f>G87*(1+L87/100)</f>
        <v>0</v>
      </c>
      <c r="N87" s="162">
        <v>0</v>
      </c>
      <c r="O87" s="162">
        <f>ROUND(E87*N87,2)</f>
        <v>0</v>
      </c>
      <c r="P87" s="162">
        <v>0</v>
      </c>
      <c r="Q87" s="162">
        <f>ROUND(E87*P87,2)</f>
        <v>0</v>
      </c>
      <c r="R87" s="162"/>
      <c r="S87" s="162" t="s">
        <v>152</v>
      </c>
      <c r="T87" s="162" t="s">
        <v>152</v>
      </c>
      <c r="U87" s="162">
        <v>1.8919999999999999</v>
      </c>
      <c r="V87" s="162">
        <f>ROUND(E87*U87,2)</f>
        <v>16.84</v>
      </c>
      <c r="W87" s="162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260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x14ac:dyDescent="0.2">
      <c r="A88" s="167" t="s">
        <v>147</v>
      </c>
      <c r="B88" s="168" t="s">
        <v>92</v>
      </c>
      <c r="C88" s="187" t="s">
        <v>93</v>
      </c>
      <c r="D88" s="169"/>
      <c r="E88" s="170"/>
      <c r="F88" s="171"/>
      <c r="G88" s="172">
        <f>SUMIF(AG89:AG90,"&lt;&gt;NOR",G89:G90)</f>
        <v>0</v>
      </c>
      <c r="H88" s="166"/>
      <c r="I88" s="166">
        <f>SUM(I89:I90)</f>
        <v>0</v>
      </c>
      <c r="J88" s="166"/>
      <c r="K88" s="166">
        <f>SUM(K89:K90)</f>
        <v>0</v>
      </c>
      <c r="L88" s="166"/>
      <c r="M88" s="166">
        <f>SUM(M89:M90)</f>
        <v>0</v>
      </c>
      <c r="N88" s="166"/>
      <c r="O88" s="166">
        <f>SUM(O89:O90)</f>
        <v>0</v>
      </c>
      <c r="P88" s="166"/>
      <c r="Q88" s="166">
        <f>SUM(Q89:Q90)</f>
        <v>0</v>
      </c>
      <c r="R88" s="166"/>
      <c r="S88" s="166"/>
      <c r="T88" s="166"/>
      <c r="U88" s="166"/>
      <c r="V88" s="166">
        <f>SUM(V89:V90)</f>
        <v>4</v>
      </c>
      <c r="W88" s="166"/>
      <c r="AG88" t="s">
        <v>148</v>
      </c>
    </row>
    <row r="89" spans="1:60" ht="22.5" outlineLevel="1" x14ac:dyDescent="0.2">
      <c r="A89" s="173">
        <v>37</v>
      </c>
      <c r="B89" s="174" t="s">
        <v>261</v>
      </c>
      <c r="C89" s="188" t="s">
        <v>262</v>
      </c>
      <c r="D89" s="175" t="s">
        <v>157</v>
      </c>
      <c r="E89" s="176">
        <v>9.1791</v>
      </c>
      <c r="F89" s="177"/>
      <c r="G89" s="178">
        <f>ROUND(E89*F89,2)</f>
        <v>0</v>
      </c>
      <c r="H89" s="163"/>
      <c r="I89" s="162">
        <f>ROUND(E89*H89,2)</f>
        <v>0</v>
      </c>
      <c r="J89" s="163"/>
      <c r="K89" s="162">
        <f>ROUND(E89*J89,2)</f>
        <v>0</v>
      </c>
      <c r="L89" s="162">
        <v>15</v>
      </c>
      <c r="M89" s="162">
        <f>G89*(1+L89/100)</f>
        <v>0</v>
      </c>
      <c r="N89" s="162">
        <v>0</v>
      </c>
      <c r="O89" s="162">
        <f>ROUND(E89*N89,2)</f>
        <v>0</v>
      </c>
      <c r="P89" s="162">
        <v>0</v>
      </c>
      <c r="Q89" s="162">
        <f>ROUND(E89*P89,2)</f>
        <v>0</v>
      </c>
      <c r="R89" s="162"/>
      <c r="S89" s="162" t="s">
        <v>152</v>
      </c>
      <c r="T89" s="162" t="s">
        <v>152</v>
      </c>
      <c r="U89" s="162">
        <v>0.43608999999999998</v>
      </c>
      <c r="V89" s="162">
        <f>ROUND(E89*U89,2)</f>
        <v>4</v>
      </c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263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2.5" outlineLevel="1" x14ac:dyDescent="0.2">
      <c r="A90" s="159"/>
      <c r="B90" s="160"/>
      <c r="C90" s="189" t="s">
        <v>264</v>
      </c>
      <c r="D90" s="164"/>
      <c r="E90" s="165">
        <v>9.1791</v>
      </c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154</v>
      </c>
      <c r="AH90" s="152">
        <v>0</v>
      </c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x14ac:dyDescent="0.2">
      <c r="A91" s="167" t="s">
        <v>147</v>
      </c>
      <c r="B91" s="168" t="s">
        <v>94</v>
      </c>
      <c r="C91" s="187" t="s">
        <v>95</v>
      </c>
      <c r="D91" s="169"/>
      <c r="E91" s="170"/>
      <c r="F91" s="171"/>
      <c r="G91" s="172">
        <f>SUMIF(AG92:AG95,"&lt;&gt;NOR",G92:G95)</f>
        <v>0</v>
      </c>
      <c r="H91" s="166"/>
      <c r="I91" s="166">
        <f>SUM(I92:I95)</f>
        <v>0</v>
      </c>
      <c r="J91" s="166"/>
      <c r="K91" s="166">
        <f>SUM(K92:K95)</f>
        <v>0</v>
      </c>
      <c r="L91" s="166"/>
      <c r="M91" s="166">
        <f>SUM(M92:M95)</f>
        <v>0</v>
      </c>
      <c r="N91" s="166"/>
      <c r="O91" s="166">
        <f>SUM(O92:O95)</f>
        <v>0.01</v>
      </c>
      <c r="P91" s="166"/>
      <c r="Q91" s="166">
        <f>SUM(Q92:Q95)</f>
        <v>0</v>
      </c>
      <c r="R91" s="166"/>
      <c r="S91" s="166"/>
      <c r="T91" s="166"/>
      <c r="U91" s="166"/>
      <c r="V91" s="166">
        <f>SUM(V92:V95)</f>
        <v>10.08</v>
      </c>
      <c r="W91" s="166"/>
      <c r="AG91" t="s">
        <v>148</v>
      </c>
    </row>
    <row r="92" spans="1:60" ht="22.5" outlineLevel="1" x14ac:dyDescent="0.2">
      <c r="A92" s="173">
        <v>38</v>
      </c>
      <c r="B92" s="174" t="s">
        <v>265</v>
      </c>
      <c r="C92" s="188" t="s">
        <v>266</v>
      </c>
      <c r="D92" s="175" t="s">
        <v>157</v>
      </c>
      <c r="E92" s="176">
        <v>62.99</v>
      </c>
      <c r="F92" s="177"/>
      <c r="G92" s="178">
        <f>ROUND(E92*F92,2)</f>
        <v>0</v>
      </c>
      <c r="H92" s="163"/>
      <c r="I92" s="162">
        <f>ROUND(E92*H92,2)</f>
        <v>0</v>
      </c>
      <c r="J92" s="163"/>
      <c r="K92" s="162">
        <f>ROUND(E92*J92,2)</f>
        <v>0</v>
      </c>
      <c r="L92" s="162">
        <v>15</v>
      </c>
      <c r="M92" s="162">
        <f>G92*(1+L92/100)</f>
        <v>0</v>
      </c>
      <c r="N92" s="162">
        <v>1.9000000000000001E-4</v>
      </c>
      <c r="O92" s="162">
        <f>ROUND(E92*N92,2)</f>
        <v>0.01</v>
      </c>
      <c r="P92" s="162">
        <v>0</v>
      </c>
      <c r="Q92" s="162">
        <f>ROUND(E92*P92,2)</f>
        <v>0</v>
      </c>
      <c r="R92" s="162"/>
      <c r="S92" s="162" t="s">
        <v>152</v>
      </c>
      <c r="T92" s="162" t="s">
        <v>152</v>
      </c>
      <c r="U92" s="162">
        <v>0.16</v>
      </c>
      <c r="V92" s="162">
        <f>ROUND(E92*U92,2)</f>
        <v>10.08</v>
      </c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153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9"/>
      <c r="B93" s="160"/>
      <c r="C93" s="189" t="s">
        <v>267</v>
      </c>
      <c r="D93" s="164"/>
      <c r="E93" s="165">
        <v>58.63</v>
      </c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52"/>
      <c r="Y93" s="152"/>
      <c r="Z93" s="152"/>
      <c r="AA93" s="152"/>
      <c r="AB93" s="152"/>
      <c r="AC93" s="152"/>
      <c r="AD93" s="152"/>
      <c r="AE93" s="152"/>
      <c r="AF93" s="152"/>
      <c r="AG93" s="152" t="s">
        <v>154</v>
      </c>
      <c r="AH93" s="152">
        <v>5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189" t="s">
        <v>268</v>
      </c>
      <c r="D94" s="164"/>
      <c r="E94" s="165">
        <v>4.3600000000000003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154</v>
      </c>
      <c r="AH94" s="152">
        <v>5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>
        <v>39</v>
      </c>
      <c r="B95" s="160" t="s">
        <v>269</v>
      </c>
      <c r="C95" s="191" t="s">
        <v>270</v>
      </c>
      <c r="D95" s="161" t="s">
        <v>0</v>
      </c>
      <c r="E95" s="185"/>
      <c r="F95" s="163"/>
      <c r="G95" s="162">
        <f>ROUND(E95*F95,2)</f>
        <v>0</v>
      </c>
      <c r="H95" s="163"/>
      <c r="I95" s="162">
        <f>ROUND(E95*H95,2)</f>
        <v>0</v>
      </c>
      <c r="J95" s="163"/>
      <c r="K95" s="162">
        <f>ROUND(E95*J95,2)</f>
        <v>0</v>
      </c>
      <c r="L95" s="162">
        <v>15</v>
      </c>
      <c r="M95" s="162">
        <f>G95*(1+L95/100)</f>
        <v>0</v>
      </c>
      <c r="N95" s="162">
        <v>0</v>
      </c>
      <c r="O95" s="162">
        <f>ROUND(E95*N95,2)</f>
        <v>0</v>
      </c>
      <c r="P95" s="162">
        <v>0</v>
      </c>
      <c r="Q95" s="162">
        <f>ROUND(E95*P95,2)</f>
        <v>0</v>
      </c>
      <c r="R95" s="162"/>
      <c r="S95" s="162" t="s">
        <v>152</v>
      </c>
      <c r="T95" s="162" t="s">
        <v>152</v>
      </c>
      <c r="U95" s="162">
        <v>0</v>
      </c>
      <c r="V95" s="162">
        <f>ROUND(E95*U95,2)</f>
        <v>0</v>
      </c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260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x14ac:dyDescent="0.2">
      <c r="A96" s="167" t="s">
        <v>147</v>
      </c>
      <c r="B96" s="168" t="s">
        <v>100</v>
      </c>
      <c r="C96" s="187" t="s">
        <v>101</v>
      </c>
      <c r="D96" s="169"/>
      <c r="E96" s="170"/>
      <c r="F96" s="171"/>
      <c r="G96" s="172">
        <f>SUMIF(AG97:AG101,"&lt;&gt;NOR",G97:G101)</f>
        <v>0</v>
      </c>
      <c r="H96" s="166"/>
      <c r="I96" s="166">
        <f>SUM(I97:I101)</f>
        <v>0</v>
      </c>
      <c r="J96" s="166"/>
      <c r="K96" s="166">
        <f>SUM(K97:K101)</f>
        <v>0</v>
      </c>
      <c r="L96" s="166"/>
      <c r="M96" s="166">
        <f>SUM(M97:M101)</f>
        <v>0</v>
      </c>
      <c r="N96" s="166"/>
      <c r="O96" s="166">
        <f>SUM(O97:O101)</f>
        <v>0</v>
      </c>
      <c r="P96" s="166"/>
      <c r="Q96" s="166">
        <f>SUM(Q97:Q101)</f>
        <v>0</v>
      </c>
      <c r="R96" s="166"/>
      <c r="S96" s="166"/>
      <c r="T96" s="166"/>
      <c r="U96" s="166"/>
      <c r="V96" s="166">
        <f>SUM(V97:V101)</f>
        <v>0</v>
      </c>
      <c r="W96" s="166"/>
      <c r="AG96" t="s">
        <v>148</v>
      </c>
    </row>
    <row r="97" spans="1:60" outlineLevel="1" x14ac:dyDescent="0.2">
      <c r="A97" s="179">
        <v>40</v>
      </c>
      <c r="B97" s="180" t="s">
        <v>271</v>
      </c>
      <c r="C97" s="190" t="s">
        <v>272</v>
      </c>
      <c r="D97" s="181" t="s">
        <v>151</v>
      </c>
      <c r="E97" s="182">
        <v>1</v>
      </c>
      <c r="F97" s="183"/>
      <c r="G97" s="184">
        <f>ROUND(E97*F97,2)</f>
        <v>0</v>
      </c>
      <c r="H97" s="163"/>
      <c r="I97" s="162">
        <f>ROUND(E97*H97,2)</f>
        <v>0</v>
      </c>
      <c r="J97" s="163"/>
      <c r="K97" s="162">
        <f>ROUND(E97*J97,2)</f>
        <v>0</v>
      </c>
      <c r="L97" s="162">
        <v>15</v>
      </c>
      <c r="M97" s="162">
        <f>G97*(1+L97/100)</f>
        <v>0</v>
      </c>
      <c r="N97" s="162">
        <v>0</v>
      </c>
      <c r="O97" s="162">
        <f>ROUND(E97*N97,2)</f>
        <v>0</v>
      </c>
      <c r="P97" s="162">
        <v>0</v>
      </c>
      <c r="Q97" s="162">
        <f>ROUND(E97*P97,2)</f>
        <v>0</v>
      </c>
      <c r="R97" s="162"/>
      <c r="S97" s="162" t="s">
        <v>216</v>
      </c>
      <c r="T97" s="162" t="s">
        <v>217</v>
      </c>
      <c r="U97" s="162">
        <v>0</v>
      </c>
      <c r="V97" s="162">
        <f>ROUND(E97*U97,2)</f>
        <v>0</v>
      </c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153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79">
        <v>41</v>
      </c>
      <c r="B98" s="180" t="s">
        <v>273</v>
      </c>
      <c r="C98" s="190" t="s">
        <v>274</v>
      </c>
      <c r="D98" s="181" t="s">
        <v>151</v>
      </c>
      <c r="E98" s="182">
        <v>1</v>
      </c>
      <c r="F98" s="183"/>
      <c r="G98" s="184">
        <f>ROUND(E98*F98,2)</f>
        <v>0</v>
      </c>
      <c r="H98" s="163"/>
      <c r="I98" s="162">
        <f>ROUND(E98*H98,2)</f>
        <v>0</v>
      </c>
      <c r="J98" s="163"/>
      <c r="K98" s="162">
        <f>ROUND(E98*J98,2)</f>
        <v>0</v>
      </c>
      <c r="L98" s="162">
        <v>15</v>
      </c>
      <c r="M98" s="162">
        <f>G98*(1+L98/100)</f>
        <v>0</v>
      </c>
      <c r="N98" s="162">
        <v>0</v>
      </c>
      <c r="O98" s="162">
        <f>ROUND(E98*N98,2)</f>
        <v>0</v>
      </c>
      <c r="P98" s="162">
        <v>0</v>
      </c>
      <c r="Q98" s="162">
        <f>ROUND(E98*P98,2)</f>
        <v>0</v>
      </c>
      <c r="R98" s="162"/>
      <c r="S98" s="162" t="s">
        <v>216</v>
      </c>
      <c r="T98" s="162" t="s">
        <v>217</v>
      </c>
      <c r="U98" s="162">
        <v>0</v>
      </c>
      <c r="V98" s="162">
        <f>ROUND(E98*U98,2)</f>
        <v>0</v>
      </c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153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9">
        <v>42</v>
      </c>
      <c r="B99" s="180" t="s">
        <v>275</v>
      </c>
      <c r="C99" s="190" t="s">
        <v>276</v>
      </c>
      <c r="D99" s="181" t="s">
        <v>151</v>
      </c>
      <c r="E99" s="182">
        <v>1</v>
      </c>
      <c r="F99" s="183"/>
      <c r="G99" s="184">
        <f>ROUND(E99*F99,2)</f>
        <v>0</v>
      </c>
      <c r="H99" s="163"/>
      <c r="I99" s="162">
        <f>ROUND(E99*H99,2)</f>
        <v>0</v>
      </c>
      <c r="J99" s="163"/>
      <c r="K99" s="162">
        <f>ROUND(E99*J99,2)</f>
        <v>0</v>
      </c>
      <c r="L99" s="162">
        <v>15</v>
      </c>
      <c r="M99" s="162">
        <f>G99*(1+L99/100)</f>
        <v>0</v>
      </c>
      <c r="N99" s="162">
        <v>0</v>
      </c>
      <c r="O99" s="162">
        <f>ROUND(E99*N99,2)</f>
        <v>0</v>
      </c>
      <c r="P99" s="162">
        <v>0</v>
      </c>
      <c r="Q99" s="162">
        <f>ROUND(E99*P99,2)</f>
        <v>0</v>
      </c>
      <c r="R99" s="162"/>
      <c r="S99" s="162" t="s">
        <v>216</v>
      </c>
      <c r="T99" s="162" t="s">
        <v>217</v>
      </c>
      <c r="U99" s="162">
        <v>0</v>
      </c>
      <c r="V99" s="162">
        <f>ROUND(E99*U99,2)</f>
        <v>0</v>
      </c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153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9">
        <v>43</v>
      </c>
      <c r="B100" s="180" t="s">
        <v>277</v>
      </c>
      <c r="C100" s="190" t="s">
        <v>278</v>
      </c>
      <c r="D100" s="181" t="s">
        <v>151</v>
      </c>
      <c r="E100" s="182">
        <v>1</v>
      </c>
      <c r="F100" s="183"/>
      <c r="G100" s="184">
        <f>ROUND(E100*F100,2)</f>
        <v>0</v>
      </c>
      <c r="H100" s="163"/>
      <c r="I100" s="162">
        <f>ROUND(E100*H100,2)</f>
        <v>0</v>
      </c>
      <c r="J100" s="163"/>
      <c r="K100" s="162">
        <f>ROUND(E100*J100,2)</f>
        <v>0</v>
      </c>
      <c r="L100" s="162">
        <v>15</v>
      </c>
      <c r="M100" s="162">
        <f>G100*(1+L100/100)</f>
        <v>0</v>
      </c>
      <c r="N100" s="162">
        <v>0</v>
      </c>
      <c r="O100" s="162">
        <f>ROUND(E100*N100,2)</f>
        <v>0</v>
      </c>
      <c r="P100" s="162">
        <v>0</v>
      </c>
      <c r="Q100" s="162">
        <f>ROUND(E100*P100,2)</f>
        <v>0</v>
      </c>
      <c r="R100" s="162"/>
      <c r="S100" s="162" t="s">
        <v>216</v>
      </c>
      <c r="T100" s="162" t="s">
        <v>217</v>
      </c>
      <c r="U100" s="162">
        <v>0</v>
      </c>
      <c r="V100" s="162">
        <f>ROUND(E100*U100,2)</f>
        <v>0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153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9">
        <v>44</v>
      </c>
      <c r="B101" s="180" t="s">
        <v>279</v>
      </c>
      <c r="C101" s="190" t="s">
        <v>280</v>
      </c>
      <c r="D101" s="181" t="s">
        <v>151</v>
      </c>
      <c r="E101" s="182">
        <v>1</v>
      </c>
      <c r="F101" s="183"/>
      <c r="G101" s="184">
        <f>ROUND(E101*F101,2)</f>
        <v>0</v>
      </c>
      <c r="H101" s="163"/>
      <c r="I101" s="162">
        <f>ROUND(E101*H101,2)</f>
        <v>0</v>
      </c>
      <c r="J101" s="163"/>
      <c r="K101" s="162">
        <f>ROUND(E101*J101,2)</f>
        <v>0</v>
      </c>
      <c r="L101" s="162">
        <v>15</v>
      </c>
      <c r="M101" s="162">
        <f>G101*(1+L101/100)</f>
        <v>0</v>
      </c>
      <c r="N101" s="162">
        <v>0</v>
      </c>
      <c r="O101" s="162">
        <f>ROUND(E101*N101,2)</f>
        <v>0</v>
      </c>
      <c r="P101" s="162">
        <v>0</v>
      </c>
      <c r="Q101" s="162">
        <f>ROUND(E101*P101,2)</f>
        <v>0</v>
      </c>
      <c r="R101" s="162"/>
      <c r="S101" s="162" t="s">
        <v>216</v>
      </c>
      <c r="T101" s="162" t="s">
        <v>217</v>
      </c>
      <c r="U101" s="162">
        <v>0</v>
      </c>
      <c r="V101" s="162">
        <f>ROUND(E101*U101,2)</f>
        <v>0</v>
      </c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153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x14ac:dyDescent="0.2">
      <c r="A102" s="167" t="s">
        <v>147</v>
      </c>
      <c r="B102" s="168" t="s">
        <v>104</v>
      </c>
      <c r="C102" s="187" t="s">
        <v>105</v>
      </c>
      <c r="D102" s="169"/>
      <c r="E102" s="170"/>
      <c r="F102" s="171"/>
      <c r="G102" s="172">
        <f>SUMIF(AG103:AG116,"&lt;&gt;NOR",G103:G116)</f>
        <v>0</v>
      </c>
      <c r="H102" s="166"/>
      <c r="I102" s="166">
        <f>SUM(I103:I116)</f>
        <v>0</v>
      </c>
      <c r="J102" s="166"/>
      <c r="K102" s="166">
        <f>SUM(K103:K116)</f>
        <v>0</v>
      </c>
      <c r="L102" s="166"/>
      <c r="M102" s="166">
        <f>SUM(M103:M116)</f>
        <v>0</v>
      </c>
      <c r="N102" s="166"/>
      <c r="O102" s="166">
        <f>SUM(O103:O116)</f>
        <v>0.31</v>
      </c>
      <c r="P102" s="166"/>
      <c r="Q102" s="166">
        <f>SUM(Q103:Q116)</f>
        <v>0</v>
      </c>
      <c r="R102" s="166"/>
      <c r="S102" s="166"/>
      <c r="T102" s="166"/>
      <c r="U102" s="166"/>
      <c r="V102" s="166">
        <f>SUM(V103:V116)</f>
        <v>22.97</v>
      </c>
      <c r="W102" s="166"/>
      <c r="AG102" t="s">
        <v>148</v>
      </c>
    </row>
    <row r="103" spans="1:60" outlineLevel="1" x14ac:dyDescent="0.2">
      <c r="A103" s="179">
        <v>45</v>
      </c>
      <c r="B103" s="180" t="s">
        <v>281</v>
      </c>
      <c r="C103" s="190" t="s">
        <v>282</v>
      </c>
      <c r="D103" s="181" t="s">
        <v>151</v>
      </c>
      <c r="E103" s="182">
        <v>4</v>
      </c>
      <c r="F103" s="183"/>
      <c r="G103" s="184">
        <f t="shared" ref="G103:G116" si="7">ROUND(E103*F103,2)</f>
        <v>0</v>
      </c>
      <c r="H103" s="163"/>
      <c r="I103" s="162">
        <f t="shared" ref="I103:I116" si="8">ROUND(E103*H103,2)</f>
        <v>0</v>
      </c>
      <c r="J103" s="163"/>
      <c r="K103" s="162">
        <f t="shared" ref="K103:K116" si="9">ROUND(E103*J103,2)</f>
        <v>0</v>
      </c>
      <c r="L103" s="162">
        <v>15</v>
      </c>
      <c r="M103" s="162">
        <f t="shared" ref="M103:M116" si="10">G103*(1+L103/100)</f>
        <v>0</v>
      </c>
      <c r="N103" s="162">
        <v>0</v>
      </c>
      <c r="O103" s="162">
        <f t="shared" ref="O103:O116" si="11">ROUND(E103*N103,2)</f>
        <v>0</v>
      </c>
      <c r="P103" s="162">
        <v>0</v>
      </c>
      <c r="Q103" s="162">
        <f t="shared" ref="Q103:Q116" si="12">ROUND(E103*P103,2)</f>
        <v>0</v>
      </c>
      <c r="R103" s="162"/>
      <c r="S103" s="162" t="s">
        <v>152</v>
      </c>
      <c r="T103" s="162" t="s">
        <v>152</v>
      </c>
      <c r="U103" s="162">
        <v>0</v>
      </c>
      <c r="V103" s="162">
        <f t="shared" ref="V103:V116" si="13">ROUND(E103*U103,2)</f>
        <v>0</v>
      </c>
      <c r="W103" s="16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283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79">
        <v>46</v>
      </c>
      <c r="B104" s="180" t="s">
        <v>284</v>
      </c>
      <c r="C104" s="190" t="s">
        <v>285</v>
      </c>
      <c r="D104" s="181" t="s">
        <v>151</v>
      </c>
      <c r="E104" s="182">
        <v>4</v>
      </c>
      <c r="F104" s="183"/>
      <c r="G104" s="184">
        <f t="shared" si="7"/>
        <v>0</v>
      </c>
      <c r="H104" s="163"/>
      <c r="I104" s="162">
        <f t="shared" si="8"/>
        <v>0</v>
      </c>
      <c r="J104" s="163"/>
      <c r="K104" s="162">
        <f t="shared" si="9"/>
        <v>0</v>
      </c>
      <c r="L104" s="162">
        <v>15</v>
      </c>
      <c r="M104" s="162">
        <f t="shared" si="10"/>
        <v>0</v>
      </c>
      <c r="N104" s="162">
        <v>2.0000000000000002E-5</v>
      </c>
      <c r="O104" s="162">
        <f t="shared" si="11"/>
        <v>0</v>
      </c>
      <c r="P104" s="162">
        <v>0</v>
      </c>
      <c r="Q104" s="162">
        <f t="shared" si="12"/>
        <v>0</v>
      </c>
      <c r="R104" s="162"/>
      <c r="S104" s="162" t="s">
        <v>152</v>
      </c>
      <c r="T104" s="162" t="s">
        <v>152</v>
      </c>
      <c r="U104" s="162">
        <v>4.0199999999999996</v>
      </c>
      <c r="V104" s="162">
        <f t="shared" si="13"/>
        <v>16.079999999999998</v>
      </c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153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79">
        <v>47</v>
      </c>
      <c r="B105" s="180" t="s">
        <v>286</v>
      </c>
      <c r="C105" s="190" t="s">
        <v>287</v>
      </c>
      <c r="D105" s="181" t="s">
        <v>151</v>
      </c>
      <c r="E105" s="182">
        <v>4</v>
      </c>
      <c r="F105" s="183"/>
      <c r="G105" s="184">
        <f t="shared" si="7"/>
        <v>0</v>
      </c>
      <c r="H105" s="163"/>
      <c r="I105" s="162">
        <f t="shared" si="8"/>
        <v>0</v>
      </c>
      <c r="J105" s="163"/>
      <c r="K105" s="162">
        <f t="shared" si="9"/>
        <v>0</v>
      </c>
      <c r="L105" s="162">
        <v>15</v>
      </c>
      <c r="M105" s="162">
        <f t="shared" si="10"/>
        <v>0</v>
      </c>
      <c r="N105" s="162">
        <v>0</v>
      </c>
      <c r="O105" s="162">
        <f t="shared" si="11"/>
        <v>0</v>
      </c>
      <c r="P105" s="162">
        <v>0</v>
      </c>
      <c r="Q105" s="162">
        <f t="shared" si="12"/>
        <v>0</v>
      </c>
      <c r="R105" s="162"/>
      <c r="S105" s="162" t="s">
        <v>152</v>
      </c>
      <c r="T105" s="162" t="s">
        <v>152</v>
      </c>
      <c r="U105" s="162">
        <v>0</v>
      </c>
      <c r="V105" s="162">
        <f t="shared" si="13"/>
        <v>0</v>
      </c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283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79">
        <v>48</v>
      </c>
      <c r="B106" s="180" t="s">
        <v>288</v>
      </c>
      <c r="C106" s="190" t="s">
        <v>289</v>
      </c>
      <c r="D106" s="181" t="s">
        <v>215</v>
      </c>
      <c r="E106" s="182">
        <v>1</v>
      </c>
      <c r="F106" s="183"/>
      <c r="G106" s="184">
        <f t="shared" si="7"/>
        <v>0</v>
      </c>
      <c r="H106" s="163"/>
      <c r="I106" s="162">
        <f t="shared" si="8"/>
        <v>0</v>
      </c>
      <c r="J106" s="163"/>
      <c r="K106" s="162">
        <f t="shared" si="9"/>
        <v>0</v>
      </c>
      <c r="L106" s="162">
        <v>15</v>
      </c>
      <c r="M106" s="162">
        <f t="shared" si="10"/>
        <v>0</v>
      </c>
      <c r="N106" s="162">
        <v>0</v>
      </c>
      <c r="O106" s="162">
        <f t="shared" si="11"/>
        <v>0</v>
      </c>
      <c r="P106" s="162">
        <v>0</v>
      </c>
      <c r="Q106" s="162">
        <f t="shared" si="12"/>
        <v>0</v>
      </c>
      <c r="R106" s="162"/>
      <c r="S106" s="162" t="s">
        <v>216</v>
      </c>
      <c r="T106" s="162" t="s">
        <v>217</v>
      </c>
      <c r="U106" s="162">
        <v>0</v>
      </c>
      <c r="V106" s="162">
        <f t="shared" si="13"/>
        <v>0</v>
      </c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283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ht="22.5" outlineLevel="1" x14ac:dyDescent="0.2">
      <c r="A107" s="179">
        <v>49</v>
      </c>
      <c r="B107" s="180" t="s">
        <v>290</v>
      </c>
      <c r="C107" s="190" t="s">
        <v>291</v>
      </c>
      <c r="D107" s="181" t="s">
        <v>151</v>
      </c>
      <c r="E107" s="182">
        <v>1</v>
      </c>
      <c r="F107" s="183"/>
      <c r="G107" s="184">
        <f t="shared" si="7"/>
        <v>0</v>
      </c>
      <c r="H107" s="163"/>
      <c r="I107" s="162">
        <f t="shared" si="8"/>
        <v>0</v>
      </c>
      <c r="J107" s="163"/>
      <c r="K107" s="162">
        <f t="shared" si="9"/>
        <v>0</v>
      </c>
      <c r="L107" s="162">
        <v>15</v>
      </c>
      <c r="M107" s="162">
        <f t="shared" si="10"/>
        <v>0</v>
      </c>
      <c r="N107" s="162">
        <v>0</v>
      </c>
      <c r="O107" s="162">
        <f t="shared" si="11"/>
        <v>0</v>
      </c>
      <c r="P107" s="162">
        <v>0</v>
      </c>
      <c r="Q107" s="162">
        <f t="shared" si="12"/>
        <v>0</v>
      </c>
      <c r="R107" s="162"/>
      <c r="S107" s="162" t="s">
        <v>216</v>
      </c>
      <c r="T107" s="162" t="s">
        <v>217</v>
      </c>
      <c r="U107" s="162">
        <v>0</v>
      </c>
      <c r="V107" s="162">
        <f t="shared" si="13"/>
        <v>0</v>
      </c>
      <c r="W107" s="16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153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ht="22.5" outlineLevel="1" x14ac:dyDescent="0.2">
      <c r="A108" s="179">
        <v>50</v>
      </c>
      <c r="B108" s="180" t="s">
        <v>292</v>
      </c>
      <c r="C108" s="190" t="s">
        <v>293</v>
      </c>
      <c r="D108" s="181" t="s">
        <v>151</v>
      </c>
      <c r="E108" s="182">
        <v>4</v>
      </c>
      <c r="F108" s="183"/>
      <c r="G108" s="184">
        <f t="shared" si="7"/>
        <v>0</v>
      </c>
      <c r="H108" s="163"/>
      <c r="I108" s="162">
        <f t="shared" si="8"/>
        <v>0</v>
      </c>
      <c r="J108" s="163"/>
      <c r="K108" s="162">
        <f t="shared" si="9"/>
        <v>0</v>
      </c>
      <c r="L108" s="162">
        <v>15</v>
      </c>
      <c r="M108" s="162">
        <f t="shared" si="10"/>
        <v>0</v>
      </c>
      <c r="N108" s="162">
        <v>1.0000000000000001E-5</v>
      </c>
      <c r="O108" s="162">
        <f t="shared" si="11"/>
        <v>0</v>
      </c>
      <c r="P108" s="162">
        <v>0</v>
      </c>
      <c r="Q108" s="162">
        <f t="shared" si="12"/>
        <v>0</v>
      </c>
      <c r="R108" s="162"/>
      <c r="S108" s="162" t="s">
        <v>216</v>
      </c>
      <c r="T108" s="162" t="s">
        <v>217</v>
      </c>
      <c r="U108" s="162">
        <v>0.26</v>
      </c>
      <c r="V108" s="162">
        <f t="shared" si="13"/>
        <v>1.04</v>
      </c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153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79">
        <v>51</v>
      </c>
      <c r="B109" s="180" t="s">
        <v>294</v>
      </c>
      <c r="C109" s="190" t="s">
        <v>295</v>
      </c>
      <c r="D109" s="181" t="s">
        <v>151</v>
      </c>
      <c r="E109" s="182">
        <v>1</v>
      </c>
      <c r="F109" s="183"/>
      <c r="G109" s="184">
        <f t="shared" si="7"/>
        <v>0</v>
      </c>
      <c r="H109" s="163"/>
      <c r="I109" s="162">
        <f t="shared" si="8"/>
        <v>0</v>
      </c>
      <c r="J109" s="163"/>
      <c r="K109" s="162">
        <f t="shared" si="9"/>
        <v>0</v>
      </c>
      <c r="L109" s="162">
        <v>15</v>
      </c>
      <c r="M109" s="162">
        <f t="shared" si="10"/>
        <v>0</v>
      </c>
      <c r="N109" s="162">
        <v>0.184</v>
      </c>
      <c r="O109" s="162">
        <f t="shared" si="11"/>
        <v>0.18</v>
      </c>
      <c r="P109" s="162">
        <v>0</v>
      </c>
      <c r="Q109" s="162">
        <f t="shared" si="12"/>
        <v>0</v>
      </c>
      <c r="R109" s="162"/>
      <c r="S109" s="162" t="s">
        <v>152</v>
      </c>
      <c r="T109" s="162" t="s">
        <v>152</v>
      </c>
      <c r="U109" s="162">
        <v>5.8488800000000003</v>
      </c>
      <c r="V109" s="162">
        <f t="shared" si="13"/>
        <v>5.85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263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9">
        <v>52</v>
      </c>
      <c r="B110" s="180" t="s">
        <v>296</v>
      </c>
      <c r="C110" s="190" t="s">
        <v>297</v>
      </c>
      <c r="D110" s="181" t="s">
        <v>151</v>
      </c>
      <c r="E110" s="182">
        <v>4</v>
      </c>
      <c r="F110" s="183"/>
      <c r="G110" s="184">
        <f t="shared" si="7"/>
        <v>0</v>
      </c>
      <c r="H110" s="163"/>
      <c r="I110" s="162">
        <f t="shared" si="8"/>
        <v>0</v>
      </c>
      <c r="J110" s="163"/>
      <c r="K110" s="162">
        <f t="shared" si="9"/>
        <v>0</v>
      </c>
      <c r="L110" s="162">
        <v>15</v>
      </c>
      <c r="M110" s="162">
        <f t="shared" si="10"/>
        <v>0</v>
      </c>
      <c r="N110" s="162">
        <v>8.0000000000000004E-4</v>
      </c>
      <c r="O110" s="162">
        <f t="shared" si="11"/>
        <v>0</v>
      </c>
      <c r="P110" s="162">
        <v>0</v>
      </c>
      <c r="Q110" s="162">
        <f t="shared" si="12"/>
        <v>0</v>
      </c>
      <c r="R110" s="162" t="s">
        <v>203</v>
      </c>
      <c r="S110" s="162" t="s">
        <v>152</v>
      </c>
      <c r="T110" s="162" t="s">
        <v>152</v>
      </c>
      <c r="U110" s="162">
        <v>0</v>
      </c>
      <c r="V110" s="162">
        <f t="shared" si="13"/>
        <v>0</v>
      </c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298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79">
        <v>53</v>
      </c>
      <c r="B111" s="180" t="s">
        <v>299</v>
      </c>
      <c r="C111" s="190" t="s">
        <v>300</v>
      </c>
      <c r="D111" s="181" t="s">
        <v>151</v>
      </c>
      <c r="E111" s="182">
        <v>1</v>
      </c>
      <c r="F111" s="183"/>
      <c r="G111" s="184">
        <f t="shared" si="7"/>
        <v>0</v>
      </c>
      <c r="H111" s="163"/>
      <c r="I111" s="162">
        <f t="shared" si="8"/>
        <v>0</v>
      </c>
      <c r="J111" s="163"/>
      <c r="K111" s="162">
        <f t="shared" si="9"/>
        <v>0</v>
      </c>
      <c r="L111" s="162">
        <v>15</v>
      </c>
      <c r="M111" s="162">
        <f t="shared" si="10"/>
        <v>0</v>
      </c>
      <c r="N111" s="162">
        <v>1.38E-2</v>
      </c>
      <c r="O111" s="162">
        <f t="shared" si="11"/>
        <v>0.01</v>
      </c>
      <c r="P111" s="162">
        <v>0</v>
      </c>
      <c r="Q111" s="162">
        <f t="shared" si="12"/>
        <v>0</v>
      </c>
      <c r="R111" s="162" t="s">
        <v>203</v>
      </c>
      <c r="S111" s="162" t="s">
        <v>152</v>
      </c>
      <c r="T111" s="162" t="s">
        <v>152</v>
      </c>
      <c r="U111" s="162">
        <v>0</v>
      </c>
      <c r="V111" s="162">
        <f t="shared" si="13"/>
        <v>0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301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79">
        <v>54</v>
      </c>
      <c r="B112" s="180" t="s">
        <v>302</v>
      </c>
      <c r="C112" s="190" t="s">
        <v>303</v>
      </c>
      <c r="D112" s="181" t="s">
        <v>151</v>
      </c>
      <c r="E112" s="182">
        <v>2</v>
      </c>
      <c r="F112" s="183"/>
      <c r="G112" s="184">
        <f t="shared" si="7"/>
        <v>0</v>
      </c>
      <c r="H112" s="163"/>
      <c r="I112" s="162">
        <f t="shared" si="8"/>
        <v>0</v>
      </c>
      <c r="J112" s="163"/>
      <c r="K112" s="162">
        <f t="shared" si="9"/>
        <v>0</v>
      </c>
      <c r="L112" s="162">
        <v>15</v>
      </c>
      <c r="M112" s="162">
        <f t="shared" si="10"/>
        <v>0</v>
      </c>
      <c r="N112" s="162">
        <v>1.6E-2</v>
      </c>
      <c r="O112" s="162">
        <f t="shared" si="11"/>
        <v>0.03</v>
      </c>
      <c r="P112" s="162">
        <v>0</v>
      </c>
      <c r="Q112" s="162">
        <f t="shared" si="12"/>
        <v>0</v>
      </c>
      <c r="R112" s="162" t="s">
        <v>203</v>
      </c>
      <c r="S112" s="162" t="s">
        <v>152</v>
      </c>
      <c r="T112" s="162" t="s">
        <v>152</v>
      </c>
      <c r="U112" s="162">
        <v>0</v>
      </c>
      <c r="V112" s="162">
        <f t="shared" si="13"/>
        <v>0</v>
      </c>
      <c r="W112" s="16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301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79">
        <v>55</v>
      </c>
      <c r="B113" s="180" t="s">
        <v>304</v>
      </c>
      <c r="C113" s="190" t="s">
        <v>305</v>
      </c>
      <c r="D113" s="181" t="s">
        <v>151</v>
      </c>
      <c r="E113" s="182">
        <v>1</v>
      </c>
      <c r="F113" s="183"/>
      <c r="G113" s="184">
        <f t="shared" si="7"/>
        <v>0</v>
      </c>
      <c r="H113" s="163"/>
      <c r="I113" s="162">
        <f t="shared" si="8"/>
        <v>0</v>
      </c>
      <c r="J113" s="163"/>
      <c r="K113" s="162">
        <f t="shared" si="9"/>
        <v>0</v>
      </c>
      <c r="L113" s="162">
        <v>15</v>
      </c>
      <c r="M113" s="162">
        <f t="shared" si="10"/>
        <v>0</v>
      </c>
      <c r="N113" s="162">
        <v>2.0500000000000001E-2</v>
      </c>
      <c r="O113" s="162">
        <f t="shared" si="11"/>
        <v>0.02</v>
      </c>
      <c r="P113" s="162">
        <v>0</v>
      </c>
      <c r="Q113" s="162">
        <f t="shared" si="12"/>
        <v>0</v>
      </c>
      <c r="R113" s="162" t="s">
        <v>203</v>
      </c>
      <c r="S113" s="162" t="s">
        <v>152</v>
      </c>
      <c r="T113" s="162" t="s">
        <v>152</v>
      </c>
      <c r="U113" s="162">
        <v>0</v>
      </c>
      <c r="V113" s="162">
        <f t="shared" si="13"/>
        <v>0</v>
      </c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301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ht="22.5" outlineLevel="1" x14ac:dyDescent="0.2">
      <c r="A114" s="179">
        <v>56</v>
      </c>
      <c r="B114" s="180" t="s">
        <v>306</v>
      </c>
      <c r="C114" s="190" t="s">
        <v>307</v>
      </c>
      <c r="D114" s="181" t="s">
        <v>151</v>
      </c>
      <c r="E114" s="182">
        <v>1</v>
      </c>
      <c r="F114" s="183"/>
      <c r="G114" s="184">
        <f t="shared" si="7"/>
        <v>0</v>
      </c>
      <c r="H114" s="163"/>
      <c r="I114" s="162">
        <f t="shared" si="8"/>
        <v>0</v>
      </c>
      <c r="J114" s="163"/>
      <c r="K114" s="162">
        <f t="shared" si="9"/>
        <v>0</v>
      </c>
      <c r="L114" s="162">
        <v>15</v>
      </c>
      <c r="M114" s="162">
        <f t="shared" si="10"/>
        <v>0</v>
      </c>
      <c r="N114" s="162">
        <v>1.6E-2</v>
      </c>
      <c r="O114" s="162">
        <f t="shared" si="11"/>
        <v>0.02</v>
      </c>
      <c r="P114" s="162">
        <v>0</v>
      </c>
      <c r="Q114" s="162">
        <f t="shared" si="12"/>
        <v>0</v>
      </c>
      <c r="R114" s="162" t="s">
        <v>203</v>
      </c>
      <c r="S114" s="162" t="s">
        <v>152</v>
      </c>
      <c r="T114" s="162" t="s">
        <v>152</v>
      </c>
      <c r="U114" s="162">
        <v>0</v>
      </c>
      <c r="V114" s="162">
        <f t="shared" si="13"/>
        <v>0</v>
      </c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301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ht="22.5" outlineLevel="1" x14ac:dyDescent="0.2">
      <c r="A115" s="173">
        <v>57</v>
      </c>
      <c r="B115" s="174" t="s">
        <v>308</v>
      </c>
      <c r="C115" s="188" t="s">
        <v>309</v>
      </c>
      <c r="D115" s="175" t="s">
        <v>151</v>
      </c>
      <c r="E115" s="176">
        <v>3</v>
      </c>
      <c r="F115" s="177"/>
      <c r="G115" s="178">
        <f t="shared" si="7"/>
        <v>0</v>
      </c>
      <c r="H115" s="163"/>
      <c r="I115" s="162">
        <f t="shared" si="8"/>
        <v>0</v>
      </c>
      <c r="J115" s="163"/>
      <c r="K115" s="162">
        <f t="shared" si="9"/>
        <v>0</v>
      </c>
      <c r="L115" s="162">
        <v>15</v>
      </c>
      <c r="M115" s="162">
        <f t="shared" si="10"/>
        <v>0</v>
      </c>
      <c r="N115" s="162">
        <v>1.6E-2</v>
      </c>
      <c r="O115" s="162">
        <f t="shared" si="11"/>
        <v>0.05</v>
      </c>
      <c r="P115" s="162">
        <v>0</v>
      </c>
      <c r="Q115" s="162">
        <f t="shared" si="12"/>
        <v>0</v>
      </c>
      <c r="R115" s="162" t="s">
        <v>203</v>
      </c>
      <c r="S115" s="162" t="s">
        <v>152</v>
      </c>
      <c r="T115" s="162" t="s">
        <v>152</v>
      </c>
      <c r="U115" s="162">
        <v>0</v>
      </c>
      <c r="V115" s="162">
        <f t="shared" si="13"/>
        <v>0</v>
      </c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301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>
        <v>58</v>
      </c>
      <c r="B116" s="160" t="s">
        <v>310</v>
      </c>
      <c r="C116" s="191" t="s">
        <v>311</v>
      </c>
      <c r="D116" s="161" t="s">
        <v>0</v>
      </c>
      <c r="E116" s="185"/>
      <c r="F116" s="163"/>
      <c r="G116" s="162">
        <f t="shared" si="7"/>
        <v>0</v>
      </c>
      <c r="H116" s="163"/>
      <c r="I116" s="162">
        <f t="shared" si="8"/>
        <v>0</v>
      </c>
      <c r="J116" s="163"/>
      <c r="K116" s="162">
        <f t="shared" si="9"/>
        <v>0</v>
      </c>
      <c r="L116" s="162">
        <v>15</v>
      </c>
      <c r="M116" s="162">
        <f t="shared" si="10"/>
        <v>0</v>
      </c>
      <c r="N116" s="162">
        <v>0</v>
      </c>
      <c r="O116" s="162">
        <f t="shared" si="11"/>
        <v>0</v>
      </c>
      <c r="P116" s="162">
        <v>0</v>
      </c>
      <c r="Q116" s="162">
        <f t="shared" si="12"/>
        <v>0</v>
      </c>
      <c r="R116" s="162"/>
      <c r="S116" s="162" t="s">
        <v>152</v>
      </c>
      <c r="T116" s="162" t="s">
        <v>152</v>
      </c>
      <c r="U116" s="162">
        <v>0</v>
      </c>
      <c r="V116" s="162">
        <f t="shared" si="13"/>
        <v>0</v>
      </c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260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x14ac:dyDescent="0.2">
      <c r="A117" s="167" t="s">
        <v>147</v>
      </c>
      <c r="B117" s="168" t="s">
        <v>106</v>
      </c>
      <c r="C117" s="187" t="s">
        <v>107</v>
      </c>
      <c r="D117" s="169"/>
      <c r="E117" s="170"/>
      <c r="F117" s="171"/>
      <c r="G117" s="172">
        <f>SUMIF(AG118:AG134,"&lt;&gt;NOR",G118:G134)</f>
        <v>0</v>
      </c>
      <c r="H117" s="166"/>
      <c r="I117" s="166">
        <f>SUM(I118:I134)</f>
        <v>0</v>
      </c>
      <c r="J117" s="166"/>
      <c r="K117" s="166">
        <f>SUM(K118:K134)</f>
        <v>0</v>
      </c>
      <c r="L117" s="166"/>
      <c r="M117" s="166">
        <f>SUM(M118:M134)</f>
        <v>0</v>
      </c>
      <c r="N117" s="166"/>
      <c r="O117" s="166">
        <f>SUM(O118:O134)</f>
        <v>0.58000000000000007</v>
      </c>
      <c r="P117" s="166"/>
      <c r="Q117" s="166">
        <f>SUM(Q118:Q134)</f>
        <v>0</v>
      </c>
      <c r="R117" s="166"/>
      <c r="S117" s="166"/>
      <c r="T117" s="166"/>
      <c r="U117" s="166"/>
      <c r="V117" s="166">
        <f>SUM(V118:V134)</f>
        <v>27.43</v>
      </c>
      <c r="W117" s="166"/>
      <c r="AG117" t="s">
        <v>148</v>
      </c>
    </row>
    <row r="118" spans="1:60" outlineLevel="1" x14ac:dyDescent="0.2">
      <c r="A118" s="173">
        <v>59</v>
      </c>
      <c r="B118" s="174" t="s">
        <v>312</v>
      </c>
      <c r="C118" s="188" t="s">
        <v>313</v>
      </c>
      <c r="D118" s="175" t="s">
        <v>176</v>
      </c>
      <c r="E118" s="176">
        <v>18.774000000000001</v>
      </c>
      <c r="F118" s="177"/>
      <c r="G118" s="178">
        <f>ROUND(E118*F118,2)</f>
        <v>0</v>
      </c>
      <c r="H118" s="163"/>
      <c r="I118" s="162">
        <f>ROUND(E118*H118,2)</f>
        <v>0</v>
      </c>
      <c r="J118" s="163"/>
      <c r="K118" s="162">
        <f>ROUND(E118*J118,2)</f>
        <v>0</v>
      </c>
      <c r="L118" s="162">
        <v>15</v>
      </c>
      <c r="M118" s="162">
        <f>G118*(1+L118/100)</f>
        <v>0</v>
      </c>
      <c r="N118" s="162">
        <v>3.2000000000000003E-4</v>
      </c>
      <c r="O118" s="162">
        <f>ROUND(E118*N118,2)</f>
        <v>0.01</v>
      </c>
      <c r="P118" s="162">
        <v>0</v>
      </c>
      <c r="Q118" s="162">
        <f>ROUND(E118*P118,2)</f>
        <v>0</v>
      </c>
      <c r="R118" s="162"/>
      <c r="S118" s="162" t="s">
        <v>152</v>
      </c>
      <c r="T118" s="162" t="s">
        <v>152</v>
      </c>
      <c r="U118" s="162">
        <v>0.23599999999999999</v>
      </c>
      <c r="V118" s="162">
        <f>ROUND(E118*U118,2)</f>
        <v>4.43</v>
      </c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153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189" t="s">
        <v>177</v>
      </c>
      <c r="D119" s="164"/>
      <c r="E119" s="165">
        <v>6.0839999999999996</v>
      </c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154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89" t="s">
        <v>179</v>
      </c>
      <c r="D120" s="164"/>
      <c r="E120" s="165">
        <v>12.69</v>
      </c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154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73">
        <v>60</v>
      </c>
      <c r="B121" s="174" t="s">
        <v>314</v>
      </c>
      <c r="C121" s="188" t="s">
        <v>315</v>
      </c>
      <c r="D121" s="175" t="s">
        <v>176</v>
      </c>
      <c r="E121" s="176">
        <v>18.774000000000001</v>
      </c>
      <c r="F121" s="177"/>
      <c r="G121" s="178">
        <f>ROUND(E121*F121,2)</f>
        <v>0</v>
      </c>
      <c r="H121" s="163"/>
      <c r="I121" s="162">
        <f>ROUND(E121*H121,2)</f>
        <v>0</v>
      </c>
      <c r="J121" s="163"/>
      <c r="K121" s="162">
        <f>ROUND(E121*J121,2)</f>
        <v>0</v>
      </c>
      <c r="L121" s="162">
        <v>15</v>
      </c>
      <c r="M121" s="162">
        <f>G121*(1+L121/100)</f>
        <v>0</v>
      </c>
      <c r="N121" s="162">
        <v>0</v>
      </c>
      <c r="O121" s="162">
        <f>ROUND(E121*N121,2)</f>
        <v>0</v>
      </c>
      <c r="P121" s="162">
        <v>0</v>
      </c>
      <c r="Q121" s="162">
        <f>ROUND(E121*P121,2)</f>
        <v>0</v>
      </c>
      <c r="R121" s="162"/>
      <c r="S121" s="162" t="s">
        <v>152</v>
      </c>
      <c r="T121" s="162" t="s">
        <v>152</v>
      </c>
      <c r="U121" s="162">
        <v>0.154</v>
      </c>
      <c r="V121" s="162">
        <f>ROUND(E121*U121,2)</f>
        <v>2.89</v>
      </c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153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189" t="s">
        <v>316</v>
      </c>
      <c r="D122" s="164"/>
      <c r="E122" s="165">
        <v>18.774000000000001</v>
      </c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154</v>
      </c>
      <c r="AH122" s="152">
        <v>5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3">
        <v>61</v>
      </c>
      <c r="B123" s="174" t="s">
        <v>317</v>
      </c>
      <c r="C123" s="188" t="s">
        <v>318</v>
      </c>
      <c r="D123" s="175" t="s">
        <v>157</v>
      </c>
      <c r="E123" s="176">
        <v>19.34</v>
      </c>
      <c r="F123" s="177"/>
      <c r="G123" s="178">
        <f>ROUND(E123*F123,2)</f>
        <v>0</v>
      </c>
      <c r="H123" s="163"/>
      <c r="I123" s="162">
        <f>ROUND(E123*H123,2)</f>
        <v>0</v>
      </c>
      <c r="J123" s="163"/>
      <c r="K123" s="162">
        <f>ROUND(E123*J123,2)</f>
        <v>0</v>
      </c>
      <c r="L123" s="162">
        <v>15</v>
      </c>
      <c r="M123" s="162">
        <f>G123*(1+L123/100)</f>
        <v>0</v>
      </c>
      <c r="N123" s="162">
        <v>5.8100000000000001E-3</v>
      </c>
      <c r="O123" s="162">
        <f>ROUND(E123*N123,2)</f>
        <v>0.11</v>
      </c>
      <c r="P123" s="162">
        <v>0</v>
      </c>
      <c r="Q123" s="162">
        <f>ROUND(E123*P123,2)</f>
        <v>0</v>
      </c>
      <c r="R123" s="162"/>
      <c r="S123" s="162" t="s">
        <v>152</v>
      </c>
      <c r="T123" s="162" t="s">
        <v>152</v>
      </c>
      <c r="U123" s="162">
        <v>1.04</v>
      </c>
      <c r="V123" s="162">
        <f>ROUND(E123*U123,2)</f>
        <v>20.11</v>
      </c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283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89" t="s">
        <v>319</v>
      </c>
      <c r="D124" s="164"/>
      <c r="E124" s="165">
        <v>19.34</v>
      </c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154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73">
        <v>62</v>
      </c>
      <c r="B125" s="174" t="s">
        <v>320</v>
      </c>
      <c r="C125" s="188" t="s">
        <v>321</v>
      </c>
      <c r="D125" s="175" t="s">
        <v>176</v>
      </c>
      <c r="E125" s="176">
        <v>44.564999999999998</v>
      </c>
      <c r="F125" s="177"/>
      <c r="G125" s="178">
        <f>ROUND(E125*F125,2)</f>
        <v>0</v>
      </c>
      <c r="H125" s="163"/>
      <c r="I125" s="162">
        <f>ROUND(E125*H125,2)</f>
        <v>0</v>
      </c>
      <c r="J125" s="163"/>
      <c r="K125" s="162">
        <f>ROUND(E125*J125,2)</f>
        <v>0</v>
      </c>
      <c r="L125" s="162">
        <v>15</v>
      </c>
      <c r="M125" s="162">
        <f>G125*(1+L125/100)</f>
        <v>0</v>
      </c>
      <c r="N125" s="162">
        <v>0</v>
      </c>
      <c r="O125" s="162">
        <f>ROUND(E125*N125,2)</f>
        <v>0</v>
      </c>
      <c r="P125" s="162">
        <v>0</v>
      </c>
      <c r="Q125" s="162">
        <f>ROUND(E125*P125,2)</f>
        <v>0</v>
      </c>
      <c r="R125" s="162"/>
      <c r="S125" s="162" t="s">
        <v>152</v>
      </c>
      <c r="T125" s="162" t="s">
        <v>152</v>
      </c>
      <c r="U125" s="162">
        <v>0</v>
      </c>
      <c r="V125" s="162">
        <f>ROUND(E125*U125,2)</f>
        <v>0</v>
      </c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283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89" t="s">
        <v>316</v>
      </c>
      <c r="D126" s="164"/>
      <c r="E126" s="165">
        <v>18.774000000000001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154</v>
      </c>
      <c r="AH126" s="152">
        <v>5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59"/>
      <c r="B127" s="160"/>
      <c r="C127" s="189" t="s">
        <v>322</v>
      </c>
      <c r="D127" s="164"/>
      <c r="E127" s="165">
        <v>22.690999999999999</v>
      </c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154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9"/>
      <c r="B128" s="160"/>
      <c r="C128" s="189" t="s">
        <v>323</v>
      </c>
      <c r="D128" s="164"/>
      <c r="E128" s="165">
        <v>3.1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154</v>
      </c>
      <c r="AH128" s="152">
        <v>0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73">
        <v>63</v>
      </c>
      <c r="B129" s="174" t="s">
        <v>324</v>
      </c>
      <c r="C129" s="188" t="s">
        <v>325</v>
      </c>
      <c r="D129" s="175" t="s">
        <v>157</v>
      </c>
      <c r="E129" s="176">
        <v>21.217400000000001</v>
      </c>
      <c r="F129" s="177"/>
      <c r="G129" s="178">
        <f>ROUND(E129*F129,2)</f>
        <v>0</v>
      </c>
      <c r="H129" s="163"/>
      <c r="I129" s="162">
        <f>ROUND(E129*H129,2)</f>
        <v>0</v>
      </c>
      <c r="J129" s="163"/>
      <c r="K129" s="162">
        <f>ROUND(E129*J129,2)</f>
        <v>0</v>
      </c>
      <c r="L129" s="162">
        <v>15</v>
      </c>
      <c r="M129" s="162">
        <f>G129*(1+L129/100)</f>
        <v>0</v>
      </c>
      <c r="N129" s="162">
        <v>0</v>
      </c>
      <c r="O129" s="162">
        <f>ROUND(E129*N129,2)</f>
        <v>0</v>
      </c>
      <c r="P129" s="162">
        <v>0</v>
      </c>
      <c r="Q129" s="162">
        <f>ROUND(E129*P129,2)</f>
        <v>0</v>
      </c>
      <c r="R129" s="162"/>
      <c r="S129" s="162" t="s">
        <v>152</v>
      </c>
      <c r="T129" s="162" t="s">
        <v>152</v>
      </c>
      <c r="U129" s="162">
        <v>0</v>
      </c>
      <c r="V129" s="162">
        <f>ROUND(E129*U129,2)</f>
        <v>0</v>
      </c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283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89" t="s">
        <v>326</v>
      </c>
      <c r="D130" s="164"/>
      <c r="E130" s="165">
        <v>1.8774</v>
      </c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154</v>
      </c>
      <c r="AH130" s="152">
        <v>5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189" t="s">
        <v>327</v>
      </c>
      <c r="D131" s="164"/>
      <c r="E131" s="165">
        <v>19.34</v>
      </c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154</v>
      </c>
      <c r="AH131" s="152">
        <v>5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ht="22.5" outlineLevel="1" x14ac:dyDescent="0.2">
      <c r="A132" s="173">
        <v>64</v>
      </c>
      <c r="B132" s="174" t="s">
        <v>328</v>
      </c>
      <c r="C132" s="188" t="s">
        <v>329</v>
      </c>
      <c r="D132" s="175" t="s">
        <v>157</v>
      </c>
      <c r="E132" s="176">
        <v>23.763490000000001</v>
      </c>
      <c r="F132" s="177"/>
      <c r="G132" s="178">
        <f>ROUND(E132*F132,2)</f>
        <v>0</v>
      </c>
      <c r="H132" s="163"/>
      <c r="I132" s="162">
        <f>ROUND(E132*H132,2)</f>
        <v>0</v>
      </c>
      <c r="J132" s="163"/>
      <c r="K132" s="162">
        <f>ROUND(E132*J132,2)</f>
        <v>0</v>
      </c>
      <c r="L132" s="162">
        <v>15</v>
      </c>
      <c r="M132" s="162">
        <f>G132*(1+L132/100)</f>
        <v>0</v>
      </c>
      <c r="N132" s="162">
        <v>1.9199999999999998E-2</v>
      </c>
      <c r="O132" s="162">
        <f>ROUND(E132*N132,2)</f>
        <v>0.46</v>
      </c>
      <c r="P132" s="162">
        <v>0</v>
      </c>
      <c r="Q132" s="162">
        <f>ROUND(E132*P132,2)</f>
        <v>0</v>
      </c>
      <c r="R132" s="162" t="s">
        <v>203</v>
      </c>
      <c r="S132" s="162" t="s">
        <v>152</v>
      </c>
      <c r="T132" s="162" t="s">
        <v>152</v>
      </c>
      <c r="U132" s="162">
        <v>0</v>
      </c>
      <c r="V132" s="162">
        <f>ROUND(E132*U132,2)</f>
        <v>0</v>
      </c>
      <c r="W132" s="16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298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89" t="s">
        <v>330</v>
      </c>
      <c r="D133" s="164"/>
      <c r="E133" s="165">
        <v>23.763490000000001</v>
      </c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154</v>
      </c>
      <c r="AH133" s="152">
        <v>5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>
        <v>65</v>
      </c>
      <c r="B134" s="160" t="s">
        <v>331</v>
      </c>
      <c r="C134" s="191" t="s">
        <v>332</v>
      </c>
      <c r="D134" s="161" t="s">
        <v>0</v>
      </c>
      <c r="E134" s="185"/>
      <c r="F134" s="163"/>
      <c r="G134" s="162">
        <f>ROUND(E134*F134,2)</f>
        <v>0</v>
      </c>
      <c r="H134" s="163"/>
      <c r="I134" s="162">
        <f>ROUND(E134*H134,2)</f>
        <v>0</v>
      </c>
      <c r="J134" s="163"/>
      <c r="K134" s="162">
        <f>ROUND(E134*J134,2)</f>
        <v>0</v>
      </c>
      <c r="L134" s="162">
        <v>15</v>
      </c>
      <c r="M134" s="162">
        <f>G134*(1+L134/100)</f>
        <v>0</v>
      </c>
      <c r="N134" s="162">
        <v>0</v>
      </c>
      <c r="O134" s="162">
        <f>ROUND(E134*N134,2)</f>
        <v>0</v>
      </c>
      <c r="P134" s="162">
        <v>0</v>
      </c>
      <c r="Q134" s="162">
        <f>ROUND(E134*P134,2)</f>
        <v>0</v>
      </c>
      <c r="R134" s="162"/>
      <c r="S134" s="162" t="s">
        <v>152</v>
      </c>
      <c r="T134" s="162" t="s">
        <v>152</v>
      </c>
      <c r="U134" s="162">
        <v>0</v>
      </c>
      <c r="V134" s="162">
        <f>ROUND(E134*U134,2)</f>
        <v>0</v>
      </c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260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x14ac:dyDescent="0.2">
      <c r="A135" s="167" t="s">
        <v>147</v>
      </c>
      <c r="B135" s="168" t="s">
        <v>108</v>
      </c>
      <c r="C135" s="187" t="s">
        <v>109</v>
      </c>
      <c r="D135" s="169"/>
      <c r="E135" s="170"/>
      <c r="F135" s="171"/>
      <c r="G135" s="172">
        <f>SUMIF(AG136:AG143,"&lt;&gt;NOR",G136:G143)</f>
        <v>0</v>
      </c>
      <c r="H135" s="166"/>
      <c r="I135" s="166">
        <f>SUM(I136:I143)</f>
        <v>0</v>
      </c>
      <c r="J135" s="166"/>
      <c r="K135" s="166">
        <f>SUM(K136:K143)</f>
        <v>0</v>
      </c>
      <c r="L135" s="166"/>
      <c r="M135" s="166">
        <f>SUM(M136:M143)</f>
        <v>0</v>
      </c>
      <c r="N135" s="166"/>
      <c r="O135" s="166">
        <f>SUM(O136:O143)</f>
        <v>0</v>
      </c>
      <c r="P135" s="166"/>
      <c r="Q135" s="166">
        <f>SUM(Q136:Q143)</f>
        <v>0</v>
      </c>
      <c r="R135" s="166"/>
      <c r="S135" s="166"/>
      <c r="T135" s="166"/>
      <c r="U135" s="166"/>
      <c r="V135" s="166">
        <f>SUM(V136:V143)</f>
        <v>4.92</v>
      </c>
      <c r="W135" s="166"/>
      <c r="AG135" t="s">
        <v>148</v>
      </c>
    </row>
    <row r="136" spans="1:60" ht="22.5" outlineLevel="1" x14ac:dyDescent="0.2">
      <c r="A136" s="173">
        <v>66</v>
      </c>
      <c r="B136" s="174" t="s">
        <v>333</v>
      </c>
      <c r="C136" s="188" t="s">
        <v>334</v>
      </c>
      <c r="D136" s="175" t="s">
        <v>176</v>
      </c>
      <c r="E136" s="176">
        <v>35.860999999999997</v>
      </c>
      <c r="F136" s="177"/>
      <c r="G136" s="178">
        <f>ROUND(E136*F136,2)</f>
        <v>0</v>
      </c>
      <c r="H136" s="163"/>
      <c r="I136" s="162">
        <f>ROUND(E136*H136,2)</f>
        <v>0</v>
      </c>
      <c r="J136" s="163"/>
      <c r="K136" s="162">
        <f>ROUND(E136*J136,2)</f>
        <v>0</v>
      </c>
      <c r="L136" s="162">
        <v>15</v>
      </c>
      <c r="M136" s="162">
        <f>G136*(1+L136/100)</f>
        <v>0</v>
      </c>
      <c r="N136" s="162">
        <v>8.0000000000000007E-5</v>
      </c>
      <c r="O136" s="162">
        <f>ROUND(E136*N136,2)</f>
        <v>0</v>
      </c>
      <c r="P136" s="162">
        <v>0</v>
      </c>
      <c r="Q136" s="162">
        <f>ROUND(E136*P136,2)</f>
        <v>0</v>
      </c>
      <c r="R136" s="162"/>
      <c r="S136" s="162" t="s">
        <v>152</v>
      </c>
      <c r="T136" s="162" t="s">
        <v>152</v>
      </c>
      <c r="U136" s="162">
        <v>0.13719999999999999</v>
      </c>
      <c r="V136" s="162">
        <f>ROUND(E136*U136,2)</f>
        <v>4.92</v>
      </c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153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89" t="s">
        <v>335</v>
      </c>
      <c r="D137" s="164"/>
      <c r="E137" s="165">
        <v>17.721</v>
      </c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154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89" t="s">
        <v>336</v>
      </c>
      <c r="D138" s="164"/>
      <c r="E138" s="165">
        <v>18.14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154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ht="22.5" outlineLevel="1" x14ac:dyDescent="0.2">
      <c r="A139" s="173">
        <v>67</v>
      </c>
      <c r="B139" s="174" t="s">
        <v>337</v>
      </c>
      <c r="C139" s="188" t="s">
        <v>338</v>
      </c>
      <c r="D139" s="175" t="s">
        <v>157</v>
      </c>
      <c r="E139" s="176">
        <v>43.65</v>
      </c>
      <c r="F139" s="177"/>
      <c r="G139" s="178">
        <f>ROUND(E139*F139,2)</f>
        <v>0</v>
      </c>
      <c r="H139" s="163"/>
      <c r="I139" s="162">
        <f>ROUND(E139*H139,2)</f>
        <v>0</v>
      </c>
      <c r="J139" s="163"/>
      <c r="K139" s="162">
        <f>ROUND(E139*J139,2)</f>
        <v>0</v>
      </c>
      <c r="L139" s="162">
        <v>15</v>
      </c>
      <c r="M139" s="162">
        <f>G139*(1+L139/100)</f>
        <v>0</v>
      </c>
      <c r="N139" s="162">
        <v>0</v>
      </c>
      <c r="O139" s="162">
        <f>ROUND(E139*N139,2)</f>
        <v>0</v>
      </c>
      <c r="P139" s="162">
        <v>0</v>
      </c>
      <c r="Q139" s="162">
        <f>ROUND(E139*P139,2)</f>
        <v>0</v>
      </c>
      <c r="R139" s="162"/>
      <c r="S139" s="162" t="s">
        <v>216</v>
      </c>
      <c r="T139" s="162" t="s">
        <v>217</v>
      </c>
      <c r="U139" s="162">
        <v>0</v>
      </c>
      <c r="V139" s="162">
        <f>ROUND(E139*U139,2)</f>
        <v>0</v>
      </c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283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/>
      <c r="B140" s="160"/>
      <c r="C140" s="189" t="s">
        <v>339</v>
      </c>
      <c r="D140" s="164"/>
      <c r="E140" s="165">
        <v>43.65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154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ht="22.5" outlineLevel="1" x14ac:dyDescent="0.2">
      <c r="A141" s="173">
        <v>68</v>
      </c>
      <c r="B141" s="174" t="s">
        <v>340</v>
      </c>
      <c r="C141" s="188" t="s">
        <v>341</v>
      </c>
      <c r="D141" s="175" t="s">
        <v>157</v>
      </c>
      <c r="E141" s="176">
        <v>48.015000000000001</v>
      </c>
      <c r="F141" s="177"/>
      <c r="G141" s="178">
        <f>ROUND(E141*F141,2)</f>
        <v>0</v>
      </c>
      <c r="H141" s="163"/>
      <c r="I141" s="162">
        <f>ROUND(E141*H141,2)</f>
        <v>0</v>
      </c>
      <c r="J141" s="163"/>
      <c r="K141" s="162">
        <f>ROUND(E141*J141,2)</f>
        <v>0</v>
      </c>
      <c r="L141" s="162">
        <v>15</v>
      </c>
      <c r="M141" s="162">
        <f>G141*(1+L141/100)</f>
        <v>0</v>
      </c>
      <c r="N141" s="162">
        <v>0</v>
      </c>
      <c r="O141" s="162">
        <f>ROUND(E141*N141,2)</f>
        <v>0</v>
      </c>
      <c r="P141" s="162">
        <v>0</v>
      </c>
      <c r="Q141" s="162">
        <f>ROUND(E141*P141,2)</f>
        <v>0</v>
      </c>
      <c r="R141" s="162"/>
      <c r="S141" s="162" t="s">
        <v>216</v>
      </c>
      <c r="T141" s="162" t="s">
        <v>217</v>
      </c>
      <c r="U141" s="162">
        <v>0</v>
      </c>
      <c r="V141" s="162">
        <f>ROUND(E141*U141,2)</f>
        <v>0</v>
      </c>
      <c r="W141" s="16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298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189" t="s">
        <v>342</v>
      </c>
      <c r="D142" s="164"/>
      <c r="E142" s="165">
        <v>48.015000000000001</v>
      </c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154</v>
      </c>
      <c r="AH142" s="152">
        <v>5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9">
        <v>69</v>
      </c>
      <c r="B143" s="160" t="s">
        <v>343</v>
      </c>
      <c r="C143" s="191" t="s">
        <v>344</v>
      </c>
      <c r="D143" s="161" t="s">
        <v>0</v>
      </c>
      <c r="E143" s="185"/>
      <c r="F143" s="163"/>
      <c r="G143" s="162">
        <f>ROUND(E143*F143,2)</f>
        <v>0</v>
      </c>
      <c r="H143" s="163"/>
      <c r="I143" s="162">
        <f>ROUND(E143*H143,2)</f>
        <v>0</v>
      </c>
      <c r="J143" s="163"/>
      <c r="K143" s="162">
        <f>ROUND(E143*J143,2)</f>
        <v>0</v>
      </c>
      <c r="L143" s="162">
        <v>15</v>
      </c>
      <c r="M143" s="162">
        <f>G143*(1+L143/100)</f>
        <v>0</v>
      </c>
      <c r="N143" s="162">
        <v>0</v>
      </c>
      <c r="O143" s="162">
        <f>ROUND(E143*N143,2)</f>
        <v>0</v>
      </c>
      <c r="P143" s="162">
        <v>0</v>
      </c>
      <c r="Q143" s="162">
        <f>ROUND(E143*P143,2)</f>
        <v>0</v>
      </c>
      <c r="R143" s="162"/>
      <c r="S143" s="162" t="s">
        <v>152</v>
      </c>
      <c r="T143" s="162" t="s">
        <v>152</v>
      </c>
      <c r="U143" s="162">
        <v>0</v>
      </c>
      <c r="V143" s="162">
        <f>ROUND(E143*U143,2)</f>
        <v>0</v>
      </c>
      <c r="W143" s="16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260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x14ac:dyDescent="0.2">
      <c r="A144" s="167" t="s">
        <v>147</v>
      </c>
      <c r="B144" s="168" t="s">
        <v>110</v>
      </c>
      <c r="C144" s="187" t="s">
        <v>111</v>
      </c>
      <c r="D144" s="169"/>
      <c r="E144" s="170"/>
      <c r="F144" s="171"/>
      <c r="G144" s="172">
        <f>SUMIF(AG145:AG156,"&lt;&gt;NOR",G145:G156)</f>
        <v>0</v>
      </c>
      <c r="H144" s="166"/>
      <c r="I144" s="166">
        <f>SUM(I145:I156)</f>
        <v>0</v>
      </c>
      <c r="J144" s="166"/>
      <c r="K144" s="166">
        <f>SUM(K145:K156)</f>
        <v>0</v>
      </c>
      <c r="L144" s="166"/>
      <c r="M144" s="166">
        <f>SUM(M145:M156)</f>
        <v>0</v>
      </c>
      <c r="N144" s="166"/>
      <c r="O144" s="166">
        <f>SUM(O145:O156)</f>
        <v>0.35</v>
      </c>
      <c r="P144" s="166"/>
      <c r="Q144" s="166">
        <f>SUM(Q145:Q156)</f>
        <v>0</v>
      </c>
      <c r="R144" s="166"/>
      <c r="S144" s="166"/>
      <c r="T144" s="166"/>
      <c r="U144" s="166"/>
      <c r="V144" s="166">
        <f>SUM(V145:V156)</f>
        <v>20.100000000000001</v>
      </c>
      <c r="W144" s="166"/>
      <c r="AG144" t="s">
        <v>148</v>
      </c>
    </row>
    <row r="145" spans="1:60" outlineLevel="1" x14ac:dyDescent="0.2">
      <c r="A145" s="173">
        <v>70</v>
      </c>
      <c r="B145" s="174" t="s">
        <v>345</v>
      </c>
      <c r="C145" s="188" t="s">
        <v>346</v>
      </c>
      <c r="D145" s="175" t="s">
        <v>157</v>
      </c>
      <c r="E145" s="176">
        <v>19.199100000000001</v>
      </c>
      <c r="F145" s="177"/>
      <c r="G145" s="178">
        <f>ROUND(E145*F145,2)</f>
        <v>0</v>
      </c>
      <c r="H145" s="163"/>
      <c r="I145" s="162">
        <f>ROUND(E145*H145,2)</f>
        <v>0</v>
      </c>
      <c r="J145" s="163"/>
      <c r="K145" s="162">
        <f>ROUND(E145*J145,2)</f>
        <v>0</v>
      </c>
      <c r="L145" s="162">
        <v>15</v>
      </c>
      <c r="M145" s="162">
        <f>G145*(1+L145/100)</f>
        <v>0</v>
      </c>
      <c r="N145" s="162">
        <v>2.1000000000000001E-4</v>
      </c>
      <c r="O145" s="162">
        <f>ROUND(E145*N145,2)</f>
        <v>0</v>
      </c>
      <c r="P145" s="162">
        <v>0</v>
      </c>
      <c r="Q145" s="162">
        <f>ROUND(E145*P145,2)</f>
        <v>0</v>
      </c>
      <c r="R145" s="162"/>
      <c r="S145" s="162" t="s">
        <v>152</v>
      </c>
      <c r="T145" s="162" t="s">
        <v>152</v>
      </c>
      <c r="U145" s="162">
        <v>0.05</v>
      </c>
      <c r="V145" s="162">
        <f>ROUND(E145*U145,2)</f>
        <v>0.96</v>
      </c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153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89" t="s">
        <v>347</v>
      </c>
      <c r="D146" s="164"/>
      <c r="E146" s="165">
        <v>19.199100000000001</v>
      </c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154</v>
      </c>
      <c r="AH146" s="152">
        <v>5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73">
        <v>71</v>
      </c>
      <c r="B147" s="174" t="s">
        <v>348</v>
      </c>
      <c r="C147" s="188" t="s">
        <v>349</v>
      </c>
      <c r="D147" s="175" t="s">
        <v>157</v>
      </c>
      <c r="E147" s="176">
        <v>19.199100000000001</v>
      </c>
      <c r="F147" s="177"/>
      <c r="G147" s="178">
        <f>ROUND(E147*F147,2)</f>
        <v>0</v>
      </c>
      <c r="H147" s="163"/>
      <c r="I147" s="162">
        <f>ROUND(E147*H147,2)</f>
        <v>0</v>
      </c>
      <c r="J147" s="163"/>
      <c r="K147" s="162">
        <f>ROUND(E147*J147,2)</f>
        <v>0</v>
      </c>
      <c r="L147" s="162">
        <v>15</v>
      </c>
      <c r="M147" s="162">
        <f>G147*(1+L147/100)</f>
        <v>0</v>
      </c>
      <c r="N147" s="162">
        <v>3.2499999999999999E-3</v>
      </c>
      <c r="O147" s="162">
        <f>ROUND(E147*N147,2)</f>
        <v>0.06</v>
      </c>
      <c r="P147" s="162">
        <v>0</v>
      </c>
      <c r="Q147" s="162">
        <f>ROUND(E147*P147,2)</f>
        <v>0</v>
      </c>
      <c r="R147" s="162"/>
      <c r="S147" s="162" t="s">
        <v>152</v>
      </c>
      <c r="T147" s="162" t="s">
        <v>152</v>
      </c>
      <c r="U147" s="162">
        <v>0.98399999999999999</v>
      </c>
      <c r="V147" s="162">
        <f>ROUND(E147*U147,2)</f>
        <v>18.89</v>
      </c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283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89" t="s">
        <v>172</v>
      </c>
      <c r="D148" s="164"/>
      <c r="E148" s="165">
        <v>17.2791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154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9"/>
      <c r="B149" s="160"/>
      <c r="C149" s="189" t="s">
        <v>173</v>
      </c>
      <c r="D149" s="164"/>
      <c r="E149" s="165">
        <v>1.92</v>
      </c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154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73">
        <v>72</v>
      </c>
      <c r="B150" s="174" t="s">
        <v>350</v>
      </c>
      <c r="C150" s="188" t="s">
        <v>351</v>
      </c>
      <c r="D150" s="175" t="s">
        <v>157</v>
      </c>
      <c r="E150" s="176">
        <v>19.199100000000001</v>
      </c>
      <c r="F150" s="177"/>
      <c r="G150" s="178">
        <f>ROUND(E150*F150,2)</f>
        <v>0</v>
      </c>
      <c r="H150" s="163"/>
      <c r="I150" s="162">
        <f>ROUND(E150*H150,2)</f>
        <v>0</v>
      </c>
      <c r="J150" s="163"/>
      <c r="K150" s="162">
        <f>ROUND(E150*J150,2)</f>
        <v>0</v>
      </c>
      <c r="L150" s="162">
        <v>15</v>
      </c>
      <c r="M150" s="162">
        <f>G150*(1+L150/100)</f>
        <v>0</v>
      </c>
      <c r="N150" s="162">
        <v>0</v>
      </c>
      <c r="O150" s="162">
        <f>ROUND(E150*N150,2)</f>
        <v>0</v>
      </c>
      <c r="P150" s="162">
        <v>0</v>
      </c>
      <c r="Q150" s="162">
        <f>ROUND(E150*P150,2)</f>
        <v>0</v>
      </c>
      <c r="R150" s="162"/>
      <c r="S150" s="162" t="s">
        <v>152</v>
      </c>
      <c r="T150" s="162" t="s">
        <v>152</v>
      </c>
      <c r="U150" s="162">
        <v>0</v>
      </c>
      <c r="V150" s="162">
        <f>ROUND(E150*U150,2)</f>
        <v>0</v>
      </c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283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9"/>
      <c r="B151" s="160"/>
      <c r="C151" s="189" t="s">
        <v>347</v>
      </c>
      <c r="D151" s="164"/>
      <c r="E151" s="165">
        <v>19.199100000000001</v>
      </c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154</v>
      </c>
      <c r="AH151" s="152">
        <v>5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73">
        <v>73</v>
      </c>
      <c r="B152" s="174" t="s">
        <v>352</v>
      </c>
      <c r="C152" s="188" t="s">
        <v>353</v>
      </c>
      <c r="D152" s="175" t="s">
        <v>176</v>
      </c>
      <c r="E152" s="176">
        <v>2.1</v>
      </c>
      <c r="F152" s="177"/>
      <c r="G152" s="178">
        <f>ROUND(E152*F152,2)</f>
        <v>0</v>
      </c>
      <c r="H152" s="163"/>
      <c r="I152" s="162">
        <f>ROUND(E152*H152,2)</f>
        <v>0</v>
      </c>
      <c r="J152" s="163"/>
      <c r="K152" s="162">
        <f>ROUND(E152*J152,2)</f>
        <v>0</v>
      </c>
      <c r="L152" s="162">
        <v>15</v>
      </c>
      <c r="M152" s="162">
        <f>G152*(1+L152/100)</f>
        <v>0</v>
      </c>
      <c r="N152" s="162">
        <v>1E-4</v>
      </c>
      <c r="O152" s="162">
        <f>ROUND(E152*N152,2)</f>
        <v>0</v>
      </c>
      <c r="P152" s="162">
        <v>0</v>
      </c>
      <c r="Q152" s="162">
        <f>ROUND(E152*P152,2)</f>
        <v>0</v>
      </c>
      <c r="R152" s="162"/>
      <c r="S152" s="162" t="s">
        <v>152</v>
      </c>
      <c r="T152" s="162" t="s">
        <v>152</v>
      </c>
      <c r="U152" s="162">
        <v>0.12</v>
      </c>
      <c r="V152" s="162">
        <f>ROUND(E152*U152,2)</f>
        <v>0.25</v>
      </c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153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9"/>
      <c r="B153" s="160"/>
      <c r="C153" s="189" t="s">
        <v>354</v>
      </c>
      <c r="D153" s="164"/>
      <c r="E153" s="165">
        <v>2.1</v>
      </c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154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73">
        <v>74</v>
      </c>
      <c r="B154" s="174" t="s">
        <v>355</v>
      </c>
      <c r="C154" s="188" t="s">
        <v>356</v>
      </c>
      <c r="D154" s="175" t="s">
        <v>157</v>
      </c>
      <c r="E154" s="176">
        <v>21.50299</v>
      </c>
      <c r="F154" s="177"/>
      <c r="G154" s="178">
        <f>ROUND(E154*F154,2)</f>
        <v>0</v>
      </c>
      <c r="H154" s="163"/>
      <c r="I154" s="162">
        <f>ROUND(E154*H154,2)</f>
        <v>0</v>
      </c>
      <c r="J154" s="163"/>
      <c r="K154" s="162">
        <f>ROUND(E154*J154,2)</f>
        <v>0</v>
      </c>
      <c r="L154" s="162">
        <v>15</v>
      </c>
      <c r="M154" s="162">
        <f>G154*(1+L154/100)</f>
        <v>0</v>
      </c>
      <c r="N154" s="162">
        <v>1.3599999999999999E-2</v>
      </c>
      <c r="O154" s="162">
        <f>ROUND(E154*N154,2)</f>
        <v>0.28999999999999998</v>
      </c>
      <c r="P154" s="162">
        <v>0</v>
      </c>
      <c r="Q154" s="162">
        <f>ROUND(E154*P154,2)</f>
        <v>0</v>
      </c>
      <c r="R154" s="162" t="s">
        <v>203</v>
      </c>
      <c r="S154" s="162" t="s">
        <v>152</v>
      </c>
      <c r="T154" s="162" t="s">
        <v>152</v>
      </c>
      <c r="U154" s="162">
        <v>0</v>
      </c>
      <c r="V154" s="162">
        <f>ROUND(E154*U154,2)</f>
        <v>0</v>
      </c>
      <c r="W154" s="16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301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9"/>
      <c r="B155" s="160"/>
      <c r="C155" s="189" t="s">
        <v>357</v>
      </c>
      <c r="D155" s="164"/>
      <c r="E155" s="165">
        <v>21.50299</v>
      </c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154</v>
      </c>
      <c r="AH155" s="152">
        <v>5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9">
        <v>75</v>
      </c>
      <c r="B156" s="160" t="s">
        <v>358</v>
      </c>
      <c r="C156" s="191" t="s">
        <v>359</v>
      </c>
      <c r="D156" s="161" t="s">
        <v>0</v>
      </c>
      <c r="E156" s="185"/>
      <c r="F156" s="163"/>
      <c r="G156" s="162">
        <f>ROUND(E156*F156,2)</f>
        <v>0</v>
      </c>
      <c r="H156" s="163"/>
      <c r="I156" s="162">
        <f>ROUND(E156*H156,2)</f>
        <v>0</v>
      </c>
      <c r="J156" s="163"/>
      <c r="K156" s="162">
        <f>ROUND(E156*J156,2)</f>
        <v>0</v>
      </c>
      <c r="L156" s="162">
        <v>15</v>
      </c>
      <c r="M156" s="162">
        <f>G156*(1+L156/100)</f>
        <v>0</v>
      </c>
      <c r="N156" s="162">
        <v>0</v>
      </c>
      <c r="O156" s="162">
        <f>ROUND(E156*N156,2)</f>
        <v>0</v>
      </c>
      <c r="P156" s="162">
        <v>0</v>
      </c>
      <c r="Q156" s="162">
        <f>ROUND(E156*P156,2)</f>
        <v>0</v>
      </c>
      <c r="R156" s="162"/>
      <c r="S156" s="162" t="s">
        <v>152</v>
      </c>
      <c r="T156" s="162" t="s">
        <v>152</v>
      </c>
      <c r="U156" s="162">
        <v>0</v>
      </c>
      <c r="V156" s="162">
        <f>ROUND(E156*U156,2)</f>
        <v>0</v>
      </c>
      <c r="W156" s="16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260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x14ac:dyDescent="0.2">
      <c r="A157" s="167" t="s">
        <v>147</v>
      </c>
      <c r="B157" s="168" t="s">
        <v>112</v>
      </c>
      <c r="C157" s="187" t="s">
        <v>113</v>
      </c>
      <c r="D157" s="169"/>
      <c r="E157" s="170"/>
      <c r="F157" s="171"/>
      <c r="G157" s="172">
        <f>SUMIF(AG158:AG158,"&lt;&gt;NOR",G158:G158)</f>
        <v>0</v>
      </c>
      <c r="H157" s="166"/>
      <c r="I157" s="166">
        <f>SUM(I158:I158)</f>
        <v>0</v>
      </c>
      <c r="J157" s="166"/>
      <c r="K157" s="166">
        <f>SUM(K158:K158)</f>
        <v>0</v>
      </c>
      <c r="L157" s="166"/>
      <c r="M157" s="166">
        <f>SUM(M158:M158)</f>
        <v>0</v>
      </c>
      <c r="N157" s="166"/>
      <c r="O157" s="166">
        <f>SUM(O158:O158)</f>
        <v>0</v>
      </c>
      <c r="P157" s="166"/>
      <c r="Q157" s="166">
        <f>SUM(Q158:Q158)</f>
        <v>0</v>
      </c>
      <c r="R157" s="166"/>
      <c r="S157" s="166"/>
      <c r="T157" s="166"/>
      <c r="U157" s="166"/>
      <c r="V157" s="166">
        <f>SUM(V158:V158)</f>
        <v>0</v>
      </c>
      <c r="W157" s="166"/>
      <c r="AG157" t="s">
        <v>148</v>
      </c>
    </row>
    <row r="158" spans="1:60" outlineLevel="1" x14ac:dyDescent="0.2">
      <c r="A158" s="179">
        <v>76</v>
      </c>
      <c r="B158" s="180" t="s">
        <v>360</v>
      </c>
      <c r="C158" s="190" t="s">
        <v>361</v>
      </c>
      <c r="D158" s="181" t="s">
        <v>151</v>
      </c>
      <c r="E158" s="182">
        <v>4</v>
      </c>
      <c r="F158" s="183"/>
      <c r="G158" s="184">
        <f>ROUND(E158*F158,2)</f>
        <v>0</v>
      </c>
      <c r="H158" s="163"/>
      <c r="I158" s="162">
        <f>ROUND(E158*H158,2)</f>
        <v>0</v>
      </c>
      <c r="J158" s="163"/>
      <c r="K158" s="162">
        <f>ROUND(E158*J158,2)</f>
        <v>0</v>
      </c>
      <c r="L158" s="162">
        <v>15</v>
      </c>
      <c r="M158" s="162">
        <f>G158*(1+L158/100)</f>
        <v>0</v>
      </c>
      <c r="N158" s="162">
        <v>0</v>
      </c>
      <c r="O158" s="162">
        <f>ROUND(E158*N158,2)</f>
        <v>0</v>
      </c>
      <c r="P158" s="162">
        <v>0</v>
      </c>
      <c r="Q158" s="162">
        <f>ROUND(E158*P158,2)</f>
        <v>0</v>
      </c>
      <c r="R158" s="162"/>
      <c r="S158" s="162" t="s">
        <v>216</v>
      </c>
      <c r="T158" s="162" t="s">
        <v>217</v>
      </c>
      <c r="U158" s="162">
        <v>0</v>
      </c>
      <c r="V158" s="162">
        <f>ROUND(E158*U158,2)</f>
        <v>0</v>
      </c>
      <c r="W158" s="16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 t="s">
        <v>283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x14ac:dyDescent="0.2">
      <c r="A159" s="167" t="s">
        <v>147</v>
      </c>
      <c r="B159" s="168" t="s">
        <v>114</v>
      </c>
      <c r="C159" s="187" t="s">
        <v>115</v>
      </c>
      <c r="D159" s="169"/>
      <c r="E159" s="170"/>
      <c r="F159" s="171"/>
      <c r="G159" s="172">
        <f>SUMIF(AG160:AG168,"&lt;&gt;NOR",G160:G168)</f>
        <v>0</v>
      </c>
      <c r="H159" s="166"/>
      <c r="I159" s="166">
        <f>SUM(I160:I168)</f>
        <v>0</v>
      </c>
      <c r="J159" s="166"/>
      <c r="K159" s="166">
        <f>SUM(K160:K168)</f>
        <v>0</v>
      </c>
      <c r="L159" s="166"/>
      <c r="M159" s="166">
        <f>SUM(M160:M168)</f>
        <v>0</v>
      </c>
      <c r="N159" s="166"/>
      <c r="O159" s="166">
        <f>SUM(O160:O168)</f>
        <v>0.11000000000000001</v>
      </c>
      <c r="P159" s="166"/>
      <c r="Q159" s="166">
        <f>SUM(Q160:Q168)</f>
        <v>0</v>
      </c>
      <c r="R159" s="166"/>
      <c r="S159" s="166"/>
      <c r="T159" s="166"/>
      <c r="U159" s="166"/>
      <c r="V159" s="166">
        <f>SUM(V160:V168)</f>
        <v>10.620000000000001</v>
      </c>
      <c r="W159" s="166"/>
      <c r="AG159" t="s">
        <v>148</v>
      </c>
    </row>
    <row r="160" spans="1:60" outlineLevel="1" x14ac:dyDescent="0.2">
      <c r="A160" s="173">
        <v>77</v>
      </c>
      <c r="B160" s="174" t="s">
        <v>362</v>
      </c>
      <c r="C160" s="188" t="s">
        <v>363</v>
      </c>
      <c r="D160" s="175" t="s">
        <v>157</v>
      </c>
      <c r="E160" s="176">
        <v>106.23412</v>
      </c>
      <c r="F160" s="177"/>
      <c r="G160" s="178">
        <f>ROUND(E160*F160,2)</f>
        <v>0</v>
      </c>
      <c r="H160" s="163"/>
      <c r="I160" s="162">
        <f>ROUND(E160*H160,2)</f>
        <v>0</v>
      </c>
      <c r="J160" s="163"/>
      <c r="K160" s="162">
        <f>ROUND(E160*J160,2)</f>
        <v>0</v>
      </c>
      <c r="L160" s="162">
        <v>15</v>
      </c>
      <c r="M160" s="162">
        <f>G160*(1+L160/100)</f>
        <v>0</v>
      </c>
      <c r="N160" s="162">
        <v>0</v>
      </c>
      <c r="O160" s="162">
        <f>ROUND(E160*N160,2)</f>
        <v>0</v>
      </c>
      <c r="P160" s="162">
        <v>0</v>
      </c>
      <c r="Q160" s="162">
        <f>ROUND(E160*P160,2)</f>
        <v>0</v>
      </c>
      <c r="R160" s="162"/>
      <c r="S160" s="162" t="s">
        <v>152</v>
      </c>
      <c r="T160" s="162" t="s">
        <v>152</v>
      </c>
      <c r="U160" s="162">
        <v>6.9709999999999994E-2</v>
      </c>
      <c r="V160" s="162">
        <f>ROUND(E160*U160,2)</f>
        <v>7.41</v>
      </c>
      <c r="W160" s="16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153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59"/>
      <c r="B161" s="160"/>
      <c r="C161" s="189" t="s">
        <v>237</v>
      </c>
      <c r="D161" s="164"/>
      <c r="E161" s="165">
        <v>106.23412</v>
      </c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154</v>
      </c>
      <c r="AH161" s="152">
        <v>5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79">
        <v>78</v>
      </c>
      <c r="B162" s="180" t="s">
        <v>364</v>
      </c>
      <c r="C162" s="190" t="s">
        <v>365</v>
      </c>
      <c r="D162" s="181" t="s">
        <v>157</v>
      </c>
      <c r="E162" s="182">
        <v>10</v>
      </c>
      <c r="F162" s="183"/>
      <c r="G162" s="184">
        <f>ROUND(E162*F162,2)</f>
        <v>0</v>
      </c>
      <c r="H162" s="163"/>
      <c r="I162" s="162">
        <f>ROUND(E162*H162,2)</f>
        <v>0</v>
      </c>
      <c r="J162" s="163"/>
      <c r="K162" s="162">
        <f>ROUND(E162*J162,2)</f>
        <v>0</v>
      </c>
      <c r="L162" s="162">
        <v>15</v>
      </c>
      <c r="M162" s="162">
        <f>G162*(1+L162/100)</f>
        <v>0</v>
      </c>
      <c r="N162" s="162">
        <v>1.75E-3</v>
      </c>
      <c r="O162" s="162">
        <f>ROUND(E162*N162,2)</f>
        <v>0.02</v>
      </c>
      <c r="P162" s="162">
        <v>0</v>
      </c>
      <c r="Q162" s="162">
        <f>ROUND(E162*P162,2)</f>
        <v>0</v>
      </c>
      <c r="R162" s="162"/>
      <c r="S162" s="162" t="s">
        <v>152</v>
      </c>
      <c r="T162" s="162" t="s">
        <v>152</v>
      </c>
      <c r="U162" s="162">
        <v>0.32064999999999999</v>
      </c>
      <c r="V162" s="162">
        <f>ROUND(E162*U162,2)</f>
        <v>3.21</v>
      </c>
      <c r="W162" s="16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 t="s">
        <v>283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73">
        <v>79</v>
      </c>
      <c r="B163" s="174" t="s">
        <v>366</v>
      </c>
      <c r="C163" s="188" t="s">
        <v>367</v>
      </c>
      <c r="D163" s="175" t="s">
        <v>157</v>
      </c>
      <c r="E163" s="176">
        <v>170.9838</v>
      </c>
      <c r="F163" s="177"/>
      <c r="G163" s="178">
        <f>ROUND(E163*F163,2)</f>
        <v>0</v>
      </c>
      <c r="H163" s="163"/>
      <c r="I163" s="162">
        <f>ROUND(E163*H163,2)</f>
        <v>0</v>
      </c>
      <c r="J163" s="163"/>
      <c r="K163" s="162">
        <f>ROUND(E163*J163,2)</f>
        <v>0</v>
      </c>
      <c r="L163" s="162">
        <v>15</v>
      </c>
      <c r="M163" s="162">
        <f>G163*(1+L163/100)</f>
        <v>0</v>
      </c>
      <c r="N163" s="162">
        <v>4.2000000000000002E-4</v>
      </c>
      <c r="O163" s="162">
        <f>ROUND(E163*N163,2)</f>
        <v>7.0000000000000007E-2</v>
      </c>
      <c r="P163" s="162">
        <v>0</v>
      </c>
      <c r="Q163" s="162">
        <f>ROUND(E163*P163,2)</f>
        <v>0</v>
      </c>
      <c r="R163" s="162"/>
      <c r="S163" s="162" t="s">
        <v>152</v>
      </c>
      <c r="T163" s="162" t="s">
        <v>152</v>
      </c>
      <c r="U163" s="162">
        <v>0</v>
      </c>
      <c r="V163" s="162">
        <f>ROUND(E163*U163,2)</f>
        <v>0</v>
      </c>
      <c r="W163" s="16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 t="s">
        <v>368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9"/>
      <c r="B164" s="160"/>
      <c r="C164" s="189" t="s">
        <v>369</v>
      </c>
      <c r="D164" s="164"/>
      <c r="E164" s="165">
        <v>64.749679999999998</v>
      </c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154</v>
      </c>
      <c r="AH164" s="152">
        <v>5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59"/>
      <c r="B165" s="160"/>
      <c r="C165" s="189" t="s">
        <v>237</v>
      </c>
      <c r="D165" s="164"/>
      <c r="E165" s="165">
        <v>106.23412</v>
      </c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154</v>
      </c>
      <c r="AH165" s="152">
        <v>5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73">
        <v>80</v>
      </c>
      <c r="B166" s="174" t="s">
        <v>370</v>
      </c>
      <c r="C166" s="188" t="s">
        <v>371</v>
      </c>
      <c r="D166" s="175" t="s">
        <v>157</v>
      </c>
      <c r="E166" s="176">
        <v>62.99</v>
      </c>
      <c r="F166" s="177"/>
      <c r="G166" s="178">
        <f>ROUND(E166*F166,2)</f>
        <v>0</v>
      </c>
      <c r="H166" s="163"/>
      <c r="I166" s="162">
        <f>ROUND(E166*H166,2)</f>
        <v>0</v>
      </c>
      <c r="J166" s="163"/>
      <c r="K166" s="162">
        <f>ROUND(E166*J166,2)</f>
        <v>0</v>
      </c>
      <c r="L166" s="162">
        <v>15</v>
      </c>
      <c r="M166" s="162">
        <f>G166*(1+L166/100)</f>
        <v>0</v>
      </c>
      <c r="N166" s="162">
        <v>3.5E-4</v>
      </c>
      <c r="O166" s="162">
        <f>ROUND(E166*N166,2)</f>
        <v>0.02</v>
      </c>
      <c r="P166" s="162">
        <v>0</v>
      </c>
      <c r="Q166" s="162">
        <f>ROUND(E166*P166,2)</f>
        <v>0</v>
      </c>
      <c r="R166" s="162"/>
      <c r="S166" s="162" t="s">
        <v>152</v>
      </c>
      <c r="T166" s="162" t="s">
        <v>152</v>
      </c>
      <c r="U166" s="162">
        <v>0</v>
      </c>
      <c r="V166" s="162">
        <f>ROUND(E166*U166,2)</f>
        <v>0</v>
      </c>
      <c r="W166" s="162"/>
      <c r="X166" s="152"/>
      <c r="Y166" s="152"/>
      <c r="Z166" s="152"/>
      <c r="AA166" s="152"/>
      <c r="AB166" s="152"/>
      <c r="AC166" s="152"/>
      <c r="AD166" s="152"/>
      <c r="AE166" s="152"/>
      <c r="AF166" s="152"/>
      <c r="AG166" s="152" t="s">
        <v>368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59"/>
      <c r="B167" s="160"/>
      <c r="C167" s="189" t="s">
        <v>267</v>
      </c>
      <c r="D167" s="164"/>
      <c r="E167" s="165">
        <v>58.63</v>
      </c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52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154</v>
      </c>
      <c r="AH167" s="152">
        <v>5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9"/>
      <c r="B168" s="160"/>
      <c r="C168" s="189" t="s">
        <v>268</v>
      </c>
      <c r="D168" s="164"/>
      <c r="E168" s="165">
        <v>4.3600000000000003</v>
      </c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52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154</v>
      </c>
      <c r="AH168" s="152">
        <v>5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x14ac:dyDescent="0.2">
      <c r="A169" s="167" t="s">
        <v>147</v>
      </c>
      <c r="B169" s="168" t="s">
        <v>118</v>
      </c>
      <c r="C169" s="187" t="s">
        <v>119</v>
      </c>
      <c r="D169" s="169"/>
      <c r="E169" s="170"/>
      <c r="F169" s="171"/>
      <c r="G169" s="172">
        <f>SUMIF(AG170:AG177,"&lt;&gt;NOR",G170:G177)</f>
        <v>0</v>
      </c>
      <c r="H169" s="166"/>
      <c r="I169" s="166">
        <f>SUM(I170:I177)</f>
        <v>0</v>
      </c>
      <c r="J169" s="166"/>
      <c r="K169" s="166">
        <f>SUM(K170:K177)</f>
        <v>0</v>
      </c>
      <c r="L169" s="166"/>
      <c r="M169" s="166">
        <f>SUM(M170:M177)</f>
        <v>0</v>
      </c>
      <c r="N169" s="166"/>
      <c r="O169" s="166">
        <f>SUM(O170:O177)</f>
        <v>0</v>
      </c>
      <c r="P169" s="166"/>
      <c r="Q169" s="166">
        <f>SUM(Q170:Q177)</f>
        <v>0</v>
      </c>
      <c r="R169" s="166"/>
      <c r="S169" s="166"/>
      <c r="T169" s="166"/>
      <c r="U169" s="166"/>
      <c r="V169" s="166">
        <f>SUM(V170:V177)</f>
        <v>2527.87</v>
      </c>
      <c r="W169" s="166"/>
      <c r="AG169" t="s">
        <v>148</v>
      </c>
    </row>
    <row r="170" spans="1:60" outlineLevel="1" x14ac:dyDescent="0.2">
      <c r="A170" s="179">
        <v>81</v>
      </c>
      <c r="B170" s="180" t="s">
        <v>372</v>
      </c>
      <c r="C170" s="190" t="s">
        <v>373</v>
      </c>
      <c r="D170" s="181" t="s">
        <v>259</v>
      </c>
      <c r="E170" s="182">
        <v>9.36876</v>
      </c>
      <c r="F170" s="183"/>
      <c r="G170" s="184">
        <f t="shared" ref="G170:G177" si="14">ROUND(E170*F170,2)</f>
        <v>0</v>
      </c>
      <c r="H170" s="163"/>
      <c r="I170" s="162">
        <f t="shared" ref="I170:I177" si="15">ROUND(E170*H170,2)</f>
        <v>0</v>
      </c>
      <c r="J170" s="163"/>
      <c r="K170" s="162">
        <f t="shared" ref="K170:K177" si="16">ROUND(E170*J170,2)</f>
        <v>0</v>
      </c>
      <c r="L170" s="162">
        <v>15</v>
      </c>
      <c r="M170" s="162">
        <f t="shared" ref="M170:M177" si="17">G170*(1+L170/100)</f>
        <v>0</v>
      </c>
      <c r="N170" s="162">
        <v>0</v>
      </c>
      <c r="O170" s="162">
        <f t="shared" ref="O170:O177" si="18">ROUND(E170*N170,2)</f>
        <v>0</v>
      </c>
      <c r="P170" s="162">
        <v>0</v>
      </c>
      <c r="Q170" s="162">
        <f t="shared" ref="Q170:Q177" si="19">ROUND(E170*P170,2)</f>
        <v>0</v>
      </c>
      <c r="R170" s="162"/>
      <c r="S170" s="162" t="s">
        <v>152</v>
      </c>
      <c r="T170" s="162" t="s">
        <v>152</v>
      </c>
      <c r="U170" s="162">
        <v>0.16400000000000001</v>
      </c>
      <c r="V170" s="162">
        <f t="shared" ref="V170:V177" si="20">ROUND(E170*U170,2)</f>
        <v>1.54</v>
      </c>
      <c r="W170" s="162"/>
      <c r="X170" s="152"/>
      <c r="Y170" s="152"/>
      <c r="Z170" s="152"/>
      <c r="AA170" s="152"/>
      <c r="AB170" s="152"/>
      <c r="AC170" s="152"/>
      <c r="AD170" s="152"/>
      <c r="AE170" s="152"/>
      <c r="AF170" s="152"/>
      <c r="AG170" s="152" t="s">
        <v>374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79">
        <v>82</v>
      </c>
      <c r="B171" s="180" t="s">
        <v>375</v>
      </c>
      <c r="C171" s="190" t="s">
        <v>376</v>
      </c>
      <c r="D171" s="181" t="s">
        <v>259</v>
      </c>
      <c r="E171" s="182">
        <v>9.36876</v>
      </c>
      <c r="F171" s="183"/>
      <c r="G171" s="184">
        <f t="shared" si="14"/>
        <v>0</v>
      </c>
      <c r="H171" s="163"/>
      <c r="I171" s="162">
        <f t="shared" si="15"/>
        <v>0</v>
      </c>
      <c r="J171" s="163"/>
      <c r="K171" s="162">
        <f t="shared" si="16"/>
        <v>0</v>
      </c>
      <c r="L171" s="162">
        <v>15</v>
      </c>
      <c r="M171" s="162">
        <f t="shared" si="17"/>
        <v>0</v>
      </c>
      <c r="N171" s="162">
        <v>0</v>
      </c>
      <c r="O171" s="162">
        <f t="shared" si="18"/>
        <v>0</v>
      </c>
      <c r="P171" s="162">
        <v>0</v>
      </c>
      <c r="Q171" s="162">
        <f t="shared" si="19"/>
        <v>0</v>
      </c>
      <c r="R171" s="162"/>
      <c r="S171" s="162" t="s">
        <v>152</v>
      </c>
      <c r="T171" s="162" t="s">
        <v>152</v>
      </c>
      <c r="U171" s="162">
        <v>2.0089999999999999</v>
      </c>
      <c r="V171" s="162">
        <f t="shared" si="20"/>
        <v>18.82</v>
      </c>
      <c r="W171" s="162"/>
      <c r="X171" s="152"/>
      <c r="Y171" s="152"/>
      <c r="Z171" s="152"/>
      <c r="AA171" s="152"/>
      <c r="AB171" s="152"/>
      <c r="AC171" s="152"/>
      <c r="AD171" s="152"/>
      <c r="AE171" s="152"/>
      <c r="AF171" s="152"/>
      <c r="AG171" s="152" t="s">
        <v>374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79">
        <v>83</v>
      </c>
      <c r="B172" s="180" t="s">
        <v>377</v>
      </c>
      <c r="C172" s="190" t="s">
        <v>378</v>
      </c>
      <c r="D172" s="181" t="s">
        <v>259</v>
      </c>
      <c r="E172" s="182">
        <v>9.36876</v>
      </c>
      <c r="F172" s="183"/>
      <c r="G172" s="184">
        <f t="shared" si="14"/>
        <v>0</v>
      </c>
      <c r="H172" s="163"/>
      <c r="I172" s="162">
        <f t="shared" si="15"/>
        <v>0</v>
      </c>
      <c r="J172" s="163"/>
      <c r="K172" s="162">
        <f t="shared" si="16"/>
        <v>0</v>
      </c>
      <c r="L172" s="162">
        <v>15</v>
      </c>
      <c r="M172" s="162">
        <f t="shared" si="17"/>
        <v>0</v>
      </c>
      <c r="N172" s="162">
        <v>0</v>
      </c>
      <c r="O172" s="162">
        <f t="shared" si="18"/>
        <v>0</v>
      </c>
      <c r="P172" s="162">
        <v>0</v>
      </c>
      <c r="Q172" s="162">
        <f t="shared" si="19"/>
        <v>0</v>
      </c>
      <c r="R172" s="162"/>
      <c r="S172" s="162" t="s">
        <v>152</v>
      </c>
      <c r="T172" s="162" t="s">
        <v>152</v>
      </c>
      <c r="U172" s="162">
        <v>0.95899999999999996</v>
      </c>
      <c r="V172" s="162">
        <f t="shared" si="20"/>
        <v>8.98</v>
      </c>
      <c r="W172" s="162"/>
      <c r="X172" s="152"/>
      <c r="Y172" s="152"/>
      <c r="Z172" s="152"/>
      <c r="AA172" s="152"/>
      <c r="AB172" s="152"/>
      <c r="AC172" s="152"/>
      <c r="AD172" s="152"/>
      <c r="AE172" s="152"/>
      <c r="AF172" s="152"/>
      <c r="AG172" s="152" t="s">
        <v>374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79">
        <v>84</v>
      </c>
      <c r="B173" s="180" t="s">
        <v>379</v>
      </c>
      <c r="C173" s="190" t="s">
        <v>380</v>
      </c>
      <c r="D173" s="181" t="s">
        <v>259</v>
      </c>
      <c r="E173" s="182">
        <v>9.36876</v>
      </c>
      <c r="F173" s="183"/>
      <c r="G173" s="184">
        <f t="shared" si="14"/>
        <v>0</v>
      </c>
      <c r="H173" s="163"/>
      <c r="I173" s="162">
        <f t="shared" si="15"/>
        <v>0</v>
      </c>
      <c r="J173" s="163"/>
      <c r="K173" s="162">
        <f t="shared" si="16"/>
        <v>0</v>
      </c>
      <c r="L173" s="162">
        <v>15</v>
      </c>
      <c r="M173" s="162">
        <f t="shared" si="17"/>
        <v>0</v>
      </c>
      <c r="N173" s="162">
        <v>0</v>
      </c>
      <c r="O173" s="162">
        <f t="shared" si="18"/>
        <v>0</v>
      </c>
      <c r="P173" s="162">
        <v>0</v>
      </c>
      <c r="Q173" s="162">
        <f t="shared" si="19"/>
        <v>0</v>
      </c>
      <c r="R173" s="162"/>
      <c r="S173" s="162" t="s">
        <v>152</v>
      </c>
      <c r="T173" s="162" t="s">
        <v>152</v>
      </c>
      <c r="U173" s="162">
        <v>70.56</v>
      </c>
      <c r="V173" s="162">
        <f t="shared" si="20"/>
        <v>661.06</v>
      </c>
      <c r="W173" s="162"/>
      <c r="X173" s="152"/>
      <c r="Y173" s="152"/>
      <c r="Z173" s="152"/>
      <c r="AA173" s="152"/>
      <c r="AB173" s="152"/>
      <c r="AC173" s="152"/>
      <c r="AD173" s="152"/>
      <c r="AE173" s="152"/>
      <c r="AF173" s="152"/>
      <c r="AG173" s="152" t="s">
        <v>374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79">
        <v>85</v>
      </c>
      <c r="B174" s="180" t="s">
        <v>381</v>
      </c>
      <c r="C174" s="190" t="s">
        <v>382</v>
      </c>
      <c r="D174" s="181" t="s">
        <v>259</v>
      </c>
      <c r="E174" s="182">
        <v>131.16269</v>
      </c>
      <c r="F174" s="183"/>
      <c r="G174" s="184">
        <f t="shared" si="14"/>
        <v>0</v>
      </c>
      <c r="H174" s="163"/>
      <c r="I174" s="162">
        <f t="shared" si="15"/>
        <v>0</v>
      </c>
      <c r="J174" s="163"/>
      <c r="K174" s="162">
        <f t="shared" si="16"/>
        <v>0</v>
      </c>
      <c r="L174" s="162">
        <v>15</v>
      </c>
      <c r="M174" s="162">
        <f t="shared" si="17"/>
        <v>0</v>
      </c>
      <c r="N174" s="162">
        <v>0</v>
      </c>
      <c r="O174" s="162">
        <f t="shared" si="18"/>
        <v>0</v>
      </c>
      <c r="P174" s="162">
        <v>0</v>
      </c>
      <c r="Q174" s="162">
        <f t="shared" si="19"/>
        <v>0</v>
      </c>
      <c r="R174" s="162"/>
      <c r="S174" s="162" t="s">
        <v>152</v>
      </c>
      <c r="T174" s="162" t="s">
        <v>152</v>
      </c>
      <c r="U174" s="162">
        <v>0</v>
      </c>
      <c r="V174" s="162">
        <f t="shared" si="20"/>
        <v>0</v>
      </c>
      <c r="W174" s="162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 t="s">
        <v>374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79">
        <v>86</v>
      </c>
      <c r="B175" s="180" t="s">
        <v>383</v>
      </c>
      <c r="C175" s="190" t="s">
        <v>384</v>
      </c>
      <c r="D175" s="181" t="s">
        <v>259</v>
      </c>
      <c r="E175" s="182">
        <v>9.36876</v>
      </c>
      <c r="F175" s="183"/>
      <c r="G175" s="184">
        <f t="shared" si="14"/>
        <v>0</v>
      </c>
      <c r="H175" s="163"/>
      <c r="I175" s="162">
        <f t="shared" si="15"/>
        <v>0</v>
      </c>
      <c r="J175" s="163"/>
      <c r="K175" s="162">
        <f t="shared" si="16"/>
        <v>0</v>
      </c>
      <c r="L175" s="162">
        <v>15</v>
      </c>
      <c r="M175" s="162">
        <f t="shared" si="17"/>
        <v>0</v>
      </c>
      <c r="N175" s="162">
        <v>0</v>
      </c>
      <c r="O175" s="162">
        <f t="shared" si="18"/>
        <v>0</v>
      </c>
      <c r="P175" s="162">
        <v>0</v>
      </c>
      <c r="Q175" s="162">
        <f t="shared" si="19"/>
        <v>0</v>
      </c>
      <c r="R175" s="162"/>
      <c r="S175" s="162" t="s">
        <v>152</v>
      </c>
      <c r="T175" s="162" t="s">
        <v>152</v>
      </c>
      <c r="U175" s="162">
        <v>135.648</v>
      </c>
      <c r="V175" s="162">
        <f t="shared" si="20"/>
        <v>1270.8499999999999</v>
      </c>
      <c r="W175" s="162"/>
      <c r="X175" s="152"/>
      <c r="Y175" s="152"/>
      <c r="Z175" s="152"/>
      <c r="AA175" s="152"/>
      <c r="AB175" s="152"/>
      <c r="AC175" s="152"/>
      <c r="AD175" s="152"/>
      <c r="AE175" s="152"/>
      <c r="AF175" s="152"/>
      <c r="AG175" s="152" t="s">
        <v>374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79">
        <v>87</v>
      </c>
      <c r="B176" s="180" t="s">
        <v>385</v>
      </c>
      <c r="C176" s="190" t="s">
        <v>386</v>
      </c>
      <c r="D176" s="181" t="s">
        <v>259</v>
      </c>
      <c r="E176" s="182">
        <v>37.475050000000003</v>
      </c>
      <c r="F176" s="183"/>
      <c r="G176" s="184">
        <f t="shared" si="14"/>
        <v>0</v>
      </c>
      <c r="H176" s="163"/>
      <c r="I176" s="162">
        <f t="shared" si="15"/>
        <v>0</v>
      </c>
      <c r="J176" s="163"/>
      <c r="K176" s="162">
        <f t="shared" si="16"/>
        <v>0</v>
      </c>
      <c r="L176" s="162">
        <v>15</v>
      </c>
      <c r="M176" s="162">
        <f t="shared" si="17"/>
        <v>0</v>
      </c>
      <c r="N176" s="162">
        <v>0</v>
      </c>
      <c r="O176" s="162">
        <f t="shared" si="18"/>
        <v>0</v>
      </c>
      <c r="P176" s="162">
        <v>0</v>
      </c>
      <c r="Q176" s="162">
        <f t="shared" si="19"/>
        <v>0</v>
      </c>
      <c r="R176" s="162"/>
      <c r="S176" s="162" t="s">
        <v>152</v>
      </c>
      <c r="T176" s="162" t="s">
        <v>152</v>
      </c>
      <c r="U176" s="162">
        <v>15.12</v>
      </c>
      <c r="V176" s="162">
        <f t="shared" si="20"/>
        <v>566.62</v>
      </c>
      <c r="W176" s="162"/>
      <c r="X176" s="152"/>
      <c r="Y176" s="152"/>
      <c r="Z176" s="152"/>
      <c r="AA176" s="152"/>
      <c r="AB176" s="152"/>
      <c r="AC176" s="152"/>
      <c r="AD176" s="152"/>
      <c r="AE176" s="152"/>
      <c r="AF176" s="152"/>
      <c r="AG176" s="152" t="s">
        <v>374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73">
        <v>88</v>
      </c>
      <c r="B177" s="174" t="s">
        <v>387</v>
      </c>
      <c r="C177" s="188" t="s">
        <v>388</v>
      </c>
      <c r="D177" s="175" t="s">
        <v>259</v>
      </c>
      <c r="E177" s="176">
        <v>9.36876</v>
      </c>
      <c r="F177" s="177"/>
      <c r="G177" s="178">
        <f t="shared" si="14"/>
        <v>0</v>
      </c>
      <c r="H177" s="163"/>
      <c r="I177" s="162">
        <f t="shared" si="15"/>
        <v>0</v>
      </c>
      <c r="J177" s="163"/>
      <c r="K177" s="162">
        <f t="shared" si="16"/>
        <v>0</v>
      </c>
      <c r="L177" s="162">
        <v>15</v>
      </c>
      <c r="M177" s="162">
        <f t="shared" si="17"/>
        <v>0</v>
      </c>
      <c r="N177" s="162">
        <v>0</v>
      </c>
      <c r="O177" s="162">
        <f t="shared" si="18"/>
        <v>0</v>
      </c>
      <c r="P177" s="162">
        <v>0</v>
      </c>
      <c r="Q177" s="162">
        <f t="shared" si="19"/>
        <v>0</v>
      </c>
      <c r="R177" s="162"/>
      <c r="S177" s="162" t="s">
        <v>152</v>
      </c>
      <c r="T177" s="162" t="s">
        <v>152</v>
      </c>
      <c r="U177" s="162">
        <v>0</v>
      </c>
      <c r="V177" s="162">
        <f t="shared" si="20"/>
        <v>0</v>
      </c>
      <c r="W177" s="16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 t="s">
        <v>374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x14ac:dyDescent="0.2">
      <c r="A178" s="5"/>
      <c r="B178" s="6"/>
      <c r="C178" s="192"/>
      <c r="D178" s="8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AE178">
        <v>15</v>
      </c>
      <c r="AF178">
        <v>21</v>
      </c>
    </row>
    <row r="179" spans="1:60" x14ac:dyDescent="0.2">
      <c r="A179" s="155"/>
      <c r="B179" s="156" t="s">
        <v>31</v>
      </c>
      <c r="C179" s="193"/>
      <c r="D179" s="157"/>
      <c r="E179" s="158"/>
      <c r="F179" s="158"/>
      <c r="G179" s="186">
        <f>G8+G19+G21+G39+G46+G49+G52+G58+G86+G88+G91+G96+G102+G117+G135+G144+G157+G159+G169</f>
        <v>0</v>
      </c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AE179">
        <f>SUMIF(L7:L177,AE178,G7:G177)</f>
        <v>0</v>
      </c>
      <c r="AF179">
        <f>SUMIF(L7:L177,AF178,G7:G177)</f>
        <v>0</v>
      </c>
      <c r="AG179" t="s">
        <v>389</v>
      </c>
    </row>
    <row r="180" spans="1:60" x14ac:dyDescent="0.2">
      <c r="A180" s="5"/>
      <c r="B180" s="6"/>
      <c r="C180" s="192"/>
      <c r="D180" s="8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60" x14ac:dyDescent="0.2">
      <c r="A181" s="5"/>
      <c r="B181" s="6"/>
      <c r="C181" s="192"/>
      <c r="D181" s="8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60" x14ac:dyDescent="0.2">
      <c r="A182" s="249" t="s">
        <v>390</v>
      </c>
      <c r="B182" s="249"/>
      <c r="C182" s="250"/>
      <c r="D182" s="8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60" x14ac:dyDescent="0.2">
      <c r="A183" s="251"/>
      <c r="B183" s="252"/>
      <c r="C183" s="253"/>
      <c r="D183" s="252"/>
      <c r="E183" s="252"/>
      <c r="F183" s="252"/>
      <c r="G183" s="254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AG183" t="s">
        <v>391</v>
      </c>
    </row>
    <row r="184" spans="1:60" x14ac:dyDescent="0.2">
      <c r="A184" s="255"/>
      <c r="B184" s="256"/>
      <c r="C184" s="257"/>
      <c r="D184" s="256"/>
      <c r="E184" s="256"/>
      <c r="F184" s="256"/>
      <c r="G184" s="258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60" x14ac:dyDescent="0.2">
      <c r="A185" s="255"/>
      <c r="B185" s="256"/>
      <c r="C185" s="257"/>
      <c r="D185" s="256"/>
      <c r="E185" s="256"/>
      <c r="F185" s="256"/>
      <c r="G185" s="258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60" x14ac:dyDescent="0.2">
      <c r="A186" s="255"/>
      <c r="B186" s="256"/>
      <c r="C186" s="257"/>
      <c r="D186" s="256"/>
      <c r="E186" s="256"/>
      <c r="F186" s="256"/>
      <c r="G186" s="258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60" x14ac:dyDescent="0.2">
      <c r="A187" s="259"/>
      <c r="B187" s="260"/>
      <c r="C187" s="261"/>
      <c r="D187" s="260"/>
      <c r="E187" s="260"/>
      <c r="F187" s="260"/>
      <c r="G187" s="262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60" x14ac:dyDescent="0.2">
      <c r="A188" s="5"/>
      <c r="B188" s="6"/>
      <c r="C188" s="192"/>
      <c r="D188" s="8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60" x14ac:dyDescent="0.2">
      <c r="C189" s="194"/>
      <c r="D189" s="143"/>
      <c r="AG189" t="s">
        <v>392</v>
      </c>
    </row>
    <row r="190" spans="1:60" x14ac:dyDescent="0.2">
      <c r="D190" s="143"/>
    </row>
    <row r="191" spans="1:60" x14ac:dyDescent="0.2">
      <c r="D191" s="143"/>
    </row>
    <row r="192" spans="1:60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as//bP3UR/TEaG5QT2ZibTFEuXfx4fRkk7MPXkkt2Vn+X5/h2rFD8XGjXh4btgDvzKqOE/08dSGpraB+6VuZvg==" saltValue="bgtKAyA8aO7psgJGglQE1A==" spinCount="100000" sheet="1" objects="1" scenarios="1"/>
  <mergeCells count="6">
    <mergeCell ref="A183:G187"/>
    <mergeCell ref="A1:G1"/>
    <mergeCell ref="C2:G2"/>
    <mergeCell ref="C3:G3"/>
    <mergeCell ref="C4:G4"/>
    <mergeCell ref="A182:C182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55</v>
      </c>
      <c r="C4" s="246" t="s">
        <v>56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63</v>
      </c>
      <c r="C8" s="187" t="s">
        <v>64</v>
      </c>
      <c r="D8" s="169"/>
      <c r="E8" s="170"/>
      <c r="F8" s="171"/>
      <c r="G8" s="172">
        <f>SUMIF(AG9:AG19,"&lt;&gt;NOR",G9:G19)</f>
        <v>0</v>
      </c>
      <c r="H8" s="166"/>
      <c r="I8" s="166">
        <f>SUM(I9:I19)</f>
        <v>0</v>
      </c>
      <c r="J8" s="166"/>
      <c r="K8" s="166">
        <f>SUM(K9:K19)</f>
        <v>0</v>
      </c>
      <c r="L8" s="166"/>
      <c r="M8" s="166">
        <f>SUM(M9:M19)</f>
        <v>0</v>
      </c>
      <c r="N8" s="166"/>
      <c r="O8" s="166">
        <f>SUM(O9:O19)</f>
        <v>0</v>
      </c>
      <c r="P8" s="166"/>
      <c r="Q8" s="166">
        <f>SUM(Q9:Q19)</f>
        <v>0</v>
      </c>
      <c r="R8" s="166"/>
      <c r="S8" s="166"/>
      <c r="T8" s="166"/>
      <c r="U8" s="166"/>
      <c r="V8" s="166">
        <f>SUM(V9:V19)</f>
        <v>0</v>
      </c>
      <c r="W8" s="166"/>
      <c r="AG8" t="s">
        <v>148</v>
      </c>
    </row>
    <row r="9" spans="1:60" ht="22.5" outlineLevel="1" x14ac:dyDescent="0.2">
      <c r="A9" s="179">
        <v>1</v>
      </c>
      <c r="B9" s="180" t="s">
        <v>393</v>
      </c>
      <c r="C9" s="190" t="s">
        <v>394</v>
      </c>
      <c r="D9" s="181" t="s">
        <v>215</v>
      </c>
      <c r="E9" s="182">
        <v>1</v>
      </c>
      <c r="F9" s="183"/>
      <c r="G9" s="184">
        <f t="shared" ref="G9:G19" si="0">ROUND(E9*F9,2)</f>
        <v>0</v>
      </c>
      <c r="H9" s="163"/>
      <c r="I9" s="162">
        <f t="shared" ref="I9:I19" si="1">ROUND(E9*H9,2)</f>
        <v>0</v>
      </c>
      <c r="J9" s="163"/>
      <c r="K9" s="162">
        <f t="shared" ref="K9:K19" si="2">ROUND(E9*J9,2)</f>
        <v>0</v>
      </c>
      <c r="L9" s="162">
        <v>15</v>
      </c>
      <c r="M9" s="162">
        <f t="shared" ref="M9:M19" si="3">G9*(1+L9/100)</f>
        <v>0</v>
      </c>
      <c r="N9" s="162">
        <v>0</v>
      </c>
      <c r="O9" s="162">
        <f t="shared" ref="O9:O19" si="4">ROUND(E9*N9,2)</f>
        <v>0</v>
      </c>
      <c r="P9" s="162">
        <v>0</v>
      </c>
      <c r="Q9" s="162">
        <f t="shared" ref="Q9:Q19" si="5">ROUND(E9*P9,2)</f>
        <v>0</v>
      </c>
      <c r="R9" s="162"/>
      <c r="S9" s="162" t="s">
        <v>216</v>
      </c>
      <c r="T9" s="162" t="s">
        <v>217</v>
      </c>
      <c r="U9" s="162">
        <v>0</v>
      </c>
      <c r="V9" s="162">
        <f t="shared" ref="V9:V19" si="6">ROUND(E9*U9,2)</f>
        <v>0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198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395</v>
      </c>
      <c r="C10" s="190" t="s">
        <v>396</v>
      </c>
      <c r="D10" s="181"/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0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216</v>
      </c>
      <c r="T10" s="162" t="s">
        <v>217</v>
      </c>
      <c r="U10" s="162">
        <v>0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204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9">
        <v>3</v>
      </c>
      <c r="B11" s="180" t="s">
        <v>397</v>
      </c>
      <c r="C11" s="190" t="s">
        <v>398</v>
      </c>
      <c r="D11" s="181" t="s">
        <v>399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216</v>
      </c>
      <c r="T11" s="162" t="s">
        <v>217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400</v>
      </c>
      <c r="C12" s="190" t="s">
        <v>401</v>
      </c>
      <c r="D12" s="181" t="s">
        <v>399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216</v>
      </c>
      <c r="T12" s="162" t="s">
        <v>217</v>
      </c>
      <c r="U12" s="162">
        <v>0</v>
      </c>
      <c r="V12" s="162">
        <f t="shared" si="6"/>
        <v>0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402</v>
      </c>
      <c r="C13" s="190" t="s">
        <v>403</v>
      </c>
      <c r="D13" s="181" t="s">
        <v>399</v>
      </c>
      <c r="E13" s="182">
        <v>12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216</v>
      </c>
      <c r="T13" s="162" t="s">
        <v>217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404</v>
      </c>
      <c r="C14" s="190" t="s">
        <v>405</v>
      </c>
      <c r="D14" s="181" t="s">
        <v>399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216</v>
      </c>
      <c r="T14" s="162" t="s">
        <v>217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153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406</v>
      </c>
      <c r="C15" s="190" t="s">
        <v>407</v>
      </c>
      <c r="D15" s="181" t="s">
        <v>399</v>
      </c>
      <c r="E15" s="182">
        <v>3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216</v>
      </c>
      <c r="T15" s="162" t="s">
        <v>217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1" x14ac:dyDescent="0.2">
      <c r="A16" s="179">
        <v>8</v>
      </c>
      <c r="B16" s="180" t="s">
        <v>408</v>
      </c>
      <c r="C16" s="190" t="s">
        <v>409</v>
      </c>
      <c r="D16" s="181" t="s">
        <v>399</v>
      </c>
      <c r="E16" s="182">
        <v>1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216</v>
      </c>
      <c r="T16" s="162" t="s">
        <v>217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153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9">
        <v>9</v>
      </c>
      <c r="B17" s="180" t="s">
        <v>410</v>
      </c>
      <c r="C17" s="190" t="s">
        <v>411</v>
      </c>
      <c r="D17" s="181" t="s">
        <v>399</v>
      </c>
      <c r="E17" s="182">
        <v>1</v>
      </c>
      <c r="F17" s="183"/>
      <c r="G17" s="184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216</v>
      </c>
      <c r="T17" s="162" t="s">
        <v>217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9">
        <v>10</v>
      </c>
      <c r="B18" s="180" t="s">
        <v>412</v>
      </c>
      <c r="C18" s="190" t="s">
        <v>413</v>
      </c>
      <c r="D18" s="181" t="s">
        <v>399</v>
      </c>
      <c r="E18" s="182">
        <v>1</v>
      </c>
      <c r="F18" s="183"/>
      <c r="G18" s="184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216</v>
      </c>
      <c r="T18" s="162" t="s">
        <v>217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9">
        <v>11</v>
      </c>
      <c r="B19" s="180" t="s">
        <v>414</v>
      </c>
      <c r="C19" s="190" t="s">
        <v>415</v>
      </c>
      <c r="D19" s="181" t="s">
        <v>215</v>
      </c>
      <c r="E19" s="182">
        <v>1</v>
      </c>
      <c r="F19" s="183"/>
      <c r="G19" s="184">
        <f t="shared" si="0"/>
        <v>0</v>
      </c>
      <c r="H19" s="163"/>
      <c r="I19" s="162">
        <f t="shared" si="1"/>
        <v>0</v>
      </c>
      <c r="J19" s="163"/>
      <c r="K19" s="162">
        <f t="shared" si="2"/>
        <v>0</v>
      </c>
      <c r="L19" s="162">
        <v>15</v>
      </c>
      <c r="M19" s="162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 t="s">
        <v>216</v>
      </c>
      <c r="T19" s="162" t="s">
        <v>217</v>
      </c>
      <c r="U19" s="162">
        <v>0</v>
      </c>
      <c r="V19" s="162">
        <f t="shared" si="6"/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153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147</v>
      </c>
      <c r="B20" s="168" t="s">
        <v>65</v>
      </c>
      <c r="C20" s="187" t="s">
        <v>66</v>
      </c>
      <c r="D20" s="169"/>
      <c r="E20" s="170"/>
      <c r="F20" s="171"/>
      <c r="G20" s="172">
        <f>SUMIF(AG21:AG24,"&lt;&gt;NOR",G21:G24)</f>
        <v>0</v>
      </c>
      <c r="H20" s="166"/>
      <c r="I20" s="166">
        <f>SUM(I21:I24)</f>
        <v>0</v>
      </c>
      <c r="J20" s="166"/>
      <c r="K20" s="166">
        <f>SUM(K21:K24)</f>
        <v>0</v>
      </c>
      <c r="L20" s="166"/>
      <c r="M20" s="166">
        <f>SUM(M21:M24)</f>
        <v>0</v>
      </c>
      <c r="N20" s="166"/>
      <c r="O20" s="166">
        <f>SUM(O21:O24)</f>
        <v>0</v>
      </c>
      <c r="P20" s="166"/>
      <c r="Q20" s="166">
        <f>SUM(Q21:Q24)</f>
        <v>0</v>
      </c>
      <c r="R20" s="166"/>
      <c r="S20" s="166"/>
      <c r="T20" s="166"/>
      <c r="U20" s="166"/>
      <c r="V20" s="166">
        <f>SUM(V21:V24)</f>
        <v>0</v>
      </c>
      <c r="W20" s="166"/>
      <c r="AG20" t="s">
        <v>148</v>
      </c>
    </row>
    <row r="21" spans="1:60" outlineLevel="1" x14ac:dyDescent="0.2">
      <c r="A21" s="179">
        <v>12</v>
      </c>
      <c r="B21" s="180" t="s">
        <v>416</v>
      </c>
      <c r="C21" s="190" t="s">
        <v>417</v>
      </c>
      <c r="D21" s="181" t="s">
        <v>399</v>
      </c>
      <c r="E21" s="182">
        <v>7</v>
      </c>
      <c r="F21" s="183"/>
      <c r="G21" s="184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0</v>
      </c>
      <c r="O21" s="162">
        <f>ROUND(E21*N21,2)</f>
        <v>0</v>
      </c>
      <c r="P21" s="162">
        <v>0</v>
      </c>
      <c r="Q21" s="162">
        <f>ROUND(E21*P21,2)</f>
        <v>0</v>
      </c>
      <c r="R21" s="162"/>
      <c r="S21" s="162" t="s">
        <v>216</v>
      </c>
      <c r="T21" s="162" t="s">
        <v>217</v>
      </c>
      <c r="U21" s="162">
        <v>0</v>
      </c>
      <c r="V21" s="162">
        <f>ROUND(E21*U21,2)</f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204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418</v>
      </c>
      <c r="C22" s="190" t="s">
        <v>419</v>
      </c>
      <c r="D22" s="181" t="s">
        <v>399</v>
      </c>
      <c r="E22" s="182">
        <v>1</v>
      </c>
      <c r="F22" s="183"/>
      <c r="G22" s="184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15</v>
      </c>
      <c r="M22" s="162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2"/>
      <c r="S22" s="162" t="s">
        <v>216</v>
      </c>
      <c r="T22" s="162" t="s">
        <v>217</v>
      </c>
      <c r="U22" s="162">
        <v>0</v>
      </c>
      <c r="V22" s="162">
        <f>ROUND(E22*U22,2)</f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204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420</v>
      </c>
      <c r="C23" s="190" t="s">
        <v>421</v>
      </c>
      <c r="D23" s="181" t="s">
        <v>399</v>
      </c>
      <c r="E23" s="182">
        <v>1</v>
      </c>
      <c r="F23" s="183"/>
      <c r="G23" s="184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0</v>
      </c>
      <c r="O23" s="162">
        <f>ROUND(E23*N23,2)</f>
        <v>0</v>
      </c>
      <c r="P23" s="162">
        <v>0</v>
      </c>
      <c r="Q23" s="162">
        <f>ROUND(E23*P23,2)</f>
        <v>0</v>
      </c>
      <c r="R23" s="162"/>
      <c r="S23" s="162" t="s">
        <v>216</v>
      </c>
      <c r="T23" s="162" t="s">
        <v>217</v>
      </c>
      <c r="U23" s="162">
        <v>0</v>
      </c>
      <c r="V23" s="162">
        <f>ROUND(E23*U23,2)</f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204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422</v>
      </c>
      <c r="C24" s="190" t="s">
        <v>423</v>
      </c>
      <c r="D24" s="181" t="s">
        <v>399</v>
      </c>
      <c r="E24" s="182">
        <v>2</v>
      </c>
      <c r="F24" s="183"/>
      <c r="G24" s="184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2"/>
      <c r="S24" s="162" t="s">
        <v>216</v>
      </c>
      <c r="T24" s="162" t="s">
        <v>217</v>
      </c>
      <c r="U24" s="162">
        <v>0</v>
      </c>
      <c r="V24" s="162">
        <f>ROUND(E24*U24,2)</f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204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7" t="s">
        <v>147</v>
      </c>
      <c r="B25" s="168" t="s">
        <v>67</v>
      </c>
      <c r="C25" s="187" t="s">
        <v>68</v>
      </c>
      <c r="D25" s="169"/>
      <c r="E25" s="170"/>
      <c r="F25" s="171"/>
      <c r="G25" s="172">
        <f>SUMIF(AG26:AG32,"&lt;&gt;NOR",G26:G32)</f>
        <v>0</v>
      </c>
      <c r="H25" s="166"/>
      <c r="I25" s="166">
        <f>SUM(I26:I32)</f>
        <v>0</v>
      </c>
      <c r="J25" s="166"/>
      <c r="K25" s="166">
        <f>SUM(K26:K32)</f>
        <v>0</v>
      </c>
      <c r="L25" s="166"/>
      <c r="M25" s="166">
        <f>SUM(M26:M32)</f>
        <v>0</v>
      </c>
      <c r="N25" s="166"/>
      <c r="O25" s="166">
        <f>SUM(O26:O32)</f>
        <v>0</v>
      </c>
      <c r="P25" s="166"/>
      <c r="Q25" s="166">
        <f>SUM(Q26:Q32)</f>
        <v>0</v>
      </c>
      <c r="R25" s="166"/>
      <c r="S25" s="166"/>
      <c r="T25" s="166"/>
      <c r="U25" s="166"/>
      <c r="V25" s="166">
        <f>SUM(V26:V32)</f>
        <v>0</v>
      </c>
      <c r="W25" s="166"/>
      <c r="AG25" t="s">
        <v>148</v>
      </c>
    </row>
    <row r="26" spans="1:60" outlineLevel="1" x14ac:dyDescent="0.2">
      <c r="A26" s="179">
        <v>16</v>
      </c>
      <c r="B26" s="180" t="s">
        <v>424</v>
      </c>
      <c r="C26" s="190" t="s">
        <v>425</v>
      </c>
      <c r="D26" s="181" t="s">
        <v>176</v>
      </c>
      <c r="E26" s="182">
        <v>12</v>
      </c>
      <c r="F26" s="183"/>
      <c r="G26" s="184">
        <f t="shared" ref="G26:G32" si="7">ROUND(E26*F26,2)</f>
        <v>0</v>
      </c>
      <c r="H26" s="163"/>
      <c r="I26" s="162">
        <f t="shared" ref="I26:I32" si="8">ROUND(E26*H26,2)</f>
        <v>0</v>
      </c>
      <c r="J26" s="163"/>
      <c r="K26" s="162">
        <f t="shared" ref="K26:K32" si="9">ROUND(E26*J26,2)</f>
        <v>0</v>
      </c>
      <c r="L26" s="162">
        <v>15</v>
      </c>
      <c r="M26" s="162">
        <f t="shared" ref="M26:M32" si="10">G26*(1+L26/100)</f>
        <v>0</v>
      </c>
      <c r="N26" s="162">
        <v>0</v>
      </c>
      <c r="O26" s="162">
        <f t="shared" ref="O26:O32" si="11">ROUND(E26*N26,2)</f>
        <v>0</v>
      </c>
      <c r="P26" s="162">
        <v>0</v>
      </c>
      <c r="Q26" s="162">
        <f t="shared" ref="Q26:Q32" si="12">ROUND(E26*P26,2)</f>
        <v>0</v>
      </c>
      <c r="R26" s="162"/>
      <c r="S26" s="162" t="s">
        <v>216</v>
      </c>
      <c r="T26" s="162" t="s">
        <v>217</v>
      </c>
      <c r="U26" s="162">
        <v>0</v>
      </c>
      <c r="V26" s="162">
        <f t="shared" ref="V26:V32" si="13">ROUND(E26*U26,2)</f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198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17</v>
      </c>
      <c r="B27" s="180" t="s">
        <v>426</v>
      </c>
      <c r="C27" s="190" t="s">
        <v>427</v>
      </c>
      <c r="D27" s="181" t="s">
        <v>176</v>
      </c>
      <c r="E27" s="182">
        <v>25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216</v>
      </c>
      <c r="T27" s="162" t="s">
        <v>217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153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18</v>
      </c>
      <c r="B28" s="180" t="s">
        <v>428</v>
      </c>
      <c r="C28" s="190" t="s">
        <v>429</v>
      </c>
      <c r="D28" s="181" t="s">
        <v>176</v>
      </c>
      <c r="E28" s="182">
        <v>40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216</v>
      </c>
      <c r="T28" s="162" t="s">
        <v>217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204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9">
        <v>19</v>
      </c>
      <c r="B29" s="180" t="s">
        <v>430</v>
      </c>
      <c r="C29" s="190" t="s">
        <v>431</v>
      </c>
      <c r="D29" s="181" t="s">
        <v>176</v>
      </c>
      <c r="E29" s="182">
        <v>180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216</v>
      </c>
      <c r="T29" s="162" t="s">
        <v>217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204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20</v>
      </c>
      <c r="B30" s="180" t="s">
        <v>432</v>
      </c>
      <c r="C30" s="190" t="s">
        <v>433</v>
      </c>
      <c r="D30" s="181" t="s">
        <v>176</v>
      </c>
      <c r="E30" s="182">
        <v>25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216</v>
      </c>
      <c r="T30" s="162" t="s">
        <v>217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204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21</v>
      </c>
      <c r="B31" s="180" t="s">
        <v>434</v>
      </c>
      <c r="C31" s="190" t="s">
        <v>435</v>
      </c>
      <c r="D31" s="181" t="s">
        <v>176</v>
      </c>
      <c r="E31" s="182">
        <v>155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216</v>
      </c>
      <c r="T31" s="162" t="s">
        <v>217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204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22</v>
      </c>
      <c r="B32" s="180" t="s">
        <v>436</v>
      </c>
      <c r="C32" s="190" t="s">
        <v>437</v>
      </c>
      <c r="D32" s="181" t="s">
        <v>176</v>
      </c>
      <c r="E32" s="182">
        <v>20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216</v>
      </c>
      <c r="T32" s="162" t="s">
        <v>217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204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147</v>
      </c>
      <c r="B33" s="168" t="s">
        <v>69</v>
      </c>
      <c r="C33" s="187" t="s">
        <v>70</v>
      </c>
      <c r="D33" s="169"/>
      <c r="E33" s="170"/>
      <c r="F33" s="171"/>
      <c r="G33" s="172">
        <f>SUMIF(AG34:AG37,"&lt;&gt;NOR",G34:G37)</f>
        <v>0</v>
      </c>
      <c r="H33" s="166"/>
      <c r="I33" s="166">
        <f>SUM(I34:I37)</f>
        <v>0</v>
      </c>
      <c r="J33" s="166"/>
      <c r="K33" s="166">
        <f>SUM(K34:K37)</f>
        <v>0</v>
      </c>
      <c r="L33" s="166"/>
      <c r="M33" s="166">
        <f>SUM(M34:M37)</f>
        <v>0</v>
      </c>
      <c r="N33" s="166"/>
      <c r="O33" s="166">
        <f>SUM(O34:O37)</f>
        <v>0</v>
      </c>
      <c r="P33" s="166"/>
      <c r="Q33" s="166">
        <f>SUM(Q34:Q37)</f>
        <v>0</v>
      </c>
      <c r="R33" s="166"/>
      <c r="S33" s="166"/>
      <c r="T33" s="166"/>
      <c r="U33" s="166"/>
      <c r="V33" s="166">
        <f>SUM(V34:V37)</f>
        <v>0</v>
      </c>
      <c r="W33" s="166"/>
      <c r="AG33" t="s">
        <v>148</v>
      </c>
    </row>
    <row r="34" spans="1:60" outlineLevel="1" x14ac:dyDescent="0.2">
      <c r="A34" s="179">
        <v>23</v>
      </c>
      <c r="B34" s="180" t="s">
        <v>438</v>
      </c>
      <c r="C34" s="190" t="s">
        <v>439</v>
      </c>
      <c r="D34" s="181" t="s">
        <v>399</v>
      </c>
      <c r="E34" s="182">
        <v>55</v>
      </c>
      <c r="F34" s="183"/>
      <c r="G34" s="184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0</v>
      </c>
      <c r="O34" s="162">
        <f>ROUND(E34*N34,2)</f>
        <v>0</v>
      </c>
      <c r="P34" s="162">
        <v>0</v>
      </c>
      <c r="Q34" s="162">
        <f>ROUND(E34*P34,2)</f>
        <v>0</v>
      </c>
      <c r="R34" s="162"/>
      <c r="S34" s="162" t="s">
        <v>216</v>
      </c>
      <c r="T34" s="162" t="s">
        <v>217</v>
      </c>
      <c r="U34" s="162">
        <v>0</v>
      </c>
      <c r="V34" s="162">
        <f>ROUND(E34*U34,2)</f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204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9">
        <v>24</v>
      </c>
      <c r="B35" s="180" t="s">
        <v>440</v>
      </c>
      <c r="C35" s="190" t="s">
        <v>441</v>
      </c>
      <c r="D35" s="181" t="s">
        <v>399</v>
      </c>
      <c r="E35" s="182">
        <v>2</v>
      </c>
      <c r="F35" s="183"/>
      <c r="G35" s="184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2">
        <v>0</v>
      </c>
      <c r="O35" s="162">
        <f>ROUND(E35*N35,2)</f>
        <v>0</v>
      </c>
      <c r="P35" s="162">
        <v>0</v>
      </c>
      <c r="Q35" s="162">
        <f>ROUND(E35*P35,2)</f>
        <v>0</v>
      </c>
      <c r="R35" s="162"/>
      <c r="S35" s="162" t="s">
        <v>216</v>
      </c>
      <c r="T35" s="162" t="s">
        <v>217</v>
      </c>
      <c r="U35" s="162">
        <v>0</v>
      </c>
      <c r="V35" s="162">
        <f>ROUND(E35*U35,2)</f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204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9">
        <v>25</v>
      </c>
      <c r="B36" s="180" t="s">
        <v>442</v>
      </c>
      <c r="C36" s="190" t="s">
        <v>443</v>
      </c>
      <c r="D36" s="181" t="s">
        <v>399</v>
      </c>
      <c r="E36" s="182">
        <v>2</v>
      </c>
      <c r="F36" s="183"/>
      <c r="G36" s="184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216</v>
      </c>
      <c r="T36" s="162" t="s">
        <v>217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204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9">
        <v>26</v>
      </c>
      <c r="B37" s="180" t="s">
        <v>444</v>
      </c>
      <c r="C37" s="190" t="s">
        <v>445</v>
      </c>
      <c r="D37" s="181" t="s">
        <v>399</v>
      </c>
      <c r="E37" s="182">
        <v>100</v>
      </c>
      <c r="F37" s="183"/>
      <c r="G37" s="184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/>
      <c r="S37" s="162" t="s">
        <v>216</v>
      </c>
      <c r="T37" s="162" t="s">
        <v>217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204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5.5" x14ac:dyDescent="0.2">
      <c r="A38" s="167" t="s">
        <v>147</v>
      </c>
      <c r="B38" s="168" t="s">
        <v>71</v>
      </c>
      <c r="C38" s="187" t="s">
        <v>72</v>
      </c>
      <c r="D38" s="169"/>
      <c r="E38" s="170"/>
      <c r="F38" s="171"/>
      <c r="G38" s="172">
        <f>SUMIF(AG39:AG63,"&lt;&gt;NOR",G39:G63)</f>
        <v>0</v>
      </c>
      <c r="H38" s="166"/>
      <c r="I38" s="166">
        <f>SUM(I39:I63)</f>
        <v>0</v>
      </c>
      <c r="J38" s="166"/>
      <c r="K38" s="166">
        <f>SUM(K39:K63)</f>
        <v>0</v>
      </c>
      <c r="L38" s="166"/>
      <c r="M38" s="166">
        <f>SUM(M39:M63)</f>
        <v>0</v>
      </c>
      <c r="N38" s="166"/>
      <c r="O38" s="166">
        <f>SUM(O39:O63)</f>
        <v>0</v>
      </c>
      <c r="P38" s="166"/>
      <c r="Q38" s="166">
        <f>SUM(Q39:Q63)</f>
        <v>0</v>
      </c>
      <c r="R38" s="166"/>
      <c r="S38" s="166"/>
      <c r="T38" s="166"/>
      <c r="U38" s="166"/>
      <c r="V38" s="166">
        <f>SUM(V39:V63)</f>
        <v>0</v>
      </c>
      <c r="W38" s="166"/>
      <c r="AG38" t="s">
        <v>148</v>
      </c>
    </row>
    <row r="39" spans="1:60" ht="22.5" outlineLevel="1" x14ac:dyDescent="0.2">
      <c r="A39" s="179">
        <v>27</v>
      </c>
      <c r="B39" s="180" t="s">
        <v>446</v>
      </c>
      <c r="C39" s="190" t="s">
        <v>447</v>
      </c>
      <c r="D39" s="181" t="s">
        <v>399</v>
      </c>
      <c r="E39" s="182">
        <v>7</v>
      </c>
      <c r="F39" s="183"/>
      <c r="G39" s="184">
        <f t="shared" ref="G39:G63" si="14">ROUND(E39*F39,2)</f>
        <v>0</v>
      </c>
      <c r="H39" s="163"/>
      <c r="I39" s="162">
        <f t="shared" ref="I39:I63" si="15">ROUND(E39*H39,2)</f>
        <v>0</v>
      </c>
      <c r="J39" s="163"/>
      <c r="K39" s="162">
        <f t="shared" ref="K39:K63" si="16">ROUND(E39*J39,2)</f>
        <v>0</v>
      </c>
      <c r="L39" s="162">
        <v>15</v>
      </c>
      <c r="M39" s="162">
        <f t="shared" ref="M39:M63" si="17">G39*(1+L39/100)</f>
        <v>0</v>
      </c>
      <c r="N39" s="162">
        <v>0</v>
      </c>
      <c r="O39" s="162">
        <f t="shared" ref="O39:O63" si="18">ROUND(E39*N39,2)</f>
        <v>0</v>
      </c>
      <c r="P39" s="162">
        <v>0</v>
      </c>
      <c r="Q39" s="162">
        <f t="shared" ref="Q39:Q63" si="19">ROUND(E39*P39,2)</f>
        <v>0</v>
      </c>
      <c r="R39" s="162"/>
      <c r="S39" s="162" t="s">
        <v>216</v>
      </c>
      <c r="T39" s="162" t="s">
        <v>217</v>
      </c>
      <c r="U39" s="162">
        <v>0</v>
      </c>
      <c r="V39" s="162">
        <f t="shared" ref="V39:V63" si="20">ROUND(E39*U39,2)</f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204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28</v>
      </c>
      <c r="B40" s="180" t="s">
        <v>448</v>
      </c>
      <c r="C40" s="190" t="s">
        <v>449</v>
      </c>
      <c r="D40" s="181" t="s">
        <v>399</v>
      </c>
      <c r="E40" s="182">
        <v>7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216</v>
      </c>
      <c r="T40" s="162" t="s">
        <v>217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204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29</v>
      </c>
      <c r="B41" s="180" t="s">
        <v>450</v>
      </c>
      <c r="C41" s="190" t="s">
        <v>451</v>
      </c>
      <c r="D41" s="181" t="s">
        <v>399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216</v>
      </c>
      <c r="T41" s="162" t="s">
        <v>217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204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30</v>
      </c>
      <c r="B42" s="180" t="s">
        <v>452</v>
      </c>
      <c r="C42" s="190" t="s">
        <v>453</v>
      </c>
      <c r="D42" s="181" t="s">
        <v>399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216</v>
      </c>
      <c r="T42" s="162" t="s">
        <v>217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204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31</v>
      </c>
      <c r="B43" s="180" t="s">
        <v>454</v>
      </c>
      <c r="C43" s="190" t="s">
        <v>455</v>
      </c>
      <c r="D43" s="181" t="s">
        <v>399</v>
      </c>
      <c r="E43" s="182">
        <v>7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216</v>
      </c>
      <c r="T43" s="162" t="s">
        <v>217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198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32</v>
      </c>
      <c r="B44" s="180" t="s">
        <v>456</v>
      </c>
      <c r="C44" s="190" t="s">
        <v>457</v>
      </c>
      <c r="D44" s="181" t="s">
        <v>399</v>
      </c>
      <c r="E44" s="182">
        <v>16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216</v>
      </c>
      <c r="T44" s="162" t="s">
        <v>217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198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33</v>
      </c>
      <c r="B45" s="180" t="s">
        <v>458</v>
      </c>
      <c r="C45" s="190" t="s">
        <v>459</v>
      </c>
      <c r="D45" s="181" t="s">
        <v>399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216</v>
      </c>
      <c r="T45" s="162" t="s">
        <v>217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198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9">
        <v>34</v>
      </c>
      <c r="B46" s="180" t="s">
        <v>460</v>
      </c>
      <c r="C46" s="190" t="s">
        <v>461</v>
      </c>
      <c r="D46" s="181" t="s">
        <v>399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216</v>
      </c>
      <c r="T46" s="162" t="s">
        <v>217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204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35</v>
      </c>
      <c r="B47" s="180" t="s">
        <v>462</v>
      </c>
      <c r="C47" s="190" t="s">
        <v>463</v>
      </c>
      <c r="D47" s="181" t="s">
        <v>399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216</v>
      </c>
      <c r="T47" s="162" t="s">
        <v>217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204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36</v>
      </c>
      <c r="B48" s="180" t="s">
        <v>464</v>
      </c>
      <c r="C48" s="190" t="s">
        <v>465</v>
      </c>
      <c r="D48" s="181" t="s">
        <v>399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216</v>
      </c>
      <c r="T48" s="162" t="s">
        <v>217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153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37</v>
      </c>
      <c r="B49" s="180" t="s">
        <v>466</v>
      </c>
      <c r="C49" s="190" t="s">
        <v>467</v>
      </c>
      <c r="D49" s="181" t="s">
        <v>399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216</v>
      </c>
      <c r="T49" s="162" t="s">
        <v>217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204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38</v>
      </c>
      <c r="B50" s="180" t="s">
        <v>468</v>
      </c>
      <c r="C50" s="190" t="s">
        <v>469</v>
      </c>
      <c r="D50" s="181" t="s">
        <v>399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216</v>
      </c>
      <c r="T50" s="162" t="s">
        <v>217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204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39</v>
      </c>
      <c r="B51" s="180" t="s">
        <v>470</v>
      </c>
      <c r="C51" s="190" t="s">
        <v>471</v>
      </c>
      <c r="D51" s="181" t="s">
        <v>399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216</v>
      </c>
      <c r="T51" s="162" t="s">
        <v>217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204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9">
        <v>40</v>
      </c>
      <c r="B52" s="180" t="s">
        <v>472</v>
      </c>
      <c r="C52" s="190" t="s">
        <v>473</v>
      </c>
      <c r="D52" s="181" t="s">
        <v>215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216</v>
      </c>
      <c r="T52" s="162" t="s">
        <v>217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204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41</v>
      </c>
      <c r="B53" s="180" t="s">
        <v>474</v>
      </c>
      <c r="C53" s="190" t="s">
        <v>475</v>
      </c>
      <c r="D53" s="181" t="s">
        <v>399</v>
      </c>
      <c r="E53" s="182">
        <v>1</v>
      </c>
      <c r="F53" s="183"/>
      <c r="G53" s="184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216</v>
      </c>
      <c r="T53" s="162" t="s">
        <v>217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204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42</v>
      </c>
      <c r="B54" s="180" t="s">
        <v>476</v>
      </c>
      <c r="C54" s="190" t="s">
        <v>477</v>
      </c>
      <c r="D54" s="181" t="s">
        <v>399</v>
      </c>
      <c r="E54" s="182">
        <v>1</v>
      </c>
      <c r="F54" s="183"/>
      <c r="G54" s="184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216</v>
      </c>
      <c r="T54" s="162" t="s">
        <v>217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43</v>
      </c>
      <c r="B55" s="180" t="s">
        <v>478</v>
      </c>
      <c r="C55" s="190" t="s">
        <v>479</v>
      </c>
      <c r="D55" s="181" t="s">
        <v>399</v>
      </c>
      <c r="E55" s="182">
        <v>1</v>
      </c>
      <c r="F55" s="183"/>
      <c r="G55" s="184">
        <f t="shared" si="14"/>
        <v>0</v>
      </c>
      <c r="H55" s="163"/>
      <c r="I55" s="162">
        <f t="shared" si="15"/>
        <v>0</v>
      </c>
      <c r="J55" s="163"/>
      <c r="K55" s="162">
        <f t="shared" si="16"/>
        <v>0</v>
      </c>
      <c r="L55" s="162">
        <v>15</v>
      </c>
      <c r="M55" s="162">
        <f t="shared" si="17"/>
        <v>0</v>
      </c>
      <c r="N55" s="162">
        <v>0</v>
      </c>
      <c r="O55" s="162">
        <f t="shared" si="18"/>
        <v>0</v>
      </c>
      <c r="P55" s="162">
        <v>0</v>
      </c>
      <c r="Q55" s="162">
        <f t="shared" si="19"/>
        <v>0</v>
      </c>
      <c r="R55" s="162"/>
      <c r="S55" s="162" t="s">
        <v>216</v>
      </c>
      <c r="T55" s="162" t="s">
        <v>217</v>
      </c>
      <c r="U55" s="162">
        <v>0</v>
      </c>
      <c r="V55" s="162">
        <f t="shared" si="20"/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204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9">
        <v>44</v>
      </c>
      <c r="B56" s="180" t="s">
        <v>480</v>
      </c>
      <c r="C56" s="190" t="s">
        <v>481</v>
      </c>
      <c r="D56" s="181" t="s">
        <v>482</v>
      </c>
      <c r="E56" s="182">
        <v>2</v>
      </c>
      <c r="F56" s="183"/>
      <c r="G56" s="184">
        <f t="shared" si="14"/>
        <v>0</v>
      </c>
      <c r="H56" s="163"/>
      <c r="I56" s="162">
        <f t="shared" si="15"/>
        <v>0</v>
      </c>
      <c r="J56" s="163"/>
      <c r="K56" s="162">
        <f t="shared" si="16"/>
        <v>0</v>
      </c>
      <c r="L56" s="162">
        <v>15</v>
      </c>
      <c r="M56" s="162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 t="s">
        <v>216</v>
      </c>
      <c r="T56" s="162" t="s">
        <v>217</v>
      </c>
      <c r="U56" s="162">
        <v>0</v>
      </c>
      <c r="V56" s="162">
        <f t="shared" si="20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198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45</v>
      </c>
      <c r="B57" s="180" t="s">
        <v>483</v>
      </c>
      <c r="C57" s="190" t="s">
        <v>484</v>
      </c>
      <c r="D57" s="181" t="s">
        <v>482</v>
      </c>
      <c r="E57" s="182">
        <v>2</v>
      </c>
      <c r="F57" s="183"/>
      <c r="G57" s="184">
        <f t="shared" si="14"/>
        <v>0</v>
      </c>
      <c r="H57" s="163"/>
      <c r="I57" s="162">
        <f t="shared" si="15"/>
        <v>0</v>
      </c>
      <c r="J57" s="163"/>
      <c r="K57" s="162">
        <f t="shared" si="16"/>
        <v>0</v>
      </c>
      <c r="L57" s="162">
        <v>15</v>
      </c>
      <c r="M57" s="162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 t="s">
        <v>216</v>
      </c>
      <c r="T57" s="162" t="s">
        <v>217</v>
      </c>
      <c r="U57" s="162">
        <v>0</v>
      </c>
      <c r="V57" s="162">
        <f t="shared" si="20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198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46</v>
      </c>
      <c r="B58" s="180" t="s">
        <v>485</v>
      </c>
      <c r="C58" s="190" t="s">
        <v>486</v>
      </c>
      <c r="D58" s="181" t="s">
        <v>482</v>
      </c>
      <c r="E58" s="182">
        <v>3</v>
      </c>
      <c r="F58" s="183"/>
      <c r="G58" s="184">
        <f t="shared" si="14"/>
        <v>0</v>
      </c>
      <c r="H58" s="163"/>
      <c r="I58" s="162">
        <f t="shared" si="15"/>
        <v>0</v>
      </c>
      <c r="J58" s="163"/>
      <c r="K58" s="162">
        <f t="shared" si="16"/>
        <v>0</v>
      </c>
      <c r="L58" s="162">
        <v>15</v>
      </c>
      <c r="M58" s="162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 t="s">
        <v>216</v>
      </c>
      <c r="T58" s="162" t="s">
        <v>217</v>
      </c>
      <c r="U58" s="162">
        <v>0</v>
      </c>
      <c r="V58" s="162">
        <f t="shared" si="20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198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47</v>
      </c>
      <c r="B59" s="180" t="s">
        <v>487</v>
      </c>
      <c r="C59" s="190" t="s">
        <v>488</v>
      </c>
      <c r="D59" s="181" t="s">
        <v>482</v>
      </c>
      <c r="E59" s="182">
        <v>2</v>
      </c>
      <c r="F59" s="183"/>
      <c r="G59" s="184">
        <f t="shared" si="14"/>
        <v>0</v>
      </c>
      <c r="H59" s="163"/>
      <c r="I59" s="162">
        <f t="shared" si="15"/>
        <v>0</v>
      </c>
      <c r="J59" s="163"/>
      <c r="K59" s="162">
        <f t="shared" si="16"/>
        <v>0</v>
      </c>
      <c r="L59" s="162">
        <v>15</v>
      </c>
      <c r="M59" s="162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 t="s">
        <v>216</v>
      </c>
      <c r="T59" s="162" t="s">
        <v>217</v>
      </c>
      <c r="U59" s="162">
        <v>0</v>
      </c>
      <c r="V59" s="162">
        <f t="shared" si="20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198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9">
        <v>48</v>
      </c>
      <c r="B60" s="180" t="s">
        <v>489</v>
      </c>
      <c r="C60" s="190" t="s">
        <v>490</v>
      </c>
      <c r="D60" s="181" t="s">
        <v>215</v>
      </c>
      <c r="E60" s="182">
        <v>1</v>
      </c>
      <c r="F60" s="183"/>
      <c r="G60" s="184">
        <f t="shared" si="14"/>
        <v>0</v>
      </c>
      <c r="H60" s="163"/>
      <c r="I60" s="162">
        <f t="shared" si="15"/>
        <v>0</v>
      </c>
      <c r="J60" s="163"/>
      <c r="K60" s="162">
        <f t="shared" si="16"/>
        <v>0</v>
      </c>
      <c r="L60" s="162">
        <v>15</v>
      </c>
      <c r="M60" s="162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 t="s">
        <v>216</v>
      </c>
      <c r="T60" s="162" t="s">
        <v>217</v>
      </c>
      <c r="U60" s="162">
        <v>0</v>
      </c>
      <c r="V60" s="162">
        <f t="shared" si="20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198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49</v>
      </c>
      <c r="B61" s="180" t="s">
        <v>491</v>
      </c>
      <c r="C61" s="190" t="s">
        <v>492</v>
      </c>
      <c r="D61" s="181" t="s">
        <v>215</v>
      </c>
      <c r="E61" s="182">
        <v>1</v>
      </c>
      <c r="F61" s="183"/>
      <c r="G61" s="184">
        <f t="shared" si="14"/>
        <v>0</v>
      </c>
      <c r="H61" s="163"/>
      <c r="I61" s="162">
        <f t="shared" si="15"/>
        <v>0</v>
      </c>
      <c r="J61" s="163"/>
      <c r="K61" s="162">
        <f t="shared" si="16"/>
        <v>0</v>
      </c>
      <c r="L61" s="162">
        <v>15</v>
      </c>
      <c r="M61" s="162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 t="s">
        <v>216</v>
      </c>
      <c r="T61" s="162" t="s">
        <v>217</v>
      </c>
      <c r="U61" s="162">
        <v>0</v>
      </c>
      <c r="V61" s="162">
        <f t="shared" si="20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50</v>
      </c>
      <c r="B62" s="180" t="s">
        <v>493</v>
      </c>
      <c r="C62" s="190" t="s">
        <v>494</v>
      </c>
      <c r="D62" s="181" t="s">
        <v>215</v>
      </c>
      <c r="E62" s="182">
        <v>1</v>
      </c>
      <c r="F62" s="183"/>
      <c r="G62" s="184">
        <f t="shared" si="14"/>
        <v>0</v>
      </c>
      <c r="H62" s="163"/>
      <c r="I62" s="162">
        <f t="shared" si="15"/>
        <v>0</v>
      </c>
      <c r="J62" s="163"/>
      <c r="K62" s="162">
        <f t="shared" si="16"/>
        <v>0</v>
      </c>
      <c r="L62" s="162">
        <v>15</v>
      </c>
      <c r="M62" s="162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 t="s">
        <v>216</v>
      </c>
      <c r="T62" s="162" t="s">
        <v>217</v>
      </c>
      <c r="U62" s="162">
        <v>0</v>
      </c>
      <c r="V62" s="162">
        <f t="shared" si="20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153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3">
        <v>51</v>
      </c>
      <c r="B63" s="174" t="s">
        <v>495</v>
      </c>
      <c r="C63" s="188" t="s">
        <v>496</v>
      </c>
      <c r="D63" s="175" t="s">
        <v>215</v>
      </c>
      <c r="E63" s="176">
        <v>1</v>
      </c>
      <c r="F63" s="177"/>
      <c r="G63" s="178">
        <f t="shared" si="14"/>
        <v>0</v>
      </c>
      <c r="H63" s="163"/>
      <c r="I63" s="162">
        <f t="shared" si="15"/>
        <v>0</v>
      </c>
      <c r="J63" s="163"/>
      <c r="K63" s="162">
        <f t="shared" si="16"/>
        <v>0</v>
      </c>
      <c r="L63" s="162">
        <v>15</v>
      </c>
      <c r="M63" s="162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 t="s">
        <v>216</v>
      </c>
      <c r="T63" s="162" t="s">
        <v>217</v>
      </c>
      <c r="U63" s="162">
        <v>0</v>
      </c>
      <c r="V63" s="162">
        <f t="shared" si="20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204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5"/>
      <c r="B64" s="6"/>
      <c r="C64" s="192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155"/>
      <c r="B65" s="156" t="s">
        <v>31</v>
      </c>
      <c r="C65" s="193"/>
      <c r="D65" s="157"/>
      <c r="E65" s="158"/>
      <c r="F65" s="158"/>
      <c r="G65" s="186">
        <f>G8+G20+G25+G33+G38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389</v>
      </c>
    </row>
    <row r="66" spans="1:33" x14ac:dyDescent="0.2">
      <c r="A66" s="5"/>
      <c r="B66" s="6"/>
      <c r="C66" s="192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9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49" t="s">
        <v>390</v>
      </c>
      <c r="B68" s="249"/>
      <c r="C68" s="250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51"/>
      <c r="B69" s="252"/>
      <c r="C69" s="253"/>
      <c r="D69" s="252"/>
      <c r="E69" s="252"/>
      <c r="F69" s="252"/>
      <c r="G69" s="254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391</v>
      </c>
    </row>
    <row r="70" spans="1:33" x14ac:dyDescent="0.2">
      <c r="A70" s="255"/>
      <c r="B70" s="256"/>
      <c r="C70" s="257"/>
      <c r="D70" s="256"/>
      <c r="E70" s="256"/>
      <c r="F70" s="256"/>
      <c r="G70" s="258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55"/>
      <c r="B71" s="256"/>
      <c r="C71" s="257"/>
      <c r="D71" s="256"/>
      <c r="E71" s="256"/>
      <c r="F71" s="256"/>
      <c r="G71" s="258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55"/>
      <c r="B72" s="256"/>
      <c r="C72" s="257"/>
      <c r="D72" s="256"/>
      <c r="E72" s="256"/>
      <c r="F72" s="256"/>
      <c r="G72" s="25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59"/>
      <c r="B73" s="260"/>
      <c r="C73" s="261"/>
      <c r="D73" s="260"/>
      <c r="E73" s="260"/>
      <c r="F73" s="260"/>
      <c r="G73" s="26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192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194"/>
      <c r="D75" s="143"/>
      <c r="AG75" t="s">
        <v>392</v>
      </c>
    </row>
    <row r="76" spans="1:33" x14ac:dyDescent="0.2">
      <c r="D76" s="143"/>
    </row>
    <row r="77" spans="1:33" x14ac:dyDescent="0.2">
      <c r="D77" s="143"/>
    </row>
    <row r="78" spans="1:33" x14ac:dyDescent="0.2">
      <c r="D78" s="143"/>
    </row>
    <row r="79" spans="1:33" x14ac:dyDescent="0.2">
      <c r="D79" s="143"/>
    </row>
    <row r="80" spans="1:33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UNZrHK8VXQ7/i++GFvrswcSbleXaPYpCEW3+Ts+il+yZp/9+4HBOrAEYhVCHBQuKP8m+NURn3ZDxtz51C0l3AA==" saltValue="LYux0cXd21jttrguvyeXiA==" spinCount="100000" sheet="1" objects="1" scenarios="1"/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57</v>
      </c>
      <c r="C4" s="246" t="s">
        <v>58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96</v>
      </c>
      <c r="C8" s="187" t="s">
        <v>97</v>
      </c>
      <c r="D8" s="169"/>
      <c r="E8" s="170"/>
      <c r="F8" s="171"/>
      <c r="G8" s="172">
        <f>SUMIF(AG9:AG17,"&lt;&gt;NOR",G9:G17)</f>
        <v>0</v>
      </c>
      <c r="H8" s="166"/>
      <c r="I8" s="166">
        <f>SUM(I9:I17)</f>
        <v>0</v>
      </c>
      <c r="J8" s="166"/>
      <c r="K8" s="166">
        <f>SUM(K9:K17)</f>
        <v>0</v>
      </c>
      <c r="L8" s="166"/>
      <c r="M8" s="166">
        <f>SUM(M9:M17)</f>
        <v>0</v>
      </c>
      <c r="N8" s="166"/>
      <c r="O8" s="166">
        <f>SUM(O9:O17)</f>
        <v>0</v>
      </c>
      <c r="P8" s="166"/>
      <c r="Q8" s="166">
        <f>SUM(Q9:Q17)</f>
        <v>0</v>
      </c>
      <c r="R8" s="166"/>
      <c r="S8" s="166"/>
      <c r="T8" s="166"/>
      <c r="U8" s="166"/>
      <c r="V8" s="166">
        <f>SUM(V9:V17)</f>
        <v>3.56</v>
      </c>
      <c r="W8" s="166"/>
      <c r="AG8" t="s">
        <v>148</v>
      </c>
    </row>
    <row r="9" spans="1:60" outlineLevel="1" x14ac:dyDescent="0.2">
      <c r="A9" s="179">
        <v>1</v>
      </c>
      <c r="B9" s="180" t="s">
        <v>497</v>
      </c>
      <c r="C9" s="190" t="s">
        <v>498</v>
      </c>
      <c r="D9" s="181" t="s">
        <v>176</v>
      </c>
      <c r="E9" s="182">
        <v>9.5</v>
      </c>
      <c r="F9" s="183"/>
      <c r="G9" s="184">
        <f t="shared" ref="G9:G17" si="0">ROUND(E9*F9,2)</f>
        <v>0</v>
      </c>
      <c r="H9" s="163"/>
      <c r="I9" s="162">
        <f t="shared" ref="I9:I17" si="1">ROUND(E9*H9,2)</f>
        <v>0</v>
      </c>
      <c r="J9" s="163"/>
      <c r="K9" s="162">
        <f t="shared" ref="K9:K17" si="2">ROUND(E9*J9,2)</f>
        <v>0</v>
      </c>
      <c r="L9" s="162">
        <v>15</v>
      </c>
      <c r="M9" s="162">
        <f t="shared" ref="M9:M17" si="3">G9*(1+L9/100)</f>
        <v>0</v>
      </c>
      <c r="N9" s="162">
        <v>4.6999999999999999E-4</v>
      </c>
      <c r="O9" s="162">
        <f t="shared" ref="O9:O17" si="4">ROUND(E9*N9,2)</f>
        <v>0</v>
      </c>
      <c r="P9" s="162">
        <v>0</v>
      </c>
      <c r="Q9" s="162">
        <f t="shared" ref="Q9:Q17" si="5">ROUND(E9*P9,2)</f>
        <v>0</v>
      </c>
      <c r="R9" s="162"/>
      <c r="S9" s="162" t="s">
        <v>152</v>
      </c>
      <c r="T9" s="162" t="s">
        <v>217</v>
      </c>
      <c r="U9" s="162">
        <v>0.35899999999999999</v>
      </c>
      <c r="V9" s="162">
        <f t="shared" ref="V9:V17" si="6">ROUND(E9*U9,2)</f>
        <v>3.41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283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499</v>
      </c>
      <c r="C10" s="190" t="s">
        <v>500</v>
      </c>
      <c r="D10" s="181" t="s">
        <v>176</v>
      </c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6.9999999999999999E-4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152</v>
      </c>
      <c r="T10" s="162" t="s">
        <v>501</v>
      </c>
      <c r="U10" s="162">
        <v>0.45200000000000001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153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9">
        <v>3</v>
      </c>
      <c r="B11" s="180" t="s">
        <v>502</v>
      </c>
      <c r="C11" s="190" t="s">
        <v>503</v>
      </c>
      <c r="D11" s="181" t="s">
        <v>176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216</v>
      </c>
      <c r="T11" s="162" t="s">
        <v>217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283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504</v>
      </c>
      <c r="C12" s="190" t="s">
        <v>505</v>
      </c>
      <c r="D12" s="181" t="s">
        <v>151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152</v>
      </c>
      <c r="T12" s="162" t="s">
        <v>506</v>
      </c>
      <c r="U12" s="162">
        <v>0.14799999999999999</v>
      </c>
      <c r="V12" s="162">
        <f t="shared" si="6"/>
        <v>0.15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507</v>
      </c>
      <c r="C13" s="190" t="s">
        <v>508</v>
      </c>
      <c r="D13" s="181" t="s">
        <v>151</v>
      </c>
      <c r="E13" s="182">
        <v>2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216</v>
      </c>
      <c r="T13" s="162" t="s">
        <v>217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283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509</v>
      </c>
      <c r="C14" s="190" t="s">
        <v>510</v>
      </c>
      <c r="D14" s="181" t="s">
        <v>151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216</v>
      </c>
      <c r="T14" s="162" t="s">
        <v>217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283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511</v>
      </c>
      <c r="C15" s="190" t="s">
        <v>512</v>
      </c>
      <c r="D15" s="181" t="s">
        <v>151</v>
      </c>
      <c r="E15" s="182">
        <v>1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216</v>
      </c>
      <c r="T15" s="162" t="s">
        <v>217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283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3">
        <v>8</v>
      </c>
      <c r="B16" s="174" t="s">
        <v>513</v>
      </c>
      <c r="C16" s="188" t="s">
        <v>514</v>
      </c>
      <c r="D16" s="175" t="s">
        <v>151</v>
      </c>
      <c r="E16" s="176">
        <v>1</v>
      </c>
      <c r="F16" s="177"/>
      <c r="G16" s="178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216</v>
      </c>
      <c r="T16" s="162" t="s">
        <v>217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283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>
        <v>9</v>
      </c>
      <c r="B17" s="160" t="s">
        <v>515</v>
      </c>
      <c r="C17" s="191" t="s">
        <v>516</v>
      </c>
      <c r="D17" s="161" t="s">
        <v>0</v>
      </c>
      <c r="E17" s="185"/>
      <c r="F17" s="163"/>
      <c r="G17" s="162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152</v>
      </c>
      <c r="T17" s="162" t="s">
        <v>506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260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">
      <c r="A18" s="167" t="s">
        <v>147</v>
      </c>
      <c r="B18" s="168" t="s">
        <v>98</v>
      </c>
      <c r="C18" s="187" t="s">
        <v>99</v>
      </c>
      <c r="D18" s="169"/>
      <c r="E18" s="170"/>
      <c r="F18" s="171"/>
      <c r="G18" s="172">
        <f>SUMIF(AG19:AG30,"&lt;&gt;NOR",G19:G30)</f>
        <v>0</v>
      </c>
      <c r="H18" s="166"/>
      <c r="I18" s="166">
        <f>SUM(I19:I30)</f>
        <v>0</v>
      </c>
      <c r="J18" s="166"/>
      <c r="K18" s="166">
        <f>SUM(K19:K30)</f>
        <v>0</v>
      </c>
      <c r="L18" s="166"/>
      <c r="M18" s="166">
        <f>SUM(M19:M30)</f>
        <v>0</v>
      </c>
      <c r="N18" s="166"/>
      <c r="O18" s="166">
        <f>SUM(O19:O30)</f>
        <v>0</v>
      </c>
      <c r="P18" s="166"/>
      <c r="Q18" s="166">
        <f>SUM(Q19:Q30)</f>
        <v>0</v>
      </c>
      <c r="R18" s="166"/>
      <c r="S18" s="166"/>
      <c r="T18" s="166"/>
      <c r="U18" s="166"/>
      <c r="V18" s="166">
        <f>SUM(V19:V30)</f>
        <v>0.85</v>
      </c>
      <c r="W18" s="166"/>
      <c r="AG18" t="s">
        <v>148</v>
      </c>
    </row>
    <row r="19" spans="1:60" outlineLevel="1" x14ac:dyDescent="0.2">
      <c r="A19" s="179">
        <v>10</v>
      </c>
      <c r="B19" s="180" t="s">
        <v>517</v>
      </c>
      <c r="C19" s="190" t="s">
        <v>518</v>
      </c>
      <c r="D19" s="181" t="s">
        <v>176</v>
      </c>
      <c r="E19" s="182">
        <v>5</v>
      </c>
      <c r="F19" s="183"/>
      <c r="G19" s="184">
        <f t="shared" ref="G19:G30" si="7">ROUND(E19*F19,2)</f>
        <v>0</v>
      </c>
      <c r="H19" s="163"/>
      <c r="I19" s="162">
        <f t="shared" ref="I19:I30" si="8">ROUND(E19*H19,2)</f>
        <v>0</v>
      </c>
      <c r="J19" s="163"/>
      <c r="K19" s="162">
        <f t="shared" ref="K19:K30" si="9">ROUND(E19*J19,2)</f>
        <v>0</v>
      </c>
      <c r="L19" s="162">
        <v>15</v>
      </c>
      <c r="M19" s="162">
        <f t="shared" ref="M19:M30" si="10">G19*(1+L19/100)</f>
        <v>0</v>
      </c>
      <c r="N19" s="162">
        <v>0</v>
      </c>
      <c r="O19" s="162">
        <f t="shared" ref="O19:O30" si="11">ROUND(E19*N19,2)</f>
        <v>0</v>
      </c>
      <c r="P19" s="162">
        <v>0</v>
      </c>
      <c r="Q19" s="162">
        <f t="shared" ref="Q19:Q30" si="12">ROUND(E19*P19,2)</f>
        <v>0</v>
      </c>
      <c r="R19" s="162"/>
      <c r="S19" s="162" t="s">
        <v>216</v>
      </c>
      <c r="T19" s="162" t="s">
        <v>217</v>
      </c>
      <c r="U19" s="162">
        <v>0</v>
      </c>
      <c r="V19" s="162">
        <f t="shared" ref="V19:V30" si="13">ROUND(E19*U19,2)</f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283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79">
        <v>11</v>
      </c>
      <c r="B20" s="180" t="s">
        <v>519</v>
      </c>
      <c r="C20" s="190" t="s">
        <v>520</v>
      </c>
      <c r="D20" s="181" t="s">
        <v>176</v>
      </c>
      <c r="E20" s="182">
        <v>0</v>
      </c>
      <c r="F20" s="183"/>
      <c r="G20" s="184">
        <f t="shared" si="7"/>
        <v>0</v>
      </c>
      <c r="H20" s="163"/>
      <c r="I20" s="162">
        <f t="shared" si="8"/>
        <v>0</v>
      </c>
      <c r="J20" s="163"/>
      <c r="K20" s="162">
        <f t="shared" si="9"/>
        <v>0</v>
      </c>
      <c r="L20" s="162">
        <v>15</v>
      </c>
      <c r="M20" s="162">
        <f t="shared" si="10"/>
        <v>0</v>
      </c>
      <c r="N20" s="162">
        <v>4.6000000000000001E-4</v>
      </c>
      <c r="O20" s="162">
        <f t="shared" si="11"/>
        <v>0</v>
      </c>
      <c r="P20" s="162">
        <v>0</v>
      </c>
      <c r="Q20" s="162">
        <f t="shared" si="12"/>
        <v>0</v>
      </c>
      <c r="R20" s="162"/>
      <c r="S20" s="162" t="s">
        <v>152</v>
      </c>
      <c r="T20" s="162" t="s">
        <v>217</v>
      </c>
      <c r="U20" s="162">
        <v>0.52200000000000002</v>
      </c>
      <c r="V20" s="162">
        <f t="shared" si="13"/>
        <v>0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153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9">
        <v>12</v>
      </c>
      <c r="B21" s="180" t="s">
        <v>521</v>
      </c>
      <c r="C21" s="190" t="s">
        <v>522</v>
      </c>
      <c r="D21" s="181" t="s">
        <v>176</v>
      </c>
      <c r="E21" s="182">
        <v>8</v>
      </c>
      <c r="F21" s="183"/>
      <c r="G21" s="184">
        <f t="shared" si="7"/>
        <v>0</v>
      </c>
      <c r="H21" s="163"/>
      <c r="I21" s="162">
        <f t="shared" si="8"/>
        <v>0</v>
      </c>
      <c r="J21" s="163"/>
      <c r="K21" s="162">
        <f t="shared" si="9"/>
        <v>0</v>
      </c>
      <c r="L21" s="162">
        <v>15</v>
      </c>
      <c r="M21" s="162">
        <f t="shared" si="10"/>
        <v>0</v>
      </c>
      <c r="N21" s="162">
        <v>0</v>
      </c>
      <c r="O21" s="162">
        <f t="shared" si="11"/>
        <v>0</v>
      </c>
      <c r="P21" s="162">
        <v>0</v>
      </c>
      <c r="Q21" s="162">
        <f t="shared" si="12"/>
        <v>0</v>
      </c>
      <c r="R21" s="162"/>
      <c r="S21" s="162" t="s">
        <v>216</v>
      </c>
      <c r="T21" s="162" t="s">
        <v>217</v>
      </c>
      <c r="U21" s="162">
        <v>0</v>
      </c>
      <c r="V21" s="162">
        <f t="shared" si="13"/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283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79">
        <v>13</v>
      </c>
      <c r="B22" s="180" t="s">
        <v>523</v>
      </c>
      <c r="C22" s="190" t="s">
        <v>524</v>
      </c>
      <c r="D22" s="181" t="s">
        <v>176</v>
      </c>
      <c r="E22" s="182">
        <v>13</v>
      </c>
      <c r="F22" s="183"/>
      <c r="G22" s="184">
        <f t="shared" si="7"/>
        <v>0</v>
      </c>
      <c r="H22" s="163"/>
      <c r="I22" s="162">
        <f t="shared" si="8"/>
        <v>0</v>
      </c>
      <c r="J22" s="163"/>
      <c r="K22" s="162">
        <f t="shared" si="9"/>
        <v>0</v>
      </c>
      <c r="L22" s="162">
        <v>15</v>
      </c>
      <c r="M22" s="162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/>
      <c r="S22" s="162" t="s">
        <v>216</v>
      </c>
      <c r="T22" s="162" t="s">
        <v>217</v>
      </c>
      <c r="U22" s="162">
        <v>0</v>
      </c>
      <c r="V22" s="162">
        <f t="shared" si="13"/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283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525</v>
      </c>
      <c r="C23" s="190" t="s">
        <v>526</v>
      </c>
      <c r="D23" s="181" t="s">
        <v>151</v>
      </c>
      <c r="E23" s="182">
        <v>8</v>
      </c>
      <c r="F23" s="183"/>
      <c r="G23" s="184">
        <f t="shared" si="7"/>
        <v>0</v>
      </c>
      <c r="H23" s="163"/>
      <c r="I23" s="162">
        <f t="shared" si="8"/>
        <v>0</v>
      </c>
      <c r="J23" s="163"/>
      <c r="K23" s="162">
        <f t="shared" si="9"/>
        <v>0</v>
      </c>
      <c r="L23" s="162">
        <v>15</v>
      </c>
      <c r="M23" s="162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 t="s">
        <v>216</v>
      </c>
      <c r="T23" s="162" t="s">
        <v>217</v>
      </c>
      <c r="U23" s="162">
        <v>0</v>
      </c>
      <c r="V23" s="162">
        <f t="shared" si="13"/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283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527</v>
      </c>
      <c r="C24" s="190" t="s">
        <v>528</v>
      </c>
      <c r="D24" s="181" t="s">
        <v>151</v>
      </c>
      <c r="E24" s="182">
        <v>2</v>
      </c>
      <c r="F24" s="183"/>
      <c r="G24" s="184">
        <f t="shared" si="7"/>
        <v>0</v>
      </c>
      <c r="H24" s="163"/>
      <c r="I24" s="162">
        <f t="shared" si="8"/>
        <v>0</v>
      </c>
      <c r="J24" s="163"/>
      <c r="K24" s="162">
        <f t="shared" si="9"/>
        <v>0</v>
      </c>
      <c r="L24" s="162">
        <v>15</v>
      </c>
      <c r="M24" s="162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 t="s">
        <v>152</v>
      </c>
      <c r="T24" s="162" t="s">
        <v>506</v>
      </c>
      <c r="U24" s="162">
        <v>0.42499999999999999</v>
      </c>
      <c r="V24" s="162">
        <f t="shared" si="13"/>
        <v>0.85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9">
        <v>16</v>
      </c>
      <c r="B25" s="180" t="s">
        <v>529</v>
      </c>
      <c r="C25" s="190" t="s">
        <v>530</v>
      </c>
      <c r="D25" s="181" t="s">
        <v>151</v>
      </c>
      <c r="E25" s="182">
        <v>1</v>
      </c>
      <c r="F25" s="183"/>
      <c r="G25" s="184">
        <f t="shared" si="7"/>
        <v>0</v>
      </c>
      <c r="H25" s="163"/>
      <c r="I25" s="162">
        <f t="shared" si="8"/>
        <v>0</v>
      </c>
      <c r="J25" s="163"/>
      <c r="K25" s="162">
        <f t="shared" si="9"/>
        <v>0</v>
      </c>
      <c r="L25" s="162">
        <v>15</v>
      </c>
      <c r="M25" s="162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 t="s">
        <v>216</v>
      </c>
      <c r="T25" s="162" t="s">
        <v>217</v>
      </c>
      <c r="U25" s="162">
        <v>0</v>
      </c>
      <c r="V25" s="162">
        <f t="shared" si="13"/>
        <v>0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283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9">
        <v>17</v>
      </c>
      <c r="B26" s="180" t="s">
        <v>531</v>
      </c>
      <c r="C26" s="190" t="s">
        <v>532</v>
      </c>
      <c r="D26" s="181" t="s">
        <v>151</v>
      </c>
      <c r="E26" s="182">
        <v>4</v>
      </c>
      <c r="F26" s="183"/>
      <c r="G26" s="184">
        <f t="shared" si="7"/>
        <v>0</v>
      </c>
      <c r="H26" s="163"/>
      <c r="I26" s="162">
        <f t="shared" si="8"/>
        <v>0</v>
      </c>
      <c r="J26" s="163"/>
      <c r="K26" s="162">
        <f t="shared" si="9"/>
        <v>0</v>
      </c>
      <c r="L26" s="162">
        <v>15</v>
      </c>
      <c r="M26" s="162">
        <f t="shared" si="10"/>
        <v>0</v>
      </c>
      <c r="N26" s="162">
        <v>0</v>
      </c>
      <c r="O26" s="162">
        <f t="shared" si="11"/>
        <v>0</v>
      </c>
      <c r="P26" s="162">
        <v>0</v>
      </c>
      <c r="Q26" s="162">
        <f t="shared" si="12"/>
        <v>0</v>
      </c>
      <c r="R26" s="162"/>
      <c r="S26" s="162" t="s">
        <v>216</v>
      </c>
      <c r="T26" s="162" t="s">
        <v>217</v>
      </c>
      <c r="U26" s="162">
        <v>0</v>
      </c>
      <c r="V26" s="162">
        <f t="shared" si="13"/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283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18</v>
      </c>
      <c r="B27" s="180" t="s">
        <v>533</v>
      </c>
      <c r="C27" s="190" t="s">
        <v>534</v>
      </c>
      <c r="D27" s="181" t="s">
        <v>151</v>
      </c>
      <c r="E27" s="182">
        <v>1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216</v>
      </c>
      <c r="T27" s="162" t="s">
        <v>217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298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19</v>
      </c>
      <c r="B28" s="180" t="s">
        <v>535</v>
      </c>
      <c r="C28" s="190" t="s">
        <v>536</v>
      </c>
      <c r="D28" s="181" t="s">
        <v>176</v>
      </c>
      <c r="E28" s="182">
        <v>13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216</v>
      </c>
      <c r="T28" s="162" t="s">
        <v>217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283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3">
        <v>20</v>
      </c>
      <c r="B29" s="174" t="s">
        <v>537</v>
      </c>
      <c r="C29" s="188" t="s">
        <v>538</v>
      </c>
      <c r="D29" s="175" t="s">
        <v>176</v>
      </c>
      <c r="E29" s="176">
        <v>13</v>
      </c>
      <c r="F29" s="177"/>
      <c r="G29" s="178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216</v>
      </c>
      <c r="T29" s="162" t="s">
        <v>217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283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>
        <v>21</v>
      </c>
      <c r="B30" s="160" t="s">
        <v>539</v>
      </c>
      <c r="C30" s="191" t="s">
        <v>540</v>
      </c>
      <c r="D30" s="161" t="s">
        <v>0</v>
      </c>
      <c r="E30" s="185"/>
      <c r="F30" s="163"/>
      <c r="G30" s="162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152</v>
      </c>
      <c r="T30" s="162" t="s">
        <v>506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260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7" t="s">
        <v>147</v>
      </c>
      <c r="B31" s="168" t="s">
        <v>100</v>
      </c>
      <c r="C31" s="187" t="s">
        <v>101</v>
      </c>
      <c r="D31" s="169"/>
      <c r="E31" s="170"/>
      <c r="F31" s="171"/>
      <c r="G31" s="172">
        <f>SUMIF(AG32:AG49,"&lt;&gt;NOR",G32:G49)</f>
        <v>0</v>
      </c>
      <c r="H31" s="166"/>
      <c r="I31" s="166">
        <f>SUM(I32:I49)</f>
        <v>0</v>
      </c>
      <c r="J31" s="166"/>
      <c r="K31" s="166">
        <f>SUM(K32:K49)</f>
        <v>0</v>
      </c>
      <c r="L31" s="166"/>
      <c r="M31" s="166">
        <f>SUM(M32:M49)</f>
        <v>0</v>
      </c>
      <c r="N31" s="166"/>
      <c r="O31" s="166">
        <f>SUM(O32:O49)</f>
        <v>0.04</v>
      </c>
      <c r="P31" s="166"/>
      <c r="Q31" s="166">
        <f>SUM(Q32:Q49)</f>
        <v>0</v>
      </c>
      <c r="R31" s="166"/>
      <c r="S31" s="166"/>
      <c r="T31" s="166"/>
      <c r="U31" s="166"/>
      <c r="V31" s="166">
        <f>SUM(V32:V49)</f>
        <v>0</v>
      </c>
      <c r="W31" s="166"/>
      <c r="AG31" t="s">
        <v>148</v>
      </c>
    </row>
    <row r="32" spans="1:60" outlineLevel="1" x14ac:dyDescent="0.2">
      <c r="A32" s="179">
        <v>22</v>
      </c>
      <c r="B32" s="180" t="s">
        <v>541</v>
      </c>
      <c r="C32" s="190" t="s">
        <v>542</v>
      </c>
      <c r="D32" s="181" t="s">
        <v>215</v>
      </c>
      <c r="E32" s="182">
        <v>1</v>
      </c>
      <c r="F32" s="183"/>
      <c r="G32" s="184">
        <f t="shared" ref="G32:G49" si="14">ROUND(E32*F32,2)</f>
        <v>0</v>
      </c>
      <c r="H32" s="163"/>
      <c r="I32" s="162">
        <f t="shared" ref="I32:I49" si="15">ROUND(E32*H32,2)</f>
        <v>0</v>
      </c>
      <c r="J32" s="163"/>
      <c r="K32" s="162">
        <f t="shared" ref="K32:K49" si="16">ROUND(E32*J32,2)</f>
        <v>0</v>
      </c>
      <c r="L32" s="162">
        <v>15</v>
      </c>
      <c r="M32" s="162">
        <f t="shared" ref="M32:M49" si="17">G32*(1+L32/100)</f>
        <v>0</v>
      </c>
      <c r="N32" s="162">
        <v>2.6720000000000001E-2</v>
      </c>
      <c r="O32" s="162">
        <f t="shared" ref="O32:O49" si="18">ROUND(E32*N32,2)</f>
        <v>0.03</v>
      </c>
      <c r="P32" s="162">
        <v>0</v>
      </c>
      <c r="Q32" s="162">
        <f t="shared" ref="Q32:Q49" si="19">ROUND(E32*P32,2)</f>
        <v>0</v>
      </c>
      <c r="R32" s="162"/>
      <c r="S32" s="162" t="s">
        <v>216</v>
      </c>
      <c r="T32" s="162" t="s">
        <v>217</v>
      </c>
      <c r="U32" s="162">
        <v>0</v>
      </c>
      <c r="V32" s="162">
        <f t="shared" ref="V32:V49" si="20">ROUND(E32*U32,2)</f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283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9">
        <v>23</v>
      </c>
      <c r="B33" s="180" t="s">
        <v>543</v>
      </c>
      <c r="C33" s="190" t="s">
        <v>544</v>
      </c>
      <c r="D33" s="181" t="s">
        <v>215</v>
      </c>
      <c r="E33" s="182">
        <v>0</v>
      </c>
      <c r="F33" s="183"/>
      <c r="G33" s="184">
        <f t="shared" si="14"/>
        <v>0</v>
      </c>
      <c r="H33" s="163"/>
      <c r="I33" s="162">
        <f t="shared" si="15"/>
        <v>0</v>
      </c>
      <c r="J33" s="163"/>
      <c r="K33" s="162">
        <f t="shared" si="16"/>
        <v>0</v>
      </c>
      <c r="L33" s="162">
        <v>15</v>
      </c>
      <c r="M33" s="162">
        <f t="shared" si="17"/>
        <v>0</v>
      </c>
      <c r="N33" s="162">
        <v>7.0099999999999997E-3</v>
      </c>
      <c r="O33" s="162">
        <f t="shared" si="18"/>
        <v>0</v>
      </c>
      <c r="P33" s="162">
        <v>0</v>
      </c>
      <c r="Q33" s="162">
        <f t="shared" si="19"/>
        <v>0</v>
      </c>
      <c r="R33" s="162"/>
      <c r="S33" s="162" t="s">
        <v>152</v>
      </c>
      <c r="T33" s="162" t="s">
        <v>506</v>
      </c>
      <c r="U33" s="162">
        <v>1.77</v>
      </c>
      <c r="V33" s="162">
        <f t="shared" si="20"/>
        <v>0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153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9">
        <v>24</v>
      </c>
      <c r="B34" s="180" t="s">
        <v>545</v>
      </c>
      <c r="C34" s="190" t="s">
        <v>546</v>
      </c>
      <c r="D34" s="181" t="s">
        <v>215</v>
      </c>
      <c r="E34" s="182">
        <v>1</v>
      </c>
      <c r="F34" s="183"/>
      <c r="G34" s="184">
        <f t="shared" si="14"/>
        <v>0</v>
      </c>
      <c r="H34" s="163"/>
      <c r="I34" s="162">
        <f t="shared" si="15"/>
        <v>0</v>
      </c>
      <c r="J34" s="163"/>
      <c r="K34" s="162">
        <f t="shared" si="16"/>
        <v>0</v>
      </c>
      <c r="L34" s="162">
        <v>15</v>
      </c>
      <c r="M34" s="162">
        <f t="shared" si="17"/>
        <v>0</v>
      </c>
      <c r="N34" s="162">
        <v>1.201E-2</v>
      </c>
      <c r="O34" s="162">
        <f t="shared" si="18"/>
        <v>0.01</v>
      </c>
      <c r="P34" s="162">
        <v>0</v>
      </c>
      <c r="Q34" s="162">
        <f t="shared" si="19"/>
        <v>0</v>
      </c>
      <c r="R34" s="162"/>
      <c r="S34" s="162" t="s">
        <v>216</v>
      </c>
      <c r="T34" s="162" t="s">
        <v>217</v>
      </c>
      <c r="U34" s="162">
        <v>0</v>
      </c>
      <c r="V34" s="162">
        <f t="shared" si="20"/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283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9">
        <v>25</v>
      </c>
      <c r="B35" s="180" t="s">
        <v>547</v>
      </c>
      <c r="C35" s="190" t="s">
        <v>548</v>
      </c>
      <c r="D35" s="181" t="s">
        <v>215</v>
      </c>
      <c r="E35" s="182">
        <v>1</v>
      </c>
      <c r="F35" s="183"/>
      <c r="G35" s="184">
        <f t="shared" si="14"/>
        <v>0</v>
      </c>
      <c r="H35" s="163"/>
      <c r="I35" s="162">
        <f t="shared" si="15"/>
        <v>0</v>
      </c>
      <c r="J35" s="163"/>
      <c r="K35" s="162">
        <f t="shared" si="16"/>
        <v>0</v>
      </c>
      <c r="L35" s="162">
        <v>15</v>
      </c>
      <c r="M35" s="162">
        <f t="shared" si="17"/>
        <v>0</v>
      </c>
      <c r="N35" s="162">
        <v>0</v>
      </c>
      <c r="O35" s="162">
        <f t="shared" si="18"/>
        <v>0</v>
      </c>
      <c r="P35" s="162">
        <v>0</v>
      </c>
      <c r="Q35" s="162">
        <f t="shared" si="19"/>
        <v>0</v>
      </c>
      <c r="R35" s="162"/>
      <c r="S35" s="162" t="s">
        <v>216</v>
      </c>
      <c r="T35" s="162" t="s">
        <v>217</v>
      </c>
      <c r="U35" s="162">
        <v>0</v>
      </c>
      <c r="V35" s="162">
        <f t="shared" si="20"/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283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79">
        <v>26</v>
      </c>
      <c r="B36" s="180" t="s">
        <v>549</v>
      </c>
      <c r="C36" s="190" t="s">
        <v>550</v>
      </c>
      <c r="D36" s="181" t="s">
        <v>151</v>
      </c>
      <c r="E36" s="182">
        <v>1</v>
      </c>
      <c r="F36" s="183"/>
      <c r="G36" s="184">
        <f t="shared" si="14"/>
        <v>0</v>
      </c>
      <c r="H36" s="163"/>
      <c r="I36" s="162">
        <f t="shared" si="15"/>
        <v>0</v>
      </c>
      <c r="J36" s="163"/>
      <c r="K36" s="162">
        <f t="shared" si="16"/>
        <v>0</v>
      </c>
      <c r="L36" s="162">
        <v>15</v>
      </c>
      <c r="M36" s="162">
        <f t="shared" si="17"/>
        <v>0</v>
      </c>
      <c r="N36" s="162">
        <v>0</v>
      </c>
      <c r="O36" s="162">
        <f t="shared" si="18"/>
        <v>0</v>
      </c>
      <c r="P36" s="162">
        <v>0</v>
      </c>
      <c r="Q36" s="162">
        <f t="shared" si="19"/>
        <v>0</v>
      </c>
      <c r="R36" s="162"/>
      <c r="S36" s="162" t="s">
        <v>216</v>
      </c>
      <c r="T36" s="162" t="s">
        <v>217</v>
      </c>
      <c r="U36" s="162">
        <v>0</v>
      </c>
      <c r="V36" s="162">
        <f t="shared" si="20"/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298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9">
        <v>27</v>
      </c>
      <c r="B37" s="180" t="s">
        <v>551</v>
      </c>
      <c r="C37" s="190" t="s">
        <v>552</v>
      </c>
      <c r="D37" s="181" t="s">
        <v>215</v>
      </c>
      <c r="E37" s="182">
        <v>1</v>
      </c>
      <c r="F37" s="183"/>
      <c r="G37" s="184">
        <f t="shared" si="14"/>
        <v>0</v>
      </c>
      <c r="H37" s="163"/>
      <c r="I37" s="162">
        <f t="shared" si="15"/>
        <v>0</v>
      </c>
      <c r="J37" s="163"/>
      <c r="K37" s="162">
        <f t="shared" si="16"/>
        <v>0</v>
      </c>
      <c r="L37" s="162">
        <v>15</v>
      </c>
      <c r="M37" s="162">
        <f t="shared" si="17"/>
        <v>0</v>
      </c>
      <c r="N37" s="162">
        <v>0</v>
      </c>
      <c r="O37" s="162">
        <f t="shared" si="18"/>
        <v>0</v>
      </c>
      <c r="P37" s="162">
        <v>0</v>
      </c>
      <c r="Q37" s="162">
        <f t="shared" si="19"/>
        <v>0</v>
      </c>
      <c r="R37" s="162"/>
      <c r="S37" s="162" t="s">
        <v>216</v>
      </c>
      <c r="T37" s="162" t="s">
        <v>217</v>
      </c>
      <c r="U37" s="162">
        <v>0</v>
      </c>
      <c r="V37" s="162">
        <f t="shared" si="20"/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283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9">
        <v>28</v>
      </c>
      <c r="B38" s="180" t="s">
        <v>549</v>
      </c>
      <c r="C38" s="190" t="s">
        <v>553</v>
      </c>
      <c r="D38" s="181" t="s">
        <v>151</v>
      </c>
      <c r="E38" s="182">
        <v>1</v>
      </c>
      <c r="F38" s="183"/>
      <c r="G38" s="184">
        <f t="shared" si="14"/>
        <v>0</v>
      </c>
      <c r="H38" s="163"/>
      <c r="I38" s="162">
        <f t="shared" si="15"/>
        <v>0</v>
      </c>
      <c r="J38" s="163"/>
      <c r="K38" s="162">
        <f t="shared" si="16"/>
        <v>0</v>
      </c>
      <c r="L38" s="162">
        <v>15</v>
      </c>
      <c r="M38" s="162">
        <f t="shared" si="17"/>
        <v>0</v>
      </c>
      <c r="N38" s="162">
        <v>0</v>
      </c>
      <c r="O38" s="162">
        <f t="shared" si="18"/>
        <v>0</v>
      </c>
      <c r="P38" s="162">
        <v>0</v>
      </c>
      <c r="Q38" s="162">
        <f t="shared" si="19"/>
        <v>0</v>
      </c>
      <c r="R38" s="162"/>
      <c r="S38" s="162" t="s">
        <v>216</v>
      </c>
      <c r="T38" s="162" t="s">
        <v>217</v>
      </c>
      <c r="U38" s="162">
        <v>0</v>
      </c>
      <c r="V38" s="162">
        <f t="shared" si="20"/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153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79">
        <v>29</v>
      </c>
      <c r="B39" s="180" t="s">
        <v>554</v>
      </c>
      <c r="C39" s="190" t="s">
        <v>555</v>
      </c>
      <c r="D39" s="181" t="s">
        <v>151</v>
      </c>
      <c r="E39" s="182">
        <v>1</v>
      </c>
      <c r="F39" s="183"/>
      <c r="G39" s="184">
        <f t="shared" si="14"/>
        <v>0</v>
      </c>
      <c r="H39" s="163"/>
      <c r="I39" s="162">
        <f t="shared" si="15"/>
        <v>0</v>
      </c>
      <c r="J39" s="163"/>
      <c r="K39" s="162">
        <f t="shared" si="16"/>
        <v>0</v>
      </c>
      <c r="L39" s="162">
        <v>15</v>
      </c>
      <c r="M39" s="162">
        <f t="shared" si="17"/>
        <v>0</v>
      </c>
      <c r="N39" s="162">
        <v>0</v>
      </c>
      <c r="O39" s="162">
        <f t="shared" si="18"/>
        <v>0</v>
      </c>
      <c r="P39" s="162">
        <v>0</v>
      </c>
      <c r="Q39" s="162">
        <f t="shared" si="19"/>
        <v>0</v>
      </c>
      <c r="R39" s="162"/>
      <c r="S39" s="162" t="s">
        <v>216</v>
      </c>
      <c r="T39" s="162" t="s">
        <v>217</v>
      </c>
      <c r="U39" s="162">
        <v>0</v>
      </c>
      <c r="V39" s="162">
        <f t="shared" si="20"/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283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30</v>
      </c>
      <c r="B40" s="180" t="s">
        <v>556</v>
      </c>
      <c r="C40" s="190" t="s">
        <v>557</v>
      </c>
      <c r="D40" s="181" t="s">
        <v>151</v>
      </c>
      <c r="E40" s="182">
        <v>1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216</v>
      </c>
      <c r="T40" s="162" t="s">
        <v>217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283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79">
        <v>31</v>
      </c>
      <c r="B41" s="180" t="s">
        <v>558</v>
      </c>
      <c r="C41" s="190" t="s">
        <v>559</v>
      </c>
      <c r="D41" s="181" t="s">
        <v>151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216</v>
      </c>
      <c r="T41" s="162" t="s">
        <v>217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283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9">
        <v>32</v>
      </c>
      <c r="B42" s="180" t="s">
        <v>560</v>
      </c>
      <c r="C42" s="190" t="s">
        <v>561</v>
      </c>
      <c r="D42" s="181" t="s">
        <v>151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216</v>
      </c>
      <c r="T42" s="162" t="s">
        <v>217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283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33</v>
      </c>
      <c r="B43" s="180" t="s">
        <v>549</v>
      </c>
      <c r="C43" s="190" t="s">
        <v>562</v>
      </c>
      <c r="D43" s="181" t="s">
        <v>151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216</v>
      </c>
      <c r="T43" s="162" t="s">
        <v>217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563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9">
        <v>34</v>
      </c>
      <c r="B44" s="180" t="s">
        <v>564</v>
      </c>
      <c r="C44" s="190" t="s">
        <v>565</v>
      </c>
      <c r="D44" s="181" t="s">
        <v>151</v>
      </c>
      <c r="E44" s="182">
        <v>1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216</v>
      </c>
      <c r="T44" s="162" t="s">
        <v>217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283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79">
        <v>35</v>
      </c>
      <c r="B45" s="180" t="s">
        <v>566</v>
      </c>
      <c r="C45" s="190" t="s">
        <v>567</v>
      </c>
      <c r="D45" s="181" t="s">
        <v>151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216</v>
      </c>
      <c r="T45" s="162" t="s">
        <v>217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283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9">
        <v>36</v>
      </c>
      <c r="B46" s="180" t="s">
        <v>568</v>
      </c>
      <c r="C46" s="190" t="s">
        <v>569</v>
      </c>
      <c r="D46" s="181" t="s">
        <v>151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216</v>
      </c>
      <c r="T46" s="162" t="s">
        <v>217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283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37</v>
      </c>
      <c r="B47" s="180" t="s">
        <v>570</v>
      </c>
      <c r="C47" s="190" t="s">
        <v>571</v>
      </c>
      <c r="D47" s="181" t="s">
        <v>151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216</v>
      </c>
      <c r="T47" s="162" t="s">
        <v>217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283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3">
        <v>38</v>
      </c>
      <c r="B48" s="174" t="s">
        <v>572</v>
      </c>
      <c r="C48" s="188" t="s">
        <v>573</v>
      </c>
      <c r="D48" s="175" t="s">
        <v>151</v>
      </c>
      <c r="E48" s="176">
        <v>0</v>
      </c>
      <c r="F48" s="177"/>
      <c r="G48" s="178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0.01</v>
      </c>
      <c r="O48" s="162">
        <f t="shared" si="18"/>
        <v>0</v>
      </c>
      <c r="P48" s="162">
        <v>0</v>
      </c>
      <c r="Q48" s="162">
        <f t="shared" si="19"/>
        <v>0</v>
      </c>
      <c r="R48" s="162" t="s">
        <v>203</v>
      </c>
      <c r="S48" s="162" t="s">
        <v>152</v>
      </c>
      <c r="T48" s="162" t="s">
        <v>506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301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59">
        <v>39</v>
      </c>
      <c r="B49" s="160" t="s">
        <v>574</v>
      </c>
      <c r="C49" s="191" t="s">
        <v>575</v>
      </c>
      <c r="D49" s="161" t="s">
        <v>0</v>
      </c>
      <c r="E49" s="185"/>
      <c r="F49" s="163"/>
      <c r="G49" s="162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152</v>
      </c>
      <c r="T49" s="162" t="s">
        <v>506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260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x14ac:dyDescent="0.2">
      <c r="A50" s="167" t="s">
        <v>147</v>
      </c>
      <c r="B50" s="168" t="s">
        <v>102</v>
      </c>
      <c r="C50" s="187" t="s">
        <v>103</v>
      </c>
      <c r="D50" s="169"/>
      <c r="E50" s="170"/>
      <c r="F50" s="171"/>
      <c r="G50" s="172">
        <f>SUMIF(AG51:AG67,"&lt;&gt;NOR",G51:G67)</f>
        <v>0</v>
      </c>
      <c r="H50" s="166"/>
      <c r="I50" s="166">
        <f>SUM(I51:I67)</f>
        <v>0</v>
      </c>
      <c r="J50" s="166"/>
      <c r="K50" s="166">
        <f>SUM(K51:K67)</f>
        <v>0</v>
      </c>
      <c r="L50" s="166"/>
      <c r="M50" s="166">
        <f>SUM(M51:M67)</f>
        <v>0</v>
      </c>
      <c r="N50" s="166"/>
      <c r="O50" s="166">
        <f>SUM(O51:O67)</f>
        <v>0.42</v>
      </c>
      <c r="P50" s="166"/>
      <c r="Q50" s="166">
        <f>SUM(Q51:Q67)</f>
        <v>0</v>
      </c>
      <c r="R50" s="166"/>
      <c r="S50" s="166"/>
      <c r="T50" s="166"/>
      <c r="U50" s="166"/>
      <c r="V50" s="166">
        <f>SUM(V51:V67)</f>
        <v>6.65</v>
      </c>
      <c r="W50" s="166"/>
      <c r="AG50" t="s">
        <v>148</v>
      </c>
    </row>
    <row r="51" spans="1:60" outlineLevel="1" x14ac:dyDescent="0.2">
      <c r="A51" s="179">
        <v>40</v>
      </c>
      <c r="B51" s="180" t="s">
        <v>576</v>
      </c>
      <c r="C51" s="190" t="s">
        <v>577</v>
      </c>
      <c r="D51" s="181" t="s">
        <v>215</v>
      </c>
      <c r="E51" s="182">
        <v>1</v>
      </c>
      <c r="F51" s="183"/>
      <c r="G51" s="184">
        <f t="shared" ref="G51:G67" si="21">ROUND(E51*F51,2)</f>
        <v>0</v>
      </c>
      <c r="H51" s="163"/>
      <c r="I51" s="162">
        <f t="shared" ref="I51:I67" si="22">ROUND(E51*H51,2)</f>
        <v>0</v>
      </c>
      <c r="J51" s="163"/>
      <c r="K51" s="162">
        <f t="shared" ref="K51:K67" si="23">ROUND(E51*J51,2)</f>
        <v>0</v>
      </c>
      <c r="L51" s="162">
        <v>15</v>
      </c>
      <c r="M51" s="162">
        <f t="shared" ref="M51:M67" si="24">G51*(1+L51/100)</f>
        <v>0</v>
      </c>
      <c r="N51" s="162">
        <v>1.01E-3</v>
      </c>
      <c r="O51" s="162">
        <f t="shared" ref="O51:O67" si="25">ROUND(E51*N51,2)</f>
        <v>0</v>
      </c>
      <c r="P51" s="162">
        <v>0</v>
      </c>
      <c r="Q51" s="162">
        <f t="shared" ref="Q51:Q67" si="26">ROUND(E51*P51,2)</f>
        <v>0</v>
      </c>
      <c r="R51" s="162"/>
      <c r="S51" s="162" t="s">
        <v>216</v>
      </c>
      <c r="T51" s="162" t="s">
        <v>217</v>
      </c>
      <c r="U51" s="162">
        <v>0</v>
      </c>
      <c r="V51" s="162">
        <f t="shared" ref="V51:V67" si="27">ROUND(E51*U51,2)</f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283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79">
        <v>41</v>
      </c>
      <c r="B52" s="180" t="s">
        <v>549</v>
      </c>
      <c r="C52" s="190" t="s">
        <v>578</v>
      </c>
      <c r="D52" s="181" t="s">
        <v>151</v>
      </c>
      <c r="E52" s="182">
        <v>1</v>
      </c>
      <c r="F52" s="183"/>
      <c r="G52" s="184">
        <f t="shared" si="21"/>
        <v>0</v>
      </c>
      <c r="H52" s="163"/>
      <c r="I52" s="162">
        <f t="shared" si="22"/>
        <v>0</v>
      </c>
      <c r="J52" s="163"/>
      <c r="K52" s="162">
        <f t="shared" si="23"/>
        <v>0</v>
      </c>
      <c r="L52" s="162">
        <v>15</v>
      </c>
      <c r="M52" s="162">
        <f t="shared" si="24"/>
        <v>0</v>
      </c>
      <c r="N52" s="162">
        <v>0</v>
      </c>
      <c r="O52" s="162">
        <f t="shared" si="25"/>
        <v>0</v>
      </c>
      <c r="P52" s="162">
        <v>0</v>
      </c>
      <c r="Q52" s="162">
        <f t="shared" si="26"/>
        <v>0</v>
      </c>
      <c r="R52" s="162"/>
      <c r="S52" s="162" t="s">
        <v>216</v>
      </c>
      <c r="T52" s="162" t="s">
        <v>217</v>
      </c>
      <c r="U52" s="162">
        <v>0</v>
      </c>
      <c r="V52" s="162">
        <f t="shared" si="27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563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42</v>
      </c>
      <c r="B53" s="180" t="s">
        <v>579</v>
      </c>
      <c r="C53" s="190" t="s">
        <v>580</v>
      </c>
      <c r="D53" s="181" t="s">
        <v>151</v>
      </c>
      <c r="E53" s="182">
        <v>5</v>
      </c>
      <c r="F53" s="183"/>
      <c r="G53" s="184">
        <f t="shared" si="21"/>
        <v>0</v>
      </c>
      <c r="H53" s="163"/>
      <c r="I53" s="162">
        <f t="shared" si="22"/>
        <v>0</v>
      </c>
      <c r="J53" s="163"/>
      <c r="K53" s="162">
        <f t="shared" si="23"/>
        <v>0</v>
      </c>
      <c r="L53" s="162">
        <v>15</v>
      </c>
      <c r="M53" s="162">
        <f t="shared" si="24"/>
        <v>0</v>
      </c>
      <c r="N53" s="162">
        <v>3.2669999999999998E-2</v>
      </c>
      <c r="O53" s="162">
        <f t="shared" si="25"/>
        <v>0.16</v>
      </c>
      <c r="P53" s="162">
        <v>0</v>
      </c>
      <c r="Q53" s="162">
        <f t="shared" si="26"/>
        <v>0</v>
      </c>
      <c r="R53" s="162"/>
      <c r="S53" s="162" t="s">
        <v>152</v>
      </c>
      <c r="T53" s="162" t="s">
        <v>506</v>
      </c>
      <c r="U53" s="162">
        <v>0.94499999999999995</v>
      </c>
      <c r="V53" s="162">
        <f t="shared" si="27"/>
        <v>4.7300000000000004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153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43</v>
      </c>
      <c r="B54" s="180" t="s">
        <v>581</v>
      </c>
      <c r="C54" s="190" t="s">
        <v>582</v>
      </c>
      <c r="D54" s="181" t="s">
        <v>151</v>
      </c>
      <c r="E54" s="182">
        <v>1</v>
      </c>
      <c r="F54" s="183"/>
      <c r="G54" s="184">
        <f t="shared" si="21"/>
        <v>0</v>
      </c>
      <c r="H54" s="163"/>
      <c r="I54" s="162">
        <f t="shared" si="22"/>
        <v>0</v>
      </c>
      <c r="J54" s="163"/>
      <c r="K54" s="162">
        <f t="shared" si="23"/>
        <v>0</v>
      </c>
      <c r="L54" s="162">
        <v>15</v>
      </c>
      <c r="M54" s="162">
        <f t="shared" si="24"/>
        <v>0</v>
      </c>
      <c r="N54" s="162">
        <v>2.2519999999999998E-2</v>
      </c>
      <c r="O54" s="162">
        <f t="shared" si="25"/>
        <v>0.02</v>
      </c>
      <c r="P54" s="162">
        <v>0</v>
      </c>
      <c r="Q54" s="162">
        <f t="shared" si="26"/>
        <v>0</v>
      </c>
      <c r="R54" s="162"/>
      <c r="S54" s="162" t="s">
        <v>152</v>
      </c>
      <c r="T54" s="162" t="s">
        <v>506</v>
      </c>
      <c r="U54" s="162">
        <v>0.92800000000000005</v>
      </c>
      <c r="V54" s="162">
        <f t="shared" si="27"/>
        <v>0.93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22.5" outlineLevel="1" x14ac:dyDescent="0.2">
      <c r="A55" s="179">
        <v>44</v>
      </c>
      <c r="B55" s="180" t="s">
        <v>583</v>
      </c>
      <c r="C55" s="190" t="s">
        <v>584</v>
      </c>
      <c r="D55" s="181" t="s">
        <v>151</v>
      </c>
      <c r="E55" s="182">
        <v>1</v>
      </c>
      <c r="F55" s="183"/>
      <c r="G55" s="184">
        <f t="shared" si="21"/>
        <v>0</v>
      </c>
      <c r="H55" s="163"/>
      <c r="I55" s="162">
        <f t="shared" si="22"/>
        <v>0</v>
      </c>
      <c r="J55" s="163"/>
      <c r="K55" s="162">
        <f t="shared" si="23"/>
        <v>0</v>
      </c>
      <c r="L55" s="162">
        <v>15</v>
      </c>
      <c r="M55" s="162">
        <f t="shared" si="24"/>
        <v>0</v>
      </c>
      <c r="N55" s="162">
        <v>1.66E-2</v>
      </c>
      <c r="O55" s="162">
        <f t="shared" si="25"/>
        <v>0.02</v>
      </c>
      <c r="P55" s="162">
        <v>0</v>
      </c>
      <c r="Q55" s="162">
        <f t="shared" si="26"/>
        <v>0</v>
      </c>
      <c r="R55" s="162"/>
      <c r="S55" s="162" t="s">
        <v>152</v>
      </c>
      <c r="T55" s="162" t="s">
        <v>152</v>
      </c>
      <c r="U55" s="162">
        <v>0.98799999999999999</v>
      </c>
      <c r="V55" s="162">
        <f t="shared" si="27"/>
        <v>0.99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283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9">
        <v>45</v>
      </c>
      <c r="B56" s="180" t="s">
        <v>549</v>
      </c>
      <c r="C56" s="190" t="s">
        <v>585</v>
      </c>
      <c r="D56" s="181" t="s">
        <v>151</v>
      </c>
      <c r="E56" s="182">
        <v>1</v>
      </c>
      <c r="F56" s="183"/>
      <c r="G56" s="184">
        <f t="shared" si="21"/>
        <v>0</v>
      </c>
      <c r="H56" s="163"/>
      <c r="I56" s="162">
        <f t="shared" si="22"/>
        <v>0</v>
      </c>
      <c r="J56" s="163"/>
      <c r="K56" s="162">
        <f t="shared" si="23"/>
        <v>0</v>
      </c>
      <c r="L56" s="162">
        <v>15</v>
      </c>
      <c r="M56" s="162">
        <f t="shared" si="24"/>
        <v>0</v>
      </c>
      <c r="N56" s="162">
        <v>0</v>
      </c>
      <c r="O56" s="162">
        <f t="shared" si="25"/>
        <v>0</v>
      </c>
      <c r="P56" s="162">
        <v>0</v>
      </c>
      <c r="Q56" s="162">
        <f t="shared" si="26"/>
        <v>0</v>
      </c>
      <c r="R56" s="162"/>
      <c r="S56" s="162" t="s">
        <v>216</v>
      </c>
      <c r="T56" s="162" t="s">
        <v>217</v>
      </c>
      <c r="U56" s="162">
        <v>0</v>
      </c>
      <c r="V56" s="162">
        <f t="shared" si="27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563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46</v>
      </c>
      <c r="B57" s="180" t="s">
        <v>586</v>
      </c>
      <c r="C57" s="190" t="s">
        <v>587</v>
      </c>
      <c r="D57" s="181" t="s">
        <v>151</v>
      </c>
      <c r="E57" s="182">
        <v>6</v>
      </c>
      <c r="F57" s="183"/>
      <c r="G57" s="184">
        <f t="shared" si="21"/>
        <v>0</v>
      </c>
      <c r="H57" s="163"/>
      <c r="I57" s="162">
        <f t="shared" si="22"/>
        <v>0</v>
      </c>
      <c r="J57" s="163"/>
      <c r="K57" s="162">
        <f t="shared" si="23"/>
        <v>0</v>
      </c>
      <c r="L57" s="162">
        <v>15</v>
      </c>
      <c r="M57" s="162">
        <f t="shared" si="24"/>
        <v>0</v>
      </c>
      <c r="N57" s="162">
        <v>0</v>
      </c>
      <c r="O57" s="162">
        <f t="shared" si="25"/>
        <v>0</v>
      </c>
      <c r="P57" s="162">
        <v>0</v>
      </c>
      <c r="Q57" s="162">
        <f t="shared" si="26"/>
        <v>0</v>
      </c>
      <c r="R57" s="162"/>
      <c r="S57" s="162" t="s">
        <v>216</v>
      </c>
      <c r="T57" s="162" t="s">
        <v>217</v>
      </c>
      <c r="U57" s="162">
        <v>0</v>
      </c>
      <c r="V57" s="162">
        <f t="shared" si="27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283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47</v>
      </c>
      <c r="B58" s="180" t="s">
        <v>549</v>
      </c>
      <c r="C58" s="190" t="s">
        <v>588</v>
      </c>
      <c r="D58" s="181" t="s">
        <v>151</v>
      </c>
      <c r="E58" s="182">
        <v>0</v>
      </c>
      <c r="F58" s="183"/>
      <c r="G58" s="184">
        <f t="shared" si="21"/>
        <v>0</v>
      </c>
      <c r="H58" s="163"/>
      <c r="I58" s="162">
        <f t="shared" si="22"/>
        <v>0</v>
      </c>
      <c r="J58" s="163"/>
      <c r="K58" s="162">
        <f t="shared" si="23"/>
        <v>0</v>
      </c>
      <c r="L58" s="162">
        <v>15</v>
      </c>
      <c r="M58" s="162">
        <f t="shared" si="24"/>
        <v>0</v>
      </c>
      <c r="N58" s="162">
        <v>0</v>
      </c>
      <c r="O58" s="162">
        <f t="shared" si="25"/>
        <v>0</v>
      </c>
      <c r="P58" s="162">
        <v>0</v>
      </c>
      <c r="Q58" s="162">
        <f t="shared" si="26"/>
        <v>0</v>
      </c>
      <c r="R58" s="162"/>
      <c r="S58" s="162" t="s">
        <v>216</v>
      </c>
      <c r="T58" s="162" t="s">
        <v>217</v>
      </c>
      <c r="U58" s="162">
        <v>0</v>
      </c>
      <c r="V58" s="162">
        <f t="shared" si="27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563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9">
        <v>48</v>
      </c>
      <c r="B59" s="180" t="s">
        <v>549</v>
      </c>
      <c r="C59" s="190" t="s">
        <v>589</v>
      </c>
      <c r="D59" s="181" t="s">
        <v>151</v>
      </c>
      <c r="E59" s="182">
        <v>1</v>
      </c>
      <c r="F59" s="183"/>
      <c r="G59" s="184">
        <f t="shared" si="21"/>
        <v>0</v>
      </c>
      <c r="H59" s="163"/>
      <c r="I59" s="162">
        <f t="shared" si="22"/>
        <v>0</v>
      </c>
      <c r="J59" s="163"/>
      <c r="K59" s="162">
        <f t="shared" si="23"/>
        <v>0</v>
      </c>
      <c r="L59" s="162">
        <v>15</v>
      </c>
      <c r="M59" s="162">
        <f t="shared" si="24"/>
        <v>0</v>
      </c>
      <c r="N59" s="162">
        <v>0</v>
      </c>
      <c r="O59" s="162">
        <f t="shared" si="25"/>
        <v>0</v>
      </c>
      <c r="P59" s="162">
        <v>0</v>
      </c>
      <c r="Q59" s="162">
        <f t="shared" si="26"/>
        <v>0</v>
      </c>
      <c r="R59" s="162"/>
      <c r="S59" s="162" t="s">
        <v>216</v>
      </c>
      <c r="T59" s="162" t="s">
        <v>217</v>
      </c>
      <c r="U59" s="162">
        <v>0</v>
      </c>
      <c r="V59" s="162">
        <f t="shared" si="27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563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33.75" outlineLevel="1" x14ac:dyDescent="0.2">
      <c r="A60" s="179">
        <v>49</v>
      </c>
      <c r="B60" s="180" t="s">
        <v>549</v>
      </c>
      <c r="C60" s="190" t="s">
        <v>590</v>
      </c>
      <c r="D60" s="181" t="s">
        <v>151</v>
      </c>
      <c r="E60" s="182">
        <v>6</v>
      </c>
      <c r="F60" s="183"/>
      <c r="G60" s="184">
        <f t="shared" si="21"/>
        <v>0</v>
      </c>
      <c r="H60" s="163"/>
      <c r="I60" s="162">
        <f t="shared" si="22"/>
        <v>0</v>
      </c>
      <c r="J60" s="163"/>
      <c r="K60" s="162">
        <f t="shared" si="23"/>
        <v>0</v>
      </c>
      <c r="L60" s="162">
        <v>15</v>
      </c>
      <c r="M60" s="162">
        <f t="shared" si="24"/>
        <v>0</v>
      </c>
      <c r="N60" s="162">
        <v>0</v>
      </c>
      <c r="O60" s="162">
        <f t="shared" si="25"/>
        <v>0</v>
      </c>
      <c r="P60" s="162">
        <v>0</v>
      </c>
      <c r="Q60" s="162">
        <f t="shared" si="26"/>
        <v>0</v>
      </c>
      <c r="R60" s="162"/>
      <c r="S60" s="162" t="s">
        <v>216</v>
      </c>
      <c r="T60" s="162" t="s">
        <v>217</v>
      </c>
      <c r="U60" s="162">
        <v>0</v>
      </c>
      <c r="V60" s="162">
        <f t="shared" si="27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563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50</v>
      </c>
      <c r="B61" s="180" t="s">
        <v>591</v>
      </c>
      <c r="C61" s="190" t="s">
        <v>592</v>
      </c>
      <c r="D61" s="181" t="s">
        <v>151</v>
      </c>
      <c r="E61" s="182">
        <v>7</v>
      </c>
      <c r="F61" s="183"/>
      <c r="G61" s="184">
        <f t="shared" si="21"/>
        <v>0</v>
      </c>
      <c r="H61" s="163"/>
      <c r="I61" s="162">
        <f t="shared" si="22"/>
        <v>0</v>
      </c>
      <c r="J61" s="163"/>
      <c r="K61" s="162">
        <f t="shared" si="23"/>
        <v>0</v>
      </c>
      <c r="L61" s="162">
        <v>15</v>
      </c>
      <c r="M61" s="162">
        <f t="shared" si="24"/>
        <v>0</v>
      </c>
      <c r="N61" s="162">
        <v>0</v>
      </c>
      <c r="O61" s="162">
        <f t="shared" si="25"/>
        <v>0</v>
      </c>
      <c r="P61" s="162">
        <v>0</v>
      </c>
      <c r="Q61" s="162">
        <f t="shared" si="26"/>
        <v>0</v>
      </c>
      <c r="R61" s="162"/>
      <c r="S61" s="162" t="s">
        <v>216</v>
      </c>
      <c r="T61" s="162" t="s">
        <v>217</v>
      </c>
      <c r="U61" s="162">
        <v>0</v>
      </c>
      <c r="V61" s="162">
        <f t="shared" si="27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283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51</v>
      </c>
      <c r="B62" s="180" t="s">
        <v>593</v>
      </c>
      <c r="C62" s="190" t="s">
        <v>594</v>
      </c>
      <c r="D62" s="181" t="s">
        <v>176</v>
      </c>
      <c r="E62" s="182">
        <v>21</v>
      </c>
      <c r="F62" s="183"/>
      <c r="G62" s="184">
        <f t="shared" si="21"/>
        <v>0</v>
      </c>
      <c r="H62" s="163"/>
      <c r="I62" s="162">
        <f t="shared" si="22"/>
        <v>0</v>
      </c>
      <c r="J62" s="163"/>
      <c r="K62" s="162">
        <f t="shared" si="23"/>
        <v>0</v>
      </c>
      <c r="L62" s="162">
        <v>15</v>
      </c>
      <c r="M62" s="162">
        <f t="shared" si="24"/>
        <v>0</v>
      </c>
      <c r="N62" s="162">
        <v>0</v>
      </c>
      <c r="O62" s="162">
        <f t="shared" si="25"/>
        <v>0</v>
      </c>
      <c r="P62" s="162">
        <v>0</v>
      </c>
      <c r="Q62" s="162">
        <f t="shared" si="26"/>
        <v>0</v>
      </c>
      <c r="R62" s="162"/>
      <c r="S62" s="162" t="s">
        <v>216</v>
      </c>
      <c r="T62" s="162" t="s">
        <v>217</v>
      </c>
      <c r="U62" s="162">
        <v>0</v>
      </c>
      <c r="V62" s="162">
        <f t="shared" si="27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283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52</v>
      </c>
      <c r="B63" s="180" t="s">
        <v>595</v>
      </c>
      <c r="C63" s="190" t="s">
        <v>596</v>
      </c>
      <c r="D63" s="181" t="s">
        <v>176</v>
      </c>
      <c r="E63" s="182">
        <v>34</v>
      </c>
      <c r="F63" s="183"/>
      <c r="G63" s="184">
        <f t="shared" si="21"/>
        <v>0</v>
      </c>
      <c r="H63" s="163"/>
      <c r="I63" s="162">
        <f t="shared" si="22"/>
        <v>0</v>
      </c>
      <c r="J63" s="163"/>
      <c r="K63" s="162">
        <f t="shared" si="23"/>
        <v>0</v>
      </c>
      <c r="L63" s="162">
        <v>15</v>
      </c>
      <c r="M63" s="162">
        <f t="shared" si="24"/>
        <v>0</v>
      </c>
      <c r="N63" s="162">
        <v>6.4900000000000001E-3</v>
      </c>
      <c r="O63" s="162">
        <f t="shared" si="25"/>
        <v>0.22</v>
      </c>
      <c r="P63" s="162">
        <v>0</v>
      </c>
      <c r="Q63" s="162">
        <f t="shared" si="26"/>
        <v>0</v>
      </c>
      <c r="R63" s="162"/>
      <c r="S63" s="162" t="s">
        <v>216</v>
      </c>
      <c r="T63" s="162" t="s">
        <v>217</v>
      </c>
      <c r="U63" s="162">
        <v>0</v>
      </c>
      <c r="V63" s="162">
        <f t="shared" si="27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283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9">
        <v>53</v>
      </c>
      <c r="B64" s="180" t="s">
        <v>597</v>
      </c>
      <c r="C64" s="190" t="s">
        <v>598</v>
      </c>
      <c r="D64" s="181" t="s">
        <v>176</v>
      </c>
      <c r="E64" s="182">
        <v>21</v>
      </c>
      <c r="F64" s="183"/>
      <c r="G64" s="184">
        <f t="shared" si="21"/>
        <v>0</v>
      </c>
      <c r="H64" s="163"/>
      <c r="I64" s="162">
        <f t="shared" si="22"/>
        <v>0</v>
      </c>
      <c r="J64" s="163"/>
      <c r="K64" s="162">
        <f t="shared" si="23"/>
        <v>0</v>
      </c>
      <c r="L64" s="162">
        <v>15</v>
      </c>
      <c r="M64" s="162">
        <f t="shared" si="24"/>
        <v>0</v>
      </c>
      <c r="N64" s="162">
        <v>0</v>
      </c>
      <c r="O64" s="162">
        <f t="shared" si="25"/>
        <v>0</v>
      </c>
      <c r="P64" s="162">
        <v>0</v>
      </c>
      <c r="Q64" s="162">
        <f t="shared" si="26"/>
        <v>0</v>
      </c>
      <c r="R64" s="162"/>
      <c r="S64" s="162" t="s">
        <v>216</v>
      </c>
      <c r="T64" s="162" t="s">
        <v>217</v>
      </c>
      <c r="U64" s="162">
        <v>0</v>
      </c>
      <c r="V64" s="162">
        <f t="shared" si="27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283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9">
        <v>54</v>
      </c>
      <c r="B65" s="180" t="s">
        <v>599</v>
      </c>
      <c r="C65" s="190" t="s">
        <v>600</v>
      </c>
      <c r="D65" s="181" t="s">
        <v>176</v>
      </c>
      <c r="E65" s="182">
        <v>34</v>
      </c>
      <c r="F65" s="183"/>
      <c r="G65" s="184">
        <f t="shared" si="21"/>
        <v>0</v>
      </c>
      <c r="H65" s="163"/>
      <c r="I65" s="162">
        <f t="shared" si="22"/>
        <v>0</v>
      </c>
      <c r="J65" s="163"/>
      <c r="K65" s="162">
        <f t="shared" si="23"/>
        <v>0</v>
      </c>
      <c r="L65" s="162">
        <v>15</v>
      </c>
      <c r="M65" s="162">
        <f t="shared" si="24"/>
        <v>0</v>
      </c>
      <c r="N65" s="162">
        <v>3.0000000000000001E-5</v>
      </c>
      <c r="O65" s="162">
        <f t="shared" si="25"/>
        <v>0</v>
      </c>
      <c r="P65" s="162">
        <v>0</v>
      </c>
      <c r="Q65" s="162">
        <f t="shared" si="26"/>
        <v>0</v>
      </c>
      <c r="R65" s="162"/>
      <c r="S65" s="162" t="s">
        <v>216</v>
      </c>
      <c r="T65" s="162" t="s">
        <v>217</v>
      </c>
      <c r="U65" s="162">
        <v>0</v>
      </c>
      <c r="V65" s="162">
        <f t="shared" si="27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283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1" x14ac:dyDescent="0.2">
      <c r="A66" s="173">
        <v>55</v>
      </c>
      <c r="B66" s="174" t="s">
        <v>55</v>
      </c>
      <c r="C66" s="188" t="s">
        <v>601</v>
      </c>
      <c r="D66" s="175" t="s">
        <v>215</v>
      </c>
      <c r="E66" s="176">
        <v>1</v>
      </c>
      <c r="F66" s="177"/>
      <c r="G66" s="178">
        <f t="shared" si="21"/>
        <v>0</v>
      </c>
      <c r="H66" s="163"/>
      <c r="I66" s="162">
        <f t="shared" si="22"/>
        <v>0</v>
      </c>
      <c r="J66" s="163"/>
      <c r="K66" s="162">
        <f t="shared" si="23"/>
        <v>0</v>
      </c>
      <c r="L66" s="162">
        <v>15</v>
      </c>
      <c r="M66" s="162">
        <f t="shared" si="24"/>
        <v>0</v>
      </c>
      <c r="N66" s="162">
        <v>0</v>
      </c>
      <c r="O66" s="162">
        <f t="shared" si="25"/>
        <v>0</v>
      </c>
      <c r="P66" s="162">
        <v>0</v>
      </c>
      <c r="Q66" s="162">
        <f t="shared" si="26"/>
        <v>0</v>
      </c>
      <c r="R66" s="162"/>
      <c r="S66" s="162" t="s">
        <v>216</v>
      </c>
      <c r="T66" s="162" t="s">
        <v>217</v>
      </c>
      <c r="U66" s="162">
        <v>0</v>
      </c>
      <c r="V66" s="162">
        <f t="shared" si="27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298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>
        <v>56</v>
      </c>
      <c r="B67" s="160" t="s">
        <v>602</v>
      </c>
      <c r="C67" s="191" t="s">
        <v>603</v>
      </c>
      <c r="D67" s="161" t="s">
        <v>0</v>
      </c>
      <c r="E67" s="185"/>
      <c r="F67" s="163"/>
      <c r="G67" s="162">
        <f t="shared" si="21"/>
        <v>0</v>
      </c>
      <c r="H67" s="163"/>
      <c r="I67" s="162">
        <f t="shared" si="22"/>
        <v>0</v>
      </c>
      <c r="J67" s="163"/>
      <c r="K67" s="162">
        <f t="shared" si="23"/>
        <v>0</v>
      </c>
      <c r="L67" s="162">
        <v>15</v>
      </c>
      <c r="M67" s="162">
        <f t="shared" si="24"/>
        <v>0</v>
      </c>
      <c r="N67" s="162">
        <v>0</v>
      </c>
      <c r="O67" s="162">
        <f t="shared" si="25"/>
        <v>0</v>
      </c>
      <c r="P67" s="162">
        <v>0</v>
      </c>
      <c r="Q67" s="162">
        <f t="shared" si="26"/>
        <v>0</v>
      </c>
      <c r="R67" s="162"/>
      <c r="S67" s="162" t="s">
        <v>152</v>
      </c>
      <c r="T67" s="162" t="s">
        <v>506</v>
      </c>
      <c r="U67" s="162">
        <v>0</v>
      </c>
      <c r="V67" s="162">
        <f t="shared" si="27"/>
        <v>0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260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x14ac:dyDescent="0.2">
      <c r="A68" s="167" t="s">
        <v>147</v>
      </c>
      <c r="B68" s="168" t="s">
        <v>116</v>
      </c>
      <c r="C68" s="187" t="s">
        <v>117</v>
      </c>
      <c r="D68" s="169"/>
      <c r="E68" s="170"/>
      <c r="F68" s="171"/>
      <c r="G68" s="172">
        <f>SUMIF(AG69:AG72,"&lt;&gt;NOR",G69:G72)</f>
        <v>0</v>
      </c>
      <c r="H68" s="166"/>
      <c r="I68" s="166">
        <f>SUM(I69:I72)</f>
        <v>0</v>
      </c>
      <c r="J68" s="166"/>
      <c r="K68" s="166">
        <f>SUM(K69:K72)</f>
        <v>0</v>
      </c>
      <c r="L68" s="166"/>
      <c r="M68" s="166">
        <f>SUM(M69:M72)</f>
        <v>0</v>
      </c>
      <c r="N68" s="166"/>
      <c r="O68" s="166">
        <f>SUM(O69:O72)</f>
        <v>0</v>
      </c>
      <c r="P68" s="166"/>
      <c r="Q68" s="166">
        <f>SUM(Q69:Q72)</f>
        <v>0</v>
      </c>
      <c r="R68" s="166"/>
      <c r="S68" s="166"/>
      <c r="T68" s="166"/>
      <c r="U68" s="166"/>
      <c r="V68" s="166">
        <f>SUM(V69:V72)</f>
        <v>0</v>
      </c>
      <c r="W68" s="166"/>
      <c r="AG68" t="s">
        <v>148</v>
      </c>
    </row>
    <row r="69" spans="1:60" ht="22.5" outlineLevel="1" x14ac:dyDescent="0.2">
      <c r="A69" s="179">
        <v>57</v>
      </c>
      <c r="B69" s="180" t="s">
        <v>604</v>
      </c>
      <c r="C69" s="190" t="s">
        <v>605</v>
      </c>
      <c r="D69" s="181" t="s">
        <v>151</v>
      </c>
      <c r="E69" s="182">
        <v>1</v>
      </c>
      <c r="F69" s="183"/>
      <c r="G69" s="184">
        <f>ROUND(E69*F69,2)</f>
        <v>0</v>
      </c>
      <c r="H69" s="163"/>
      <c r="I69" s="162">
        <f>ROUND(E69*H69,2)</f>
        <v>0</v>
      </c>
      <c r="J69" s="163"/>
      <c r="K69" s="162">
        <f>ROUND(E69*J69,2)</f>
        <v>0</v>
      </c>
      <c r="L69" s="162">
        <v>15</v>
      </c>
      <c r="M69" s="162">
        <f>G69*(1+L69/100)</f>
        <v>0</v>
      </c>
      <c r="N69" s="162">
        <v>0</v>
      </c>
      <c r="O69" s="162">
        <f>ROUND(E69*N69,2)</f>
        <v>0</v>
      </c>
      <c r="P69" s="162">
        <v>0</v>
      </c>
      <c r="Q69" s="162">
        <f>ROUND(E69*P69,2)</f>
        <v>0</v>
      </c>
      <c r="R69" s="162"/>
      <c r="S69" s="162" t="s">
        <v>216</v>
      </c>
      <c r="T69" s="162" t="s">
        <v>217</v>
      </c>
      <c r="U69" s="162">
        <v>0</v>
      </c>
      <c r="V69" s="162">
        <f>ROUND(E69*U69,2)</f>
        <v>0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153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33.75" outlineLevel="1" x14ac:dyDescent="0.2">
      <c r="A70" s="179">
        <v>58</v>
      </c>
      <c r="B70" s="180" t="s">
        <v>606</v>
      </c>
      <c r="C70" s="190" t="s">
        <v>607</v>
      </c>
      <c r="D70" s="181" t="s">
        <v>151</v>
      </c>
      <c r="E70" s="182">
        <v>1</v>
      </c>
      <c r="F70" s="183"/>
      <c r="G70" s="184">
        <f>ROUND(E70*F70,2)</f>
        <v>0</v>
      </c>
      <c r="H70" s="163"/>
      <c r="I70" s="162">
        <f>ROUND(E70*H70,2)</f>
        <v>0</v>
      </c>
      <c r="J70" s="163"/>
      <c r="K70" s="162">
        <f>ROUND(E70*J70,2)</f>
        <v>0</v>
      </c>
      <c r="L70" s="162">
        <v>15</v>
      </c>
      <c r="M70" s="162">
        <f>G70*(1+L70/100)</f>
        <v>0</v>
      </c>
      <c r="N70" s="162">
        <v>0</v>
      </c>
      <c r="O70" s="162">
        <f>ROUND(E70*N70,2)</f>
        <v>0</v>
      </c>
      <c r="P70" s="162">
        <v>0</v>
      </c>
      <c r="Q70" s="162">
        <f>ROUND(E70*P70,2)</f>
        <v>0</v>
      </c>
      <c r="R70" s="162"/>
      <c r="S70" s="162" t="s">
        <v>216</v>
      </c>
      <c r="T70" s="162" t="s">
        <v>217</v>
      </c>
      <c r="U70" s="162">
        <v>0</v>
      </c>
      <c r="V70" s="162">
        <f>ROUND(E70*U70,2)</f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153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9">
        <v>59</v>
      </c>
      <c r="B71" s="180" t="s">
        <v>608</v>
      </c>
      <c r="C71" s="190" t="s">
        <v>609</v>
      </c>
      <c r="D71" s="181" t="s">
        <v>151</v>
      </c>
      <c r="E71" s="182">
        <v>1</v>
      </c>
      <c r="F71" s="183"/>
      <c r="G71" s="184">
        <f>ROUND(E71*F71,2)</f>
        <v>0</v>
      </c>
      <c r="H71" s="163"/>
      <c r="I71" s="162">
        <f>ROUND(E71*H71,2)</f>
        <v>0</v>
      </c>
      <c r="J71" s="163"/>
      <c r="K71" s="162">
        <f>ROUND(E71*J71,2)</f>
        <v>0</v>
      </c>
      <c r="L71" s="162">
        <v>15</v>
      </c>
      <c r="M71" s="162">
        <f>G71*(1+L71/100)</f>
        <v>0</v>
      </c>
      <c r="N71" s="162">
        <v>0</v>
      </c>
      <c r="O71" s="162">
        <f>ROUND(E71*N71,2)</f>
        <v>0</v>
      </c>
      <c r="P71" s="162">
        <v>0</v>
      </c>
      <c r="Q71" s="162">
        <f>ROUND(E71*P71,2)</f>
        <v>0</v>
      </c>
      <c r="R71" s="162"/>
      <c r="S71" s="162" t="s">
        <v>216</v>
      </c>
      <c r="T71" s="162" t="s">
        <v>217</v>
      </c>
      <c r="U71" s="162">
        <v>0</v>
      </c>
      <c r="V71" s="162">
        <f>ROUND(E71*U71,2)</f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153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79">
        <v>60</v>
      </c>
      <c r="B72" s="180" t="s">
        <v>610</v>
      </c>
      <c r="C72" s="190" t="s">
        <v>611</v>
      </c>
      <c r="D72" s="181" t="s">
        <v>215</v>
      </c>
      <c r="E72" s="182">
        <v>1</v>
      </c>
      <c r="F72" s="183"/>
      <c r="G72" s="184">
        <f>ROUND(E72*F72,2)</f>
        <v>0</v>
      </c>
      <c r="H72" s="163"/>
      <c r="I72" s="162">
        <f>ROUND(E72*H72,2)</f>
        <v>0</v>
      </c>
      <c r="J72" s="163"/>
      <c r="K72" s="162">
        <f>ROUND(E72*J72,2)</f>
        <v>0</v>
      </c>
      <c r="L72" s="162">
        <v>15</v>
      </c>
      <c r="M72" s="162">
        <f>G72*(1+L72/100)</f>
        <v>0</v>
      </c>
      <c r="N72" s="162">
        <v>0</v>
      </c>
      <c r="O72" s="162">
        <f>ROUND(E72*N72,2)</f>
        <v>0</v>
      </c>
      <c r="P72" s="162">
        <v>0</v>
      </c>
      <c r="Q72" s="162">
        <f>ROUND(E72*P72,2)</f>
        <v>0</v>
      </c>
      <c r="R72" s="162"/>
      <c r="S72" s="162" t="s">
        <v>216</v>
      </c>
      <c r="T72" s="162" t="s">
        <v>217</v>
      </c>
      <c r="U72" s="162">
        <v>0</v>
      </c>
      <c r="V72" s="162">
        <f>ROUND(E72*U72,2)</f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">
      <c r="A73" s="167" t="s">
        <v>147</v>
      </c>
      <c r="B73" s="168" t="s">
        <v>73</v>
      </c>
      <c r="C73" s="187" t="s">
        <v>74</v>
      </c>
      <c r="D73" s="169"/>
      <c r="E73" s="170"/>
      <c r="F73" s="171"/>
      <c r="G73" s="172">
        <f>SUMIF(AG74:AG77,"&lt;&gt;NOR",G74:G77)</f>
        <v>0</v>
      </c>
      <c r="H73" s="166"/>
      <c r="I73" s="166">
        <f>SUM(I74:I77)</f>
        <v>0</v>
      </c>
      <c r="J73" s="166"/>
      <c r="K73" s="166">
        <f>SUM(K74:K77)</f>
        <v>0</v>
      </c>
      <c r="L73" s="166"/>
      <c r="M73" s="166">
        <f>SUM(M74:M77)</f>
        <v>0</v>
      </c>
      <c r="N73" s="166"/>
      <c r="O73" s="166">
        <f>SUM(O74:O77)</f>
        <v>0</v>
      </c>
      <c r="P73" s="166"/>
      <c r="Q73" s="166">
        <f>SUM(Q74:Q77)</f>
        <v>0</v>
      </c>
      <c r="R73" s="166"/>
      <c r="S73" s="166"/>
      <c r="T73" s="166"/>
      <c r="U73" s="166"/>
      <c r="V73" s="166">
        <f>SUM(V74:V77)</f>
        <v>0</v>
      </c>
      <c r="W73" s="166"/>
      <c r="AG73" t="s">
        <v>148</v>
      </c>
    </row>
    <row r="74" spans="1:60" ht="22.5" outlineLevel="1" x14ac:dyDescent="0.2">
      <c r="A74" s="179">
        <v>61</v>
      </c>
      <c r="B74" s="180" t="s">
        <v>612</v>
      </c>
      <c r="C74" s="190" t="s">
        <v>613</v>
      </c>
      <c r="D74" s="181" t="s">
        <v>215</v>
      </c>
      <c r="E74" s="182">
        <v>1</v>
      </c>
      <c r="F74" s="183"/>
      <c r="G74" s="184">
        <f>ROUND(E74*F74,2)</f>
        <v>0</v>
      </c>
      <c r="H74" s="163"/>
      <c r="I74" s="162">
        <f>ROUND(E74*H74,2)</f>
        <v>0</v>
      </c>
      <c r="J74" s="163"/>
      <c r="K74" s="162">
        <f>ROUND(E74*J74,2)</f>
        <v>0</v>
      </c>
      <c r="L74" s="162">
        <v>15</v>
      </c>
      <c r="M74" s="162">
        <f>G74*(1+L74/100)</f>
        <v>0</v>
      </c>
      <c r="N74" s="162">
        <v>0</v>
      </c>
      <c r="O74" s="162">
        <f>ROUND(E74*N74,2)</f>
        <v>0</v>
      </c>
      <c r="P74" s="162">
        <v>0</v>
      </c>
      <c r="Q74" s="162">
        <f>ROUND(E74*P74,2)</f>
        <v>0</v>
      </c>
      <c r="R74" s="162"/>
      <c r="S74" s="162" t="s">
        <v>216</v>
      </c>
      <c r="T74" s="162" t="s">
        <v>217</v>
      </c>
      <c r="U74" s="162">
        <v>0</v>
      </c>
      <c r="V74" s="162">
        <f>ROUND(E74*U74,2)</f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204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79">
        <v>62</v>
      </c>
      <c r="B75" s="180" t="s">
        <v>614</v>
      </c>
      <c r="C75" s="190" t="s">
        <v>615</v>
      </c>
      <c r="D75" s="181" t="s">
        <v>215</v>
      </c>
      <c r="E75" s="182">
        <v>1</v>
      </c>
      <c r="F75" s="183"/>
      <c r="G75" s="184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0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216</v>
      </c>
      <c r="T75" s="162" t="s">
        <v>217</v>
      </c>
      <c r="U75" s="162">
        <v>0</v>
      </c>
      <c r="V75" s="162">
        <f>ROUND(E75*U75,2)</f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204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9">
        <v>63</v>
      </c>
      <c r="B76" s="180" t="s">
        <v>616</v>
      </c>
      <c r="C76" s="190" t="s">
        <v>617</v>
      </c>
      <c r="D76" s="181" t="s">
        <v>215</v>
      </c>
      <c r="E76" s="182">
        <v>1</v>
      </c>
      <c r="F76" s="183"/>
      <c r="G76" s="184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15</v>
      </c>
      <c r="M76" s="162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2"/>
      <c r="S76" s="162" t="s">
        <v>216</v>
      </c>
      <c r="T76" s="162" t="s">
        <v>217</v>
      </c>
      <c r="U76" s="162">
        <v>0</v>
      </c>
      <c r="V76" s="162">
        <f>ROUND(E76*U76,2)</f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153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73">
        <v>64</v>
      </c>
      <c r="B77" s="174" t="s">
        <v>618</v>
      </c>
      <c r="C77" s="188" t="s">
        <v>619</v>
      </c>
      <c r="D77" s="175" t="s">
        <v>215</v>
      </c>
      <c r="E77" s="176">
        <v>1</v>
      </c>
      <c r="F77" s="177"/>
      <c r="G77" s="178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216</v>
      </c>
      <c r="T77" s="162" t="s">
        <v>217</v>
      </c>
      <c r="U77" s="162">
        <v>0</v>
      </c>
      <c r="V77" s="162">
        <f>ROUND(E77*U77,2)</f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153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5"/>
      <c r="B78" s="6"/>
      <c r="C78" s="192"/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E78">
        <v>15</v>
      </c>
      <c r="AF78">
        <v>21</v>
      </c>
    </row>
    <row r="79" spans="1:60" x14ac:dyDescent="0.2">
      <c r="A79" s="155"/>
      <c r="B79" s="156" t="s">
        <v>31</v>
      </c>
      <c r="C79" s="193"/>
      <c r="D79" s="157"/>
      <c r="E79" s="158"/>
      <c r="F79" s="158"/>
      <c r="G79" s="186">
        <f>G8+G18+G31+G50+G68+G73</f>
        <v>0</v>
      </c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E79">
        <f>SUMIF(L7:L77,AE78,G7:G77)</f>
        <v>0</v>
      </c>
      <c r="AF79">
        <f>SUMIF(L7:L77,AF78,G7:G77)</f>
        <v>0</v>
      </c>
      <c r="AG79" t="s">
        <v>389</v>
      </c>
    </row>
    <row r="80" spans="1:60" x14ac:dyDescent="0.2">
      <c r="A80" s="5"/>
      <c r="B80" s="6"/>
      <c r="C80" s="192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5"/>
      <c r="B81" s="6"/>
      <c r="C81" s="192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249" t="s">
        <v>390</v>
      </c>
      <c r="B82" s="249"/>
      <c r="C82" s="250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A83" s="251"/>
      <c r="B83" s="252"/>
      <c r="C83" s="253"/>
      <c r="D83" s="252"/>
      <c r="E83" s="252"/>
      <c r="F83" s="252"/>
      <c r="G83" s="254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G83" t="s">
        <v>391</v>
      </c>
    </row>
    <row r="84" spans="1:33" x14ac:dyDescent="0.2">
      <c r="A84" s="255"/>
      <c r="B84" s="256"/>
      <c r="C84" s="257"/>
      <c r="D84" s="256"/>
      <c r="E84" s="256"/>
      <c r="F84" s="256"/>
      <c r="G84" s="258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A85" s="255"/>
      <c r="B85" s="256"/>
      <c r="C85" s="257"/>
      <c r="D85" s="256"/>
      <c r="E85" s="256"/>
      <c r="F85" s="256"/>
      <c r="G85" s="258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255"/>
      <c r="B86" s="256"/>
      <c r="C86" s="257"/>
      <c r="D86" s="256"/>
      <c r="E86" s="256"/>
      <c r="F86" s="256"/>
      <c r="G86" s="258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33" x14ac:dyDescent="0.2">
      <c r="A87" s="259"/>
      <c r="B87" s="260"/>
      <c r="C87" s="261"/>
      <c r="D87" s="260"/>
      <c r="E87" s="260"/>
      <c r="F87" s="260"/>
      <c r="G87" s="262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">
      <c r="A88" s="5"/>
      <c r="B88" s="6"/>
      <c r="C88" s="192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 x14ac:dyDescent="0.2">
      <c r="C89" s="194"/>
      <c r="D89" s="143"/>
      <c r="AG89" t="s">
        <v>392</v>
      </c>
    </row>
    <row r="90" spans="1:33" x14ac:dyDescent="0.2">
      <c r="D90" s="143"/>
    </row>
    <row r="91" spans="1:33" x14ac:dyDescent="0.2">
      <c r="D91" s="143"/>
    </row>
    <row r="92" spans="1:33" x14ac:dyDescent="0.2">
      <c r="D92" s="143"/>
    </row>
    <row r="93" spans="1:33" x14ac:dyDescent="0.2">
      <c r="D93" s="143"/>
    </row>
    <row r="94" spans="1:33" x14ac:dyDescent="0.2">
      <c r="D94" s="143"/>
    </row>
    <row r="95" spans="1:33" x14ac:dyDescent="0.2">
      <c r="D95" s="143"/>
    </row>
    <row r="96" spans="1:33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pepxl+8wjrgo+EKndezqsuUOdSRPgRN+gelZ2+elUhsOO+rjM9+nWx4JIpVcWQqD1hu38qVB+Y5DVxde7gaIaw==" saltValue="sbxZ50cjZiJWBi4vTMFfvw==" spinCount="100000" sheet="1" objects="1" scenarios="1"/>
  <mergeCells count="6">
    <mergeCell ref="A83:G87"/>
    <mergeCell ref="A1:G1"/>
    <mergeCell ref="C2:G2"/>
    <mergeCell ref="C3:G3"/>
    <mergeCell ref="C4:G4"/>
    <mergeCell ref="A82:C82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2018-02-08T11:12:06Z</dcterms:modified>
</cp:coreProperties>
</file>