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Kotlářská 11 - zřízení nového výtahu\Projektová dokumentace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10436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10436_01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10436_01 Pol'!$A$1:$W$87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77" i="12"/>
  <c r="G9" i="12"/>
  <c r="M9" i="12" s="1"/>
  <c r="I9" i="12"/>
  <c r="I8" i="12" s="1"/>
  <c r="K9" i="12"/>
  <c r="O9" i="12"/>
  <c r="O8" i="12" s="1"/>
  <c r="Q9" i="12"/>
  <c r="Q8" i="12" s="1"/>
  <c r="V9" i="12"/>
  <c r="V8" i="12" s="1"/>
  <c r="G10" i="12"/>
  <c r="G8" i="12" s="1"/>
  <c r="I10" i="12"/>
  <c r="K10" i="12"/>
  <c r="K8" i="12" s="1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G19" i="12" s="1"/>
  <c r="I20" i="12"/>
  <c r="I19" i="12" s="1"/>
  <c r="K20" i="12"/>
  <c r="K19" i="12" s="1"/>
  <c r="M20" i="12"/>
  <c r="O20" i="12"/>
  <c r="O19" i="12" s="1"/>
  <c r="Q20" i="12"/>
  <c r="Q19" i="12" s="1"/>
  <c r="V20" i="12"/>
  <c r="V19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K30" i="12"/>
  <c r="O30" i="12"/>
  <c r="Q30" i="12"/>
  <c r="V30" i="12"/>
  <c r="G31" i="12"/>
  <c r="M31" i="12" s="1"/>
  <c r="M30" i="12" s="1"/>
  <c r="I31" i="12"/>
  <c r="I30" i="12" s="1"/>
  <c r="K31" i="12"/>
  <c r="O31" i="12"/>
  <c r="Q31" i="12"/>
  <c r="V31" i="12"/>
  <c r="G33" i="12"/>
  <c r="I33" i="12"/>
  <c r="K33" i="12"/>
  <c r="M33" i="12"/>
  <c r="O33" i="12"/>
  <c r="Q33" i="12"/>
  <c r="V33" i="12"/>
  <c r="G36" i="12"/>
  <c r="G35" i="12" s="1"/>
  <c r="I36" i="12"/>
  <c r="I35" i="12" s="1"/>
  <c r="K36" i="12"/>
  <c r="K35" i="12" s="1"/>
  <c r="O36" i="12"/>
  <c r="O35" i="12" s="1"/>
  <c r="Q36" i="12"/>
  <c r="Q35" i="12" s="1"/>
  <c r="V36" i="12"/>
  <c r="V35" i="12" s="1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O44" i="12"/>
  <c r="Q44" i="12"/>
  <c r="V44" i="12"/>
  <c r="G45" i="12"/>
  <c r="M45" i="12" s="1"/>
  <c r="M44" i="12" s="1"/>
  <c r="I45" i="12"/>
  <c r="I44" i="12" s="1"/>
  <c r="K45" i="12"/>
  <c r="K44" i="12" s="1"/>
  <c r="O45" i="12"/>
  <c r="Q45" i="12"/>
  <c r="V45" i="12"/>
  <c r="G47" i="12"/>
  <c r="I47" i="12"/>
  <c r="I46" i="12" s="1"/>
  <c r="K47" i="12"/>
  <c r="K46" i="12" s="1"/>
  <c r="M47" i="12"/>
  <c r="O47" i="12"/>
  <c r="O46" i="12" s="1"/>
  <c r="Q47" i="12"/>
  <c r="Q46" i="12" s="1"/>
  <c r="V47" i="12"/>
  <c r="V46" i="12" s="1"/>
  <c r="G49" i="12"/>
  <c r="G46" i="12" s="1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4" i="12"/>
  <c r="G53" i="12" s="1"/>
  <c r="I54" i="12"/>
  <c r="I53" i="12" s="1"/>
  <c r="K54" i="12"/>
  <c r="K53" i="12" s="1"/>
  <c r="M54" i="12"/>
  <c r="M53" i="12" s="1"/>
  <c r="O54" i="12"/>
  <c r="O53" i="12" s="1"/>
  <c r="Q54" i="12"/>
  <c r="Q53" i="12" s="1"/>
  <c r="V54" i="12"/>
  <c r="V53" i="12" s="1"/>
  <c r="G55" i="12"/>
  <c r="I55" i="12"/>
  <c r="K55" i="12"/>
  <c r="M55" i="12"/>
  <c r="O55" i="12"/>
  <c r="Q55" i="12"/>
  <c r="V55" i="12"/>
  <c r="G56" i="12"/>
  <c r="I56" i="12"/>
  <c r="K56" i="12"/>
  <c r="G57" i="12"/>
  <c r="M57" i="12" s="1"/>
  <c r="M56" i="12" s="1"/>
  <c r="I57" i="12"/>
  <c r="K57" i="12"/>
  <c r="O57" i="12"/>
  <c r="Q57" i="12"/>
  <c r="Q56" i="12" s="1"/>
  <c r="V57" i="12"/>
  <c r="G59" i="12"/>
  <c r="I59" i="12"/>
  <c r="K59" i="12"/>
  <c r="M59" i="12"/>
  <c r="O59" i="12"/>
  <c r="O56" i="12" s="1"/>
  <c r="Q59" i="12"/>
  <c r="V59" i="12"/>
  <c r="V56" i="12" s="1"/>
  <c r="G61" i="12"/>
  <c r="G60" i="12" s="1"/>
  <c r="I61" i="12"/>
  <c r="I60" i="12" s="1"/>
  <c r="K61" i="12"/>
  <c r="K60" i="12" s="1"/>
  <c r="M61" i="12"/>
  <c r="O61" i="12"/>
  <c r="O60" i="12" s="1"/>
  <c r="Q61" i="12"/>
  <c r="Q60" i="12" s="1"/>
  <c r="V61" i="12"/>
  <c r="V60" i="12" s="1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O67" i="12" s="1"/>
  <c r="Q68" i="12"/>
  <c r="Q67" i="12" s="1"/>
  <c r="V68" i="12"/>
  <c r="V67" i="12" s="1"/>
  <c r="G69" i="12"/>
  <c r="G67" i="12" s="1"/>
  <c r="I69" i="12"/>
  <c r="I67" i="12" s="1"/>
  <c r="K69" i="12"/>
  <c r="K67" i="12" s="1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AF77" i="12"/>
  <c r="I20" i="1"/>
  <c r="I19" i="1"/>
  <c r="I18" i="1"/>
  <c r="I17" i="1"/>
  <c r="I16" i="1"/>
  <c r="I59" i="1"/>
  <c r="F42" i="1"/>
  <c r="G42" i="1"/>
  <c r="G25" i="1" s="1"/>
  <c r="A25" i="1" s="1"/>
  <c r="A26" i="1" s="1"/>
  <c r="G26" i="1" s="1"/>
  <c r="H41" i="1"/>
  <c r="I41" i="1" s="1"/>
  <c r="H40" i="1"/>
  <c r="I40" i="1" s="1"/>
  <c r="I60" i="1" l="1"/>
  <c r="J59" i="1" s="1"/>
  <c r="J53" i="1"/>
  <c r="G28" i="1"/>
  <c r="H39" i="1"/>
  <c r="H42" i="1" s="1"/>
  <c r="G23" i="1"/>
  <c r="M60" i="12"/>
  <c r="M19" i="12"/>
  <c r="M67" i="12"/>
  <c r="M46" i="12"/>
  <c r="M8" i="12"/>
  <c r="G44" i="12"/>
  <c r="M36" i="12"/>
  <c r="M35" i="12" s="1"/>
  <c r="AE77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  <c r="J56" i="1"/>
  <c r="J52" i="1"/>
  <c r="J51" i="1"/>
  <c r="J58" i="1"/>
  <c r="J55" i="1"/>
  <c r="J54" i="1"/>
  <c r="J49" i="1"/>
  <c r="J50" i="1"/>
  <c r="J60" i="1" s="1"/>
  <c r="A23" i="1"/>
  <c r="A24" i="1" s="1"/>
  <c r="G24" i="1" s="1"/>
  <c r="A27" i="1" s="1"/>
  <c r="A29" i="1" s="1"/>
  <c r="G29" i="1" s="1"/>
  <c r="G27" i="1" s="1"/>
  <c r="J39" i="1"/>
  <c r="J42" i="1" s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<sst xmlns="http://schemas.openxmlformats.org/spreadsheetml/2006/main" count="489" uniqueCount="226">
  <si>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</si>
  <si>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</si>
  <si>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</si>
  <si>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</si>
  <si>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</si>
  <si>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</si>
  <si>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</si>
  <si>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</si>
  <si>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</si>
  <si>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</si>
  <si>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</si>
  <si>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</si>
  <si>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</si>
  <si>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</si>
  <si>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</si>
  <si>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</si>
  <si>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</si>
  <si>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</si>
  <si>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</si>
  <si>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</si>
  <si>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</si>
  <si>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</si>
  <si>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</si>
  <si>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</si>
  <si>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</si>
  <si>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</si>
  <si>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</si>
  <si>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</si>
  <si>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</si>
  <si>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</si>
  <si>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</si>
  <si>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</si>
  <si>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</si>
  <si>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</si>
  <si>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</si>
  <si>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</si>
  <si>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</si>
  <si>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</si>
  <si>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</si>
  <si>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</si>
  <si>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</si>
  <si>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</si>
  <si>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</si>
  <si>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10436/01</t>
  </si>
  <si>
    <t>Výtah Kotlářská 11, Brno</t>
  </si>
  <si>
    <t>01</t>
  </si>
  <si>
    <t>Objekt:</t>
  </si>
  <si>
    <t>Rozpočet:</t>
  </si>
  <si>
    <t>10436</t>
  </si>
  <si>
    <t>Stavba</t>
  </si>
  <si>
    <t>Celkem za stavbu</t>
  </si>
  <si>
    <t>CZK</t>
  </si>
  <si>
    <t>Rekapitulace dílů</t>
  </si>
  <si>
    <t>Typ dílu</t>
  </si>
  <si>
    <t>00</t>
  </si>
  <si>
    <t>Vedlejší a ostatní náklady</t>
  </si>
  <si>
    <t>2</t>
  </si>
  <si>
    <t>Základy a zvláštní zakládání</t>
  </si>
  <si>
    <t>6</t>
  </si>
  <si>
    <t>Úpravy povrchu,podlahy</t>
  </si>
  <si>
    <t>9</t>
  </si>
  <si>
    <t>Ostatní konstrukce, bourání</t>
  </si>
  <si>
    <t>99</t>
  </si>
  <si>
    <t>Staveništní přesun hmot</t>
  </si>
  <si>
    <t>767</t>
  </si>
  <si>
    <t>Konstrukce zámečnické</t>
  </si>
  <si>
    <t>783</t>
  </si>
  <si>
    <t>Nátěry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</si>
  <si>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</si>
  <si>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</si>
  <si>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</si>
  <si>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</si>
  <si>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</si>
  <si>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</si>
  <si>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</si>
  <si>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</si>
  <si>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</si>
  <si>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</si>
  <si>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</si>
  <si>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</si>
  <si>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</si>
  <si>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</si>
  <si>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</si>
  <si>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</si>
  <si>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</si>
  <si>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</si>
  <si>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</si>
  <si>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</si>
  <si>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</si>
  <si>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</si>
  <si>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</si>
  <si>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</si>
  <si>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</si>
  <si>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</si>
  <si>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</si>
  <si>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</si>
  <si>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</si>
  <si>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</si>
  <si>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</si>
  <si>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</si>
  <si>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</si>
  <si>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</si>
  <si>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</si>
  <si>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00001</t>
  </si>
  <si>
    <t>Zařízení staveniště</t>
  </si>
  <si>
    <t>soub</t>
  </si>
  <si>
    <t>Vlastní</t>
  </si>
  <si>
    <t>Indiv</t>
  </si>
  <si>
    <t>POL1_1</t>
  </si>
  <si>
    <t>00005</t>
  </si>
  <si>
    <t>Průběžný úklid staveniště - mokrý+suchý</t>
  </si>
  <si>
    <t>POL12_0</t>
  </si>
  <si>
    <t>00006</t>
  </si>
  <si>
    <t>Závěrečný úklid staveniště - mokrý+suchý</t>
  </si>
  <si>
    <t>00007</t>
  </si>
  <si>
    <t>Vyklizení a vyčištění stavby</t>
  </si>
  <si>
    <t>00010</t>
  </si>
  <si>
    <t>Úprava elektroinstalací - světla, pohybová čidla v každém NP vč. kabeláže v lištách, revize</t>
  </si>
  <si>
    <t>soub.</t>
  </si>
  <si>
    <t>00002</t>
  </si>
  <si>
    <t>Vypracování PD, dílenská dokumentace</t>
  </si>
  <si>
    <t>POL3_0</t>
  </si>
  <si>
    <t>00004</t>
  </si>
  <si>
    <t>Dačasná dopravní značení</t>
  </si>
  <si>
    <t>Užívání veřejných ploch a prostranství</t>
  </si>
  <si>
    <t>00008</t>
  </si>
  <si>
    <t>Dokumentace skutečného provedení</t>
  </si>
  <si>
    <t>POL13_0</t>
  </si>
  <si>
    <t>00009</t>
  </si>
  <si>
    <t>Vypracování PD - plán BOZP</t>
  </si>
  <si>
    <t>275321411R00</t>
  </si>
  <si>
    <t>Železobeton základových patek C 25/30</t>
  </si>
  <si>
    <t>m3</t>
  </si>
  <si>
    <t>(3,14*0,7*0,7*0,5)*1,05</t>
  </si>
  <si>
    <t>VV</t>
  </si>
  <si>
    <t>275361821R00</t>
  </si>
  <si>
    <t>Výztuž základových patek z betonářské ocelí 10505</t>
  </si>
  <si>
    <t>t</t>
  </si>
  <si>
    <t>0,7693*0,15*1,05*2</t>
  </si>
  <si>
    <t>279320030RA0</t>
  </si>
  <si>
    <t>Základová zeď ŽB z betonu C16/20, tl.20cm</t>
  </si>
  <si>
    <t>m2</t>
  </si>
  <si>
    <t>POL2_1</t>
  </si>
  <si>
    <t>3,14*0,7*0,7*1,2</t>
  </si>
  <si>
    <t>713131130R00</t>
  </si>
  <si>
    <t>Izolace tepelná stěn vložením do konstrukce</t>
  </si>
  <si>
    <t>2*3,14*0,7*0,5</t>
  </si>
  <si>
    <t>28375766.A</t>
  </si>
  <si>
    <t>Deska polystyrén samozhášivý EPS 100 S</t>
  </si>
  <si>
    <t>2,198*0,01*1,2</t>
  </si>
  <si>
    <t>612403384R00</t>
  </si>
  <si>
    <t>Hrubá výplň rýh ve stěnách do 7x7 cm maltou ze SMS</t>
  </si>
  <si>
    <t>m</t>
  </si>
  <si>
    <t>28+13</t>
  </si>
  <si>
    <t>612471411R00</t>
  </si>
  <si>
    <t>Úprava vnitřních stěn aktivovaným štukem</t>
  </si>
  <si>
    <t>41*0,3</t>
  </si>
  <si>
    <t>767996802R00</t>
  </si>
  <si>
    <t>Demontáž atypických ocelových konstr. do100 kg</t>
  </si>
  <si>
    <t>kg</t>
  </si>
  <si>
    <t>100*6</t>
  </si>
  <si>
    <t>941955002R00</t>
  </si>
  <si>
    <t>Lešení lehké pomocné, výška podlahy do 1,9 m</t>
  </si>
  <si>
    <t>15*8</t>
  </si>
  <si>
    <t>974031132R00</t>
  </si>
  <si>
    <t>Vysekání rýh ve zdi cihelné 5 x 7 cm</t>
  </si>
  <si>
    <t>90001</t>
  </si>
  <si>
    <t>Provizorní zábradlí z dř.hranolů a OSB desek</t>
  </si>
  <si>
    <t>90021</t>
  </si>
  <si>
    <t>Hasící přístroj vč.revize, D+M</t>
  </si>
  <si>
    <t>ks</t>
  </si>
  <si>
    <t>999281111R00</t>
  </si>
  <si>
    <t>Přesun hmot pro opravy a údržbu do výšky 25 m</t>
  </si>
  <si>
    <t>767995104R00</t>
  </si>
  <si>
    <t>Výroba a montáž kov. atypických konstr. do 50 kg</t>
  </si>
  <si>
    <t>POL1_7</t>
  </si>
  <si>
    <t>Úprava zábradlí po odřezání dveří, doplnění madla, svislic, vč.povrchové úpravy : 45*2*6</t>
  </si>
  <si>
    <t>76701</t>
  </si>
  <si>
    <t>Ocel.zábradlí v.100m - doplnění 1/Z - popis viz.výpis prvků</t>
  </si>
  <si>
    <t>76702</t>
  </si>
  <si>
    <t>Ocel.podesta - popis viz.výpis prvků 2/Z</t>
  </si>
  <si>
    <t>154206930000</t>
  </si>
  <si>
    <t>Profil ocelový</t>
  </si>
  <si>
    <t>45*2*6*1,05</t>
  </si>
  <si>
    <t>783101821R00</t>
  </si>
  <si>
    <t>Odstranění nátěrů z ocel. konstrukcí "A" opálením</t>
  </si>
  <si>
    <t>783225100R00</t>
  </si>
  <si>
    <t>Nátěr syntetický kovových konstrukcí 2x + 1x email</t>
  </si>
  <si>
    <t>784191101R00</t>
  </si>
  <si>
    <t>Penetrace podkladu univerzální</t>
  </si>
  <si>
    <t>14,3*28</t>
  </si>
  <si>
    <t>784195212R00</t>
  </si>
  <si>
    <t>Malba tekutá, bílá, 2 x</t>
  </si>
  <si>
    <t>33001</t>
  </si>
  <si>
    <t>33002</t>
  </si>
  <si>
    <t>Montáž výtahu</t>
  </si>
  <si>
    <t>POL1_9</t>
  </si>
  <si>
    <t>33003</t>
  </si>
  <si>
    <t>OK šachty vč.ukončujících prvků, kotvení skel spojovacích prvků, ukončení mřížkou</t>
  </si>
  <si>
    <t>33004</t>
  </si>
  <si>
    <t>Opláštění šachty - sklo Connex, desky 1.PP</t>
  </si>
  <si>
    <t>33005</t>
  </si>
  <si>
    <t>Montáž šachty a nátěr</t>
  </si>
  <si>
    <t>33006</t>
  </si>
  <si>
    <t>Barva -nátěr konstrukcí vč.očištění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</si>
  <si>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</si>
  <si>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</si>
  <si>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</si>
  <si>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</si>
  <si>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</si>
  <si>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</si>
  <si>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</si>
  <si>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</si>
  <si>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</si>
  <si>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</si>
  <si>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</si>
  <si>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</si>
  <si>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</si>
  <si>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</si>
  <si>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</si>
  <si>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</si>
  <si>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SUM</t>
  </si>
  <si>
    <t>Poznámky uchazeče k zadání</t>
  </si>
  <si>
    <t>POPUZIV</t>
  </si>
  <si>
    <t>END</t>
  </si>
  <si>
    <t xml:space="preserve">Technologie výtahu vč.elektroinstalace, hlavního přívodu a nové rozvodné skříně vč. podružného měření (elektroměr)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</si>
</sst>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sheetProtection algorithmName="SHA-512" hashValue="KSCucpCLPkarLKn4g+j4CKHKqcEjVk6YjZCVaLrEQtEkDU74u9q+HNXcFcupYSgMSXvz9tXna4HGpt6jRmOa3A==" saltValue="EWCs8fkTdON3SbpnF76Gq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3"/>
      <c r="B2" s="80" t="s">
        <v>24</v>
      </c>
      <c r="C2" s="81"/>
      <c r="D2" s="82" t="s">
        <v>48</v>
      </c>
      <c r="E2" s="224" t="s">
        <v>44</v>
      </c>
      <c r="F2" s="225"/>
      <c r="G2" s="225"/>
      <c r="H2" s="225"/>
      <c r="I2" s="225"/>
      <c r="J2" s="226"/>
      <c r="O2" s="2"/>
    </row>
    <row r="3" spans="1:15" ht="27" customHeight="1" x14ac:dyDescent="0.2">
      <c r="A3" s="3"/>
      <c r="B3" s="83" t="s">
        <v>46</v>
      </c>
      <c r="C3" s="81"/>
      <c r="D3" s="84" t="s">
        <v>45</v>
      </c>
      <c r="E3" s="227" t="s">
        <v>44</v>
      </c>
      <c r="F3" s="228"/>
      <c r="G3" s="228"/>
      <c r="H3" s="228"/>
      <c r="I3" s="228"/>
      <c r="J3" s="229"/>
    </row>
    <row r="4" spans="1:15" ht="23.25" customHeight="1" x14ac:dyDescent="0.2">
      <c r="A4" s="79">
        <v>1157</v>
      </c>
      <c r="B4" s="85" t="s">
        <v>47</v>
      </c>
      <c r="C4" s="86"/>
      <c r="D4" s="87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1"/>
      <c r="E11" s="231"/>
      <c r="F11" s="231"/>
      <c r="G11" s="23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3"/>
      <c r="E12" s="213"/>
      <c r="F12" s="213"/>
      <c r="G12" s="21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4"/>
      <c r="E13" s="214"/>
      <c r="F13" s="214"/>
      <c r="G13" s="21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6"/>
      <c r="F16" s="207"/>
      <c r="G16" s="206"/>
      <c r="H16" s="207"/>
      <c r="I16" s="206">
        <f>SUMIF(F49:F59,A16,I49:I59)+SUMIF(F49:F59,"PSU",I49:I59)</f>
        <v>0</v>
      </c>
      <c r="J16" s="20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6"/>
      <c r="F17" s="207"/>
      <c r="G17" s="206"/>
      <c r="H17" s="207"/>
      <c r="I17" s="206">
        <f>SUMIF(F49:F59,A17,I49:I59)</f>
        <v>0</v>
      </c>
      <c r="J17" s="20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6"/>
      <c r="F18" s="207"/>
      <c r="G18" s="206"/>
      <c r="H18" s="207"/>
      <c r="I18" s="206">
        <f>SUMIF(F49:F59,A18,I49:I59)</f>
        <v>0</v>
      </c>
      <c r="J18" s="208"/>
    </row>
    <row r="19" spans="1:10" ht="23.25" customHeight="1" x14ac:dyDescent="0.2">
      <c r="A19" s="141" t="s">
        <v>75</v>
      </c>
      <c r="B19" s="57" t="s">
        <v>29</v>
      </c>
      <c r="C19" s="58"/>
      <c r="D19" s="59"/>
      <c r="E19" s="206"/>
      <c r="F19" s="207"/>
      <c r="G19" s="206"/>
      <c r="H19" s="207"/>
      <c r="I19" s="206">
        <f>SUMIF(F49:F59,A19,I49:I59)</f>
        <v>0</v>
      </c>
      <c r="J19" s="208"/>
    </row>
    <row r="20" spans="1:10" ht="23.25" customHeight="1" x14ac:dyDescent="0.2">
      <c r="A20" s="141" t="s">
        <v>76</v>
      </c>
      <c r="B20" s="57" t="s">
        <v>30</v>
      </c>
      <c r="C20" s="58"/>
      <c r="D20" s="59"/>
      <c r="E20" s="206"/>
      <c r="F20" s="207"/>
      <c r="G20" s="206"/>
      <c r="H20" s="207"/>
      <c r="I20" s="206">
        <f>SUMIF(F49:F59,A20,I49:I59)</f>
        <v>0</v>
      </c>
      <c r="J20" s="208"/>
    </row>
    <row r="21" spans="1:10" ht="23.25" customHeight="1" x14ac:dyDescent="0.2">
      <c r="A21" s="3"/>
      <c r="B21" s="74" t="s">
        <v>31</v>
      </c>
      <c r="C21" s="75"/>
      <c r="D21" s="76"/>
      <c r="E21" s="209"/>
      <c r="F21" s="234"/>
      <c r="G21" s="209"/>
      <c r="H21" s="234"/>
      <c r="I21" s="209">
        <f>SUM(I16:J20)</f>
        <v>0</v>
      </c>
      <c r="J21" s="21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4">
        <f>ZakladDPHSniVypocet</f>
        <v>0</v>
      </c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2">
        <f>IF(A24&gt;50, ROUNDUP(A23, 0), ROUNDDOWN(A23, 0))</f>
        <v>0</v>
      </c>
      <c r="H24" s="203"/>
      <c r="I24" s="20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4">
        <f>ZakladDPHZaklVypocet</f>
        <v>0</v>
      </c>
      <c r="H25" s="205"/>
      <c r="I25" s="20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1">
        <f>IF(A26&gt;50, ROUNDUP(A25, 0), ROUNDDOWN(A25, 0))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3">
        <f>CenaCelkem-(ZakladDPHSni+DPHSni+ZakladDPHZakl+DPHZakl)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2">
        <f>ZakladDPHSniVypocet+ZakladDPHZaklVypocet</f>
        <v>0</v>
      </c>
      <c r="H28" s="212"/>
      <c r="I28" s="21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1">
        <f>IF(A29&gt;50, ROUNDUP(A27, 0), ROUNDDOWN(A27, 0))</f>
        <v>0</v>
      </c>
      <c r="H29" s="211"/>
      <c r="I29" s="211"/>
      <c r="J29" s="124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43164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1" t="s">
        <v>2</v>
      </c>
      <c r="E35" s="20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49</v>
      </c>
      <c r="C39" s="194"/>
      <c r="D39" s="195"/>
      <c r="E39" s="195"/>
      <c r="F39" s="105">
        <f>'01 10436_01 Pol'!AE77</f>
        <v>0</v>
      </c>
      <c r="G39" s="106">
        <f>'01 10436_01 Pol'!AF77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6" t="s">
        <v>44</v>
      </c>
      <c r="D40" s="197"/>
      <c r="E40" s="197"/>
      <c r="F40" s="110">
        <f>'01 10436_01 Pol'!AE77</f>
        <v>0</v>
      </c>
      <c r="G40" s="111">
        <f>'01 10436_01 Pol'!AF77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4" t="s">
        <v>44</v>
      </c>
      <c r="D41" s="195"/>
      <c r="E41" s="195"/>
      <c r="F41" s="114">
        <f>'01 10436_01 Pol'!AE77</f>
        <v>0</v>
      </c>
      <c r="G41" s="107">
        <f>'01 10436_01 Pol'!AF77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198" t="s">
        <v>50</v>
      </c>
      <c r="C42" s="199"/>
      <c r="D42" s="199"/>
      <c r="E42" s="20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52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53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54</v>
      </c>
      <c r="C49" s="192" t="s">
        <v>55</v>
      </c>
      <c r="D49" s="193"/>
      <c r="E49" s="193"/>
      <c r="F49" s="137" t="s">
        <v>26</v>
      </c>
      <c r="G49" s="138"/>
      <c r="H49" s="138"/>
      <c r="I49" s="138">
        <f>'01 10436_01 Pol'!G8</f>
        <v>0</v>
      </c>
      <c r="J49" s="135" t="str">
        <f>IF(I60=0,"",I49/I60*100)</f>
        <v/>
      </c>
    </row>
    <row r="50" spans="1:10" ht="25.5" customHeight="1" x14ac:dyDescent="0.2">
      <c r="A50" s="127"/>
      <c r="B50" s="132" t="s">
        <v>56</v>
      </c>
      <c r="C50" s="192" t="s">
        <v>57</v>
      </c>
      <c r="D50" s="193"/>
      <c r="E50" s="193"/>
      <c r="F50" s="137" t="s">
        <v>26</v>
      </c>
      <c r="G50" s="138"/>
      <c r="H50" s="138"/>
      <c r="I50" s="138">
        <f>'01 10436_01 Pol'!G19</f>
        <v>0</v>
      </c>
      <c r="J50" s="135" t="str">
        <f>IF(I60=0,"",I50/I60*100)</f>
        <v/>
      </c>
    </row>
    <row r="51" spans="1:10" ht="25.5" customHeight="1" x14ac:dyDescent="0.2">
      <c r="A51" s="127"/>
      <c r="B51" s="132" t="s">
        <v>58</v>
      </c>
      <c r="C51" s="192" t="s">
        <v>59</v>
      </c>
      <c r="D51" s="193"/>
      <c r="E51" s="193"/>
      <c r="F51" s="137" t="s">
        <v>26</v>
      </c>
      <c r="G51" s="138"/>
      <c r="H51" s="138"/>
      <c r="I51" s="138">
        <f>'01 10436_01 Pol'!G30</f>
        <v>0</v>
      </c>
      <c r="J51" s="135" t="str">
        <f>IF(I60=0,"",I51/I60*100)</f>
        <v/>
      </c>
    </row>
    <row r="52" spans="1:10" ht="25.5" customHeight="1" x14ac:dyDescent="0.2">
      <c r="A52" s="127"/>
      <c r="B52" s="132" t="s">
        <v>60</v>
      </c>
      <c r="C52" s="192" t="s">
        <v>61</v>
      </c>
      <c r="D52" s="193"/>
      <c r="E52" s="193"/>
      <c r="F52" s="137" t="s">
        <v>26</v>
      </c>
      <c r="G52" s="138"/>
      <c r="H52" s="138"/>
      <c r="I52" s="138">
        <f>'01 10436_01 Pol'!G35</f>
        <v>0</v>
      </c>
      <c r="J52" s="135" t="str">
        <f>IF(I60=0,"",I52/I60*100)</f>
        <v/>
      </c>
    </row>
    <row r="53" spans="1:10" ht="25.5" customHeight="1" x14ac:dyDescent="0.2">
      <c r="A53" s="127"/>
      <c r="B53" s="132" t="s">
        <v>62</v>
      </c>
      <c r="C53" s="192" t="s">
        <v>63</v>
      </c>
      <c r="D53" s="193"/>
      <c r="E53" s="193"/>
      <c r="F53" s="137" t="s">
        <v>26</v>
      </c>
      <c r="G53" s="138"/>
      <c r="H53" s="138"/>
      <c r="I53" s="138">
        <f>'01 10436_01 Pol'!G44</f>
        <v>0</v>
      </c>
      <c r="J53" s="135" t="str">
        <f>IF(I60=0,"",I53/I60*100)</f>
        <v/>
      </c>
    </row>
    <row r="54" spans="1:10" ht="25.5" customHeight="1" x14ac:dyDescent="0.2">
      <c r="A54" s="127"/>
      <c r="B54" s="132" t="s">
        <v>64</v>
      </c>
      <c r="C54" s="192" t="s">
        <v>65</v>
      </c>
      <c r="D54" s="193"/>
      <c r="E54" s="193"/>
      <c r="F54" s="137" t="s">
        <v>27</v>
      </c>
      <c r="G54" s="138"/>
      <c r="H54" s="138"/>
      <c r="I54" s="138">
        <f>'01 10436_01 Pol'!G46</f>
        <v>0</v>
      </c>
      <c r="J54" s="135" t="str">
        <f>IF(I60=0,"",I54/I60*100)</f>
        <v/>
      </c>
    </row>
    <row r="55" spans="1:10" ht="25.5" customHeight="1" x14ac:dyDescent="0.2">
      <c r="A55" s="127"/>
      <c r="B55" s="132" t="s">
        <v>66</v>
      </c>
      <c r="C55" s="192" t="s">
        <v>67</v>
      </c>
      <c r="D55" s="193"/>
      <c r="E55" s="193"/>
      <c r="F55" s="137" t="s">
        <v>27</v>
      </c>
      <c r="G55" s="138"/>
      <c r="H55" s="138"/>
      <c r="I55" s="138">
        <f>'01 10436_01 Pol'!G53</f>
        <v>0</v>
      </c>
      <c r="J55" s="135" t="str">
        <f>IF(I60=0,"",I55/I60*100)</f>
        <v/>
      </c>
    </row>
    <row r="56" spans="1:10" ht="25.5" customHeight="1" x14ac:dyDescent="0.2">
      <c r="A56" s="127"/>
      <c r="B56" s="132" t="s">
        <v>68</v>
      </c>
      <c r="C56" s="192" t="s">
        <v>69</v>
      </c>
      <c r="D56" s="193"/>
      <c r="E56" s="193"/>
      <c r="F56" s="137" t="s">
        <v>27</v>
      </c>
      <c r="G56" s="138"/>
      <c r="H56" s="138"/>
      <c r="I56" s="138">
        <f>'01 10436_01 Pol'!G56</f>
        <v>0</v>
      </c>
      <c r="J56" s="135" t="str">
        <f>IF(I60=0,"",I56/I60*100)</f>
        <v/>
      </c>
    </row>
    <row r="57" spans="1:10" ht="25.5" customHeight="1" x14ac:dyDescent="0.2">
      <c r="A57" s="127"/>
      <c r="B57" s="132" t="s">
        <v>70</v>
      </c>
      <c r="C57" s="192" t="s">
        <v>71</v>
      </c>
      <c r="D57" s="193"/>
      <c r="E57" s="193"/>
      <c r="F57" s="137" t="s">
        <v>28</v>
      </c>
      <c r="G57" s="138"/>
      <c r="H57" s="138"/>
      <c r="I57" s="138">
        <f>'01 10436_01 Pol'!G60</f>
        <v>0</v>
      </c>
      <c r="J57" s="135" t="str">
        <f>IF(I60=0,"",I57/I60*100)</f>
        <v/>
      </c>
    </row>
    <row r="58" spans="1:10" ht="25.5" customHeight="1" x14ac:dyDescent="0.2">
      <c r="A58" s="127"/>
      <c r="B58" s="132" t="s">
        <v>72</v>
      </c>
      <c r="C58" s="192" t="s">
        <v>73</v>
      </c>
      <c r="D58" s="193"/>
      <c r="E58" s="193"/>
      <c r="F58" s="137" t="s">
        <v>74</v>
      </c>
      <c r="G58" s="138"/>
      <c r="H58" s="138"/>
      <c r="I58" s="138">
        <f>'01 10436_01 Pol'!G67</f>
        <v>0</v>
      </c>
      <c r="J58" s="135" t="str">
        <f>IF(I60=0,"",I58/I60*100)</f>
        <v/>
      </c>
    </row>
    <row r="59" spans="1:10" ht="25.5" customHeight="1" x14ac:dyDescent="0.2">
      <c r="A59" s="127"/>
      <c r="B59" s="132" t="s">
        <v>75</v>
      </c>
      <c r="C59" s="192" t="s">
        <v>29</v>
      </c>
      <c r="D59" s="193"/>
      <c r="E59" s="193"/>
      <c r="F59" s="137" t="s">
        <v>75</v>
      </c>
      <c r="G59" s="138"/>
      <c r="H59" s="138"/>
      <c r="I59" s="138">
        <f>G59+H59</f>
        <v>0</v>
      </c>
      <c r="J59" s="135" t="str">
        <f>IF(I60=0,"",I59/I60*100)</f>
        <v/>
      </c>
    </row>
    <row r="60" spans="1:10" ht="25.5" customHeight="1" x14ac:dyDescent="0.2">
      <c r="A60" s="128"/>
      <c r="B60" s="133" t="s">
        <v>1</v>
      </c>
      <c r="C60" s="133"/>
      <c r="D60" s="134"/>
      <c r="E60" s="134"/>
      <c r="F60" s="139"/>
      <c r="G60" s="140"/>
      <c r="H60" s="140"/>
      <c r="I60" s="140">
        <f>SUM(I49:I59)</f>
        <v>0</v>
      </c>
      <c r="J60" s="136">
        <f>SUM(J49:J59)</f>
        <v>0</v>
      </c>
    </row>
    <row r="61" spans="1:10" x14ac:dyDescent="0.2">
      <c r="F61" s="92"/>
      <c r="G61" s="91"/>
      <c r="H61" s="92"/>
      <c r="I61" s="91"/>
      <c r="J61" s="93"/>
    </row>
    <row r="62" spans="1:10" x14ac:dyDescent="0.2">
      <c r="F62" s="92"/>
      <c r="G62" s="91"/>
      <c r="H62" s="92"/>
      <c r="I62" s="91"/>
      <c r="J62" s="93"/>
    </row>
    <row r="63" spans="1:10" x14ac:dyDescent="0.2">
      <c r="F63" s="92"/>
      <c r="G63" s="91"/>
      <c r="H63" s="92"/>
      <c r="I63" s="91"/>
      <c r="J63" s="93"/>
    </row>
  </sheetData>
  <sheetProtection algorithmName="SHA-512" hashValue="z0iBI75ACqJzjp/ttN/XIhDPxRgNKYcYDZtu9eDg7kf9sjgu47atQN5rx/xqtSxxYpmz1oskGfY1TIjoyoDbHQ==" saltValue="vjXrET72Xn2nqQieUSAUm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8" t="s">
        <v>8</v>
      </c>
      <c r="B2" s="77"/>
      <c r="C2" s="237"/>
      <c r="D2" s="237"/>
      <c r="E2" s="237"/>
      <c r="F2" s="237"/>
      <c r="G2" s="238"/>
    </row>
    <row r="3" spans="1:7" ht="24.95" customHeight="1" x14ac:dyDescent="0.2">
      <c r="A3" s="78" t="s">
        <v>9</v>
      </c>
      <c r="B3" s="77"/>
      <c r="C3" s="237"/>
      <c r="D3" s="237"/>
      <c r="E3" s="237"/>
      <c r="F3" s="237"/>
      <c r="G3" s="238"/>
    </row>
    <row r="4" spans="1:7" ht="24.95" customHeight="1" x14ac:dyDescent="0.2">
      <c r="A4" s="78" t="s">
        <v>10</v>
      </c>
      <c r="B4" s="77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sheetProtection algorithmName="SHA-512" hashValue="RJMG/4KOcQ3Qs8dlMbexqGabVz01sZVPtvPOGvk+ovoMXVAEm6CaTFijCxkcP22xqWi/U1C2DXcVLCRk0jTfEw==" saltValue="kY82pSVkbsRE7LzTwV3Xf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A63" sqref="AA6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G1" t="s">
        <v>77</v>
      </c>
    </row>
    <row r="2" spans="1:60" ht="24.95" customHeight="1" x14ac:dyDescent="0.2">
      <c r="A2" s="143" t="s">
        <v>8</v>
      </c>
      <c r="B2" s="77" t="s">
        <v>48</v>
      </c>
      <c r="C2" s="240" t="s">
        <v>44</v>
      </c>
      <c r="D2" s="241"/>
      <c r="E2" s="241"/>
      <c r="F2" s="241"/>
      <c r="G2" s="242"/>
      <c r="AG2" t="s">
        <v>78</v>
      </c>
    </row>
    <row r="3" spans="1:60" ht="24.95" customHeight="1" x14ac:dyDescent="0.2">
      <c r="A3" s="143" t="s">
        <v>9</v>
      </c>
      <c r="B3" s="77" t="s">
        <v>45</v>
      </c>
      <c r="C3" s="240" t="s">
        <v>44</v>
      </c>
      <c r="D3" s="241"/>
      <c r="E3" s="241"/>
      <c r="F3" s="241"/>
      <c r="G3" s="242"/>
      <c r="AC3" s="90" t="s">
        <v>78</v>
      </c>
      <c r="AG3" t="s">
        <v>79</v>
      </c>
    </row>
    <row r="4" spans="1:60" ht="24.95" customHeight="1" x14ac:dyDescent="0.2">
      <c r="A4" s="144" t="s">
        <v>10</v>
      </c>
      <c r="B4" s="145" t="s">
        <v>43</v>
      </c>
      <c r="C4" s="243" t="s">
        <v>44</v>
      </c>
      <c r="D4" s="244"/>
      <c r="E4" s="244"/>
      <c r="F4" s="244"/>
      <c r="G4" s="245"/>
      <c r="AG4" t="s">
        <v>80</v>
      </c>
    </row>
    <row r="5" spans="1:60" x14ac:dyDescent="0.2">
      <c r="D5" s="142"/>
    </row>
    <row r="6" spans="1:60" ht="38.25" x14ac:dyDescent="0.2">
      <c r="A6" s="147" t="s">
        <v>81</v>
      </c>
      <c r="B6" s="149" t="s">
        <v>82</v>
      </c>
      <c r="C6" s="149" t="s">
        <v>83</v>
      </c>
      <c r="D6" s="148" t="s">
        <v>84</v>
      </c>
      <c r="E6" s="147" t="s">
        <v>85</v>
      </c>
      <c r="F6" s="146" t="s">
        <v>86</v>
      </c>
      <c r="G6" s="147" t="s">
        <v>31</v>
      </c>
      <c r="H6" s="150" t="s">
        <v>32</v>
      </c>
      <c r="I6" s="150" t="s">
        <v>87</v>
      </c>
      <c r="J6" s="150" t="s">
        <v>33</v>
      </c>
      <c r="K6" s="150" t="s">
        <v>88</v>
      </c>
      <c r="L6" s="150" t="s">
        <v>89</v>
      </c>
      <c r="M6" s="150" t="s">
        <v>90</v>
      </c>
      <c r="N6" s="150" t="s">
        <v>91</v>
      </c>
      <c r="O6" s="150" t="s">
        <v>92</v>
      </c>
      <c r="P6" s="150" t="s">
        <v>93</v>
      </c>
      <c r="Q6" s="150" t="s">
        <v>94</v>
      </c>
      <c r="R6" s="150" t="s">
        <v>95</v>
      </c>
      <c r="S6" s="150" t="s">
        <v>96</v>
      </c>
      <c r="T6" s="150" t="s">
        <v>97</v>
      </c>
      <c r="U6" s="150" t="s">
        <v>98</v>
      </c>
      <c r="V6" s="150" t="s">
        <v>99</v>
      </c>
      <c r="W6" s="150" t="s">
        <v>100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5" t="s">
        <v>101</v>
      </c>
      <c r="B8" s="166" t="s">
        <v>54</v>
      </c>
      <c r="C8" s="184" t="s">
        <v>55</v>
      </c>
      <c r="D8" s="167"/>
      <c r="E8" s="168"/>
      <c r="F8" s="169"/>
      <c r="G8" s="170">
        <f>SUMIF(AG9:AG18,"&lt;&gt;NOR",G9:G18)</f>
        <v>0</v>
      </c>
      <c r="H8" s="164"/>
      <c r="I8" s="164">
        <f>SUM(I9:I18)</f>
        <v>0</v>
      </c>
      <c r="J8" s="164"/>
      <c r="K8" s="164">
        <f>SUM(K9:K18)</f>
        <v>0</v>
      </c>
      <c r="L8" s="164"/>
      <c r="M8" s="164">
        <f>SUM(M9:M18)</f>
        <v>0</v>
      </c>
      <c r="N8" s="164"/>
      <c r="O8" s="164">
        <f>SUM(O9:O18)</f>
        <v>0</v>
      </c>
      <c r="P8" s="164"/>
      <c r="Q8" s="164">
        <f>SUM(Q9:Q18)</f>
        <v>0</v>
      </c>
      <c r="R8" s="164"/>
      <c r="S8" s="164"/>
      <c r="T8" s="164"/>
      <c r="U8" s="164"/>
      <c r="V8" s="164">
        <f>SUM(V9:V18)</f>
        <v>0</v>
      </c>
      <c r="W8" s="164"/>
      <c r="AG8" t="s">
        <v>102</v>
      </c>
    </row>
    <row r="9" spans="1:60" outlineLevel="1" x14ac:dyDescent="0.2">
      <c r="A9" s="177">
        <v>1</v>
      </c>
      <c r="B9" s="178" t="s">
        <v>103</v>
      </c>
      <c r="C9" s="185" t="s">
        <v>104</v>
      </c>
      <c r="D9" s="179" t="s">
        <v>105</v>
      </c>
      <c r="E9" s="180">
        <v>1</v>
      </c>
      <c r="F9" s="181"/>
      <c r="G9" s="182">
        <f t="shared" ref="G9:G18" si="0">ROUND(E9*F9,2)</f>
        <v>0</v>
      </c>
      <c r="H9" s="161"/>
      <c r="I9" s="160">
        <f t="shared" ref="I9:I18" si="1">ROUND(E9*H9,2)</f>
        <v>0</v>
      </c>
      <c r="J9" s="161"/>
      <c r="K9" s="160">
        <f t="shared" ref="K9:K18" si="2">ROUND(E9*J9,2)</f>
        <v>0</v>
      </c>
      <c r="L9" s="160">
        <v>15</v>
      </c>
      <c r="M9" s="160">
        <f t="shared" ref="M9:M18" si="3">G9*(1+L9/100)</f>
        <v>0</v>
      </c>
      <c r="N9" s="160">
        <v>0</v>
      </c>
      <c r="O9" s="160">
        <f t="shared" ref="O9:O18" si="4">ROUND(E9*N9,2)</f>
        <v>0</v>
      </c>
      <c r="P9" s="160">
        <v>0</v>
      </c>
      <c r="Q9" s="160">
        <f t="shared" ref="Q9:Q18" si="5">ROUND(E9*P9,2)</f>
        <v>0</v>
      </c>
      <c r="R9" s="160"/>
      <c r="S9" s="160" t="s">
        <v>106</v>
      </c>
      <c r="T9" s="160" t="s">
        <v>107</v>
      </c>
      <c r="U9" s="160">
        <v>0</v>
      </c>
      <c r="V9" s="160">
        <f t="shared" ref="V9:V18" si="6">ROUND(E9*U9,2)</f>
        <v>0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7">
        <v>2</v>
      </c>
      <c r="B10" s="178" t="s">
        <v>109</v>
      </c>
      <c r="C10" s="185" t="s">
        <v>110</v>
      </c>
      <c r="D10" s="179" t="s">
        <v>105</v>
      </c>
      <c r="E10" s="180">
        <v>1</v>
      </c>
      <c r="F10" s="181"/>
      <c r="G10" s="182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15</v>
      </c>
      <c r="M10" s="160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106</v>
      </c>
      <c r="T10" s="160" t="s">
        <v>107</v>
      </c>
      <c r="U10" s="160">
        <v>0</v>
      </c>
      <c r="V10" s="160">
        <f t="shared" si="6"/>
        <v>0</v>
      </c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7">
        <v>3</v>
      </c>
      <c r="B11" s="178" t="s">
        <v>112</v>
      </c>
      <c r="C11" s="185" t="s">
        <v>113</v>
      </c>
      <c r="D11" s="179" t="s">
        <v>105</v>
      </c>
      <c r="E11" s="180">
        <v>1</v>
      </c>
      <c r="F11" s="181"/>
      <c r="G11" s="182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15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106</v>
      </c>
      <c r="T11" s="160" t="s">
        <v>107</v>
      </c>
      <c r="U11" s="160">
        <v>0</v>
      </c>
      <c r="V11" s="160">
        <f t="shared" si="6"/>
        <v>0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111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7">
        <v>4</v>
      </c>
      <c r="B12" s="178" t="s">
        <v>114</v>
      </c>
      <c r="C12" s="185" t="s">
        <v>115</v>
      </c>
      <c r="D12" s="179" t="s">
        <v>105</v>
      </c>
      <c r="E12" s="180">
        <v>1</v>
      </c>
      <c r="F12" s="181"/>
      <c r="G12" s="182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15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106</v>
      </c>
      <c r="T12" s="160" t="s">
        <v>107</v>
      </c>
      <c r="U12" s="160">
        <v>0</v>
      </c>
      <c r="V12" s="160">
        <f t="shared" si="6"/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7">
        <v>5</v>
      </c>
      <c r="B13" s="178" t="s">
        <v>116</v>
      </c>
      <c r="C13" s="185" t="s">
        <v>117</v>
      </c>
      <c r="D13" s="179" t="s">
        <v>118</v>
      </c>
      <c r="E13" s="180">
        <v>1</v>
      </c>
      <c r="F13" s="181"/>
      <c r="G13" s="182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106</v>
      </c>
      <c r="T13" s="160" t="s">
        <v>107</v>
      </c>
      <c r="U13" s="160">
        <v>0</v>
      </c>
      <c r="V13" s="160">
        <f t="shared" si="6"/>
        <v>0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108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7">
        <v>6</v>
      </c>
      <c r="B14" s="178" t="s">
        <v>119</v>
      </c>
      <c r="C14" s="185" t="s">
        <v>120</v>
      </c>
      <c r="D14" s="179" t="s">
        <v>105</v>
      </c>
      <c r="E14" s="180">
        <v>1</v>
      </c>
      <c r="F14" s="181"/>
      <c r="G14" s="182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106</v>
      </c>
      <c r="T14" s="160" t="s">
        <v>107</v>
      </c>
      <c r="U14" s="160">
        <v>0</v>
      </c>
      <c r="V14" s="160">
        <f t="shared" si="6"/>
        <v>0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7">
        <v>7</v>
      </c>
      <c r="B15" s="178" t="s">
        <v>122</v>
      </c>
      <c r="C15" s="185" t="s">
        <v>123</v>
      </c>
      <c r="D15" s="179" t="s">
        <v>105</v>
      </c>
      <c r="E15" s="180">
        <v>1</v>
      </c>
      <c r="F15" s="181"/>
      <c r="G15" s="182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106</v>
      </c>
      <c r="T15" s="160" t="s">
        <v>107</v>
      </c>
      <c r="U15" s="160">
        <v>0</v>
      </c>
      <c r="V15" s="160">
        <f t="shared" si="6"/>
        <v>0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7">
        <v>8</v>
      </c>
      <c r="B16" s="178" t="s">
        <v>112</v>
      </c>
      <c r="C16" s="185" t="s">
        <v>124</v>
      </c>
      <c r="D16" s="179" t="s">
        <v>105</v>
      </c>
      <c r="E16" s="180">
        <v>1</v>
      </c>
      <c r="F16" s="181"/>
      <c r="G16" s="182">
        <f t="shared" si="0"/>
        <v>0</v>
      </c>
      <c r="H16" s="161"/>
      <c r="I16" s="160">
        <f t="shared" si="1"/>
        <v>0</v>
      </c>
      <c r="J16" s="161"/>
      <c r="K16" s="160">
        <f t="shared" si="2"/>
        <v>0</v>
      </c>
      <c r="L16" s="160">
        <v>15</v>
      </c>
      <c r="M16" s="160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106</v>
      </c>
      <c r="T16" s="160" t="s">
        <v>107</v>
      </c>
      <c r="U16" s="160">
        <v>0</v>
      </c>
      <c r="V16" s="160">
        <f t="shared" si="6"/>
        <v>0</v>
      </c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7">
        <v>9</v>
      </c>
      <c r="B17" s="178" t="s">
        <v>125</v>
      </c>
      <c r="C17" s="185" t="s">
        <v>126</v>
      </c>
      <c r="D17" s="179" t="s">
        <v>105</v>
      </c>
      <c r="E17" s="180">
        <v>1</v>
      </c>
      <c r="F17" s="181"/>
      <c r="G17" s="182">
        <f t="shared" si="0"/>
        <v>0</v>
      </c>
      <c r="H17" s="161"/>
      <c r="I17" s="160">
        <f t="shared" si="1"/>
        <v>0</v>
      </c>
      <c r="J17" s="161"/>
      <c r="K17" s="160">
        <f t="shared" si="2"/>
        <v>0</v>
      </c>
      <c r="L17" s="160">
        <v>15</v>
      </c>
      <c r="M17" s="160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106</v>
      </c>
      <c r="T17" s="160" t="s">
        <v>107</v>
      </c>
      <c r="U17" s="160">
        <v>0</v>
      </c>
      <c r="V17" s="160">
        <f t="shared" si="6"/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7">
        <v>10</v>
      </c>
      <c r="B18" s="178" t="s">
        <v>128</v>
      </c>
      <c r="C18" s="185" t="s">
        <v>129</v>
      </c>
      <c r="D18" s="179" t="s">
        <v>105</v>
      </c>
      <c r="E18" s="180">
        <v>1</v>
      </c>
      <c r="F18" s="181"/>
      <c r="G18" s="182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15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106</v>
      </c>
      <c r="T18" s="160" t="s">
        <v>107</v>
      </c>
      <c r="U18" s="160">
        <v>0</v>
      </c>
      <c r="V18" s="160">
        <f t="shared" si="6"/>
        <v>0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5" t="s">
        <v>101</v>
      </c>
      <c r="B19" s="166" t="s">
        <v>56</v>
      </c>
      <c r="C19" s="184" t="s">
        <v>57</v>
      </c>
      <c r="D19" s="167"/>
      <c r="E19" s="168"/>
      <c r="F19" s="169"/>
      <c r="G19" s="170">
        <f>SUMIF(AG20:AG29,"&lt;&gt;NOR",G20:G29)</f>
        <v>0</v>
      </c>
      <c r="H19" s="164"/>
      <c r="I19" s="164">
        <f>SUM(I20:I29)</f>
        <v>0</v>
      </c>
      <c r="J19" s="164"/>
      <c r="K19" s="164">
        <f>SUM(K20:K29)</f>
        <v>0</v>
      </c>
      <c r="L19" s="164"/>
      <c r="M19" s="164">
        <f>SUM(M20:M29)</f>
        <v>0</v>
      </c>
      <c r="N19" s="164"/>
      <c r="O19" s="164">
        <f>SUM(O20:O29)</f>
        <v>0</v>
      </c>
      <c r="P19" s="164"/>
      <c r="Q19" s="164">
        <f>SUM(Q20:Q29)</f>
        <v>0</v>
      </c>
      <c r="R19" s="164"/>
      <c r="S19" s="164"/>
      <c r="T19" s="164"/>
      <c r="U19" s="164"/>
      <c r="V19" s="164">
        <f>SUM(V20:V29)</f>
        <v>0</v>
      </c>
      <c r="W19" s="164"/>
      <c r="AG19" t="s">
        <v>102</v>
      </c>
    </row>
    <row r="20" spans="1:60" outlineLevel="1" x14ac:dyDescent="0.2">
      <c r="A20" s="171">
        <v>14</v>
      </c>
      <c r="B20" s="172" t="s">
        <v>130</v>
      </c>
      <c r="C20" s="186" t="s">
        <v>131</v>
      </c>
      <c r="D20" s="173" t="s">
        <v>132</v>
      </c>
      <c r="E20" s="174">
        <v>0.80779999999999996</v>
      </c>
      <c r="F20" s="175"/>
      <c r="G20" s="176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15</v>
      </c>
      <c r="M20" s="160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0"/>
      <c r="S20" s="160" t="s">
        <v>106</v>
      </c>
      <c r="T20" s="160" t="s">
        <v>107</v>
      </c>
      <c r="U20" s="160">
        <v>0</v>
      </c>
      <c r="V20" s="160">
        <f>ROUND(E20*U20,2)</f>
        <v>0</v>
      </c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133</v>
      </c>
      <c r="D21" s="162"/>
      <c r="E21" s="163">
        <v>0.81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134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1">
        <v>15</v>
      </c>
      <c r="B22" s="172" t="s">
        <v>135</v>
      </c>
      <c r="C22" s="186" t="s">
        <v>136</v>
      </c>
      <c r="D22" s="173" t="s">
        <v>137</v>
      </c>
      <c r="E22" s="174">
        <v>0.24</v>
      </c>
      <c r="F22" s="175"/>
      <c r="G22" s="176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15</v>
      </c>
      <c r="M22" s="160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106</v>
      </c>
      <c r="T22" s="160" t="s">
        <v>107</v>
      </c>
      <c r="U22" s="160">
        <v>0</v>
      </c>
      <c r="V22" s="160">
        <f>ROUND(E22*U22,2)</f>
        <v>0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138</v>
      </c>
      <c r="D23" s="162"/>
      <c r="E23" s="163">
        <v>0.24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1">
        <v>16</v>
      </c>
      <c r="B24" s="172" t="s">
        <v>139</v>
      </c>
      <c r="C24" s="186" t="s">
        <v>140</v>
      </c>
      <c r="D24" s="173" t="s">
        <v>141</v>
      </c>
      <c r="E24" s="174">
        <v>1.85</v>
      </c>
      <c r="F24" s="175"/>
      <c r="G24" s="176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15</v>
      </c>
      <c r="M24" s="160">
        <f>G24*(1+L24/100)</f>
        <v>0</v>
      </c>
      <c r="N24" s="160">
        <v>0</v>
      </c>
      <c r="O24" s="160">
        <f>ROUND(E24*N24,2)</f>
        <v>0</v>
      </c>
      <c r="P24" s="160">
        <v>0</v>
      </c>
      <c r="Q24" s="160">
        <f>ROUND(E24*P24,2)</f>
        <v>0</v>
      </c>
      <c r="R24" s="160"/>
      <c r="S24" s="160" t="s">
        <v>106</v>
      </c>
      <c r="T24" s="160" t="s">
        <v>107</v>
      </c>
      <c r="U24" s="160">
        <v>0</v>
      </c>
      <c r="V24" s="160">
        <f>ROUND(E24*U24,2)</f>
        <v>0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142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7" t="s">
        <v>143</v>
      </c>
      <c r="D25" s="162"/>
      <c r="E25" s="163">
        <v>1.85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134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1">
        <v>17</v>
      </c>
      <c r="B26" s="172" t="s">
        <v>144</v>
      </c>
      <c r="C26" s="186" t="s">
        <v>145</v>
      </c>
      <c r="D26" s="173" t="s">
        <v>141</v>
      </c>
      <c r="E26" s="174">
        <v>2.198</v>
      </c>
      <c r="F26" s="175"/>
      <c r="G26" s="176">
        <f>ROUND(E26*F26,2)</f>
        <v>0</v>
      </c>
      <c r="H26" s="161"/>
      <c r="I26" s="160">
        <f>ROUND(E26*H26,2)</f>
        <v>0</v>
      </c>
      <c r="J26" s="161"/>
      <c r="K26" s="160">
        <f>ROUND(E26*J26,2)</f>
        <v>0</v>
      </c>
      <c r="L26" s="160">
        <v>15</v>
      </c>
      <c r="M26" s="160">
        <f>G26*(1+L26/100)</f>
        <v>0</v>
      </c>
      <c r="N26" s="160">
        <v>0</v>
      </c>
      <c r="O26" s="160">
        <f>ROUND(E26*N26,2)</f>
        <v>0</v>
      </c>
      <c r="P26" s="160">
        <v>0</v>
      </c>
      <c r="Q26" s="160">
        <f>ROUND(E26*P26,2)</f>
        <v>0</v>
      </c>
      <c r="R26" s="160"/>
      <c r="S26" s="160" t="s">
        <v>106</v>
      </c>
      <c r="T26" s="160" t="s">
        <v>107</v>
      </c>
      <c r="U26" s="160">
        <v>0</v>
      </c>
      <c r="V26" s="160">
        <f>ROUND(E26*U26,2)</f>
        <v>0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108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7" t="s">
        <v>146</v>
      </c>
      <c r="D27" s="162"/>
      <c r="E27" s="163">
        <v>2.2000000000000002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134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1">
        <v>18</v>
      </c>
      <c r="B28" s="172" t="s">
        <v>147</v>
      </c>
      <c r="C28" s="186" t="s">
        <v>148</v>
      </c>
      <c r="D28" s="173" t="s">
        <v>132</v>
      </c>
      <c r="E28" s="174">
        <v>2.64E-2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106</v>
      </c>
      <c r="T28" s="160" t="s">
        <v>107</v>
      </c>
      <c r="U28" s="160">
        <v>0</v>
      </c>
      <c r="V28" s="160">
        <f>ROUND(E28*U28,2)</f>
        <v>0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7" t="s">
        <v>149</v>
      </c>
      <c r="D29" s="162"/>
      <c r="E29" s="163">
        <v>0.03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134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65" t="s">
        <v>101</v>
      </c>
      <c r="B30" s="166" t="s">
        <v>58</v>
      </c>
      <c r="C30" s="184" t="s">
        <v>59</v>
      </c>
      <c r="D30" s="167"/>
      <c r="E30" s="168"/>
      <c r="F30" s="169"/>
      <c r="G30" s="170">
        <f>SUMIF(AG31:AG34,"&lt;&gt;NOR",G31:G34)</f>
        <v>0</v>
      </c>
      <c r="H30" s="164"/>
      <c r="I30" s="164">
        <f>SUM(I31:I34)</f>
        <v>0</v>
      </c>
      <c r="J30" s="164"/>
      <c r="K30" s="164">
        <f>SUM(K31:K34)</f>
        <v>0</v>
      </c>
      <c r="L30" s="164"/>
      <c r="M30" s="164">
        <f>SUM(M31:M34)</f>
        <v>0</v>
      </c>
      <c r="N30" s="164"/>
      <c r="O30" s="164">
        <f>SUM(O31:O34)</f>
        <v>0</v>
      </c>
      <c r="P30" s="164"/>
      <c r="Q30" s="164">
        <f>SUM(Q31:Q34)</f>
        <v>0</v>
      </c>
      <c r="R30" s="164"/>
      <c r="S30" s="164"/>
      <c r="T30" s="164"/>
      <c r="U30" s="164"/>
      <c r="V30" s="164">
        <f>SUM(V31:V34)</f>
        <v>0</v>
      </c>
      <c r="W30" s="164"/>
      <c r="AG30" t="s">
        <v>102</v>
      </c>
    </row>
    <row r="31" spans="1:60" ht="22.5" outlineLevel="1" x14ac:dyDescent="0.2">
      <c r="A31" s="171">
        <v>19</v>
      </c>
      <c r="B31" s="172" t="s">
        <v>150</v>
      </c>
      <c r="C31" s="186" t="s">
        <v>151</v>
      </c>
      <c r="D31" s="173" t="s">
        <v>152</v>
      </c>
      <c r="E31" s="174">
        <v>41</v>
      </c>
      <c r="F31" s="175"/>
      <c r="G31" s="176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15</v>
      </c>
      <c r="M31" s="160">
        <f>G31*(1+L31/100)</f>
        <v>0</v>
      </c>
      <c r="N31" s="160">
        <v>0</v>
      </c>
      <c r="O31" s="160">
        <f>ROUND(E31*N31,2)</f>
        <v>0</v>
      </c>
      <c r="P31" s="160">
        <v>0</v>
      </c>
      <c r="Q31" s="160">
        <f>ROUND(E31*P31,2)</f>
        <v>0</v>
      </c>
      <c r="R31" s="160"/>
      <c r="S31" s="160" t="s">
        <v>106</v>
      </c>
      <c r="T31" s="160" t="s">
        <v>107</v>
      </c>
      <c r="U31" s="160">
        <v>0</v>
      </c>
      <c r="V31" s="160">
        <f>ROUND(E31*U31,2)</f>
        <v>0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108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153</v>
      </c>
      <c r="D32" s="162"/>
      <c r="E32" s="163">
        <v>41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1">
        <v>20</v>
      </c>
      <c r="B33" s="172" t="s">
        <v>154</v>
      </c>
      <c r="C33" s="186" t="s">
        <v>155</v>
      </c>
      <c r="D33" s="173" t="s">
        <v>141</v>
      </c>
      <c r="E33" s="174">
        <v>12.3</v>
      </c>
      <c r="F33" s="175"/>
      <c r="G33" s="176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15</v>
      </c>
      <c r="M33" s="160">
        <f>G33*(1+L33/100)</f>
        <v>0</v>
      </c>
      <c r="N33" s="160">
        <v>0</v>
      </c>
      <c r="O33" s="160">
        <f>ROUND(E33*N33,2)</f>
        <v>0</v>
      </c>
      <c r="P33" s="160">
        <v>0</v>
      </c>
      <c r="Q33" s="160">
        <f>ROUND(E33*P33,2)</f>
        <v>0</v>
      </c>
      <c r="R33" s="160"/>
      <c r="S33" s="160" t="s">
        <v>106</v>
      </c>
      <c r="T33" s="160" t="s">
        <v>107</v>
      </c>
      <c r="U33" s="160">
        <v>0</v>
      </c>
      <c r="V33" s="160">
        <f>ROUND(E33*U33,2)</f>
        <v>0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108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7" t="s">
        <v>156</v>
      </c>
      <c r="D34" s="162"/>
      <c r="E34" s="163">
        <v>12.3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134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5" t="s">
        <v>101</v>
      </c>
      <c r="B35" s="166" t="s">
        <v>60</v>
      </c>
      <c r="C35" s="184" t="s">
        <v>61</v>
      </c>
      <c r="D35" s="167"/>
      <c r="E35" s="168"/>
      <c r="F35" s="169"/>
      <c r="G35" s="170">
        <f>SUMIF(AG36:AG43,"&lt;&gt;NOR",G36:G43)</f>
        <v>0</v>
      </c>
      <c r="H35" s="164"/>
      <c r="I35" s="164">
        <f>SUM(I36:I43)</f>
        <v>0</v>
      </c>
      <c r="J35" s="164"/>
      <c r="K35" s="164">
        <f>SUM(K36:K43)</f>
        <v>0</v>
      </c>
      <c r="L35" s="164"/>
      <c r="M35" s="164">
        <f>SUM(M36:M43)</f>
        <v>0</v>
      </c>
      <c r="N35" s="164"/>
      <c r="O35" s="164">
        <f>SUM(O36:O43)</f>
        <v>0</v>
      </c>
      <c r="P35" s="164"/>
      <c r="Q35" s="164">
        <f>SUM(Q36:Q43)</f>
        <v>0</v>
      </c>
      <c r="R35" s="164"/>
      <c r="S35" s="164"/>
      <c r="T35" s="164"/>
      <c r="U35" s="164"/>
      <c r="V35" s="164">
        <f>SUM(V36:V43)</f>
        <v>0</v>
      </c>
      <c r="W35" s="164"/>
      <c r="AG35" t="s">
        <v>102</v>
      </c>
    </row>
    <row r="36" spans="1:60" outlineLevel="1" x14ac:dyDescent="0.2">
      <c r="A36" s="171">
        <v>21</v>
      </c>
      <c r="B36" s="172" t="s">
        <v>157</v>
      </c>
      <c r="C36" s="186" t="s">
        <v>158</v>
      </c>
      <c r="D36" s="173" t="s">
        <v>159</v>
      </c>
      <c r="E36" s="174">
        <v>600</v>
      </c>
      <c r="F36" s="175"/>
      <c r="G36" s="176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15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106</v>
      </c>
      <c r="T36" s="160" t="s">
        <v>107</v>
      </c>
      <c r="U36" s="160">
        <v>0</v>
      </c>
      <c r="V36" s="160">
        <f>ROUND(E36*U36,2)</f>
        <v>0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108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160</v>
      </c>
      <c r="D37" s="162"/>
      <c r="E37" s="163">
        <v>600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134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1">
        <v>22</v>
      </c>
      <c r="B38" s="172" t="s">
        <v>161</v>
      </c>
      <c r="C38" s="186" t="s">
        <v>162</v>
      </c>
      <c r="D38" s="173" t="s">
        <v>141</v>
      </c>
      <c r="E38" s="174">
        <v>120</v>
      </c>
      <c r="F38" s="175"/>
      <c r="G38" s="176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15</v>
      </c>
      <c r="M38" s="160">
        <f>G38*(1+L38/100)</f>
        <v>0</v>
      </c>
      <c r="N38" s="160">
        <v>0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 t="s">
        <v>106</v>
      </c>
      <c r="T38" s="160" t="s">
        <v>107</v>
      </c>
      <c r="U38" s="160">
        <v>0</v>
      </c>
      <c r="V38" s="160">
        <f>ROUND(E38*U38,2)</f>
        <v>0</v>
      </c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108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7" t="s">
        <v>163</v>
      </c>
      <c r="D39" s="162"/>
      <c r="E39" s="163">
        <v>120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134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1">
        <v>23</v>
      </c>
      <c r="B40" s="172" t="s">
        <v>164</v>
      </c>
      <c r="C40" s="186" t="s">
        <v>165</v>
      </c>
      <c r="D40" s="173" t="s">
        <v>152</v>
      </c>
      <c r="E40" s="174">
        <v>41</v>
      </c>
      <c r="F40" s="175"/>
      <c r="G40" s="176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15</v>
      </c>
      <c r="M40" s="160">
        <f>G40*(1+L40/100)</f>
        <v>0</v>
      </c>
      <c r="N40" s="160">
        <v>0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106</v>
      </c>
      <c r="T40" s="160" t="s">
        <v>107</v>
      </c>
      <c r="U40" s="160">
        <v>0</v>
      </c>
      <c r="V40" s="160">
        <f>ROUND(E40*U40,2)</f>
        <v>0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108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153</v>
      </c>
      <c r="D41" s="162"/>
      <c r="E41" s="163">
        <v>41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134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7">
        <v>24</v>
      </c>
      <c r="B42" s="178" t="s">
        <v>166</v>
      </c>
      <c r="C42" s="185" t="s">
        <v>167</v>
      </c>
      <c r="D42" s="179" t="s">
        <v>152</v>
      </c>
      <c r="E42" s="180">
        <v>100</v>
      </c>
      <c r="F42" s="181"/>
      <c r="G42" s="182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15</v>
      </c>
      <c r="M42" s="160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106</v>
      </c>
      <c r="T42" s="160" t="s">
        <v>107</v>
      </c>
      <c r="U42" s="160">
        <v>0</v>
      </c>
      <c r="V42" s="160">
        <f>ROUND(E42*U42,2)</f>
        <v>0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108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7">
        <v>25</v>
      </c>
      <c r="B43" s="178" t="s">
        <v>168</v>
      </c>
      <c r="C43" s="185" t="s">
        <v>169</v>
      </c>
      <c r="D43" s="179" t="s">
        <v>170</v>
      </c>
      <c r="E43" s="180">
        <v>8</v>
      </c>
      <c r="F43" s="181"/>
      <c r="G43" s="182">
        <f>ROUND(E43*F43,2)</f>
        <v>0</v>
      </c>
      <c r="H43" s="161"/>
      <c r="I43" s="160">
        <f>ROUND(E43*H43,2)</f>
        <v>0</v>
      </c>
      <c r="J43" s="161"/>
      <c r="K43" s="160">
        <f>ROUND(E43*J43,2)</f>
        <v>0</v>
      </c>
      <c r="L43" s="160">
        <v>15</v>
      </c>
      <c r="M43" s="160">
        <f>G43*(1+L43/100)</f>
        <v>0</v>
      </c>
      <c r="N43" s="160">
        <v>0</v>
      </c>
      <c r="O43" s="160">
        <f>ROUND(E43*N43,2)</f>
        <v>0</v>
      </c>
      <c r="P43" s="160">
        <v>0</v>
      </c>
      <c r="Q43" s="160">
        <f>ROUND(E43*P43,2)</f>
        <v>0</v>
      </c>
      <c r="R43" s="160"/>
      <c r="S43" s="160" t="s">
        <v>106</v>
      </c>
      <c r="T43" s="160" t="s">
        <v>107</v>
      </c>
      <c r="U43" s="160">
        <v>0</v>
      </c>
      <c r="V43" s="160">
        <f>ROUND(E43*U43,2)</f>
        <v>0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5" t="s">
        <v>101</v>
      </c>
      <c r="B44" s="166" t="s">
        <v>62</v>
      </c>
      <c r="C44" s="184" t="s">
        <v>63</v>
      </c>
      <c r="D44" s="167"/>
      <c r="E44" s="168"/>
      <c r="F44" s="169"/>
      <c r="G44" s="170">
        <f>SUMIF(AG45:AG45,"&lt;&gt;NOR",G45:G45)</f>
        <v>0</v>
      </c>
      <c r="H44" s="164"/>
      <c r="I44" s="164">
        <f>SUM(I45:I45)</f>
        <v>0</v>
      </c>
      <c r="J44" s="164"/>
      <c r="K44" s="164">
        <f>SUM(K45:K45)</f>
        <v>0</v>
      </c>
      <c r="L44" s="164"/>
      <c r="M44" s="164">
        <f>SUM(M45:M45)</f>
        <v>0</v>
      </c>
      <c r="N44" s="164"/>
      <c r="O44" s="164">
        <f>SUM(O45:O45)</f>
        <v>0</v>
      </c>
      <c r="P44" s="164"/>
      <c r="Q44" s="164">
        <f>SUM(Q45:Q45)</f>
        <v>0</v>
      </c>
      <c r="R44" s="164"/>
      <c r="S44" s="164"/>
      <c r="T44" s="164"/>
      <c r="U44" s="164"/>
      <c r="V44" s="164">
        <f>SUM(V45:V45)</f>
        <v>0</v>
      </c>
      <c r="W44" s="164"/>
      <c r="AG44" t="s">
        <v>102</v>
      </c>
    </row>
    <row r="45" spans="1:60" outlineLevel="1" x14ac:dyDescent="0.2">
      <c r="A45" s="177">
        <v>26</v>
      </c>
      <c r="B45" s="178" t="s">
        <v>171</v>
      </c>
      <c r="C45" s="185" t="s">
        <v>172</v>
      </c>
      <c r="D45" s="179" t="s">
        <v>137</v>
      </c>
      <c r="E45" s="180">
        <v>2.93045</v>
      </c>
      <c r="F45" s="181"/>
      <c r="G45" s="182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15</v>
      </c>
      <c r="M45" s="160">
        <f>G45*(1+L45/100)</f>
        <v>0</v>
      </c>
      <c r="N45" s="160">
        <v>0</v>
      </c>
      <c r="O45" s="160">
        <f>ROUND(E45*N45,2)</f>
        <v>0</v>
      </c>
      <c r="P45" s="160">
        <v>0</v>
      </c>
      <c r="Q45" s="160">
        <f>ROUND(E45*P45,2)</f>
        <v>0</v>
      </c>
      <c r="R45" s="160"/>
      <c r="S45" s="160" t="s">
        <v>106</v>
      </c>
      <c r="T45" s="160" t="s">
        <v>107</v>
      </c>
      <c r="U45" s="160">
        <v>0</v>
      </c>
      <c r="V45" s="160">
        <f>ROUND(E45*U45,2)</f>
        <v>0</v>
      </c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108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5" t="s">
        <v>101</v>
      </c>
      <c r="B46" s="166" t="s">
        <v>64</v>
      </c>
      <c r="C46" s="184" t="s">
        <v>65</v>
      </c>
      <c r="D46" s="167"/>
      <c r="E46" s="168"/>
      <c r="F46" s="169"/>
      <c r="G46" s="170">
        <f>SUMIF(AG47:AG52,"&lt;&gt;NOR",G47:G52)</f>
        <v>0</v>
      </c>
      <c r="H46" s="164"/>
      <c r="I46" s="164">
        <f>SUM(I47:I52)</f>
        <v>0</v>
      </c>
      <c r="J46" s="164"/>
      <c r="K46" s="164">
        <f>SUM(K47:K52)</f>
        <v>0</v>
      </c>
      <c r="L46" s="164"/>
      <c r="M46" s="164">
        <f>SUM(M47:M52)</f>
        <v>0</v>
      </c>
      <c r="N46" s="164"/>
      <c r="O46" s="164">
        <f>SUM(O47:O52)</f>
        <v>0</v>
      </c>
      <c r="P46" s="164"/>
      <c r="Q46" s="164">
        <f>SUM(Q47:Q52)</f>
        <v>0</v>
      </c>
      <c r="R46" s="164"/>
      <c r="S46" s="164"/>
      <c r="T46" s="164"/>
      <c r="U46" s="164"/>
      <c r="V46" s="164">
        <f>SUM(V47:V52)</f>
        <v>0</v>
      </c>
      <c r="W46" s="164"/>
      <c r="AG46" t="s">
        <v>102</v>
      </c>
    </row>
    <row r="47" spans="1:60" outlineLevel="1" x14ac:dyDescent="0.2">
      <c r="A47" s="171">
        <v>27</v>
      </c>
      <c r="B47" s="172" t="s">
        <v>173</v>
      </c>
      <c r="C47" s="186" t="s">
        <v>174</v>
      </c>
      <c r="D47" s="173" t="s">
        <v>159</v>
      </c>
      <c r="E47" s="174">
        <v>540</v>
      </c>
      <c r="F47" s="175"/>
      <c r="G47" s="176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15</v>
      </c>
      <c r="M47" s="160">
        <f>G47*(1+L47/100)</f>
        <v>0</v>
      </c>
      <c r="N47" s="160">
        <v>0</v>
      </c>
      <c r="O47" s="160">
        <f>ROUND(E47*N47,2)</f>
        <v>0</v>
      </c>
      <c r="P47" s="160">
        <v>0</v>
      </c>
      <c r="Q47" s="160">
        <f>ROUND(E47*P47,2)</f>
        <v>0</v>
      </c>
      <c r="R47" s="160"/>
      <c r="S47" s="160" t="s">
        <v>106</v>
      </c>
      <c r="T47" s="160" t="s">
        <v>107</v>
      </c>
      <c r="U47" s="160">
        <v>0</v>
      </c>
      <c r="V47" s="160">
        <f>ROUND(E47*U47,2)</f>
        <v>0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8"/>
      <c r="B48" s="159"/>
      <c r="C48" s="187" t="s">
        <v>176</v>
      </c>
      <c r="D48" s="162"/>
      <c r="E48" s="163">
        <v>540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134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77">
        <v>28</v>
      </c>
      <c r="B49" s="178" t="s">
        <v>177</v>
      </c>
      <c r="C49" s="185" t="s">
        <v>178</v>
      </c>
      <c r="D49" s="179" t="s">
        <v>170</v>
      </c>
      <c r="E49" s="180">
        <v>1</v>
      </c>
      <c r="F49" s="181"/>
      <c r="G49" s="182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15</v>
      </c>
      <c r="M49" s="160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0"/>
      <c r="S49" s="160" t="s">
        <v>106</v>
      </c>
      <c r="T49" s="160" t="s">
        <v>107</v>
      </c>
      <c r="U49" s="160">
        <v>0</v>
      </c>
      <c r="V49" s="160">
        <f>ROUND(E49*U49,2)</f>
        <v>0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121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7">
        <v>29</v>
      </c>
      <c r="B50" s="178" t="s">
        <v>179</v>
      </c>
      <c r="C50" s="185" t="s">
        <v>180</v>
      </c>
      <c r="D50" s="179" t="s">
        <v>170</v>
      </c>
      <c r="E50" s="180">
        <v>6</v>
      </c>
      <c r="F50" s="181"/>
      <c r="G50" s="182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15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106</v>
      </c>
      <c r="T50" s="160" t="s">
        <v>107</v>
      </c>
      <c r="U50" s="160">
        <v>0</v>
      </c>
      <c r="V50" s="160">
        <f>ROUND(E50*U50,2)</f>
        <v>0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1">
        <v>30</v>
      </c>
      <c r="B51" s="172" t="s">
        <v>181</v>
      </c>
      <c r="C51" s="186" t="s">
        <v>182</v>
      </c>
      <c r="D51" s="173" t="s">
        <v>159</v>
      </c>
      <c r="E51" s="174">
        <v>567</v>
      </c>
      <c r="F51" s="175"/>
      <c r="G51" s="176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106</v>
      </c>
      <c r="T51" s="160" t="s">
        <v>107</v>
      </c>
      <c r="U51" s="160">
        <v>0</v>
      </c>
      <c r="V51" s="160">
        <f>ROUND(E51*U51,2)</f>
        <v>0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7" t="s">
        <v>183</v>
      </c>
      <c r="D52" s="162"/>
      <c r="E52" s="163">
        <v>567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134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65" t="s">
        <v>101</v>
      </c>
      <c r="B53" s="166" t="s">
        <v>66</v>
      </c>
      <c r="C53" s="184" t="s">
        <v>67</v>
      </c>
      <c r="D53" s="167"/>
      <c r="E53" s="168"/>
      <c r="F53" s="169"/>
      <c r="G53" s="170">
        <f>SUMIF(AG54:AG55,"&lt;&gt;NOR",G54:G55)</f>
        <v>0</v>
      </c>
      <c r="H53" s="164"/>
      <c r="I53" s="164">
        <f>SUM(I54:I55)</f>
        <v>0</v>
      </c>
      <c r="J53" s="164"/>
      <c r="K53" s="164">
        <f>SUM(K54:K55)</f>
        <v>0</v>
      </c>
      <c r="L53" s="164"/>
      <c r="M53" s="164">
        <f>SUM(M54:M55)</f>
        <v>0</v>
      </c>
      <c r="N53" s="164"/>
      <c r="O53" s="164">
        <f>SUM(O54:O55)</f>
        <v>0</v>
      </c>
      <c r="P53" s="164"/>
      <c r="Q53" s="164">
        <f>SUM(Q54:Q55)</f>
        <v>0</v>
      </c>
      <c r="R53" s="164"/>
      <c r="S53" s="164"/>
      <c r="T53" s="164"/>
      <c r="U53" s="164"/>
      <c r="V53" s="164">
        <f>SUM(V54:V55)</f>
        <v>0</v>
      </c>
      <c r="W53" s="164"/>
      <c r="AG53" t="s">
        <v>102</v>
      </c>
    </row>
    <row r="54" spans="1:60" outlineLevel="1" x14ac:dyDescent="0.2">
      <c r="A54" s="177">
        <v>31</v>
      </c>
      <c r="B54" s="178" t="s">
        <v>184</v>
      </c>
      <c r="C54" s="185" t="s">
        <v>185</v>
      </c>
      <c r="D54" s="179" t="s">
        <v>141</v>
      </c>
      <c r="E54" s="180">
        <v>140</v>
      </c>
      <c r="F54" s="181"/>
      <c r="G54" s="182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15</v>
      </c>
      <c r="M54" s="160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/>
      <c r="S54" s="160" t="s">
        <v>106</v>
      </c>
      <c r="T54" s="160" t="s">
        <v>107</v>
      </c>
      <c r="U54" s="160">
        <v>0</v>
      </c>
      <c r="V54" s="160">
        <f>ROUND(E54*U54,2)</f>
        <v>0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7">
        <v>32</v>
      </c>
      <c r="B55" s="178" t="s">
        <v>186</v>
      </c>
      <c r="C55" s="185" t="s">
        <v>187</v>
      </c>
      <c r="D55" s="179" t="s">
        <v>141</v>
      </c>
      <c r="E55" s="180">
        <v>140</v>
      </c>
      <c r="F55" s="181"/>
      <c r="G55" s="182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15</v>
      </c>
      <c r="M55" s="160">
        <f>G55*(1+L55/100)</f>
        <v>0</v>
      </c>
      <c r="N55" s="160">
        <v>0</v>
      </c>
      <c r="O55" s="160">
        <f>ROUND(E55*N55,2)</f>
        <v>0</v>
      </c>
      <c r="P55" s="160">
        <v>0</v>
      </c>
      <c r="Q55" s="160">
        <f>ROUND(E55*P55,2)</f>
        <v>0</v>
      </c>
      <c r="R55" s="160"/>
      <c r="S55" s="160" t="s">
        <v>106</v>
      </c>
      <c r="T55" s="160" t="s">
        <v>107</v>
      </c>
      <c r="U55" s="160">
        <v>0</v>
      </c>
      <c r="V55" s="160">
        <f>ROUND(E55*U55,2)</f>
        <v>0</v>
      </c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65" t="s">
        <v>101</v>
      </c>
      <c r="B56" s="166" t="s">
        <v>68</v>
      </c>
      <c r="C56" s="184" t="s">
        <v>69</v>
      </c>
      <c r="D56" s="167"/>
      <c r="E56" s="168"/>
      <c r="F56" s="169"/>
      <c r="G56" s="170">
        <f>SUMIF(AG57:AG59,"&lt;&gt;NOR",G57:G59)</f>
        <v>0</v>
      </c>
      <c r="H56" s="164"/>
      <c r="I56" s="164">
        <f>SUM(I57:I59)</f>
        <v>0</v>
      </c>
      <c r="J56" s="164"/>
      <c r="K56" s="164">
        <f>SUM(K57:K59)</f>
        <v>0</v>
      </c>
      <c r="L56" s="164"/>
      <c r="M56" s="164">
        <f>SUM(M57:M59)</f>
        <v>0</v>
      </c>
      <c r="N56" s="164"/>
      <c r="O56" s="164">
        <f>SUM(O57:O59)</f>
        <v>0</v>
      </c>
      <c r="P56" s="164"/>
      <c r="Q56" s="164">
        <f>SUM(Q57:Q59)</f>
        <v>0</v>
      </c>
      <c r="R56" s="164"/>
      <c r="S56" s="164"/>
      <c r="T56" s="164"/>
      <c r="U56" s="164"/>
      <c r="V56" s="164">
        <f>SUM(V57:V59)</f>
        <v>0</v>
      </c>
      <c r="W56" s="164"/>
      <c r="AG56" t="s">
        <v>102</v>
      </c>
    </row>
    <row r="57" spans="1:60" outlineLevel="1" x14ac:dyDescent="0.2">
      <c r="A57" s="171">
        <v>33</v>
      </c>
      <c r="B57" s="172" t="s">
        <v>188</v>
      </c>
      <c r="C57" s="186" t="s">
        <v>189</v>
      </c>
      <c r="D57" s="173" t="s">
        <v>141</v>
      </c>
      <c r="E57" s="174">
        <v>400.4</v>
      </c>
      <c r="F57" s="175"/>
      <c r="G57" s="176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15</v>
      </c>
      <c r="M57" s="160">
        <f>G57*(1+L57/100)</f>
        <v>0</v>
      </c>
      <c r="N57" s="160">
        <v>0</v>
      </c>
      <c r="O57" s="160">
        <f>ROUND(E57*N57,2)</f>
        <v>0</v>
      </c>
      <c r="P57" s="160">
        <v>0</v>
      </c>
      <c r="Q57" s="160">
        <f>ROUND(E57*P57,2)</f>
        <v>0</v>
      </c>
      <c r="R57" s="160"/>
      <c r="S57" s="160" t="s">
        <v>106</v>
      </c>
      <c r="T57" s="160" t="s">
        <v>107</v>
      </c>
      <c r="U57" s="160">
        <v>0</v>
      </c>
      <c r="V57" s="160">
        <f>ROUND(E57*U57,2)</f>
        <v>0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7" t="s">
        <v>190</v>
      </c>
      <c r="D58" s="162"/>
      <c r="E58" s="163">
        <v>400.4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134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34</v>
      </c>
      <c r="B59" s="178" t="s">
        <v>191</v>
      </c>
      <c r="C59" s="185" t="s">
        <v>192</v>
      </c>
      <c r="D59" s="179" t="s">
        <v>141</v>
      </c>
      <c r="E59" s="180">
        <v>400.4</v>
      </c>
      <c r="F59" s="181"/>
      <c r="G59" s="182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15</v>
      </c>
      <c r="M59" s="160">
        <f>G59*(1+L59/100)</f>
        <v>0</v>
      </c>
      <c r="N59" s="160">
        <v>0</v>
      </c>
      <c r="O59" s="160">
        <f>ROUND(E59*N59,2)</f>
        <v>0</v>
      </c>
      <c r="P59" s="160">
        <v>0</v>
      </c>
      <c r="Q59" s="160">
        <f>ROUND(E59*P59,2)</f>
        <v>0</v>
      </c>
      <c r="R59" s="160"/>
      <c r="S59" s="160" t="s">
        <v>106</v>
      </c>
      <c r="T59" s="160" t="s">
        <v>107</v>
      </c>
      <c r="U59" s="160">
        <v>0</v>
      </c>
      <c r="V59" s="160">
        <f>ROUND(E59*U59,2)</f>
        <v>0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5.5" x14ac:dyDescent="0.2">
      <c r="A60" s="165" t="s">
        <v>101</v>
      </c>
      <c r="B60" s="166" t="s">
        <v>70</v>
      </c>
      <c r="C60" s="184" t="s">
        <v>71</v>
      </c>
      <c r="D60" s="167"/>
      <c r="E60" s="168"/>
      <c r="F60" s="169"/>
      <c r="G60" s="170">
        <f>SUMIF(AG61:AG66,"&lt;&gt;NOR",G61:G66)</f>
        <v>0</v>
      </c>
      <c r="H60" s="164"/>
      <c r="I60" s="164">
        <f>SUM(I61:I66)</f>
        <v>0</v>
      </c>
      <c r="J60" s="164"/>
      <c r="K60" s="164">
        <f>SUM(K61:K66)</f>
        <v>0</v>
      </c>
      <c r="L60" s="164"/>
      <c r="M60" s="164">
        <f>SUM(M61:M66)</f>
        <v>0</v>
      </c>
      <c r="N60" s="164"/>
      <c r="O60" s="164">
        <f>SUM(O61:O66)</f>
        <v>0</v>
      </c>
      <c r="P60" s="164"/>
      <c r="Q60" s="164">
        <f>SUM(Q61:Q66)</f>
        <v>0</v>
      </c>
      <c r="R60" s="164"/>
      <c r="S60" s="164"/>
      <c r="T60" s="164"/>
      <c r="U60" s="164"/>
      <c r="V60" s="164">
        <f>SUM(V61:V66)</f>
        <v>0</v>
      </c>
      <c r="W60" s="164"/>
      <c r="AG60" t="s">
        <v>102</v>
      </c>
    </row>
    <row r="61" spans="1:60" ht="33.75" outlineLevel="1" x14ac:dyDescent="0.2">
      <c r="A61" s="177">
        <v>35</v>
      </c>
      <c r="B61" s="178" t="s">
        <v>193</v>
      </c>
      <c r="C61" s="185" t="s">
        <v>225</v>
      </c>
      <c r="D61" s="179" t="s">
        <v>170</v>
      </c>
      <c r="E61" s="180">
        <v>1</v>
      </c>
      <c r="F61" s="181"/>
      <c r="G61" s="182">
        <f t="shared" ref="G61:G66" si="7">ROUND(E61*F61,2)</f>
        <v>0</v>
      </c>
      <c r="H61" s="161"/>
      <c r="I61" s="160">
        <f t="shared" ref="I61:I66" si="8">ROUND(E61*H61,2)</f>
        <v>0</v>
      </c>
      <c r="J61" s="161"/>
      <c r="K61" s="160">
        <f t="shared" ref="K61:K66" si="9">ROUND(E61*J61,2)</f>
        <v>0</v>
      </c>
      <c r="L61" s="160">
        <v>15</v>
      </c>
      <c r="M61" s="160">
        <f t="shared" ref="M61:M66" si="10">G61*(1+L61/100)</f>
        <v>0</v>
      </c>
      <c r="N61" s="160">
        <v>0</v>
      </c>
      <c r="O61" s="160">
        <f t="shared" ref="O61:O66" si="11">ROUND(E61*N61,2)</f>
        <v>0</v>
      </c>
      <c r="P61" s="160">
        <v>0</v>
      </c>
      <c r="Q61" s="160">
        <f t="shared" ref="Q61:Q66" si="12">ROUND(E61*P61,2)</f>
        <v>0</v>
      </c>
      <c r="R61" s="160"/>
      <c r="S61" s="160" t="s">
        <v>106</v>
      </c>
      <c r="T61" s="160" t="s">
        <v>107</v>
      </c>
      <c r="U61" s="160">
        <v>0</v>
      </c>
      <c r="V61" s="160">
        <f t="shared" ref="V61:V66" si="13">ROUND(E61*U61,2)</f>
        <v>0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7">
        <v>36</v>
      </c>
      <c r="B62" s="178" t="s">
        <v>194</v>
      </c>
      <c r="C62" s="185" t="s">
        <v>195</v>
      </c>
      <c r="D62" s="179" t="s">
        <v>170</v>
      </c>
      <c r="E62" s="180">
        <v>1</v>
      </c>
      <c r="F62" s="181"/>
      <c r="G62" s="182">
        <f t="shared" si="7"/>
        <v>0</v>
      </c>
      <c r="H62" s="161"/>
      <c r="I62" s="160">
        <f t="shared" si="8"/>
        <v>0</v>
      </c>
      <c r="J62" s="161"/>
      <c r="K62" s="160">
        <f t="shared" si="9"/>
        <v>0</v>
      </c>
      <c r="L62" s="160">
        <v>15</v>
      </c>
      <c r="M62" s="160">
        <f t="shared" si="10"/>
        <v>0</v>
      </c>
      <c r="N62" s="160">
        <v>0</v>
      </c>
      <c r="O62" s="160">
        <f t="shared" si="11"/>
        <v>0</v>
      </c>
      <c r="P62" s="160">
        <v>0</v>
      </c>
      <c r="Q62" s="160">
        <f t="shared" si="12"/>
        <v>0</v>
      </c>
      <c r="R62" s="160"/>
      <c r="S62" s="160" t="s">
        <v>106</v>
      </c>
      <c r="T62" s="160" t="s">
        <v>107</v>
      </c>
      <c r="U62" s="160">
        <v>0</v>
      </c>
      <c r="V62" s="160">
        <f t="shared" si="13"/>
        <v>0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77">
        <v>37</v>
      </c>
      <c r="B63" s="178" t="s">
        <v>197</v>
      </c>
      <c r="C63" s="185" t="s">
        <v>198</v>
      </c>
      <c r="D63" s="179" t="s">
        <v>170</v>
      </c>
      <c r="E63" s="180">
        <v>1</v>
      </c>
      <c r="F63" s="181"/>
      <c r="G63" s="182">
        <f t="shared" si="7"/>
        <v>0</v>
      </c>
      <c r="H63" s="161"/>
      <c r="I63" s="160">
        <f t="shared" si="8"/>
        <v>0</v>
      </c>
      <c r="J63" s="161"/>
      <c r="K63" s="160">
        <f t="shared" si="9"/>
        <v>0</v>
      </c>
      <c r="L63" s="160">
        <v>15</v>
      </c>
      <c r="M63" s="160">
        <f t="shared" si="10"/>
        <v>0</v>
      </c>
      <c r="N63" s="160">
        <v>0</v>
      </c>
      <c r="O63" s="160">
        <f t="shared" si="11"/>
        <v>0</v>
      </c>
      <c r="P63" s="160">
        <v>0</v>
      </c>
      <c r="Q63" s="160">
        <f t="shared" si="12"/>
        <v>0</v>
      </c>
      <c r="R63" s="160"/>
      <c r="S63" s="160" t="s">
        <v>106</v>
      </c>
      <c r="T63" s="160" t="s">
        <v>107</v>
      </c>
      <c r="U63" s="160">
        <v>0</v>
      </c>
      <c r="V63" s="160">
        <f t="shared" si="13"/>
        <v>0</v>
      </c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7">
        <v>38</v>
      </c>
      <c r="B64" s="178" t="s">
        <v>199</v>
      </c>
      <c r="C64" s="185" t="s">
        <v>200</v>
      </c>
      <c r="D64" s="179" t="s">
        <v>170</v>
      </c>
      <c r="E64" s="180">
        <v>1</v>
      </c>
      <c r="F64" s="181"/>
      <c r="G64" s="182">
        <f t="shared" si="7"/>
        <v>0</v>
      </c>
      <c r="H64" s="161"/>
      <c r="I64" s="160">
        <f t="shared" si="8"/>
        <v>0</v>
      </c>
      <c r="J64" s="161"/>
      <c r="K64" s="160">
        <f t="shared" si="9"/>
        <v>0</v>
      </c>
      <c r="L64" s="160">
        <v>15</v>
      </c>
      <c r="M64" s="160">
        <f t="shared" si="10"/>
        <v>0</v>
      </c>
      <c r="N64" s="160">
        <v>0</v>
      </c>
      <c r="O64" s="160">
        <f t="shared" si="11"/>
        <v>0</v>
      </c>
      <c r="P64" s="160">
        <v>0</v>
      </c>
      <c r="Q64" s="160">
        <f t="shared" si="12"/>
        <v>0</v>
      </c>
      <c r="R64" s="160"/>
      <c r="S64" s="160" t="s">
        <v>106</v>
      </c>
      <c r="T64" s="160" t="s">
        <v>107</v>
      </c>
      <c r="U64" s="160">
        <v>0</v>
      </c>
      <c r="V64" s="160">
        <f t="shared" si="13"/>
        <v>0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7">
        <v>39</v>
      </c>
      <c r="B65" s="178" t="s">
        <v>201</v>
      </c>
      <c r="C65" s="185" t="s">
        <v>202</v>
      </c>
      <c r="D65" s="179" t="s">
        <v>170</v>
      </c>
      <c r="E65" s="180">
        <v>1</v>
      </c>
      <c r="F65" s="181"/>
      <c r="G65" s="182">
        <f t="shared" si="7"/>
        <v>0</v>
      </c>
      <c r="H65" s="161"/>
      <c r="I65" s="160">
        <f t="shared" si="8"/>
        <v>0</v>
      </c>
      <c r="J65" s="161"/>
      <c r="K65" s="160">
        <f t="shared" si="9"/>
        <v>0</v>
      </c>
      <c r="L65" s="160">
        <v>15</v>
      </c>
      <c r="M65" s="160">
        <f t="shared" si="10"/>
        <v>0</v>
      </c>
      <c r="N65" s="160">
        <v>0</v>
      </c>
      <c r="O65" s="160">
        <f t="shared" si="11"/>
        <v>0</v>
      </c>
      <c r="P65" s="160">
        <v>0</v>
      </c>
      <c r="Q65" s="160">
        <f t="shared" si="12"/>
        <v>0</v>
      </c>
      <c r="R65" s="160"/>
      <c r="S65" s="160" t="s">
        <v>106</v>
      </c>
      <c r="T65" s="160" t="s">
        <v>107</v>
      </c>
      <c r="U65" s="160">
        <v>0</v>
      </c>
      <c r="V65" s="160">
        <f t="shared" si="13"/>
        <v>0</v>
      </c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196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7">
        <v>40</v>
      </c>
      <c r="B66" s="178" t="s">
        <v>203</v>
      </c>
      <c r="C66" s="185" t="s">
        <v>204</v>
      </c>
      <c r="D66" s="179" t="s">
        <v>170</v>
      </c>
      <c r="E66" s="180">
        <v>1</v>
      </c>
      <c r="F66" s="181"/>
      <c r="G66" s="182">
        <f t="shared" si="7"/>
        <v>0</v>
      </c>
      <c r="H66" s="161"/>
      <c r="I66" s="160">
        <f t="shared" si="8"/>
        <v>0</v>
      </c>
      <c r="J66" s="161"/>
      <c r="K66" s="160">
        <f t="shared" si="9"/>
        <v>0</v>
      </c>
      <c r="L66" s="160">
        <v>15</v>
      </c>
      <c r="M66" s="160">
        <f t="shared" si="10"/>
        <v>0</v>
      </c>
      <c r="N66" s="160">
        <v>0</v>
      </c>
      <c r="O66" s="160">
        <f t="shared" si="11"/>
        <v>0</v>
      </c>
      <c r="P66" s="160">
        <v>0</v>
      </c>
      <c r="Q66" s="160">
        <f t="shared" si="12"/>
        <v>0</v>
      </c>
      <c r="R66" s="160"/>
      <c r="S66" s="160" t="s">
        <v>106</v>
      </c>
      <c r="T66" s="160" t="s">
        <v>107</v>
      </c>
      <c r="U66" s="160">
        <v>0</v>
      </c>
      <c r="V66" s="160">
        <f t="shared" si="13"/>
        <v>0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5" t="s">
        <v>101</v>
      </c>
      <c r="B67" s="166" t="s">
        <v>72</v>
      </c>
      <c r="C67" s="184" t="s">
        <v>73</v>
      </c>
      <c r="D67" s="167"/>
      <c r="E67" s="168"/>
      <c r="F67" s="169"/>
      <c r="G67" s="170">
        <f>SUMIF(AG68:AG75,"&lt;&gt;NOR",G68:G75)</f>
        <v>0</v>
      </c>
      <c r="H67" s="164"/>
      <c r="I67" s="164">
        <f>SUM(I68:I75)</f>
        <v>0</v>
      </c>
      <c r="J67" s="164"/>
      <c r="K67" s="164">
        <f>SUM(K68:K75)</f>
        <v>0</v>
      </c>
      <c r="L67" s="164"/>
      <c r="M67" s="164">
        <f>SUM(M68:M75)</f>
        <v>0</v>
      </c>
      <c r="N67" s="164"/>
      <c r="O67" s="164">
        <f>SUM(O68:O75)</f>
        <v>0</v>
      </c>
      <c r="P67" s="164"/>
      <c r="Q67" s="164">
        <f>SUM(Q68:Q75)</f>
        <v>0</v>
      </c>
      <c r="R67" s="164"/>
      <c r="S67" s="164"/>
      <c r="T67" s="164"/>
      <c r="U67" s="164"/>
      <c r="V67" s="164">
        <f>SUM(V68:V75)</f>
        <v>0</v>
      </c>
      <c r="W67" s="164"/>
      <c r="AG67" t="s">
        <v>102</v>
      </c>
    </row>
    <row r="68" spans="1:60" outlineLevel="1" x14ac:dyDescent="0.2">
      <c r="A68" s="177">
        <v>41</v>
      </c>
      <c r="B68" s="178" t="s">
        <v>205</v>
      </c>
      <c r="C68" s="185" t="s">
        <v>206</v>
      </c>
      <c r="D68" s="179" t="s">
        <v>137</v>
      </c>
      <c r="E68" s="180">
        <v>0.84599999999999997</v>
      </c>
      <c r="F68" s="181"/>
      <c r="G68" s="182">
        <f t="shared" ref="G68:G75" si="14">ROUND(E68*F68,2)</f>
        <v>0</v>
      </c>
      <c r="H68" s="161"/>
      <c r="I68" s="160">
        <f t="shared" ref="I68:I75" si="15">ROUND(E68*H68,2)</f>
        <v>0</v>
      </c>
      <c r="J68" s="161"/>
      <c r="K68" s="160">
        <f t="shared" ref="K68:K75" si="16">ROUND(E68*J68,2)</f>
        <v>0</v>
      </c>
      <c r="L68" s="160">
        <v>15</v>
      </c>
      <c r="M68" s="160">
        <f t="shared" ref="M68:M75" si="17">G68*(1+L68/100)</f>
        <v>0</v>
      </c>
      <c r="N68" s="160">
        <v>0</v>
      </c>
      <c r="O68" s="160">
        <f t="shared" ref="O68:O75" si="18">ROUND(E68*N68,2)</f>
        <v>0</v>
      </c>
      <c r="P68" s="160">
        <v>0</v>
      </c>
      <c r="Q68" s="160">
        <f t="shared" ref="Q68:Q75" si="19">ROUND(E68*P68,2)</f>
        <v>0</v>
      </c>
      <c r="R68" s="160"/>
      <c r="S68" s="160" t="s">
        <v>106</v>
      </c>
      <c r="T68" s="160" t="s">
        <v>107</v>
      </c>
      <c r="U68" s="160">
        <v>0</v>
      </c>
      <c r="V68" s="160">
        <f t="shared" ref="V68:V75" si="20">ROUND(E68*U68,2)</f>
        <v>0</v>
      </c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196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7">
        <v>42</v>
      </c>
      <c r="B69" s="178" t="s">
        <v>207</v>
      </c>
      <c r="C69" s="185" t="s">
        <v>208</v>
      </c>
      <c r="D69" s="179" t="s">
        <v>137</v>
      </c>
      <c r="E69" s="180">
        <v>2.5379999999999998</v>
      </c>
      <c r="F69" s="181"/>
      <c r="G69" s="182">
        <f t="shared" si="14"/>
        <v>0</v>
      </c>
      <c r="H69" s="161"/>
      <c r="I69" s="160">
        <f t="shared" si="15"/>
        <v>0</v>
      </c>
      <c r="J69" s="161"/>
      <c r="K69" s="160">
        <f t="shared" si="16"/>
        <v>0</v>
      </c>
      <c r="L69" s="160">
        <v>15</v>
      </c>
      <c r="M69" s="160">
        <f t="shared" si="17"/>
        <v>0</v>
      </c>
      <c r="N69" s="160">
        <v>0</v>
      </c>
      <c r="O69" s="160">
        <f t="shared" si="18"/>
        <v>0</v>
      </c>
      <c r="P69" s="160">
        <v>0</v>
      </c>
      <c r="Q69" s="160">
        <f t="shared" si="19"/>
        <v>0</v>
      </c>
      <c r="R69" s="160"/>
      <c r="S69" s="160" t="s">
        <v>106</v>
      </c>
      <c r="T69" s="160" t="s">
        <v>107</v>
      </c>
      <c r="U69" s="160">
        <v>0</v>
      </c>
      <c r="V69" s="160">
        <f t="shared" si="20"/>
        <v>0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196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7">
        <v>43</v>
      </c>
      <c r="B70" s="178" t="s">
        <v>209</v>
      </c>
      <c r="C70" s="185" t="s">
        <v>210</v>
      </c>
      <c r="D70" s="179" t="s">
        <v>137</v>
      </c>
      <c r="E70" s="180">
        <v>0.84599999999999997</v>
      </c>
      <c r="F70" s="181"/>
      <c r="G70" s="182">
        <f t="shared" si="14"/>
        <v>0</v>
      </c>
      <c r="H70" s="161"/>
      <c r="I70" s="160">
        <f t="shared" si="15"/>
        <v>0</v>
      </c>
      <c r="J70" s="161"/>
      <c r="K70" s="160">
        <f t="shared" si="16"/>
        <v>0</v>
      </c>
      <c r="L70" s="160">
        <v>15</v>
      </c>
      <c r="M70" s="160">
        <f t="shared" si="17"/>
        <v>0</v>
      </c>
      <c r="N70" s="160">
        <v>0</v>
      </c>
      <c r="O70" s="160">
        <f t="shared" si="18"/>
        <v>0</v>
      </c>
      <c r="P70" s="160">
        <v>0</v>
      </c>
      <c r="Q70" s="160">
        <f t="shared" si="19"/>
        <v>0</v>
      </c>
      <c r="R70" s="160"/>
      <c r="S70" s="160" t="s">
        <v>106</v>
      </c>
      <c r="T70" s="160" t="s">
        <v>107</v>
      </c>
      <c r="U70" s="160">
        <v>0</v>
      </c>
      <c r="V70" s="160">
        <f t="shared" si="20"/>
        <v>0</v>
      </c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196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7">
        <v>44</v>
      </c>
      <c r="B71" s="178" t="s">
        <v>211</v>
      </c>
      <c r="C71" s="185" t="s">
        <v>212</v>
      </c>
      <c r="D71" s="179" t="s">
        <v>137</v>
      </c>
      <c r="E71" s="180">
        <v>16.920000000000002</v>
      </c>
      <c r="F71" s="181"/>
      <c r="G71" s="182">
        <f t="shared" si="14"/>
        <v>0</v>
      </c>
      <c r="H71" s="161"/>
      <c r="I71" s="160">
        <f t="shared" si="15"/>
        <v>0</v>
      </c>
      <c r="J71" s="161"/>
      <c r="K71" s="160">
        <f t="shared" si="16"/>
        <v>0</v>
      </c>
      <c r="L71" s="160">
        <v>15</v>
      </c>
      <c r="M71" s="160">
        <f t="shared" si="17"/>
        <v>0</v>
      </c>
      <c r="N71" s="160">
        <v>0</v>
      </c>
      <c r="O71" s="160">
        <f t="shared" si="18"/>
        <v>0</v>
      </c>
      <c r="P71" s="160">
        <v>0</v>
      </c>
      <c r="Q71" s="160">
        <f t="shared" si="19"/>
        <v>0</v>
      </c>
      <c r="R71" s="160"/>
      <c r="S71" s="160" t="s">
        <v>106</v>
      </c>
      <c r="T71" s="160" t="s">
        <v>107</v>
      </c>
      <c r="U71" s="160">
        <v>0</v>
      </c>
      <c r="V71" s="160">
        <f t="shared" si="20"/>
        <v>0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196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7">
        <v>45</v>
      </c>
      <c r="B72" s="178" t="s">
        <v>213</v>
      </c>
      <c r="C72" s="185" t="s">
        <v>214</v>
      </c>
      <c r="D72" s="179" t="s">
        <v>137</v>
      </c>
      <c r="E72" s="180">
        <v>0.84599999999999997</v>
      </c>
      <c r="F72" s="181"/>
      <c r="G72" s="182">
        <f t="shared" si="14"/>
        <v>0</v>
      </c>
      <c r="H72" s="161"/>
      <c r="I72" s="160">
        <f t="shared" si="15"/>
        <v>0</v>
      </c>
      <c r="J72" s="161"/>
      <c r="K72" s="160">
        <f t="shared" si="16"/>
        <v>0</v>
      </c>
      <c r="L72" s="160">
        <v>15</v>
      </c>
      <c r="M72" s="160">
        <f t="shared" si="17"/>
        <v>0</v>
      </c>
      <c r="N72" s="160">
        <v>0</v>
      </c>
      <c r="O72" s="160">
        <f t="shared" si="18"/>
        <v>0</v>
      </c>
      <c r="P72" s="160">
        <v>0</v>
      </c>
      <c r="Q72" s="160">
        <f t="shared" si="19"/>
        <v>0</v>
      </c>
      <c r="R72" s="160"/>
      <c r="S72" s="160" t="s">
        <v>106</v>
      </c>
      <c r="T72" s="160" t="s">
        <v>107</v>
      </c>
      <c r="U72" s="160">
        <v>0</v>
      </c>
      <c r="V72" s="160">
        <f t="shared" si="20"/>
        <v>0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196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7">
        <v>46</v>
      </c>
      <c r="B73" s="178" t="s">
        <v>215</v>
      </c>
      <c r="C73" s="185" t="s">
        <v>216</v>
      </c>
      <c r="D73" s="179" t="s">
        <v>137</v>
      </c>
      <c r="E73" s="180">
        <v>8.4600000000000009</v>
      </c>
      <c r="F73" s="181"/>
      <c r="G73" s="182">
        <f t="shared" si="14"/>
        <v>0</v>
      </c>
      <c r="H73" s="161"/>
      <c r="I73" s="160">
        <f t="shared" si="15"/>
        <v>0</v>
      </c>
      <c r="J73" s="161"/>
      <c r="K73" s="160">
        <f t="shared" si="16"/>
        <v>0</v>
      </c>
      <c r="L73" s="160">
        <v>15</v>
      </c>
      <c r="M73" s="160">
        <f t="shared" si="17"/>
        <v>0</v>
      </c>
      <c r="N73" s="160">
        <v>0</v>
      </c>
      <c r="O73" s="160">
        <f t="shared" si="18"/>
        <v>0</v>
      </c>
      <c r="P73" s="160">
        <v>0</v>
      </c>
      <c r="Q73" s="160">
        <f t="shared" si="19"/>
        <v>0</v>
      </c>
      <c r="R73" s="160"/>
      <c r="S73" s="160" t="s">
        <v>106</v>
      </c>
      <c r="T73" s="160" t="s">
        <v>107</v>
      </c>
      <c r="U73" s="160">
        <v>0</v>
      </c>
      <c r="V73" s="160">
        <f t="shared" si="20"/>
        <v>0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196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7">
        <v>47</v>
      </c>
      <c r="B74" s="178" t="s">
        <v>217</v>
      </c>
      <c r="C74" s="185" t="s">
        <v>218</v>
      </c>
      <c r="D74" s="179" t="s">
        <v>137</v>
      </c>
      <c r="E74" s="180">
        <v>0.84599999999999997</v>
      </c>
      <c r="F74" s="181"/>
      <c r="G74" s="182">
        <f t="shared" si="14"/>
        <v>0</v>
      </c>
      <c r="H74" s="161"/>
      <c r="I74" s="160">
        <f t="shared" si="15"/>
        <v>0</v>
      </c>
      <c r="J74" s="161"/>
      <c r="K74" s="160">
        <f t="shared" si="16"/>
        <v>0</v>
      </c>
      <c r="L74" s="160">
        <v>15</v>
      </c>
      <c r="M74" s="160">
        <f t="shared" si="17"/>
        <v>0</v>
      </c>
      <c r="N74" s="160">
        <v>0</v>
      </c>
      <c r="O74" s="160">
        <f t="shared" si="18"/>
        <v>0</v>
      </c>
      <c r="P74" s="160">
        <v>0</v>
      </c>
      <c r="Q74" s="160">
        <f t="shared" si="19"/>
        <v>0</v>
      </c>
      <c r="R74" s="160"/>
      <c r="S74" s="160" t="s">
        <v>106</v>
      </c>
      <c r="T74" s="160" t="s">
        <v>107</v>
      </c>
      <c r="U74" s="160">
        <v>0</v>
      </c>
      <c r="V74" s="160">
        <f t="shared" si="20"/>
        <v>0</v>
      </c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196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1">
        <v>48</v>
      </c>
      <c r="B75" s="172" t="s">
        <v>219</v>
      </c>
      <c r="C75" s="186" t="s">
        <v>220</v>
      </c>
      <c r="D75" s="173" t="s">
        <v>137</v>
      </c>
      <c r="E75" s="174">
        <v>0.84599999999999997</v>
      </c>
      <c r="F75" s="175"/>
      <c r="G75" s="176">
        <f t="shared" si="14"/>
        <v>0</v>
      </c>
      <c r="H75" s="161"/>
      <c r="I75" s="160">
        <f t="shared" si="15"/>
        <v>0</v>
      </c>
      <c r="J75" s="161"/>
      <c r="K75" s="160">
        <f t="shared" si="16"/>
        <v>0</v>
      </c>
      <c r="L75" s="160">
        <v>15</v>
      </c>
      <c r="M75" s="160">
        <f t="shared" si="17"/>
        <v>0</v>
      </c>
      <c r="N75" s="160">
        <v>0</v>
      </c>
      <c r="O75" s="160">
        <f t="shared" si="18"/>
        <v>0</v>
      </c>
      <c r="P75" s="160">
        <v>0</v>
      </c>
      <c r="Q75" s="160">
        <f t="shared" si="19"/>
        <v>0</v>
      </c>
      <c r="R75" s="160"/>
      <c r="S75" s="160" t="s">
        <v>106</v>
      </c>
      <c r="T75" s="160" t="s">
        <v>107</v>
      </c>
      <c r="U75" s="160">
        <v>0</v>
      </c>
      <c r="V75" s="160">
        <f t="shared" si="20"/>
        <v>0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196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5"/>
      <c r="B76" s="6"/>
      <c r="C76" s="188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E76">
        <v>15</v>
      </c>
      <c r="AF76">
        <v>21</v>
      </c>
    </row>
    <row r="77" spans="1:60" x14ac:dyDescent="0.2">
      <c r="A77" s="154"/>
      <c r="B77" s="155" t="s">
        <v>31</v>
      </c>
      <c r="C77" s="189"/>
      <c r="D77" s="156"/>
      <c r="E77" s="157"/>
      <c r="F77" s="157"/>
      <c r="G77" s="183">
        <f>G8+G19+G30+G35+G44+G46+G53+G56+G60+G67</f>
        <v>0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E77">
        <f>SUMIF(L7:L75,AE76,G7:G75)</f>
        <v>0</v>
      </c>
      <c r="AF77">
        <f>SUMIF(L7:L75,AF76,G7:G75)</f>
        <v>0</v>
      </c>
      <c r="AG77" t="s">
        <v>221</v>
      </c>
    </row>
    <row r="78" spans="1:60" x14ac:dyDescent="0.2">
      <c r="A78" s="5"/>
      <c r="B78" s="6"/>
      <c r="C78" s="188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5"/>
      <c r="B79" s="6"/>
      <c r="C79" s="188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46" t="s">
        <v>222</v>
      </c>
      <c r="B80" s="246"/>
      <c r="C80" s="247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48"/>
      <c r="B81" s="249"/>
      <c r="C81" s="250"/>
      <c r="D81" s="249"/>
      <c r="E81" s="249"/>
      <c r="F81" s="249"/>
      <c r="G81" s="251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G81" t="s">
        <v>223</v>
      </c>
    </row>
    <row r="82" spans="1:33" x14ac:dyDescent="0.2">
      <c r="A82" s="252"/>
      <c r="B82" s="253"/>
      <c r="C82" s="254"/>
      <c r="D82" s="253"/>
      <c r="E82" s="253"/>
      <c r="F82" s="253"/>
      <c r="G82" s="25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252"/>
      <c r="B83" s="253"/>
      <c r="C83" s="254"/>
      <c r="D83" s="253"/>
      <c r="E83" s="253"/>
      <c r="F83" s="253"/>
      <c r="G83" s="25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252"/>
      <c r="B84" s="253"/>
      <c r="C84" s="254"/>
      <c r="D84" s="253"/>
      <c r="E84" s="253"/>
      <c r="F84" s="253"/>
      <c r="G84" s="25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56"/>
      <c r="B85" s="257"/>
      <c r="C85" s="258"/>
      <c r="D85" s="257"/>
      <c r="E85" s="257"/>
      <c r="F85" s="257"/>
      <c r="G85" s="25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5"/>
      <c r="B86" s="6"/>
      <c r="C86" s="188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">
      <c r="C87" s="190"/>
      <c r="D87" s="142"/>
      <c r="AG87" t="s">
        <v>224</v>
      </c>
    </row>
    <row r="88" spans="1:33" x14ac:dyDescent="0.2">
      <c r="D88" s="142"/>
    </row>
    <row r="89" spans="1:33" x14ac:dyDescent="0.2">
      <c r="D89" s="142"/>
    </row>
    <row r="90" spans="1:33" x14ac:dyDescent="0.2">
      <c r="D90" s="142"/>
    </row>
    <row r="91" spans="1:33" x14ac:dyDescent="0.2">
      <c r="D91" s="142"/>
    </row>
    <row r="92" spans="1:33" x14ac:dyDescent="0.2">
      <c r="D92" s="142"/>
    </row>
    <row r="93" spans="1:33" x14ac:dyDescent="0.2">
      <c r="D93" s="142"/>
    </row>
    <row r="94" spans="1:33" x14ac:dyDescent="0.2">
      <c r="D94" s="142"/>
    </row>
    <row r="95" spans="1:33" x14ac:dyDescent="0.2">
      <c r="D95" s="142"/>
    </row>
    <row r="96" spans="1:33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gKS7Ha3qyrdUEFhsk3C8GHY9mzpldsy9zZdpo9aGcgri5yMbgSf3/3Gj4QbbdXhRIelZcyHoBuUYyh2I0/XtYg==" saltValue="4OAuSlOFKYY+Kos4PEEbrw==" spinCount="100000" sheet="1" objects="1" scenarios="1"/>
  <mergeCells count="6">
    <mergeCell ref="A81:G85"/>
    <mergeCell ref="A1:G1"/>
    <mergeCell ref="C2:G2"/>
    <mergeCell ref="C3:G3"/>
    <mergeCell ref="C4:G4"/>
    <mergeCell ref="A80:C8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10436_01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10436_01 Pol'!Názvy_tisku</vt:lpstr>
      <vt:lpstr>oadresa</vt:lpstr>
      <vt:lpstr>Stavba!Objednatel</vt:lpstr>
      <vt:lpstr>Stavba!Objekt</vt:lpstr>
      <vt:lpstr>'01 10436_01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iveta.nemcova</cp:lastModifiedBy>
  <cp:lastPrinted>2014-02-28T09:52:57Z</cp:lastPrinted>
  <dcterms:created xsi:type="dcterms:W3CDTF">2009-04-08T07:15:50Z</dcterms:created>
  <dcterms:modified xsi:type="dcterms:W3CDTF">2018-03-05T08:44:00Z</dcterms:modified>
</cp:coreProperties>
</file>