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19\007_Botanická 23_zateplení stitu\01_PROJEKT a KR\PROJEKT vč SOUPISU PRACÍ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Pol'!$A$1:$W$59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0" i="1"/>
  <c r="I49" i="1"/>
  <c r="BA56" i="12"/>
  <c r="BA54" i="12"/>
  <c r="BA29" i="12"/>
  <c r="BA26" i="12"/>
  <c r="BA20" i="12"/>
  <c r="V8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G11" i="12"/>
  <c r="I11" i="12"/>
  <c r="Q11" i="12"/>
  <c r="V11" i="12"/>
  <c r="G12" i="12"/>
  <c r="I12" i="12"/>
  <c r="K12" i="12"/>
  <c r="K11" i="12" s="1"/>
  <c r="M12" i="12"/>
  <c r="M11" i="12" s="1"/>
  <c r="O12" i="12"/>
  <c r="O11" i="12" s="1"/>
  <c r="Q12" i="12"/>
  <c r="V12" i="12"/>
  <c r="K13" i="12"/>
  <c r="G14" i="12"/>
  <c r="M14" i="12" s="1"/>
  <c r="I14" i="12"/>
  <c r="I13" i="12" s="1"/>
  <c r="K14" i="12"/>
  <c r="O14" i="12"/>
  <c r="O13" i="12" s="1"/>
  <c r="Q14" i="12"/>
  <c r="Q13" i="12" s="1"/>
  <c r="V14" i="12"/>
  <c r="V13" i="12" s="1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1" i="12"/>
  <c r="G22" i="12"/>
  <c r="M22" i="12" s="1"/>
  <c r="M21" i="12" s="1"/>
  <c r="I22" i="12"/>
  <c r="I21" i="12" s="1"/>
  <c r="K22" i="12"/>
  <c r="K21" i="12" s="1"/>
  <c r="O22" i="12"/>
  <c r="Q22" i="12"/>
  <c r="V22" i="12"/>
  <c r="V21" i="12" s="1"/>
  <c r="G23" i="12"/>
  <c r="I23" i="12"/>
  <c r="K23" i="12"/>
  <c r="M23" i="12"/>
  <c r="O23" i="12"/>
  <c r="Q23" i="12"/>
  <c r="V23" i="12"/>
  <c r="G24" i="12"/>
  <c r="I24" i="12"/>
  <c r="K24" i="12"/>
  <c r="M24" i="12"/>
  <c r="O24" i="12"/>
  <c r="O21" i="12" s="1"/>
  <c r="Q24" i="12"/>
  <c r="V24" i="12"/>
  <c r="G25" i="12"/>
  <c r="I25" i="12"/>
  <c r="K25" i="12"/>
  <c r="M25" i="12"/>
  <c r="O25" i="12"/>
  <c r="Q25" i="12"/>
  <c r="Q21" i="12" s="1"/>
  <c r="V25" i="12"/>
  <c r="G28" i="12"/>
  <c r="I28" i="12"/>
  <c r="K28" i="12"/>
  <c r="M28" i="12"/>
  <c r="O28" i="12"/>
  <c r="Q28" i="12"/>
  <c r="V28" i="12"/>
  <c r="Q30" i="12"/>
  <c r="V30" i="12"/>
  <c r="G31" i="12"/>
  <c r="M31" i="12" s="1"/>
  <c r="I31" i="12"/>
  <c r="I30" i="12" s="1"/>
  <c r="K31" i="12"/>
  <c r="O31" i="12"/>
  <c r="O30" i="12" s="1"/>
  <c r="Q31" i="12"/>
  <c r="V31" i="12"/>
  <c r="G32" i="12"/>
  <c r="M32" i="12" s="1"/>
  <c r="I32" i="12"/>
  <c r="K32" i="12"/>
  <c r="K30" i="12" s="1"/>
  <c r="O32" i="12"/>
  <c r="Q32" i="12"/>
  <c r="V32" i="12"/>
  <c r="G33" i="12"/>
  <c r="I33" i="12"/>
  <c r="K33" i="12"/>
  <c r="M33" i="12"/>
  <c r="Q33" i="12"/>
  <c r="V33" i="12"/>
  <c r="G34" i="12"/>
  <c r="I34" i="12"/>
  <c r="K34" i="12"/>
  <c r="M34" i="12"/>
  <c r="O34" i="12"/>
  <c r="O33" i="12" s="1"/>
  <c r="Q34" i="12"/>
  <c r="V34" i="12"/>
  <c r="G36" i="12"/>
  <c r="K36" i="12"/>
  <c r="M36" i="12"/>
  <c r="O36" i="12"/>
  <c r="Q36" i="12"/>
  <c r="G37" i="12"/>
  <c r="I37" i="12"/>
  <c r="I36" i="12" s="1"/>
  <c r="K37" i="12"/>
  <c r="M37" i="12"/>
  <c r="O37" i="12"/>
  <c r="Q37" i="12"/>
  <c r="V37" i="12"/>
  <c r="V36" i="12" s="1"/>
  <c r="V38" i="12"/>
  <c r="G39" i="12"/>
  <c r="M39" i="12" s="1"/>
  <c r="M38" i="12" s="1"/>
  <c r="I39" i="12"/>
  <c r="K39" i="12"/>
  <c r="O39" i="12"/>
  <c r="Q39" i="12"/>
  <c r="V39" i="12"/>
  <c r="G40" i="12"/>
  <c r="M40" i="12" s="1"/>
  <c r="I40" i="12"/>
  <c r="I38" i="12" s="1"/>
  <c r="K40" i="12"/>
  <c r="O40" i="12"/>
  <c r="Q40" i="12"/>
  <c r="V40" i="12"/>
  <c r="G41" i="12"/>
  <c r="M41" i="12" s="1"/>
  <c r="I41" i="12"/>
  <c r="K41" i="12"/>
  <c r="K38" i="12" s="1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O38" i="12" s="1"/>
  <c r="Q43" i="12"/>
  <c r="V43" i="12"/>
  <c r="G45" i="12"/>
  <c r="I45" i="12"/>
  <c r="K45" i="12"/>
  <c r="M45" i="12"/>
  <c r="O45" i="12"/>
  <c r="Q45" i="12"/>
  <c r="Q38" i="12" s="1"/>
  <c r="V45" i="12"/>
  <c r="O46" i="12"/>
  <c r="Q46" i="12"/>
  <c r="V46" i="12"/>
  <c r="G47" i="12"/>
  <c r="M47" i="12" s="1"/>
  <c r="I47" i="12"/>
  <c r="K47" i="12"/>
  <c r="K46" i="12" s="1"/>
  <c r="O47" i="12"/>
  <c r="Q47" i="12"/>
  <c r="V47" i="12"/>
  <c r="G48" i="12"/>
  <c r="G46" i="12" s="1"/>
  <c r="I48" i="12"/>
  <c r="K48" i="12"/>
  <c r="O48" i="12"/>
  <c r="Q48" i="12"/>
  <c r="V48" i="12"/>
  <c r="G49" i="12"/>
  <c r="M49" i="12" s="1"/>
  <c r="I49" i="12"/>
  <c r="I46" i="12" s="1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I52" i="12"/>
  <c r="K52" i="12"/>
  <c r="M52" i="12"/>
  <c r="O52" i="12"/>
  <c r="G53" i="12"/>
  <c r="G52" i="12" s="1"/>
  <c r="I53" i="12"/>
  <c r="K53" i="12"/>
  <c r="M53" i="12"/>
  <c r="O53" i="12"/>
  <c r="Q53" i="12"/>
  <c r="Q52" i="12" s="1"/>
  <c r="V53" i="12"/>
  <c r="G55" i="12"/>
  <c r="I55" i="12"/>
  <c r="K55" i="12"/>
  <c r="M55" i="12"/>
  <c r="O55" i="12"/>
  <c r="Q55" i="12"/>
  <c r="V55" i="12"/>
  <c r="V52" i="12" s="1"/>
  <c r="AF58" i="12"/>
  <c r="G41" i="1" s="1"/>
  <c r="I20" i="1"/>
  <c r="I19" i="1"/>
  <c r="I18" i="1"/>
  <c r="I17" i="1"/>
  <c r="G39" i="1" l="1"/>
  <c r="G42" i="1" s="1"/>
  <c r="G25" i="1" s="1"/>
  <c r="A25" i="1" s="1"/>
  <c r="A26" i="1" s="1"/>
  <c r="G26" i="1" s="1"/>
  <c r="M13" i="12"/>
  <c r="G40" i="1"/>
  <c r="M30" i="12"/>
  <c r="M46" i="12"/>
  <c r="AE58" i="12"/>
  <c r="G38" i="12"/>
  <c r="M9" i="12"/>
  <c r="M8" i="12" s="1"/>
  <c r="G30" i="12"/>
  <c r="G13" i="12"/>
  <c r="M48" i="12"/>
  <c r="J28" i="1"/>
  <c r="J26" i="1"/>
  <c r="G38" i="1"/>
  <c r="F38" i="1"/>
  <c r="H32" i="1"/>
  <c r="J23" i="1"/>
  <c r="J24" i="1"/>
  <c r="J25" i="1"/>
  <c r="J27" i="1"/>
  <c r="E24" i="1"/>
  <c r="E26" i="1"/>
  <c r="G58" i="12" l="1"/>
  <c r="I51" i="1"/>
  <c r="F40" i="1"/>
  <c r="H40" i="1" s="1"/>
  <c r="I40" i="1" s="1"/>
  <c r="F41" i="1"/>
  <c r="H41" i="1" s="1"/>
  <c r="I41" i="1" s="1"/>
  <c r="F39" i="1"/>
  <c r="F42" i="1" l="1"/>
  <c r="H39" i="1"/>
  <c r="I59" i="1"/>
  <c r="I16" i="1"/>
  <c r="I21" i="1" s="1"/>
  <c r="J56" i="1" l="1"/>
  <c r="J49" i="1"/>
  <c r="J57" i="1"/>
  <c r="J53" i="1"/>
  <c r="J50" i="1"/>
  <c r="J55" i="1"/>
  <c r="J58" i="1"/>
  <c r="J54" i="1"/>
  <c r="J51" i="1"/>
  <c r="J52" i="1"/>
  <c r="I39" i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59" i="1" l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Pacal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<sst xmlns="http://schemas.openxmlformats.org/spreadsheetml/2006/main" count="398" uniqueCount="202">
  <si>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</si>
  <si>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</si>
  <si>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</si>
  <si>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</si>
  <si>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</si>
  <si>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</si>
  <si>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</si>
  <si>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</si>
  <si>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</si>
  <si>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</si>
  <si>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</si>
  <si>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</si>
  <si>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</si>
  <si>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</si>
  <si>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</si>
  <si>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</si>
  <si>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</si>
  <si>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</si>
  <si>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</si>
  <si>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</si>
  <si>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</si>
  <si>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</si>
  <si>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</si>
  <si>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</si>
  <si>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</si>
  <si>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</si>
  <si>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</si>
  <si>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</si>
  <si>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</si>
  <si>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</si>
  <si>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</si>
  <si>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</si>
  <si>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</si>
  <si>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</si>
  <si>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</si>
  <si>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</si>
  <si>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</si>
  <si>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</si>
  <si>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</si>
  <si>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</si>
  <si>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</si>
  <si>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</si>
  <si>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</si>
  <si>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</si>
  <si>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Botanická 23 - štít</t>
  </si>
  <si>
    <t>Objekt:</t>
  </si>
  <si>
    <t>Rozpočet:</t>
  </si>
  <si>
    <t>0101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</si>
  <si>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</si>
  <si>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</si>
  <si>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</si>
  <si>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</si>
  <si>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</si>
  <si>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</si>
  <si>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</si>
  <si>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</si>
  <si>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</si>
  <si>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</si>
  <si>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</si>
  <si>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</si>
  <si>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</si>
  <si>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</si>
  <si>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</si>
  <si>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</si>
  <si>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</si>
  <si>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762</t>
  </si>
  <si>
    <t>Konstrukce tesařské</t>
  </si>
  <si>
    <t>764</t>
  </si>
  <si>
    <t>Konstrukce klempířské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</si>
  <si>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</si>
  <si>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</si>
  <si>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</si>
  <si>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</si>
  <si>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</si>
  <si>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</si>
  <si>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</si>
  <si>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</si>
  <si>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</si>
  <si>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</si>
  <si>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</si>
  <si>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</si>
  <si>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</si>
  <si>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</si>
  <si>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</si>
  <si>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</si>
  <si>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</si>
  <si>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</si>
  <si>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</si>
  <si>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</si>
  <si>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</si>
  <si>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</si>
  <si>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</si>
  <si>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</si>
  <si>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</si>
  <si>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</si>
  <si>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</si>
  <si>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</si>
  <si>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</si>
  <si>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</si>
  <si>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</si>
  <si>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</si>
  <si>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03100OA0</t>
  </si>
  <si>
    <t>ZAŘÍZENÍ STAVENIŠTĚ - ZŘÍZENÍ, PROVOZ, DEMONTÁŽ</t>
  </si>
  <si>
    <t xml:space="preserve">kč    </t>
  </si>
  <si>
    <t>RTS 18/ II</t>
  </si>
  <si>
    <t>Indiv</t>
  </si>
  <si>
    <t>POL2_</t>
  </si>
  <si>
    <t>mimo jiné obsahuje náklady na zábor, sociální zařízení</t>
  </si>
  <si>
    <t>POP</t>
  </si>
  <si>
    <t>289902111R00</t>
  </si>
  <si>
    <t>Otlučení nebo odsekání omítek stěn</t>
  </si>
  <si>
    <t>m2</t>
  </si>
  <si>
    <t>POL1_</t>
  </si>
  <si>
    <t>602016195R00</t>
  </si>
  <si>
    <t>Omítky stěn z hotových směsí Doplňkové práce pro omítky stěn z hotových směsí_x000D_
 hloubková penetrace stěn silikátová</t>
  </si>
  <si>
    <t>801-1</t>
  </si>
  <si>
    <t>po jednotlivých vrstvách</t>
  </si>
  <si>
    <t>SPI</t>
  </si>
  <si>
    <t>621421121R00</t>
  </si>
  <si>
    <t>Omítky vnější podhledů MV nebo MVC vápenocementová, hrubá zatřená, bez uvedení složitosti</t>
  </si>
  <si>
    <t>RTS 15/ II</t>
  </si>
  <si>
    <t>položka obsahuje cementový postřik</t>
  </si>
  <si>
    <t>622904112R00</t>
  </si>
  <si>
    <t>Očištění fasád tlakovou vodou, složitost fasády 1 - 2</t>
  </si>
  <si>
    <t>622300046RAD</t>
  </si>
  <si>
    <t>Zateplení vnějších plášťů budov kontaktní zateplovací systém s minerální vlnou, pro budovy do výšky 6 m, bez otvorů, tloušťky 120 mm</t>
  </si>
  <si>
    <t>AP-HSV</t>
  </si>
  <si>
    <t>Osazení soklové lišty. Nalepení tepelně izolačních fasádních desek. Zajištění terčovými hmoždinkami. Vyztužení rohů lištami. Nanesení lepicí stěrky na zabroušený podklad, vlepení výztužné sklolaminátové síťoviny, zatření stěrky, nanesení a zatření vyrovnávací stěrky. Penetrační nátěr, povrchová úprava omítkou. Včetně montáže, demontáže a jednoměsíčního nájmu lešení.</t>
  </si>
  <si>
    <t>289970111R00</t>
  </si>
  <si>
    <t>Geotextílie separační, filtrační, zpevňující polypropylén, 300 g/m2</t>
  </si>
  <si>
    <t>800-2</t>
  </si>
  <si>
    <t>944944011R00</t>
  </si>
  <si>
    <t xml:space="preserve">Montáž ochranné sítě z umělých vláken </t>
  </si>
  <si>
    <t>800-3</t>
  </si>
  <si>
    <t>POL1_1</t>
  </si>
  <si>
    <t>944944081R00</t>
  </si>
  <si>
    <t xml:space="preserve">Demontáž ochranné sítě z umělých vláken </t>
  </si>
  <si>
    <t>941940032RAA</t>
  </si>
  <si>
    <t>Lešení lehké fasádní šířky do 1 m, výšky od 10 m do 30 m, montáž, demontáž, doprava do 10 km, pronájem na 1 měsíc</t>
  </si>
  <si>
    <t>Součtová</t>
  </si>
  <si>
    <t>montáž, demontáž a pronájem lešení včetně přesunu hmot na staveništi a dopravy (odvozu i dovozu) na stavbu  tam i zpět.</t>
  </si>
  <si>
    <t>pomocné lešení z ulice, pro přesun hmot a pracovníků na střechu a pro umístění vrátku</t>
  </si>
  <si>
    <t>94590    OA0</t>
  </si>
  <si>
    <t>ZAVĚŠENÉ PRACOVNÍ LEŠENÍ</t>
  </si>
  <si>
    <t>zavěšené lešení pro krajovou část štítu směrem do dvora, kde nelze využít pro stavbu lešení plochou střechu</t>
  </si>
  <si>
    <t>9504</t>
  </si>
  <si>
    <t>Průběžný úklid staveniště - každodenní úklid dotčených prostor a dvoru</t>
  </si>
  <si>
    <t>soubor</t>
  </si>
  <si>
    <t>Vlastní</t>
  </si>
  <si>
    <t>9505</t>
  </si>
  <si>
    <t>Závěrečný úklid stavby</t>
  </si>
  <si>
    <t>999281111R00</t>
  </si>
  <si>
    <t>Přesun hmot pro opravy a údržbu objektů pro opravy a údržbu dosavadních objektů včetně vnějších plášťů_x000D_
 výšky do 25 m</t>
  </si>
  <si>
    <t>t</t>
  </si>
  <si>
    <t>801-4</t>
  </si>
  <si>
    <t>oborů 801, 803, 811 a 812</t>
  </si>
  <si>
    <t>762991121R00</t>
  </si>
  <si>
    <t>Stavební vrátek pro dopravu materiálu pronájem lanového stavebního vrátku</t>
  </si>
  <si>
    <t>den</t>
  </si>
  <si>
    <t>800-762</t>
  </si>
  <si>
    <t>764391230R00</t>
  </si>
  <si>
    <t>Ostatní střešní prvky z pozinkovaného plechu výroba a montáž _x000D_
 závětrné lišty, rš 400 mm</t>
  </si>
  <si>
    <t>m</t>
  </si>
  <si>
    <t>800-764</t>
  </si>
  <si>
    <t>764391840R00</t>
  </si>
  <si>
    <t>Demontáž ostatních prvků střešních závětrné lišty, rš 400 a 500 mm, sklonu do 30°</t>
  </si>
  <si>
    <t>764421850R00</t>
  </si>
  <si>
    <t>Demontáž oplechování říms rš od 250 do 330 mm</t>
  </si>
  <si>
    <t>767392112RT1</t>
  </si>
  <si>
    <t>Montáž krytiny střech plechem tvarovaným šroubováním</t>
  </si>
  <si>
    <t>800-767</t>
  </si>
  <si>
    <t>998764203R00</t>
  </si>
  <si>
    <t>Přesun hmot pro konstrukce klempířské v objektech výšky do 24 m</t>
  </si>
  <si>
    <t>POL1_7</t>
  </si>
  <si>
    <t>50 m vodorovně</t>
  </si>
  <si>
    <t>767991921R00</t>
  </si>
  <si>
    <t>Řezání plechu tl. do 2 mm kotoučem</t>
  </si>
  <si>
    <t>Kalkul</t>
  </si>
  <si>
    <t>979011111R00</t>
  </si>
  <si>
    <t>Svislá doprava suti a vybouraných hmot za prvé podlaží nad nebo pod základním podlažím</t>
  </si>
  <si>
    <t>801-3</t>
  </si>
  <si>
    <t>POL1_9</t>
  </si>
  <si>
    <t>979011121R00</t>
  </si>
  <si>
    <t>Svislá doprava suti a vybouraných hmot příplatek za každé další podlaží</t>
  </si>
  <si>
    <t>POL8_</t>
  </si>
  <si>
    <t>979081111RT3</t>
  </si>
  <si>
    <t>Odvoz suti a vybouraných hmot na skládku do 1 km</t>
  </si>
  <si>
    <t>979081121R00</t>
  </si>
  <si>
    <t>Odvoz suti a vybouraných hmot na skládku příplatek za každý další 1 km</t>
  </si>
  <si>
    <t xml:space="preserve">t     </t>
  </si>
  <si>
    <t>979999997R00</t>
  </si>
  <si>
    <t>Poplatek za skládku čisté suti - DUFONEV Brno</t>
  </si>
  <si>
    <t>005241010R</t>
  </si>
  <si>
    <t>Dokumentace skutečného provedení</t>
  </si>
  <si>
    <t xml:space="preserve">sada  </t>
  </si>
  <si>
    <t>POL99_8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</si>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</sst>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2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47</v>
      </c>
      <c r="E2" s="108" t="s">
        <v>44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45</v>
      </c>
      <c r="C3" s="106"/>
      <c r="D3" s="112" t="s">
        <v>43</v>
      </c>
      <c r="E3" s="113" t="s">
        <v>44</v>
      </c>
      <c r="F3" s="114"/>
      <c r="G3" s="114"/>
      <c r="H3" s="114"/>
      <c r="I3" s="114"/>
      <c r="J3" s="115"/>
    </row>
    <row r="4" spans="1:15" ht="23.25" customHeight="1" x14ac:dyDescent="0.2">
      <c r="A4" s="104">
        <v>205</v>
      </c>
      <c r="B4" s="116" t="s">
        <v>46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0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SUMIF(F49:F58,A16,I49:I58)+SUMIF(F49:F58,"PSU",I49:I58)</f>
        <v>0</v>
      </c>
      <c r="J16" s="85"/>
    </row>
    <row r="17" spans="1:10" ht="23.25" customHeight="1" x14ac:dyDescent="0.2">
      <c r="A17" s="190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SUMIF(F49:F58,A17,I49:I58)</f>
        <v>0</v>
      </c>
      <c r="J17" s="85"/>
    </row>
    <row r="18" spans="1:10" ht="23.25" customHeight="1" x14ac:dyDescent="0.2">
      <c r="A18" s="190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SUMIF(F49:F58,A18,I49:I58)</f>
        <v>0</v>
      </c>
      <c r="J18" s="85"/>
    </row>
    <row r="19" spans="1:10" ht="23.25" customHeight="1" x14ac:dyDescent="0.2">
      <c r="A19" s="190" t="s">
        <v>73</v>
      </c>
      <c r="B19" s="55" t="s">
        <v>27</v>
      </c>
      <c r="C19" s="56"/>
      <c r="D19" s="57"/>
      <c r="E19" s="83"/>
      <c r="F19" s="84"/>
      <c r="G19" s="83"/>
      <c r="H19" s="84"/>
      <c r="I19" s="83">
        <f>SUMIF(F49:F58,A19,I49:I58)</f>
        <v>0</v>
      </c>
      <c r="J19" s="85"/>
    </row>
    <row r="20" spans="1:10" ht="23.25" customHeight="1" x14ac:dyDescent="0.2">
      <c r="A20" s="190" t="s">
        <v>72</v>
      </c>
      <c r="B20" s="55" t="s">
        <v>28</v>
      </c>
      <c r="C20" s="56"/>
      <c r="D20" s="57"/>
      <c r="E20" s="83"/>
      <c r="F20" s="84"/>
      <c r="G20" s="83"/>
      <c r="H20" s="84"/>
      <c r="I20" s="83">
        <f>SUMIF(F49:F58,A20,I49:I58)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35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50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43546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48</v>
      </c>
      <c r="C39" s="143"/>
      <c r="D39" s="144"/>
      <c r="E39" s="144"/>
      <c r="F39" s="145">
        <f>'01 01 Pol'!AE58</f>
        <v>0</v>
      </c>
      <c r="G39" s="146">
        <f>'01 01 Pol'!AF58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hidden="1" customHeight="1" x14ac:dyDescent="0.2">
      <c r="A40" s="132">
        <v>2</v>
      </c>
      <c r="B40" s="149" t="s">
        <v>43</v>
      </c>
      <c r="C40" s="150" t="s">
        <v>44</v>
      </c>
      <c r="D40" s="151"/>
      <c r="E40" s="151"/>
      <c r="F40" s="152">
        <f>'01 01 Pol'!AE58</f>
        <v>0</v>
      </c>
      <c r="G40" s="153">
        <f>'01 01 Pol'!AF58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5" t="s">
        <v>43</v>
      </c>
      <c r="C41" s="143" t="s">
        <v>44</v>
      </c>
      <c r="D41" s="144"/>
      <c r="E41" s="144"/>
      <c r="F41" s="156">
        <f>'01 01 Pol'!AE58</f>
        <v>0</v>
      </c>
      <c r="G41" s="147">
        <f>'01 01 Pol'!AF58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">
      <c r="A42" s="132"/>
      <c r="B42" s="157" t="s">
        <v>49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75" x14ac:dyDescent="0.25">
      <c r="B46" s="172" t="s">
        <v>51</v>
      </c>
    </row>
    <row r="48" spans="1:10" ht="25.5" customHeight="1" x14ac:dyDescent="0.2">
      <c r="A48" s="173"/>
      <c r="B48" s="176" t="s">
        <v>17</v>
      </c>
      <c r="C48" s="176" t="s">
        <v>5</v>
      </c>
      <c r="D48" s="177"/>
      <c r="E48" s="177"/>
      <c r="F48" s="178" t="s">
        <v>52</v>
      </c>
      <c r="G48" s="178"/>
      <c r="H48" s="178"/>
      <c r="I48" s="178" t="s">
        <v>29</v>
      </c>
      <c r="J48" s="178" t="s">
        <v>0</v>
      </c>
    </row>
    <row r="49" spans="1:10" ht="25.5" customHeight="1" x14ac:dyDescent="0.2">
      <c r="A49" s="174"/>
      <c r="B49" s="179" t="s">
        <v>53</v>
      </c>
      <c r="C49" s="180" t="s">
        <v>54</v>
      </c>
      <c r="D49" s="181"/>
      <c r="E49" s="181"/>
      <c r="F49" s="186" t="s">
        <v>24</v>
      </c>
      <c r="G49" s="187"/>
      <c r="H49" s="187"/>
      <c r="I49" s="187">
        <f>'01 01 Pol'!G8</f>
        <v>0</v>
      </c>
      <c r="J49" s="184" t="str">
        <f>IF(I59=0,"",I49/I59*100)</f>
        <v/>
      </c>
    </row>
    <row r="50" spans="1:10" ht="25.5" customHeight="1" x14ac:dyDescent="0.2">
      <c r="A50" s="174"/>
      <c r="B50" s="179" t="s">
        <v>55</v>
      </c>
      <c r="C50" s="180" t="s">
        <v>56</v>
      </c>
      <c r="D50" s="181"/>
      <c r="E50" s="181"/>
      <c r="F50" s="186" t="s">
        <v>24</v>
      </c>
      <c r="G50" s="187"/>
      <c r="H50" s="187"/>
      <c r="I50" s="187">
        <f>'01 01 Pol'!G11</f>
        <v>0</v>
      </c>
      <c r="J50" s="184" t="str">
        <f>IF(I59=0,"",I50/I59*100)</f>
        <v/>
      </c>
    </row>
    <row r="51" spans="1:10" ht="25.5" customHeight="1" x14ac:dyDescent="0.2">
      <c r="A51" s="174"/>
      <c r="B51" s="179" t="s">
        <v>57</v>
      </c>
      <c r="C51" s="180" t="s">
        <v>58</v>
      </c>
      <c r="D51" s="181"/>
      <c r="E51" s="181"/>
      <c r="F51" s="186" t="s">
        <v>24</v>
      </c>
      <c r="G51" s="187"/>
      <c r="H51" s="187"/>
      <c r="I51" s="187">
        <f>'01 01 Pol'!G13</f>
        <v>0</v>
      </c>
      <c r="J51" s="184" t="str">
        <f>IF(I59=0,"",I51/I59*100)</f>
        <v/>
      </c>
    </row>
    <row r="52" spans="1:10" ht="25.5" customHeight="1" x14ac:dyDescent="0.2">
      <c r="A52" s="174"/>
      <c r="B52" s="179" t="s">
        <v>59</v>
      </c>
      <c r="C52" s="180" t="s">
        <v>60</v>
      </c>
      <c r="D52" s="181"/>
      <c r="E52" s="181"/>
      <c r="F52" s="186" t="s">
        <v>24</v>
      </c>
      <c r="G52" s="187"/>
      <c r="H52" s="187"/>
      <c r="I52" s="187">
        <f>'01 01 Pol'!G21</f>
        <v>0</v>
      </c>
      <c r="J52" s="184" t="str">
        <f>IF(I59=0,"",I52/I59*100)</f>
        <v/>
      </c>
    </row>
    <row r="53" spans="1:10" ht="25.5" customHeight="1" x14ac:dyDescent="0.2">
      <c r="A53" s="174"/>
      <c r="B53" s="179" t="s">
        <v>61</v>
      </c>
      <c r="C53" s="180" t="s">
        <v>62</v>
      </c>
      <c r="D53" s="181"/>
      <c r="E53" s="181"/>
      <c r="F53" s="186" t="s">
        <v>24</v>
      </c>
      <c r="G53" s="187"/>
      <c r="H53" s="187"/>
      <c r="I53" s="187">
        <f>'01 01 Pol'!G30</f>
        <v>0</v>
      </c>
      <c r="J53" s="184" t="str">
        <f>IF(I59=0,"",I53/I59*100)</f>
        <v/>
      </c>
    </row>
    <row r="54" spans="1:10" ht="25.5" customHeight="1" x14ac:dyDescent="0.2">
      <c r="A54" s="174"/>
      <c r="B54" s="179" t="s">
        <v>63</v>
      </c>
      <c r="C54" s="180" t="s">
        <v>64</v>
      </c>
      <c r="D54" s="181"/>
      <c r="E54" s="181"/>
      <c r="F54" s="186" t="s">
        <v>24</v>
      </c>
      <c r="G54" s="187"/>
      <c r="H54" s="187"/>
      <c r="I54" s="187">
        <f>'01 01 Pol'!G33</f>
        <v>0</v>
      </c>
      <c r="J54" s="184" t="str">
        <f>IF(I59=0,"",I54/I59*100)</f>
        <v/>
      </c>
    </row>
    <row r="55" spans="1:10" ht="25.5" customHeight="1" x14ac:dyDescent="0.2">
      <c r="A55" s="174"/>
      <c r="B55" s="179" t="s">
        <v>65</v>
      </c>
      <c r="C55" s="180" t="s">
        <v>66</v>
      </c>
      <c r="D55" s="181"/>
      <c r="E55" s="181"/>
      <c r="F55" s="186" t="s">
        <v>25</v>
      </c>
      <c r="G55" s="187"/>
      <c r="H55" s="187"/>
      <c r="I55" s="187">
        <f>'01 01 Pol'!G36</f>
        <v>0</v>
      </c>
      <c r="J55" s="184" t="str">
        <f>IF(I59=0,"",I55/I59*100)</f>
        <v/>
      </c>
    </row>
    <row r="56" spans="1:10" ht="25.5" customHeight="1" x14ac:dyDescent="0.2">
      <c r="A56" s="174"/>
      <c r="B56" s="179" t="s">
        <v>67</v>
      </c>
      <c r="C56" s="180" t="s">
        <v>68</v>
      </c>
      <c r="D56" s="181"/>
      <c r="E56" s="181"/>
      <c r="F56" s="186" t="s">
        <v>25</v>
      </c>
      <c r="G56" s="187"/>
      <c r="H56" s="187"/>
      <c r="I56" s="187">
        <f>'01 01 Pol'!G38</f>
        <v>0</v>
      </c>
      <c r="J56" s="184" t="str">
        <f>IF(I59=0,"",I56/I59*100)</f>
        <v/>
      </c>
    </row>
    <row r="57" spans="1:10" ht="25.5" customHeight="1" x14ac:dyDescent="0.2">
      <c r="A57" s="174"/>
      <c r="B57" s="179" t="s">
        <v>69</v>
      </c>
      <c r="C57" s="180" t="s">
        <v>70</v>
      </c>
      <c r="D57" s="181"/>
      <c r="E57" s="181"/>
      <c r="F57" s="186" t="s">
        <v>71</v>
      </c>
      <c r="G57" s="187"/>
      <c r="H57" s="187"/>
      <c r="I57" s="187">
        <f>'01 01 Pol'!G46</f>
        <v>0</v>
      </c>
      <c r="J57" s="184" t="str">
        <f>IF(I59=0,"",I57/I59*100)</f>
        <v/>
      </c>
    </row>
    <row r="58" spans="1:10" ht="25.5" customHeight="1" x14ac:dyDescent="0.2">
      <c r="A58" s="174"/>
      <c r="B58" s="179" t="s">
        <v>72</v>
      </c>
      <c r="C58" s="180" t="s">
        <v>28</v>
      </c>
      <c r="D58" s="181"/>
      <c r="E58" s="181"/>
      <c r="F58" s="186" t="s">
        <v>72</v>
      </c>
      <c r="G58" s="187"/>
      <c r="H58" s="187"/>
      <c r="I58" s="187">
        <f>'01 01 Pol'!G52</f>
        <v>0</v>
      </c>
      <c r="J58" s="184" t="str">
        <f>IF(I59=0,"",I58/I59*100)</f>
        <v/>
      </c>
    </row>
    <row r="59" spans="1:10" ht="25.5" customHeight="1" x14ac:dyDescent="0.2">
      <c r="A59" s="175"/>
      <c r="B59" s="182" t="s">
        <v>1</v>
      </c>
      <c r="C59" s="182"/>
      <c r="D59" s="183"/>
      <c r="E59" s="183"/>
      <c r="F59" s="188"/>
      <c r="G59" s="189"/>
      <c r="H59" s="189"/>
      <c r="I59" s="189">
        <f>SUM(I49:I58)</f>
        <v>0</v>
      </c>
      <c r="J59" s="185">
        <f>SUM(J49:J58)</f>
        <v>0</v>
      </c>
    </row>
    <row r="60" spans="1:10" x14ac:dyDescent="0.2">
      <c r="F60" s="130"/>
      <c r="G60" s="129"/>
      <c r="H60" s="130"/>
      <c r="I60" s="129"/>
      <c r="J60" s="131"/>
    </row>
    <row r="61" spans="1:10" x14ac:dyDescent="0.2">
      <c r="F61" s="130"/>
      <c r="G61" s="129"/>
      <c r="H61" s="130"/>
      <c r="I61" s="129"/>
      <c r="J61" s="131"/>
    </row>
    <row r="62" spans="1:10" x14ac:dyDescent="0.2">
      <c r="F62" s="130"/>
      <c r="G62" s="129"/>
      <c r="H62" s="130"/>
      <c r="I62" s="129"/>
      <c r="J62" s="131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14" sqref="F14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2" t="s">
        <v>74</v>
      </c>
      <c r="B1" s="192"/>
      <c r="C1" s="192"/>
      <c r="D1" s="192"/>
      <c r="E1" s="192"/>
      <c r="F1" s="192"/>
      <c r="G1" s="192"/>
      <c r="AG1" t="s">
        <v>75</v>
      </c>
    </row>
    <row r="2" spans="1:60" ht="24.95" customHeight="1" x14ac:dyDescent="0.2">
      <c r="A2" s="193" t="s">
        <v>7</v>
      </c>
      <c r="B2" s="75" t="s">
        <v>47</v>
      </c>
      <c r="C2" s="196" t="s">
        <v>44</v>
      </c>
      <c r="D2" s="194"/>
      <c r="E2" s="194"/>
      <c r="F2" s="194"/>
      <c r="G2" s="195"/>
      <c r="AG2" t="s">
        <v>76</v>
      </c>
    </row>
    <row r="3" spans="1:60" ht="24.95" customHeight="1" x14ac:dyDescent="0.2">
      <c r="A3" s="193" t="s">
        <v>8</v>
      </c>
      <c r="B3" s="75" t="s">
        <v>43</v>
      </c>
      <c r="C3" s="196" t="s">
        <v>44</v>
      </c>
      <c r="D3" s="194"/>
      <c r="E3" s="194"/>
      <c r="F3" s="194"/>
      <c r="G3" s="195"/>
      <c r="AC3" s="128" t="s">
        <v>76</v>
      </c>
      <c r="AG3" t="s">
        <v>77</v>
      </c>
    </row>
    <row r="4" spans="1:60" ht="24.95" customHeight="1" x14ac:dyDescent="0.2">
      <c r="A4" s="197" t="s">
        <v>9</v>
      </c>
      <c r="B4" s="198" t="s">
        <v>43</v>
      </c>
      <c r="C4" s="199" t="s">
        <v>44</v>
      </c>
      <c r="D4" s="200"/>
      <c r="E4" s="200"/>
      <c r="F4" s="200"/>
      <c r="G4" s="201"/>
      <c r="AG4" t="s">
        <v>78</v>
      </c>
    </row>
    <row r="5" spans="1:60" x14ac:dyDescent="0.2">
      <c r="D5" s="191"/>
    </row>
    <row r="6" spans="1:60" ht="38.25" x14ac:dyDescent="0.2">
      <c r="A6" s="203" t="s">
        <v>79</v>
      </c>
      <c r="B6" s="205" t="s">
        <v>80</v>
      </c>
      <c r="C6" s="205" t="s">
        <v>81</v>
      </c>
      <c r="D6" s="204" t="s">
        <v>82</v>
      </c>
      <c r="E6" s="203" t="s">
        <v>83</v>
      </c>
      <c r="F6" s="202" t="s">
        <v>84</v>
      </c>
      <c r="G6" s="203" t="s">
        <v>29</v>
      </c>
      <c r="H6" s="206" t="s">
        <v>30</v>
      </c>
      <c r="I6" s="206" t="s">
        <v>85</v>
      </c>
      <c r="J6" s="206" t="s">
        <v>31</v>
      </c>
      <c r="K6" s="206" t="s">
        <v>86</v>
      </c>
      <c r="L6" s="206" t="s">
        <v>87</v>
      </c>
      <c r="M6" s="206" t="s">
        <v>88</v>
      </c>
      <c r="N6" s="206" t="s">
        <v>89</v>
      </c>
      <c r="O6" s="206" t="s">
        <v>90</v>
      </c>
      <c r="P6" s="206" t="s">
        <v>91</v>
      </c>
      <c r="Q6" s="206" t="s">
        <v>92</v>
      </c>
      <c r="R6" s="206" t="s">
        <v>93</v>
      </c>
      <c r="S6" s="206" t="s">
        <v>94</v>
      </c>
      <c r="T6" s="206" t="s">
        <v>95</v>
      </c>
      <c r="U6" s="206" t="s">
        <v>96</v>
      </c>
      <c r="V6" s="206" t="s">
        <v>97</v>
      </c>
      <c r="W6" s="206" t="s">
        <v>98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18" t="s">
        <v>99</v>
      </c>
      <c r="B8" s="219" t="s">
        <v>53</v>
      </c>
      <c r="C8" s="243" t="s">
        <v>54</v>
      </c>
      <c r="D8" s="220"/>
      <c r="E8" s="221"/>
      <c r="F8" s="222"/>
      <c r="G8" s="222">
        <f>SUMIF(AG9:AG10,"&lt;&gt;NOR",G9:G10)</f>
        <v>0</v>
      </c>
      <c r="H8" s="222"/>
      <c r="I8" s="222">
        <f>SUM(I9:I10)</f>
        <v>0</v>
      </c>
      <c r="J8" s="222"/>
      <c r="K8" s="222">
        <f>SUM(K9:K10)</f>
        <v>0</v>
      </c>
      <c r="L8" s="222"/>
      <c r="M8" s="222">
        <f>SUM(M9:M10)</f>
        <v>0</v>
      </c>
      <c r="N8" s="222"/>
      <c r="O8" s="222">
        <f>SUM(O9:O10)</f>
        <v>0</v>
      </c>
      <c r="P8" s="222"/>
      <c r="Q8" s="222">
        <f>SUM(Q9:Q10)</f>
        <v>0</v>
      </c>
      <c r="R8" s="222"/>
      <c r="S8" s="222"/>
      <c r="T8" s="223"/>
      <c r="U8" s="217"/>
      <c r="V8" s="217">
        <f>SUM(V9:V10)</f>
        <v>0</v>
      </c>
      <c r="W8" s="217"/>
      <c r="AG8" t="s">
        <v>100</v>
      </c>
    </row>
    <row r="9" spans="1:60" outlineLevel="1" x14ac:dyDescent="0.2">
      <c r="A9" s="224">
        <v>1</v>
      </c>
      <c r="B9" s="225" t="s">
        <v>101</v>
      </c>
      <c r="C9" s="244" t="s">
        <v>102</v>
      </c>
      <c r="D9" s="226" t="s">
        <v>103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15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104</v>
      </c>
      <c r="T9" s="230" t="s">
        <v>105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106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14"/>
      <c r="B10" s="215"/>
      <c r="C10" s="245" t="s">
        <v>107</v>
      </c>
      <c r="D10" s="231"/>
      <c r="E10" s="231"/>
      <c r="F10" s="231"/>
      <c r="G10" s="231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108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x14ac:dyDescent="0.2">
      <c r="A11" s="218" t="s">
        <v>99</v>
      </c>
      <c r="B11" s="219" t="s">
        <v>55</v>
      </c>
      <c r="C11" s="243" t="s">
        <v>56</v>
      </c>
      <c r="D11" s="220"/>
      <c r="E11" s="221"/>
      <c r="F11" s="222"/>
      <c r="G11" s="222">
        <f>SUMIF(AG12:AG12,"&lt;&gt;NOR",G12:G12)</f>
        <v>0</v>
      </c>
      <c r="H11" s="222"/>
      <c r="I11" s="222">
        <f>SUM(I12:I12)</f>
        <v>0</v>
      </c>
      <c r="J11" s="222"/>
      <c r="K11" s="222">
        <f>SUM(K12:K12)</f>
        <v>0</v>
      </c>
      <c r="L11" s="222"/>
      <c r="M11" s="222">
        <f>SUM(M12:M12)</f>
        <v>0</v>
      </c>
      <c r="N11" s="222"/>
      <c r="O11" s="222">
        <f>SUM(O12:O12)</f>
        <v>0</v>
      </c>
      <c r="P11" s="222"/>
      <c r="Q11" s="222">
        <f>SUM(Q12:Q12)</f>
        <v>2.39</v>
      </c>
      <c r="R11" s="222"/>
      <c r="S11" s="222"/>
      <c r="T11" s="223"/>
      <c r="U11" s="217"/>
      <c r="V11" s="217">
        <f>SUM(V12:V12)</f>
        <v>38.229999999999997</v>
      </c>
      <c r="W11" s="217"/>
      <c r="AG11" t="s">
        <v>100</v>
      </c>
    </row>
    <row r="12" spans="1:60" outlineLevel="1" x14ac:dyDescent="0.2">
      <c r="A12" s="232">
        <v>2</v>
      </c>
      <c r="B12" s="233" t="s">
        <v>109</v>
      </c>
      <c r="C12" s="246" t="s">
        <v>110</v>
      </c>
      <c r="D12" s="234" t="s">
        <v>111</v>
      </c>
      <c r="E12" s="235">
        <v>38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15</v>
      </c>
      <c r="M12" s="237">
        <f>G12*(1+L12/100)</f>
        <v>0</v>
      </c>
      <c r="N12" s="237">
        <v>0</v>
      </c>
      <c r="O12" s="237">
        <f>ROUND(E12*N12,2)</f>
        <v>0</v>
      </c>
      <c r="P12" s="237">
        <v>6.3E-2</v>
      </c>
      <c r="Q12" s="237">
        <f>ROUND(E12*P12,2)</f>
        <v>2.39</v>
      </c>
      <c r="R12" s="237"/>
      <c r="S12" s="237" t="s">
        <v>104</v>
      </c>
      <c r="T12" s="238" t="s">
        <v>104</v>
      </c>
      <c r="U12" s="216">
        <v>1.006</v>
      </c>
      <c r="V12" s="216">
        <f>ROUND(E12*U12,2)</f>
        <v>38.229999999999997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112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x14ac:dyDescent="0.2">
      <c r="A13" s="218" t="s">
        <v>99</v>
      </c>
      <c r="B13" s="219" t="s">
        <v>57</v>
      </c>
      <c r="C13" s="243" t="s">
        <v>58</v>
      </c>
      <c r="D13" s="220"/>
      <c r="E13" s="221"/>
      <c r="F13" s="222"/>
      <c r="G13" s="222">
        <f>SUMIF(AG14:AG20,"&lt;&gt;NOR",G14:G20)</f>
        <v>0</v>
      </c>
      <c r="H13" s="222"/>
      <c r="I13" s="222">
        <f>SUM(I14:I20)</f>
        <v>0</v>
      </c>
      <c r="J13" s="222"/>
      <c r="K13" s="222">
        <f>SUM(K14:K20)</f>
        <v>0</v>
      </c>
      <c r="L13" s="222"/>
      <c r="M13" s="222">
        <f>SUM(M14:M20)</f>
        <v>0</v>
      </c>
      <c r="N13" s="222"/>
      <c r="O13" s="222">
        <f>SUM(O14:O20)</f>
        <v>4.4000000000000004</v>
      </c>
      <c r="P13" s="222"/>
      <c r="Q13" s="222">
        <f>SUM(Q14:Q20)</f>
        <v>0</v>
      </c>
      <c r="R13" s="222"/>
      <c r="S13" s="222"/>
      <c r="T13" s="223"/>
      <c r="U13" s="217"/>
      <c r="V13" s="217">
        <f>SUM(V14:V20)</f>
        <v>33.35</v>
      </c>
      <c r="W13" s="217"/>
      <c r="AG13" t="s">
        <v>100</v>
      </c>
    </row>
    <row r="14" spans="1:60" ht="22.5" outlineLevel="1" x14ac:dyDescent="0.2">
      <c r="A14" s="224">
        <v>3</v>
      </c>
      <c r="B14" s="225" t="s">
        <v>113</v>
      </c>
      <c r="C14" s="244" t="s">
        <v>114</v>
      </c>
      <c r="D14" s="226" t="s">
        <v>111</v>
      </c>
      <c r="E14" s="227">
        <v>45</v>
      </c>
      <c r="F14" s="228"/>
      <c r="G14" s="229">
        <f>ROUND(E14*F14,2)</f>
        <v>0</v>
      </c>
      <c r="H14" s="228"/>
      <c r="I14" s="229">
        <f>ROUND(E14*H14,2)</f>
        <v>0</v>
      </c>
      <c r="J14" s="228"/>
      <c r="K14" s="229">
        <f>ROUND(E14*J14,2)</f>
        <v>0</v>
      </c>
      <c r="L14" s="229">
        <v>15</v>
      </c>
      <c r="M14" s="229">
        <f>G14*(1+L14/100)</f>
        <v>0</v>
      </c>
      <c r="N14" s="229">
        <v>3.2000000000000003E-4</v>
      </c>
      <c r="O14" s="229">
        <f>ROUND(E14*N14,2)</f>
        <v>0.01</v>
      </c>
      <c r="P14" s="229">
        <v>0</v>
      </c>
      <c r="Q14" s="229">
        <f>ROUND(E14*P14,2)</f>
        <v>0</v>
      </c>
      <c r="R14" s="229" t="s">
        <v>115</v>
      </c>
      <c r="S14" s="229" t="s">
        <v>104</v>
      </c>
      <c r="T14" s="230" t="s">
        <v>104</v>
      </c>
      <c r="U14" s="216">
        <v>7.0000000000000007E-2</v>
      </c>
      <c r="V14" s="216">
        <f>ROUND(E14*U14,2)</f>
        <v>3.15</v>
      </c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112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14"/>
      <c r="B15" s="215"/>
      <c r="C15" s="247" t="s">
        <v>116</v>
      </c>
      <c r="D15" s="239"/>
      <c r="E15" s="239"/>
      <c r="F15" s="239"/>
      <c r="G15" s="239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117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ht="22.5" outlineLevel="1" x14ac:dyDescent="0.2">
      <c r="A16" s="224">
        <v>4</v>
      </c>
      <c r="B16" s="225" t="s">
        <v>118</v>
      </c>
      <c r="C16" s="244" t="s">
        <v>119</v>
      </c>
      <c r="D16" s="226" t="s">
        <v>111</v>
      </c>
      <c r="E16" s="227">
        <v>45</v>
      </c>
      <c r="F16" s="228"/>
      <c r="G16" s="229">
        <f>ROUND(E16*F16,2)</f>
        <v>0</v>
      </c>
      <c r="H16" s="228"/>
      <c r="I16" s="229">
        <f>ROUND(E16*H16,2)</f>
        <v>0</v>
      </c>
      <c r="J16" s="228"/>
      <c r="K16" s="229">
        <f>ROUND(E16*J16,2)</f>
        <v>0</v>
      </c>
      <c r="L16" s="229">
        <v>15</v>
      </c>
      <c r="M16" s="229">
        <f>G16*(1+L16/100)</f>
        <v>0</v>
      </c>
      <c r="N16" s="229">
        <v>4.8170000000000004E-2</v>
      </c>
      <c r="O16" s="229">
        <f>ROUND(E16*N16,2)</f>
        <v>2.17</v>
      </c>
      <c r="P16" s="229">
        <v>0</v>
      </c>
      <c r="Q16" s="229">
        <f>ROUND(E16*P16,2)</f>
        <v>0</v>
      </c>
      <c r="R16" s="229" t="s">
        <v>115</v>
      </c>
      <c r="S16" s="229" t="s">
        <v>104</v>
      </c>
      <c r="T16" s="230" t="s">
        <v>120</v>
      </c>
      <c r="U16" s="216">
        <v>0.56100000000000005</v>
      </c>
      <c r="V16" s="216">
        <f>ROUND(E16*U16,2)</f>
        <v>25.25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112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14"/>
      <c r="B17" s="215"/>
      <c r="C17" s="245" t="s">
        <v>121</v>
      </c>
      <c r="D17" s="231"/>
      <c r="E17" s="231"/>
      <c r="F17" s="231"/>
      <c r="G17" s="231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108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32">
        <v>5</v>
      </c>
      <c r="B18" s="233" t="s">
        <v>122</v>
      </c>
      <c r="C18" s="246" t="s">
        <v>123</v>
      </c>
      <c r="D18" s="234" t="s">
        <v>111</v>
      </c>
      <c r="E18" s="235">
        <v>45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15</v>
      </c>
      <c r="M18" s="237">
        <f>G18*(1+L18/100)</f>
        <v>0</v>
      </c>
      <c r="N18" s="237">
        <v>2.0000000000000002E-5</v>
      </c>
      <c r="O18" s="237">
        <f>ROUND(E18*N18,2)</f>
        <v>0</v>
      </c>
      <c r="P18" s="237">
        <v>0</v>
      </c>
      <c r="Q18" s="237">
        <f>ROUND(E18*P18,2)</f>
        <v>0</v>
      </c>
      <c r="R18" s="237" t="s">
        <v>115</v>
      </c>
      <c r="S18" s="237" t="s">
        <v>104</v>
      </c>
      <c r="T18" s="238" t="s">
        <v>104</v>
      </c>
      <c r="U18" s="216">
        <v>0.11</v>
      </c>
      <c r="V18" s="216">
        <f>ROUND(E18*U18,2)</f>
        <v>4.95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112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ht="22.5" outlineLevel="1" x14ac:dyDescent="0.2">
      <c r="A19" s="224">
        <v>6</v>
      </c>
      <c r="B19" s="225" t="s">
        <v>124</v>
      </c>
      <c r="C19" s="244" t="s">
        <v>125</v>
      </c>
      <c r="D19" s="226" t="s">
        <v>111</v>
      </c>
      <c r="E19" s="227">
        <v>45</v>
      </c>
      <c r="F19" s="228"/>
      <c r="G19" s="229">
        <f>ROUND(E19*F19,2)</f>
        <v>0</v>
      </c>
      <c r="H19" s="228"/>
      <c r="I19" s="229">
        <f>ROUND(E19*H19,2)</f>
        <v>0</v>
      </c>
      <c r="J19" s="228"/>
      <c r="K19" s="229">
        <f>ROUND(E19*J19,2)</f>
        <v>0</v>
      </c>
      <c r="L19" s="229">
        <v>15</v>
      </c>
      <c r="M19" s="229">
        <f>G19*(1+L19/100)</f>
        <v>0</v>
      </c>
      <c r="N19" s="229">
        <v>4.9430000000000002E-2</v>
      </c>
      <c r="O19" s="229">
        <f>ROUND(E19*N19,2)</f>
        <v>2.2200000000000002</v>
      </c>
      <c r="P19" s="229">
        <v>0</v>
      </c>
      <c r="Q19" s="229">
        <f>ROUND(E19*P19,2)</f>
        <v>0</v>
      </c>
      <c r="R19" s="229" t="s">
        <v>126</v>
      </c>
      <c r="S19" s="229" t="s">
        <v>104</v>
      </c>
      <c r="T19" s="230" t="s">
        <v>104</v>
      </c>
      <c r="U19" s="216">
        <v>0</v>
      </c>
      <c r="V19" s="216">
        <f>ROUND(E19*U19,2)</f>
        <v>0</v>
      </c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106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ht="33.75" outlineLevel="1" x14ac:dyDescent="0.2">
      <c r="A20" s="214"/>
      <c r="B20" s="215"/>
      <c r="C20" s="245" t="s">
        <v>127</v>
      </c>
      <c r="D20" s="231"/>
      <c r="E20" s="231"/>
      <c r="F20" s="231"/>
      <c r="G20" s="231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108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40" t="str">
        <f>C20</f>
        <v>Osazení soklové lišty. Nalepení tepelně izolačních fasádních desek. Zajištění terčovými hmoždinkami. Vyztužení rohů lištami. Nanesení lepicí stěrky na zabroušený podklad, vlepení výztužné sklolaminátové síťoviny, zatření stěrky, nanesení a zatření vyrovnávací stěrky. Penetrační nátěr, povrchová úprava omítkou. Včetně montáže, demontáže a jednoměsíčního nájmu lešení.</v>
      </c>
      <c r="BB20" s="207"/>
      <c r="BC20" s="207"/>
      <c r="BD20" s="207"/>
      <c r="BE20" s="207"/>
      <c r="BF20" s="207"/>
      <c r="BG20" s="207"/>
      <c r="BH20" s="207"/>
    </row>
    <row r="21" spans="1:60" x14ac:dyDescent="0.2">
      <c r="A21" s="218" t="s">
        <v>99</v>
      </c>
      <c r="B21" s="219" t="s">
        <v>59</v>
      </c>
      <c r="C21" s="243" t="s">
        <v>60</v>
      </c>
      <c r="D21" s="220"/>
      <c r="E21" s="221"/>
      <c r="F21" s="222"/>
      <c r="G21" s="222">
        <f>SUMIF(AG22:AG29,"&lt;&gt;NOR",G22:G29)</f>
        <v>0</v>
      </c>
      <c r="H21" s="222"/>
      <c r="I21" s="222">
        <f>SUM(I22:I29)</f>
        <v>0</v>
      </c>
      <c r="J21" s="222"/>
      <c r="K21" s="222">
        <f>SUM(K22:K29)</f>
        <v>0</v>
      </c>
      <c r="L21" s="222"/>
      <c r="M21" s="222">
        <f>SUM(M22:M29)</f>
        <v>0</v>
      </c>
      <c r="N21" s="222"/>
      <c r="O21" s="222">
        <f>SUM(O22:O29)</f>
        <v>0.88</v>
      </c>
      <c r="P21" s="222"/>
      <c r="Q21" s="222">
        <f>SUM(Q22:Q29)</f>
        <v>0</v>
      </c>
      <c r="R21" s="222"/>
      <c r="S21" s="222"/>
      <c r="T21" s="223"/>
      <c r="U21" s="217"/>
      <c r="V21" s="217">
        <f>SUM(V22:V29)</f>
        <v>5.7</v>
      </c>
      <c r="W21" s="217"/>
      <c r="AG21" t="s">
        <v>100</v>
      </c>
    </row>
    <row r="22" spans="1:60" outlineLevel="1" x14ac:dyDescent="0.2">
      <c r="A22" s="232">
        <v>7</v>
      </c>
      <c r="B22" s="233" t="s">
        <v>128</v>
      </c>
      <c r="C22" s="246" t="s">
        <v>129</v>
      </c>
      <c r="D22" s="234" t="s">
        <v>111</v>
      </c>
      <c r="E22" s="235">
        <v>30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15</v>
      </c>
      <c r="M22" s="237">
        <f>G22*(1+L22/100)</f>
        <v>0</v>
      </c>
      <c r="N22" s="237">
        <v>5.0000000000000001E-4</v>
      </c>
      <c r="O22" s="237">
        <f>ROUND(E22*N22,2)</f>
        <v>0.02</v>
      </c>
      <c r="P22" s="237">
        <v>0</v>
      </c>
      <c r="Q22" s="237">
        <f>ROUND(E22*P22,2)</f>
        <v>0</v>
      </c>
      <c r="R22" s="237" t="s">
        <v>130</v>
      </c>
      <c r="S22" s="237" t="s">
        <v>104</v>
      </c>
      <c r="T22" s="238" t="s">
        <v>104</v>
      </c>
      <c r="U22" s="216">
        <v>9.4E-2</v>
      </c>
      <c r="V22" s="216">
        <f>ROUND(E22*U22,2)</f>
        <v>2.82</v>
      </c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112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32">
        <v>8</v>
      </c>
      <c r="B23" s="233" t="s">
        <v>131</v>
      </c>
      <c r="C23" s="246" t="s">
        <v>132</v>
      </c>
      <c r="D23" s="234" t="s">
        <v>111</v>
      </c>
      <c r="E23" s="235">
        <v>45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15</v>
      </c>
      <c r="M23" s="237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7" t="s">
        <v>133</v>
      </c>
      <c r="S23" s="237" t="s">
        <v>104</v>
      </c>
      <c r="T23" s="238" t="s">
        <v>104</v>
      </c>
      <c r="U23" s="216">
        <v>0.04</v>
      </c>
      <c r="V23" s="216">
        <f>ROUND(E23*U23,2)</f>
        <v>1.8</v>
      </c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134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32">
        <v>9</v>
      </c>
      <c r="B24" s="233" t="s">
        <v>135</v>
      </c>
      <c r="C24" s="246" t="s">
        <v>136</v>
      </c>
      <c r="D24" s="234" t="s">
        <v>111</v>
      </c>
      <c r="E24" s="235">
        <v>45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15</v>
      </c>
      <c r="M24" s="237">
        <f>G24*(1+L24/100)</f>
        <v>0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7" t="s">
        <v>133</v>
      </c>
      <c r="S24" s="237" t="s">
        <v>104</v>
      </c>
      <c r="T24" s="238" t="s">
        <v>104</v>
      </c>
      <c r="U24" s="216">
        <v>2.4E-2</v>
      </c>
      <c r="V24" s="216">
        <f>ROUND(E24*U24,2)</f>
        <v>1.08</v>
      </c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134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22.5" outlineLevel="1" x14ac:dyDescent="0.2">
      <c r="A25" s="224">
        <v>10</v>
      </c>
      <c r="B25" s="225" t="s">
        <v>137</v>
      </c>
      <c r="C25" s="244" t="s">
        <v>138</v>
      </c>
      <c r="D25" s="226" t="s">
        <v>111</v>
      </c>
      <c r="E25" s="227">
        <v>30</v>
      </c>
      <c r="F25" s="228"/>
      <c r="G25" s="229">
        <f>ROUND(E25*F25,2)</f>
        <v>0</v>
      </c>
      <c r="H25" s="228"/>
      <c r="I25" s="229">
        <f>ROUND(E25*H25,2)</f>
        <v>0</v>
      </c>
      <c r="J25" s="228"/>
      <c r="K25" s="229">
        <f>ROUND(E25*J25,2)</f>
        <v>0</v>
      </c>
      <c r="L25" s="229">
        <v>15</v>
      </c>
      <c r="M25" s="229">
        <f>G25*(1+L25/100)</f>
        <v>0</v>
      </c>
      <c r="N25" s="229">
        <v>1.9200000000000002E-2</v>
      </c>
      <c r="O25" s="229">
        <f>ROUND(E25*N25,2)</f>
        <v>0.57999999999999996</v>
      </c>
      <c r="P25" s="229">
        <v>0</v>
      </c>
      <c r="Q25" s="229">
        <f>ROUND(E25*P25,2)</f>
        <v>0</v>
      </c>
      <c r="R25" s="229" t="s">
        <v>126</v>
      </c>
      <c r="S25" s="229" t="s">
        <v>104</v>
      </c>
      <c r="T25" s="230" t="s">
        <v>139</v>
      </c>
      <c r="U25" s="216">
        <v>0</v>
      </c>
      <c r="V25" s="216">
        <f>ROUND(E25*U25,2)</f>
        <v>0</v>
      </c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106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14"/>
      <c r="B26" s="215"/>
      <c r="C26" s="247" t="s">
        <v>140</v>
      </c>
      <c r="D26" s="239"/>
      <c r="E26" s="239"/>
      <c r="F26" s="239"/>
      <c r="G26" s="239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117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40" t="str">
        <f>C26</f>
        <v>montáž, demontáž a pronájem lešení včetně přesunu hmot na staveništi a dopravy (odvozu i dovozu) na stavbu  tam i zpět.</v>
      </c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14"/>
      <c r="B27" s="215"/>
      <c r="C27" s="248" t="s">
        <v>141</v>
      </c>
      <c r="D27" s="241"/>
      <c r="E27" s="241"/>
      <c r="F27" s="241"/>
      <c r="G27" s="241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108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24">
        <v>11</v>
      </c>
      <c r="B28" s="225" t="s">
        <v>142</v>
      </c>
      <c r="C28" s="244" t="s">
        <v>143</v>
      </c>
      <c r="D28" s="226" t="s">
        <v>111</v>
      </c>
      <c r="E28" s="227">
        <v>5</v>
      </c>
      <c r="F28" s="228"/>
      <c r="G28" s="229">
        <f>ROUND(E28*F28,2)</f>
        <v>0</v>
      </c>
      <c r="H28" s="228"/>
      <c r="I28" s="229">
        <f>ROUND(E28*H28,2)</f>
        <v>0</v>
      </c>
      <c r="J28" s="228"/>
      <c r="K28" s="229">
        <f>ROUND(E28*J28,2)</f>
        <v>0</v>
      </c>
      <c r="L28" s="229">
        <v>15</v>
      </c>
      <c r="M28" s="229">
        <f>G28*(1+L28/100)</f>
        <v>0</v>
      </c>
      <c r="N28" s="229">
        <v>5.5370000000000003E-2</v>
      </c>
      <c r="O28" s="229">
        <f>ROUND(E28*N28,2)</f>
        <v>0.28000000000000003</v>
      </c>
      <c r="P28" s="229">
        <v>0</v>
      </c>
      <c r="Q28" s="229">
        <f>ROUND(E28*P28,2)</f>
        <v>0</v>
      </c>
      <c r="R28" s="229"/>
      <c r="S28" s="229" t="s">
        <v>104</v>
      </c>
      <c r="T28" s="230" t="s">
        <v>120</v>
      </c>
      <c r="U28" s="216">
        <v>0</v>
      </c>
      <c r="V28" s="216">
        <f>ROUND(E28*U28,2)</f>
        <v>0</v>
      </c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106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14"/>
      <c r="B29" s="215"/>
      <c r="C29" s="245" t="s">
        <v>144</v>
      </c>
      <c r="D29" s="231"/>
      <c r="E29" s="231"/>
      <c r="F29" s="231"/>
      <c r="G29" s="231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108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40" t="str">
        <f>C29</f>
        <v>zavěšené lešení pro krajovou část štítu směrem do dvora, kde nelze využít pro stavbu lešení plochou střechu</v>
      </c>
      <c r="BB29" s="207"/>
      <c r="BC29" s="207"/>
      <c r="BD29" s="207"/>
      <c r="BE29" s="207"/>
      <c r="BF29" s="207"/>
      <c r="BG29" s="207"/>
      <c r="BH29" s="207"/>
    </row>
    <row r="30" spans="1:60" x14ac:dyDescent="0.2">
      <c r="A30" s="218" t="s">
        <v>99</v>
      </c>
      <c r="B30" s="219" t="s">
        <v>61</v>
      </c>
      <c r="C30" s="243" t="s">
        <v>62</v>
      </c>
      <c r="D30" s="220"/>
      <c r="E30" s="221"/>
      <c r="F30" s="222"/>
      <c r="G30" s="222">
        <f>SUMIF(AG31:AG32,"&lt;&gt;NOR",G31:G32)</f>
        <v>0</v>
      </c>
      <c r="H30" s="222"/>
      <c r="I30" s="222">
        <f>SUM(I31:I32)</f>
        <v>0</v>
      </c>
      <c r="J30" s="222"/>
      <c r="K30" s="222">
        <f>SUM(K31:K32)</f>
        <v>0</v>
      </c>
      <c r="L30" s="222"/>
      <c r="M30" s="222">
        <f>SUM(M31:M32)</f>
        <v>0</v>
      </c>
      <c r="N30" s="222"/>
      <c r="O30" s="222">
        <f>SUM(O31:O32)</f>
        <v>0</v>
      </c>
      <c r="P30" s="222"/>
      <c r="Q30" s="222">
        <f>SUM(Q31:Q32)</f>
        <v>0</v>
      </c>
      <c r="R30" s="222"/>
      <c r="S30" s="222"/>
      <c r="T30" s="223"/>
      <c r="U30" s="217"/>
      <c r="V30" s="217">
        <f>SUM(V31:V32)</f>
        <v>0</v>
      </c>
      <c r="W30" s="217"/>
      <c r="AG30" t="s">
        <v>100</v>
      </c>
    </row>
    <row r="31" spans="1:60" outlineLevel="1" x14ac:dyDescent="0.2">
      <c r="A31" s="232">
        <v>12</v>
      </c>
      <c r="B31" s="233" t="s">
        <v>145</v>
      </c>
      <c r="C31" s="246" t="s">
        <v>146</v>
      </c>
      <c r="D31" s="234" t="s">
        <v>147</v>
      </c>
      <c r="E31" s="235">
        <v>1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15</v>
      </c>
      <c r="M31" s="237">
        <f>G31*(1+L31/100)</f>
        <v>0</v>
      </c>
      <c r="N31" s="237">
        <v>0</v>
      </c>
      <c r="O31" s="237">
        <f>ROUND(E31*N31,2)</f>
        <v>0</v>
      </c>
      <c r="P31" s="237">
        <v>0</v>
      </c>
      <c r="Q31" s="237">
        <f>ROUND(E31*P31,2)</f>
        <v>0</v>
      </c>
      <c r="R31" s="237"/>
      <c r="S31" s="237" t="s">
        <v>148</v>
      </c>
      <c r="T31" s="238" t="s">
        <v>105</v>
      </c>
      <c r="U31" s="216">
        <v>0</v>
      </c>
      <c r="V31" s="216">
        <f>ROUND(E31*U31,2)</f>
        <v>0</v>
      </c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112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32">
        <v>13</v>
      </c>
      <c r="B32" s="233" t="s">
        <v>149</v>
      </c>
      <c r="C32" s="246" t="s">
        <v>150</v>
      </c>
      <c r="D32" s="234" t="s">
        <v>147</v>
      </c>
      <c r="E32" s="235">
        <v>1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15</v>
      </c>
      <c r="M32" s="237">
        <f>G32*(1+L32/100)</f>
        <v>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7"/>
      <c r="S32" s="237" t="s">
        <v>148</v>
      </c>
      <c r="T32" s="238" t="s">
        <v>105</v>
      </c>
      <c r="U32" s="216">
        <v>0</v>
      </c>
      <c r="V32" s="216">
        <f>ROUND(E32*U32,2)</f>
        <v>0</v>
      </c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112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x14ac:dyDescent="0.2">
      <c r="A33" s="218" t="s">
        <v>99</v>
      </c>
      <c r="B33" s="219" t="s">
        <v>63</v>
      </c>
      <c r="C33" s="243" t="s">
        <v>64</v>
      </c>
      <c r="D33" s="220"/>
      <c r="E33" s="221"/>
      <c r="F33" s="222"/>
      <c r="G33" s="222">
        <f>SUMIF(AG34:AG35,"&lt;&gt;NOR",G34:G35)</f>
        <v>0</v>
      </c>
      <c r="H33" s="222"/>
      <c r="I33" s="222">
        <f>SUM(I34:I35)</f>
        <v>0</v>
      </c>
      <c r="J33" s="222"/>
      <c r="K33" s="222">
        <f>SUM(K34:K35)</f>
        <v>0</v>
      </c>
      <c r="L33" s="222"/>
      <c r="M33" s="222">
        <f>SUM(M34:M35)</f>
        <v>0</v>
      </c>
      <c r="N33" s="222"/>
      <c r="O33" s="222">
        <f>SUM(O34:O35)</f>
        <v>0</v>
      </c>
      <c r="P33" s="222"/>
      <c r="Q33" s="222">
        <f>SUM(Q34:Q35)</f>
        <v>0</v>
      </c>
      <c r="R33" s="222"/>
      <c r="S33" s="222"/>
      <c r="T33" s="223"/>
      <c r="U33" s="217"/>
      <c r="V33" s="217">
        <f>SUM(V34:V35)</f>
        <v>11.36</v>
      </c>
      <c r="W33" s="217"/>
      <c r="AG33" t="s">
        <v>100</v>
      </c>
    </row>
    <row r="34" spans="1:60" ht="33.75" outlineLevel="1" x14ac:dyDescent="0.2">
      <c r="A34" s="224">
        <v>14</v>
      </c>
      <c r="B34" s="225" t="s">
        <v>151</v>
      </c>
      <c r="C34" s="244" t="s">
        <v>152</v>
      </c>
      <c r="D34" s="226" t="s">
        <v>153</v>
      </c>
      <c r="E34" s="227">
        <v>4.407</v>
      </c>
      <c r="F34" s="228"/>
      <c r="G34" s="229">
        <f>ROUND(E34*F34,2)</f>
        <v>0</v>
      </c>
      <c r="H34" s="228"/>
      <c r="I34" s="229">
        <f>ROUND(E34*H34,2)</f>
        <v>0</v>
      </c>
      <c r="J34" s="228"/>
      <c r="K34" s="229">
        <f>ROUND(E34*J34,2)</f>
        <v>0</v>
      </c>
      <c r="L34" s="229">
        <v>15</v>
      </c>
      <c r="M34" s="229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29" t="s">
        <v>154</v>
      </c>
      <c r="S34" s="229" t="s">
        <v>104</v>
      </c>
      <c r="T34" s="230" t="s">
        <v>104</v>
      </c>
      <c r="U34" s="216">
        <v>2.5770000000000004</v>
      </c>
      <c r="V34" s="216">
        <f>ROUND(E34*U34,2)</f>
        <v>11.36</v>
      </c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134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14"/>
      <c r="B35" s="215"/>
      <c r="C35" s="247" t="s">
        <v>155</v>
      </c>
      <c r="D35" s="239"/>
      <c r="E35" s="239"/>
      <c r="F35" s="239"/>
      <c r="G35" s="239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117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x14ac:dyDescent="0.2">
      <c r="A36" s="218" t="s">
        <v>99</v>
      </c>
      <c r="B36" s="219" t="s">
        <v>65</v>
      </c>
      <c r="C36" s="243" t="s">
        <v>66</v>
      </c>
      <c r="D36" s="220"/>
      <c r="E36" s="221"/>
      <c r="F36" s="222"/>
      <c r="G36" s="222">
        <f>SUMIF(AG37:AG37,"&lt;&gt;NOR",G37:G37)</f>
        <v>0</v>
      </c>
      <c r="H36" s="222"/>
      <c r="I36" s="222">
        <f>SUM(I37:I37)</f>
        <v>0</v>
      </c>
      <c r="J36" s="222"/>
      <c r="K36" s="222">
        <f>SUM(K37:K37)</f>
        <v>0</v>
      </c>
      <c r="L36" s="222"/>
      <c r="M36" s="222">
        <f>SUM(M37:M37)</f>
        <v>0</v>
      </c>
      <c r="N36" s="222"/>
      <c r="O36" s="222">
        <f>SUM(O37:O37)</f>
        <v>0</v>
      </c>
      <c r="P36" s="222"/>
      <c r="Q36" s="222">
        <f>SUM(Q37:Q37)</f>
        <v>0</v>
      </c>
      <c r="R36" s="222"/>
      <c r="S36" s="222"/>
      <c r="T36" s="223"/>
      <c r="U36" s="217"/>
      <c r="V36" s="217">
        <f>SUM(V37:V37)</f>
        <v>0</v>
      </c>
      <c r="W36" s="217"/>
      <c r="AG36" t="s">
        <v>100</v>
      </c>
    </row>
    <row r="37" spans="1:60" outlineLevel="1" x14ac:dyDescent="0.2">
      <c r="A37" s="232">
        <v>15</v>
      </c>
      <c r="B37" s="233" t="s">
        <v>156</v>
      </c>
      <c r="C37" s="246" t="s">
        <v>157</v>
      </c>
      <c r="D37" s="234" t="s">
        <v>158</v>
      </c>
      <c r="E37" s="235">
        <v>28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15</v>
      </c>
      <c r="M37" s="237">
        <f>G37*(1+L37/100)</f>
        <v>0</v>
      </c>
      <c r="N37" s="237">
        <v>0</v>
      </c>
      <c r="O37" s="237">
        <f>ROUND(E37*N37,2)</f>
        <v>0</v>
      </c>
      <c r="P37" s="237">
        <v>0</v>
      </c>
      <c r="Q37" s="237">
        <f>ROUND(E37*P37,2)</f>
        <v>0</v>
      </c>
      <c r="R37" s="237" t="s">
        <v>159</v>
      </c>
      <c r="S37" s="237" t="s">
        <v>104</v>
      </c>
      <c r="T37" s="238" t="s">
        <v>104</v>
      </c>
      <c r="U37" s="216">
        <v>0</v>
      </c>
      <c r="V37" s="216">
        <f>ROUND(E37*U37,2)</f>
        <v>0</v>
      </c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112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x14ac:dyDescent="0.2">
      <c r="A38" s="218" t="s">
        <v>99</v>
      </c>
      <c r="B38" s="219" t="s">
        <v>67</v>
      </c>
      <c r="C38" s="243" t="s">
        <v>68</v>
      </c>
      <c r="D38" s="220"/>
      <c r="E38" s="221"/>
      <c r="F38" s="222"/>
      <c r="G38" s="222">
        <f>SUMIF(AG39:AG45,"&lt;&gt;NOR",G39:G45)</f>
        <v>0</v>
      </c>
      <c r="H38" s="222"/>
      <c r="I38" s="222">
        <f>SUM(I39:I45)</f>
        <v>0</v>
      </c>
      <c r="J38" s="222"/>
      <c r="K38" s="222">
        <f>SUM(K39:K45)</f>
        <v>0</v>
      </c>
      <c r="L38" s="222"/>
      <c r="M38" s="222">
        <f>SUM(M39:M45)</f>
        <v>0</v>
      </c>
      <c r="N38" s="222"/>
      <c r="O38" s="222">
        <f>SUM(O39:O45)</f>
        <v>0.11000000000000001</v>
      </c>
      <c r="P38" s="222"/>
      <c r="Q38" s="222">
        <f>SUM(Q39:Q45)</f>
        <v>0.08</v>
      </c>
      <c r="R38" s="222"/>
      <c r="S38" s="222"/>
      <c r="T38" s="223"/>
      <c r="U38" s="217"/>
      <c r="V38" s="217">
        <f>SUM(V39:V45)</f>
        <v>20.53</v>
      </c>
      <c r="W38" s="217"/>
      <c r="AG38" t="s">
        <v>100</v>
      </c>
    </row>
    <row r="39" spans="1:60" ht="22.5" outlineLevel="1" x14ac:dyDescent="0.2">
      <c r="A39" s="232">
        <v>16</v>
      </c>
      <c r="B39" s="233" t="s">
        <v>160</v>
      </c>
      <c r="C39" s="246" t="s">
        <v>161</v>
      </c>
      <c r="D39" s="234" t="s">
        <v>162</v>
      </c>
      <c r="E39" s="235">
        <v>20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15</v>
      </c>
      <c r="M39" s="237">
        <f>G39*(1+L39/100)</f>
        <v>0</v>
      </c>
      <c r="N39" s="237">
        <v>3.31E-3</v>
      </c>
      <c r="O39" s="237">
        <f>ROUND(E39*N39,2)</f>
        <v>7.0000000000000007E-2</v>
      </c>
      <c r="P39" s="237">
        <v>0</v>
      </c>
      <c r="Q39" s="237">
        <f>ROUND(E39*P39,2)</f>
        <v>0</v>
      </c>
      <c r="R39" s="237" t="s">
        <v>163</v>
      </c>
      <c r="S39" s="237" t="s">
        <v>104</v>
      </c>
      <c r="T39" s="238" t="s">
        <v>104</v>
      </c>
      <c r="U39" s="216">
        <v>0.54400000000000004</v>
      </c>
      <c r="V39" s="216">
        <f>ROUND(E39*U39,2)</f>
        <v>10.88</v>
      </c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112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32">
        <v>17</v>
      </c>
      <c r="B40" s="233" t="s">
        <v>164</v>
      </c>
      <c r="C40" s="246" t="s">
        <v>165</v>
      </c>
      <c r="D40" s="234" t="s">
        <v>162</v>
      </c>
      <c r="E40" s="235">
        <v>20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15</v>
      </c>
      <c r="M40" s="237">
        <f>G40*(1+L40/100)</f>
        <v>0</v>
      </c>
      <c r="N40" s="237">
        <v>0</v>
      </c>
      <c r="O40" s="237">
        <f>ROUND(E40*N40,2)</f>
        <v>0</v>
      </c>
      <c r="P40" s="237">
        <v>2.5000000000000001E-3</v>
      </c>
      <c r="Q40" s="237">
        <f>ROUND(E40*P40,2)</f>
        <v>0.05</v>
      </c>
      <c r="R40" s="237" t="s">
        <v>163</v>
      </c>
      <c r="S40" s="237" t="s">
        <v>104</v>
      </c>
      <c r="T40" s="238" t="s">
        <v>104</v>
      </c>
      <c r="U40" s="216">
        <v>6.0000000000000005E-2</v>
      </c>
      <c r="V40" s="216">
        <f>ROUND(E40*U40,2)</f>
        <v>1.2</v>
      </c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112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32">
        <v>18</v>
      </c>
      <c r="B41" s="233" t="s">
        <v>166</v>
      </c>
      <c r="C41" s="246" t="s">
        <v>167</v>
      </c>
      <c r="D41" s="234" t="s">
        <v>162</v>
      </c>
      <c r="E41" s="235">
        <v>15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15</v>
      </c>
      <c r="M41" s="237">
        <f>G41*(1+L41/100)</f>
        <v>0</v>
      </c>
      <c r="N41" s="237">
        <v>0</v>
      </c>
      <c r="O41" s="237">
        <f>ROUND(E41*N41,2)</f>
        <v>0</v>
      </c>
      <c r="P41" s="237">
        <v>1.75E-3</v>
      </c>
      <c r="Q41" s="237">
        <f>ROUND(E41*P41,2)</f>
        <v>0.03</v>
      </c>
      <c r="R41" s="237" t="s">
        <v>163</v>
      </c>
      <c r="S41" s="237" t="s">
        <v>104</v>
      </c>
      <c r="T41" s="238" t="s">
        <v>104</v>
      </c>
      <c r="U41" s="216">
        <v>7.0000000000000007E-2</v>
      </c>
      <c r="V41" s="216">
        <f>ROUND(E41*U41,2)</f>
        <v>1.05</v>
      </c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112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32">
        <v>19</v>
      </c>
      <c r="B42" s="233" t="s">
        <v>168</v>
      </c>
      <c r="C42" s="246" t="s">
        <v>169</v>
      </c>
      <c r="D42" s="234" t="s">
        <v>111</v>
      </c>
      <c r="E42" s="235">
        <v>15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15</v>
      </c>
      <c r="M42" s="237">
        <f>G42*(1+L42/100)</f>
        <v>0</v>
      </c>
      <c r="N42" s="237">
        <v>2.4100000000000002E-3</v>
      </c>
      <c r="O42" s="237">
        <f>ROUND(E42*N42,2)</f>
        <v>0.04</v>
      </c>
      <c r="P42" s="237">
        <v>0</v>
      </c>
      <c r="Q42" s="237">
        <f>ROUND(E42*P42,2)</f>
        <v>0</v>
      </c>
      <c r="R42" s="237" t="s">
        <v>170</v>
      </c>
      <c r="S42" s="237" t="s">
        <v>104</v>
      </c>
      <c r="T42" s="238" t="s">
        <v>104</v>
      </c>
      <c r="U42" s="216">
        <v>0.34</v>
      </c>
      <c r="V42" s="216">
        <f>ROUND(E42*U42,2)</f>
        <v>5.0999999999999996</v>
      </c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112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24">
        <v>20</v>
      </c>
      <c r="B43" s="225" t="s">
        <v>171</v>
      </c>
      <c r="C43" s="244" t="s">
        <v>172</v>
      </c>
      <c r="D43" s="226" t="s">
        <v>0</v>
      </c>
      <c r="E43" s="227">
        <v>100</v>
      </c>
      <c r="F43" s="228"/>
      <c r="G43" s="229">
        <f>ROUND(E43*F43,2)</f>
        <v>0</v>
      </c>
      <c r="H43" s="228"/>
      <c r="I43" s="229">
        <f>ROUND(E43*H43,2)</f>
        <v>0</v>
      </c>
      <c r="J43" s="228"/>
      <c r="K43" s="229">
        <f>ROUND(E43*J43,2)</f>
        <v>0</v>
      </c>
      <c r="L43" s="229">
        <v>15</v>
      </c>
      <c r="M43" s="229">
        <f>G43*(1+L43/100)</f>
        <v>0</v>
      </c>
      <c r="N43" s="229">
        <v>0</v>
      </c>
      <c r="O43" s="229">
        <f>ROUND(E43*N43,2)</f>
        <v>0</v>
      </c>
      <c r="P43" s="229">
        <v>0</v>
      </c>
      <c r="Q43" s="229">
        <f>ROUND(E43*P43,2)</f>
        <v>0</v>
      </c>
      <c r="R43" s="229" t="s">
        <v>163</v>
      </c>
      <c r="S43" s="229" t="s">
        <v>104</v>
      </c>
      <c r="T43" s="230" t="s">
        <v>104</v>
      </c>
      <c r="U43" s="216">
        <v>0</v>
      </c>
      <c r="V43" s="216">
        <f>ROUND(E43*U43,2)</f>
        <v>0</v>
      </c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173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14"/>
      <c r="B44" s="215"/>
      <c r="C44" s="247" t="s">
        <v>174</v>
      </c>
      <c r="D44" s="239"/>
      <c r="E44" s="239"/>
      <c r="F44" s="239"/>
      <c r="G44" s="239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117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32">
        <v>21</v>
      </c>
      <c r="B45" s="233" t="s">
        <v>175</v>
      </c>
      <c r="C45" s="246" t="s">
        <v>176</v>
      </c>
      <c r="D45" s="234" t="s">
        <v>162</v>
      </c>
      <c r="E45" s="235">
        <v>10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15</v>
      </c>
      <c r="M45" s="237">
        <f>G45*(1+L45/100)</f>
        <v>0</v>
      </c>
      <c r="N45" s="237">
        <v>0</v>
      </c>
      <c r="O45" s="237">
        <f>ROUND(E45*N45,2)</f>
        <v>0</v>
      </c>
      <c r="P45" s="237">
        <v>0</v>
      </c>
      <c r="Q45" s="237">
        <f>ROUND(E45*P45,2)</f>
        <v>0</v>
      </c>
      <c r="R45" s="237"/>
      <c r="S45" s="237" t="s">
        <v>148</v>
      </c>
      <c r="T45" s="238" t="s">
        <v>177</v>
      </c>
      <c r="U45" s="216">
        <v>0.23</v>
      </c>
      <c r="V45" s="216">
        <f>ROUND(E45*U45,2)</f>
        <v>2.2999999999999998</v>
      </c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112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x14ac:dyDescent="0.2">
      <c r="A46" s="218" t="s">
        <v>99</v>
      </c>
      <c r="B46" s="219" t="s">
        <v>69</v>
      </c>
      <c r="C46" s="243" t="s">
        <v>70</v>
      </c>
      <c r="D46" s="220"/>
      <c r="E46" s="221"/>
      <c r="F46" s="222"/>
      <c r="G46" s="222">
        <f>SUMIF(AG47:AG51,"&lt;&gt;NOR",G47:G51)</f>
        <v>0</v>
      </c>
      <c r="H46" s="222"/>
      <c r="I46" s="222">
        <f>SUM(I47:I51)</f>
        <v>0</v>
      </c>
      <c r="J46" s="222"/>
      <c r="K46" s="222">
        <f>SUM(K47:K51)</f>
        <v>0</v>
      </c>
      <c r="L46" s="222"/>
      <c r="M46" s="222">
        <f>SUM(M47:M51)</f>
        <v>0</v>
      </c>
      <c r="N46" s="222"/>
      <c r="O46" s="222">
        <f>SUM(O47:O51)</f>
        <v>0</v>
      </c>
      <c r="P46" s="222"/>
      <c r="Q46" s="222">
        <f>SUM(Q47:Q51)</f>
        <v>0</v>
      </c>
      <c r="R46" s="222"/>
      <c r="S46" s="222"/>
      <c r="T46" s="223"/>
      <c r="U46" s="217"/>
      <c r="V46" s="217">
        <f>SUM(V47:V51)</f>
        <v>10.309999999999999</v>
      </c>
      <c r="W46" s="217"/>
      <c r="AG46" t="s">
        <v>100</v>
      </c>
    </row>
    <row r="47" spans="1:60" ht="22.5" outlineLevel="1" x14ac:dyDescent="0.2">
      <c r="A47" s="232">
        <v>22</v>
      </c>
      <c r="B47" s="233" t="s">
        <v>178</v>
      </c>
      <c r="C47" s="246" t="s">
        <v>179</v>
      </c>
      <c r="D47" s="234" t="s">
        <v>153</v>
      </c>
      <c r="E47" s="235">
        <v>2.8350000000000004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15</v>
      </c>
      <c r="M47" s="237">
        <f>G47*(1+L47/100)</f>
        <v>0</v>
      </c>
      <c r="N47" s="237">
        <v>0</v>
      </c>
      <c r="O47" s="237">
        <f>ROUND(E47*N47,2)</f>
        <v>0</v>
      </c>
      <c r="P47" s="237">
        <v>0</v>
      </c>
      <c r="Q47" s="237">
        <f>ROUND(E47*P47,2)</f>
        <v>0</v>
      </c>
      <c r="R47" s="237" t="s">
        <v>180</v>
      </c>
      <c r="S47" s="237" t="s">
        <v>104</v>
      </c>
      <c r="T47" s="238" t="s">
        <v>104</v>
      </c>
      <c r="U47" s="216">
        <v>0.93300000000000005</v>
      </c>
      <c r="V47" s="216">
        <f>ROUND(E47*U47,2)</f>
        <v>2.65</v>
      </c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181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32">
        <v>23</v>
      </c>
      <c r="B48" s="233" t="s">
        <v>182</v>
      </c>
      <c r="C48" s="246" t="s">
        <v>183</v>
      </c>
      <c r="D48" s="234" t="s">
        <v>153</v>
      </c>
      <c r="E48" s="235">
        <v>9.8810000000000002</v>
      </c>
      <c r="F48" s="236"/>
      <c r="G48" s="237">
        <f>ROUND(E48*F48,2)</f>
        <v>0</v>
      </c>
      <c r="H48" s="236"/>
      <c r="I48" s="237">
        <f>ROUND(E48*H48,2)</f>
        <v>0</v>
      </c>
      <c r="J48" s="236"/>
      <c r="K48" s="237">
        <f>ROUND(E48*J48,2)</f>
        <v>0</v>
      </c>
      <c r="L48" s="237">
        <v>15</v>
      </c>
      <c r="M48" s="237">
        <f>G48*(1+L48/100)</f>
        <v>0</v>
      </c>
      <c r="N48" s="237">
        <v>0</v>
      </c>
      <c r="O48" s="237">
        <f>ROUND(E48*N48,2)</f>
        <v>0</v>
      </c>
      <c r="P48" s="237">
        <v>0</v>
      </c>
      <c r="Q48" s="237">
        <f>ROUND(E48*P48,2)</f>
        <v>0</v>
      </c>
      <c r="R48" s="237" t="s">
        <v>180</v>
      </c>
      <c r="S48" s="237" t="s">
        <v>104</v>
      </c>
      <c r="T48" s="238" t="s">
        <v>104</v>
      </c>
      <c r="U48" s="216">
        <v>0.65300000000000002</v>
      </c>
      <c r="V48" s="216">
        <f>ROUND(E48*U48,2)</f>
        <v>6.45</v>
      </c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184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32">
        <v>24</v>
      </c>
      <c r="B49" s="233" t="s">
        <v>185</v>
      </c>
      <c r="C49" s="246" t="s">
        <v>186</v>
      </c>
      <c r="D49" s="234" t="s">
        <v>153</v>
      </c>
      <c r="E49" s="235">
        <v>2.4702500000000001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15</v>
      </c>
      <c r="M49" s="237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7" t="s">
        <v>180</v>
      </c>
      <c r="S49" s="237" t="s">
        <v>104</v>
      </c>
      <c r="T49" s="238" t="s">
        <v>104</v>
      </c>
      <c r="U49" s="216">
        <v>0.49000000000000005</v>
      </c>
      <c r="V49" s="216">
        <f>ROUND(E49*U49,2)</f>
        <v>1.21</v>
      </c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184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32">
        <v>25</v>
      </c>
      <c r="B50" s="233" t="s">
        <v>187</v>
      </c>
      <c r="C50" s="246" t="s">
        <v>188</v>
      </c>
      <c r="D50" s="234" t="s">
        <v>189</v>
      </c>
      <c r="E50" s="235">
        <v>2.4702500000000001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15</v>
      </c>
      <c r="M50" s="237">
        <f>G50*(1+L50/100)</f>
        <v>0</v>
      </c>
      <c r="N50" s="237">
        <v>0</v>
      </c>
      <c r="O50" s="237">
        <f>ROUND(E50*N50,2)</f>
        <v>0</v>
      </c>
      <c r="P50" s="237">
        <v>0</v>
      </c>
      <c r="Q50" s="237">
        <f>ROUND(E50*P50,2)</f>
        <v>0</v>
      </c>
      <c r="R50" s="237" t="s">
        <v>180</v>
      </c>
      <c r="S50" s="237" t="s">
        <v>104</v>
      </c>
      <c r="T50" s="238" t="s">
        <v>104</v>
      </c>
      <c r="U50" s="216">
        <v>0</v>
      </c>
      <c r="V50" s="216">
        <f>ROUND(E50*U50,2)</f>
        <v>0</v>
      </c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184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32">
        <v>26</v>
      </c>
      <c r="B51" s="233" t="s">
        <v>190</v>
      </c>
      <c r="C51" s="246" t="s">
        <v>191</v>
      </c>
      <c r="D51" s="234" t="s">
        <v>153</v>
      </c>
      <c r="E51" s="235">
        <v>2.4702500000000001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15</v>
      </c>
      <c r="M51" s="237">
        <f>G51*(1+L51/100)</f>
        <v>0</v>
      </c>
      <c r="N51" s="237">
        <v>0</v>
      </c>
      <c r="O51" s="237">
        <f>ROUND(E51*N51,2)</f>
        <v>0</v>
      </c>
      <c r="P51" s="237">
        <v>0</v>
      </c>
      <c r="Q51" s="237">
        <f>ROUND(E51*P51,2)</f>
        <v>0</v>
      </c>
      <c r="R51" s="237" t="s">
        <v>180</v>
      </c>
      <c r="S51" s="237" t="s">
        <v>104</v>
      </c>
      <c r="T51" s="238" t="s">
        <v>104</v>
      </c>
      <c r="U51" s="216">
        <v>0</v>
      </c>
      <c r="V51" s="216">
        <f>ROUND(E51*U51,2)</f>
        <v>0</v>
      </c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184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x14ac:dyDescent="0.2">
      <c r="A52" s="218" t="s">
        <v>99</v>
      </c>
      <c r="B52" s="219" t="s">
        <v>72</v>
      </c>
      <c r="C52" s="243" t="s">
        <v>28</v>
      </c>
      <c r="D52" s="220"/>
      <c r="E52" s="221"/>
      <c r="F52" s="222"/>
      <c r="G52" s="222">
        <f>SUMIF(AG53:AG56,"&lt;&gt;NOR",G53:G56)</f>
        <v>0</v>
      </c>
      <c r="H52" s="222"/>
      <c r="I52" s="222">
        <f>SUM(I53:I56)</f>
        <v>0</v>
      </c>
      <c r="J52" s="222"/>
      <c r="K52" s="222">
        <f>SUM(K53:K56)</f>
        <v>0</v>
      </c>
      <c r="L52" s="222"/>
      <c r="M52" s="222">
        <f>SUM(M53:M56)</f>
        <v>0</v>
      </c>
      <c r="N52" s="222"/>
      <c r="O52" s="222">
        <f>SUM(O53:O56)</f>
        <v>0</v>
      </c>
      <c r="P52" s="222"/>
      <c r="Q52" s="222">
        <f>SUM(Q53:Q56)</f>
        <v>0</v>
      </c>
      <c r="R52" s="222"/>
      <c r="S52" s="222"/>
      <c r="T52" s="223"/>
      <c r="U52" s="217"/>
      <c r="V52" s="217">
        <f>SUM(V53:V56)</f>
        <v>0</v>
      </c>
      <c r="W52" s="217"/>
      <c r="AG52" t="s">
        <v>100</v>
      </c>
    </row>
    <row r="53" spans="1:60" outlineLevel="1" x14ac:dyDescent="0.2">
      <c r="A53" s="224">
        <v>27</v>
      </c>
      <c r="B53" s="225" t="s">
        <v>192</v>
      </c>
      <c r="C53" s="244" t="s">
        <v>193</v>
      </c>
      <c r="D53" s="226" t="s">
        <v>194</v>
      </c>
      <c r="E53" s="227">
        <v>1</v>
      </c>
      <c r="F53" s="228"/>
      <c r="G53" s="229">
        <f>ROUND(E53*F53,2)</f>
        <v>0</v>
      </c>
      <c r="H53" s="228"/>
      <c r="I53" s="229">
        <f>ROUND(E53*H53,2)</f>
        <v>0</v>
      </c>
      <c r="J53" s="228"/>
      <c r="K53" s="229">
        <f>ROUND(E53*J53,2)</f>
        <v>0</v>
      </c>
      <c r="L53" s="229">
        <v>15</v>
      </c>
      <c r="M53" s="229">
        <f>G53*(1+L53/100)</f>
        <v>0</v>
      </c>
      <c r="N53" s="229">
        <v>0</v>
      </c>
      <c r="O53" s="229">
        <f>ROUND(E53*N53,2)</f>
        <v>0</v>
      </c>
      <c r="P53" s="229">
        <v>0</v>
      </c>
      <c r="Q53" s="229">
        <f>ROUND(E53*P53,2)</f>
        <v>0</v>
      </c>
      <c r="R53" s="229"/>
      <c r="S53" s="229" t="s">
        <v>148</v>
      </c>
      <c r="T53" s="230" t="s">
        <v>105</v>
      </c>
      <c r="U53" s="216">
        <v>0</v>
      </c>
      <c r="V53" s="216">
        <f>ROUND(E53*U53,2)</f>
        <v>0</v>
      </c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195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14"/>
      <c r="B54" s="215"/>
      <c r="C54" s="245" t="s">
        <v>196</v>
      </c>
      <c r="D54" s="231"/>
      <c r="E54" s="231"/>
      <c r="F54" s="231"/>
      <c r="G54" s="231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108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40" t="str">
        <f>C54</f>
        <v>Náklady na vyhotovení dokumentace skutečného provedení stavby a její předání objednateli v požadované formě a požadovaném počtu.</v>
      </c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24">
        <v>28</v>
      </c>
      <c r="B55" s="225" t="s">
        <v>197</v>
      </c>
      <c r="C55" s="244" t="s">
        <v>198</v>
      </c>
      <c r="D55" s="226" t="s">
        <v>194</v>
      </c>
      <c r="E55" s="227">
        <v>1</v>
      </c>
      <c r="F55" s="228"/>
      <c r="G55" s="229">
        <f>ROUND(E55*F55,2)</f>
        <v>0</v>
      </c>
      <c r="H55" s="228"/>
      <c r="I55" s="229">
        <f>ROUND(E55*H55,2)</f>
        <v>0</v>
      </c>
      <c r="J55" s="228"/>
      <c r="K55" s="229">
        <f>ROUND(E55*J55,2)</f>
        <v>0</v>
      </c>
      <c r="L55" s="229">
        <v>15</v>
      </c>
      <c r="M55" s="229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29"/>
      <c r="S55" s="229" t="s">
        <v>148</v>
      </c>
      <c r="T55" s="230" t="s">
        <v>105</v>
      </c>
      <c r="U55" s="216">
        <v>0</v>
      </c>
      <c r="V55" s="216">
        <f>ROUND(E55*U55,2)</f>
        <v>0</v>
      </c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195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14"/>
      <c r="B56" s="215"/>
      <c r="C56" s="245" t="s">
        <v>199</v>
      </c>
      <c r="D56" s="231"/>
      <c r="E56" s="231"/>
      <c r="F56" s="231"/>
      <c r="G56" s="231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108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40" t="str">
        <f>C56</f>
        <v>Náklady spojené s povinným pojištěním dodavatele nebo stavebního díla či jeho části, v rozsahu obchodních podmínek.</v>
      </c>
      <c r="BB56" s="207"/>
      <c r="BC56" s="207"/>
      <c r="BD56" s="207"/>
      <c r="BE56" s="207"/>
      <c r="BF56" s="207"/>
      <c r="BG56" s="207"/>
      <c r="BH56" s="207"/>
    </row>
    <row r="57" spans="1:60" x14ac:dyDescent="0.2">
      <c r="A57" s="5"/>
      <c r="B57" s="6"/>
      <c r="C57" s="249"/>
      <c r="D57" s="8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AE57">
        <v>15</v>
      </c>
      <c r="AF57">
        <v>21</v>
      </c>
    </row>
    <row r="58" spans="1:60" x14ac:dyDescent="0.2">
      <c r="A58" s="210"/>
      <c r="B58" s="211" t="s">
        <v>29</v>
      </c>
      <c r="C58" s="250"/>
      <c r="D58" s="212"/>
      <c r="E58" s="213"/>
      <c r="F58" s="213"/>
      <c r="G58" s="242">
        <f>G8+G11+G13+G21+G30+G33+G36+G38+G46+G52</f>
        <v>0</v>
      </c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AE58">
        <f>SUMIF(L7:L56,AE57,G7:G56)</f>
        <v>0</v>
      </c>
      <c r="AF58">
        <f>SUMIF(L7:L56,AF57,G7:G56)</f>
        <v>0</v>
      </c>
      <c r="AG58" t="s">
        <v>200</v>
      </c>
    </row>
    <row r="59" spans="1:60" x14ac:dyDescent="0.2">
      <c r="C59" s="251"/>
      <c r="D59" s="191"/>
      <c r="AG59" t="s">
        <v>201</v>
      </c>
    </row>
    <row r="60" spans="1:60" x14ac:dyDescent="0.2">
      <c r="D60" s="191"/>
    </row>
    <row r="61" spans="1:60" x14ac:dyDescent="0.2">
      <c r="D61" s="191"/>
    </row>
    <row r="62" spans="1:60" x14ac:dyDescent="0.2">
      <c r="D62" s="191"/>
    </row>
    <row r="63" spans="1:60" x14ac:dyDescent="0.2">
      <c r="D63" s="191"/>
    </row>
    <row r="64" spans="1:60" x14ac:dyDescent="0.2">
      <c r="D64" s="191"/>
    </row>
    <row r="65" spans="4:4" x14ac:dyDescent="0.2">
      <c r="D65" s="191"/>
    </row>
    <row r="66" spans="4:4" x14ac:dyDescent="0.2">
      <c r="D66" s="191"/>
    </row>
    <row r="67" spans="4:4" x14ac:dyDescent="0.2">
      <c r="D67" s="191"/>
    </row>
    <row r="68" spans="4:4" x14ac:dyDescent="0.2">
      <c r="D68" s="191"/>
    </row>
    <row r="69" spans="4:4" x14ac:dyDescent="0.2">
      <c r="D69" s="191"/>
    </row>
    <row r="70" spans="4:4" x14ac:dyDescent="0.2">
      <c r="D70" s="191"/>
    </row>
    <row r="71" spans="4:4" x14ac:dyDescent="0.2">
      <c r="D71" s="191"/>
    </row>
    <row r="72" spans="4:4" x14ac:dyDescent="0.2">
      <c r="D72" s="191"/>
    </row>
    <row r="73" spans="4:4" x14ac:dyDescent="0.2">
      <c r="D73" s="191"/>
    </row>
    <row r="74" spans="4:4" x14ac:dyDescent="0.2">
      <c r="D74" s="191"/>
    </row>
    <row r="75" spans="4:4" x14ac:dyDescent="0.2">
      <c r="D75" s="191"/>
    </row>
    <row r="76" spans="4:4" x14ac:dyDescent="0.2">
      <c r="D76" s="191"/>
    </row>
    <row r="77" spans="4:4" x14ac:dyDescent="0.2">
      <c r="D77" s="191"/>
    </row>
    <row r="78" spans="4:4" x14ac:dyDescent="0.2">
      <c r="D78" s="191"/>
    </row>
    <row r="79" spans="4:4" x14ac:dyDescent="0.2">
      <c r="D79" s="191"/>
    </row>
    <row r="80" spans="4:4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8879" sheet="1"/>
  <mergeCells count="15">
    <mergeCell ref="C44:G44"/>
    <mergeCell ref="C54:G54"/>
    <mergeCell ref="C56:G56"/>
    <mergeCell ref="C17:G17"/>
    <mergeCell ref="C20:G20"/>
    <mergeCell ref="C26:G26"/>
    <mergeCell ref="C27:G27"/>
    <mergeCell ref="C29:G29"/>
    <mergeCell ref="C35:G35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Pacal</dc:creator>
  <cp:lastModifiedBy>Petr Pacal</cp:lastModifiedBy>
  <cp:lastPrinted>2014-02-28T09:52:57Z</cp:lastPrinted>
  <dcterms:created xsi:type="dcterms:W3CDTF">2009-04-08T07:15:50Z</dcterms:created>
  <dcterms:modified xsi:type="dcterms:W3CDTF">2019-03-22T12:18:38Z</dcterms:modified>
</cp:coreProperties>
</file>