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" sheetId="2" r:id="rId2"/>
    <sheet name="02 - nové konstrukce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'01 - bourací práce'!$C$83:$K$138</definedName>
    <definedName name="_xlnm.Print_Area" localSheetId="1">'01 - bourací práce'!$C$4:$J$36,'01 - bourací práce'!$C$42:$J$65,'01 - bourací práce'!$C$71:$K$138</definedName>
    <definedName name="_xlnm._FilterDatabase" localSheetId="2" hidden="1">'02 - nové konstrukce'!$C$84:$K$213</definedName>
    <definedName name="_xlnm.Print_Area" localSheetId="2">'02 - nové konstrukce'!$C$4:$J$36,'02 - nové konstrukce'!$C$42:$J$66,'02 - nové konstrukce'!$C$72:$K$213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bourací práce'!$83:$83</definedName>
    <definedName name="_xlnm.Print_Titles" localSheetId="2">'02 - nové konstrukce'!$84:$84</definedName>
  </definedNames>
  <calcPr fullCalcOnLoad="1"/>
</workbook>
</file>

<file path=xl/sharedStrings.xml><?xml version="1.0" encoding="utf-8"?>
<sst xmlns="http://schemas.openxmlformats.org/spreadsheetml/2006/main" count="2779" uniqueCount="563">
  <si>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</si>
  <si>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</si>
  <si>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</si>
  <si>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</si>
  <si>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</si>
  <si>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</si>
  <si>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</si>
  <si>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{f114cd6d-5b11-40b3-88ad-83827d9c0663}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</si>
  <si>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</si>
  <si>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</si>
  <si>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</si>
  <si>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</si>
  <si>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</si>
  <si>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</si>
  <si>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</si>
  <si>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</si>
  <si>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2018-24TM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</si>
  <si>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</si>
  <si>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</si>
  <si>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a MŠ Brno, Křídlovická 30b, p. o. – oprava střechy nad spojovacím krčkem</t>
  </si>
  <si>
    <t>KSO:</t>
  </si>
  <si>
    <t/>
  </si>
  <si>
    <t>CC-CZ:</t>
  </si>
  <si>
    <t>Místo:</t>
  </si>
  <si>
    <t>Křídlovická 513/30b, 603 00 Brno - Staré Brno</t>
  </si>
  <si>
    <t>Datum:</t>
  </si>
  <si>
    <t>12. 4. 2018</t>
  </si>
  <si>
    <t>Zadavatel:</t>
  </si>
  <si>
    <t>IČ:</t>
  </si>
  <si>
    <t>449 927 85</t>
  </si>
  <si>
    <t>Statutární město Brno, městská část Brno-střed</t>
  </si>
  <si>
    <t>DIČ:</t>
  </si>
  <si>
    <t>CZ449 927 85</t>
  </si>
  <si>
    <t>Uchazeč:</t>
  </si>
  <si>
    <t>Vyplň údaj</t>
  </si>
  <si>
    <t>Projektant:</t>
  </si>
  <si>
    <t>044 975 11</t>
  </si>
  <si>
    <t>Pro budovy, s.r.o.</t>
  </si>
  <si>
    <t>CZ044 975 11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</si>
  <si>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</si>
  <si>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</si>
  <si>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</si>
  <si>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</si>
  <si>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</si>
  <si>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</si>
  <si>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</si>
  <si>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</si>
  <si>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</si>
  <si>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</si>
  <si>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</si>
  <si>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</si>
  <si>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</si>
  <si>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</si>
  <si>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</si>
  <si>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</si>
  <si>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</si>
  <si>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</si>
  <si>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</si>
  <si>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</si>
  <si>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</si>
  <si>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</si>
  <si>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</si>
  <si>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</si>
  <si>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</si>
  <si>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</si>
  <si>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</si>
  <si>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</si>
  <si>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</si>
  <si>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</si>
  <si>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</si>
  <si>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</si>
  <si>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</si>
  <si>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</si>
  <si>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</si>
  <si>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</si>
  <si>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</si>
  <si>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</si>
  <si>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</si>
  <si>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</si>
  <si>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</si>
  <si>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</si>
  <si>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</si>
  <si>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</si>
  <si>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</si>
  <si>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{1bee219f-35da-434b-bf8e-ec73931ddcb2}</t>
  </si>
  <si>
    <t>2</t>
  </si>
  <si>
    <t>02</t>
  </si>
  <si>
    <t>nové konstrukce</t>
  </si>
  <si>
    <t>{eaa0802a-2920-459c-960e-9b4a506d7a07}</t>
  </si>
  <si>
    <t>1) Krycí list soupisu</t>
  </si>
  <si>
    <t>2) Rekapitulace</t>
  </si>
  <si>
    <t>3) Soupis prací</t>
  </si>
  <si>
    <t>Zpět na list:</t>
  </si>
  <si>
    <t>Rekapitulace stavby</t>
  </si>
  <si>
    <t>skladba_SK_02S_pl</t>
  </si>
  <si>
    <t>50,36</t>
  </si>
  <si>
    <t>skladba_SK_03S_pl</t>
  </si>
  <si>
    <t>254,89</t>
  </si>
  <si>
    <t>KRYCÍ LIST SOUPISU</t>
  </si>
  <si>
    <t>Objekt:</t>
  </si>
  <si>
    <t>01 - bourací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</si>
  <si>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</si>
  <si>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</si>
  <si>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</si>
  <si>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</si>
  <si>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</si>
  <si>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</si>
  <si>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</si>
  <si>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</si>
  <si>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</si>
  <si>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</si>
  <si>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</si>
  <si>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</si>
  <si>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764 - Konstrukce klempířské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</si>
  <si>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</si>
  <si>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</si>
  <si>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</si>
  <si>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</si>
  <si>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</si>
  <si>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</si>
  <si>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</si>
  <si>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</si>
  <si>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</si>
  <si>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</si>
  <si>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</si>
  <si>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</si>
  <si>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</si>
  <si>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</si>
  <si>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</si>
  <si>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</si>
  <si>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</si>
  <si>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997</t>
  </si>
  <si>
    <t>Přesun sutě</t>
  </si>
  <si>
    <t>K</t>
  </si>
  <si>
    <t>997013213</t>
  </si>
  <si>
    <t>Vnitrostaveništní doprava suti a vybouraných hmot  vodorovně do 50 m svisle ručně (nošením po schodech) pro budovy a haly výšky přes 9 do 12 m</t>
  </si>
  <si>
    <t>t</t>
  </si>
  <si>
    <t>CS ÚRS 2018 01</t>
  </si>
  <si>
    <t>4</t>
  </si>
  <si>
    <t>-2133402073</t>
  </si>
  <si>
    <t>997002611</t>
  </si>
  <si>
    <t>Nakládání suti a vybouraných hmot na dopravní prostředek  pro vodorovné přemístění</t>
  </si>
  <si>
    <t>930023580</t>
  </si>
  <si>
    <t>3</t>
  </si>
  <si>
    <t>997013501</t>
  </si>
  <si>
    <t>Odvoz suti a vybouraných hmot na skládku nebo meziskládku  se složením, na vzdálenost do 1 km</t>
  </si>
  <si>
    <t>-1926925015</t>
  </si>
  <si>
    <t>997013509</t>
  </si>
  <si>
    <t>Odvoz suti a vybouraných hmot na skládku nebo meziskládku  se složením, na vzdálenost Příplatek k ceně za každý další i započatý 1 km přes 1 km</t>
  </si>
  <si>
    <t>1372991165</t>
  </si>
  <si>
    <t>VV</t>
  </si>
  <si>
    <t>9,341*7 'Přepočtené koeficientem množství</t>
  </si>
  <si>
    <t>5</t>
  </si>
  <si>
    <t>997013831</t>
  </si>
  <si>
    <t>Poplatek za uložení stavebního odpadu na skládce (skládkovné) směsného stavebního a demoličního zatříděného do Katalogu odpadů pod kódem 170 904</t>
  </si>
  <si>
    <t>718834801</t>
  </si>
  <si>
    <t>PSV</t>
  </si>
  <si>
    <t>Práce a dodávky PSV</t>
  </si>
  <si>
    <t>712</t>
  </si>
  <si>
    <t>Povlakové krytiny</t>
  </si>
  <si>
    <t>6</t>
  </si>
  <si>
    <t>712300831</t>
  </si>
  <si>
    <t>Odstranění ze střech plochých do 10°  krytiny povlakové jednovrstvé</t>
  </si>
  <si>
    <t>m2</t>
  </si>
  <si>
    <t>16</t>
  </si>
  <si>
    <t>-1218883684</t>
  </si>
  <si>
    <t>Viz PD DPS_01_D11_01_00</t>
  </si>
  <si>
    <t>Souvrství střechy - odstranění NAIP krytiny (pl)</t>
  </si>
  <si>
    <t>skladba SK/02S</t>
  </si>
  <si>
    <t>skladba SK/03S</t>
  </si>
  <si>
    <t>Součet</t>
  </si>
  <si>
    <t>7</t>
  </si>
  <si>
    <t>712300851</t>
  </si>
  <si>
    <t>Odstranění ze střech plochých do 10°  ukončení izolace střechy kovovými profily přímými</t>
  </si>
  <si>
    <t>m</t>
  </si>
  <si>
    <t>1481452754</t>
  </si>
  <si>
    <t>Souvrství střechy - odstranění lišt (dl)</t>
  </si>
  <si>
    <t>7,65+27,57+7,21+7,04+6,42+24,05</t>
  </si>
  <si>
    <t>713</t>
  </si>
  <si>
    <t>Izolace tepelné</t>
  </si>
  <si>
    <t>8</t>
  </si>
  <si>
    <t>713140833</t>
  </si>
  <si>
    <t>Odstranění tepelné izolace běžných stavebních konstrukcí  z rohoží, pásů, dílců, desek, bloků střech plochých nadstřešních izolací připevněných šrouby z vláknitých materiálů, tloušťky izolace přes 100 mm</t>
  </si>
  <si>
    <t>1710353578</t>
  </si>
  <si>
    <t>Souvrství střechy - odstranění TIV (pl)</t>
  </si>
  <si>
    <t>(skladba_SK_03S_pl)</t>
  </si>
  <si>
    <t>741</t>
  </si>
  <si>
    <t>Elektroinstalace - silnoproud</t>
  </si>
  <si>
    <t>9</t>
  </si>
  <si>
    <t>741000X1</t>
  </si>
  <si>
    <t>Demontáž hromosvodu (dle PD)</t>
  </si>
  <si>
    <t>kpl</t>
  </si>
  <si>
    <t>-1605395536</t>
  </si>
  <si>
    <t>762</t>
  </si>
  <si>
    <t>Konstrukce tesařské</t>
  </si>
  <si>
    <t>10</t>
  </si>
  <si>
    <t>762341821</t>
  </si>
  <si>
    <t>Demontáž bednění a laťování  bednění střech rovných, obloukových, sklonu do 60° se všemi nadstřešními konstrukcemi z fošen hrubých, hoblovaných</t>
  </si>
  <si>
    <t>1531703861</t>
  </si>
  <si>
    <t>Souvrství střechy - odstranění bednění (pl)</t>
  </si>
  <si>
    <t>(skladba_SK_02S_pl)</t>
  </si>
  <si>
    <t>764</t>
  </si>
  <si>
    <t>Konstrukce klempířské</t>
  </si>
  <si>
    <t>11</t>
  </si>
  <si>
    <t>764001821</t>
  </si>
  <si>
    <t>Demontáž klempířských konstrukcí krytiny ze svitků nebo tabulí do suti</t>
  </si>
  <si>
    <t>466946467</t>
  </si>
  <si>
    <t>Souvrství střechy - odstranění plechové krytiny (pl)</t>
  </si>
  <si>
    <t>12</t>
  </si>
  <si>
    <t>764002812</t>
  </si>
  <si>
    <t>Demontáž klempířských konstrukcí okapového plechu do suti, v krytině skládané</t>
  </si>
  <si>
    <t>-1168006868</t>
  </si>
  <si>
    <t>8,62</t>
  </si>
  <si>
    <t>13</t>
  </si>
  <si>
    <t>764004801</t>
  </si>
  <si>
    <t>Demontáž klempířských konstrukcí žlabu podokapního do suti</t>
  </si>
  <si>
    <t>-1944466616</t>
  </si>
  <si>
    <t>skladba_SK_02N_pl</t>
  </si>
  <si>
    <t>skladba_SK_03N_pl</t>
  </si>
  <si>
    <t>02 - nové konstrukce</t>
  </si>
  <si>
    <t xml:space="preserve">    9 - Ostatní konstrukce a práce, bourání</t>
  </si>
  <si>
    <t>OST - Ostatní</t>
  </si>
  <si>
    <t>Ostatní konstrukce a práce, bourání</t>
  </si>
  <si>
    <t>952901111</t>
  </si>
  <si>
    <t>Vyčištění budov nebo objektů před předáním do užívání  budov bytové nebo občanské výstavby, světlé výšky podlaží do 4 m</t>
  </si>
  <si>
    <t>-478849980</t>
  </si>
  <si>
    <t>712391171</t>
  </si>
  <si>
    <t>Provedení povlakové krytiny střech plochých do 10° -ostatní práce  provedení vrstvy textilní podkladní</t>
  </si>
  <si>
    <t>651495996</t>
  </si>
  <si>
    <t>Souvrství střechy - plechová krytina, podklad (pl)</t>
  </si>
  <si>
    <t>skladba SK/02N</t>
  </si>
  <si>
    <t>(skladba_SK_02N_pl)</t>
  </si>
  <si>
    <t>Souvrství střechy - HIV, mPVC, separace (pl)</t>
  </si>
  <si>
    <t>skladba SK/03N</t>
  </si>
  <si>
    <t>(skladba_SK_03N_pl)</t>
  </si>
  <si>
    <t>M</t>
  </si>
  <si>
    <t>69311068</t>
  </si>
  <si>
    <t>geotextilie netkaná PP 300g/m2</t>
  </si>
  <si>
    <t>32</t>
  </si>
  <si>
    <t>1119899110</t>
  </si>
  <si>
    <t>305,25*1,15 'Přepočtené koeficientem množství</t>
  </si>
  <si>
    <t>712363552</t>
  </si>
  <si>
    <t>Provedení povlakové krytiny střech plochých do 10° s mechanicky kotvenou izolací včetně položení fólie a horkovzdušného svaření tl. tepelné izolace přes 200 do 240 mm budovy výšky do 18 m, kotvené do trapézového plechu nebo do dřeva okraj</t>
  </si>
  <si>
    <t>454545243</t>
  </si>
  <si>
    <t>Souvrství střechy - HIV, mPVC (pl)</t>
  </si>
  <si>
    <t>712861705</t>
  </si>
  <si>
    <t>Provedení povlakové krytiny střech samostatným vytažením izolačního povlaku fólií  na konstrukce převyšující úroveň střechy, přilepenou se svařovanými spoji</t>
  </si>
  <si>
    <t>363064602</t>
  </si>
  <si>
    <t>Souvrství střechy - HIS, mPVC (dl * v)</t>
  </si>
  <si>
    <t>(7,65+27,57+7,21+7,04)*0,30</t>
  </si>
  <si>
    <t>28322012</t>
  </si>
  <si>
    <t>fólie hydroizolační střešní mPVC, tl. 1,5 mm š 1300 mm šedá</t>
  </si>
  <si>
    <t>-6514033</t>
  </si>
  <si>
    <t>269,731*1,15 'Přepočtené koeficientem množství</t>
  </si>
  <si>
    <t>712363312</t>
  </si>
  <si>
    <t>Povlakové krytiny střech plochých do 10° z tvarovaných poplastovaných lišt pro mPVC, délka 2 m vnitřní koutová lišta rš 100 mm</t>
  </si>
  <si>
    <t>kus</t>
  </si>
  <si>
    <t>1132697229</t>
  </si>
  <si>
    <t>712363314</t>
  </si>
  <si>
    <t>Povlakové krytiny střech plochých do 10° z tvarovaných poplastovaných lišt pro mPVC, délka 2 m stěnová lišta vyhnutá rš 71 mm</t>
  </si>
  <si>
    <t>818020122</t>
  </si>
  <si>
    <t>712363317</t>
  </si>
  <si>
    <t>Povlakové krytiny střech plochých do 10° z tvarovaných poplastovaných lišt pro mPVC, délka 2 m okapnice rš 250 mm</t>
  </si>
  <si>
    <t>1513729057</t>
  </si>
  <si>
    <t>998712102</t>
  </si>
  <si>
    <t>Přesun hmot pro povlakové krytiny stanovený z hmotnosti přesunovaného materiálu vodorovná dopravní vzdálenost do 50 m v objektech výšky přes 6 do 12 m</t>
  </si>
  <si>
    <t>1902801697</t>
  </si>
  <si>
    <t>713191133</t>
  </si>
  <si>
    <t>Montáž tepelné izolace stavebních konstrukcí - doplňky a konstrukční součásti podlah, stropů vrchem nebo střech překrytím fólií položenou volně s přelepením spojů</t>
  </si>
  <si>
    <t>-788076176</t>
  </si>
  <si>
    <t>Souvrství střechy - TIV, separace (pl)</t>
  </si>
  <si>
    <t>28329210</t>
  </si>
  <si>
    <t>folie podstřešní parotěsná PE role 1,5 x 50 m</t>
  </si>
  <si>
    <t>36372287</t>
  </si>
  <si>
    <t>254,89*1,1 'Přepočtené koeficientem množství</t>
  </si>
  <si>
    <t>713141151</t>
  </si>
  <si>
    <t>Montáž tepelné izolace střech plochých rohožemi, pásy, deskami, dílci, bloky (izolační materiál ve specifikaci) kladenými volně jednovrstvá</t>
  </si>
  <si>
    <t>-1836129905</t>
  </si>
  <si>
    <t>Souvrství střechy - TIV (pl * p)</t>
  </si>
  <si>
    <t>(skladba_SK_03N_pl)*2</t>
  </si>
  <si>
    <t>14</t>
  </si>
  <si>
    <t>63151502</t>
  </si>
  <si>
    <t>deska izolační minerální plochých střech nepochozích pevnosti 70 kPa λ=0,039 tl 100mm</t>
  </si>
  <si>
    <t>51977702</t>
  </si>
  <si>
    <t>509,78*1,1 'Přepočtené koeficientem množství</t>
  </si>
  <si>
    <t>998713102</t>
  </si>
  <si>
    <t>Přesun hmot pro izolace tepelné stanovený z hmotnosti přesunovaného materiálu vodorovná dopravní vzdálenost do 50 m v objektech výšky přes 6 m do 12 m</t>
  </si>
  <si>
    <t>-1380662952</t>
  </si>
  <si>
    <t>D+M zpětná montáž hromosvodu vč. revize (dle PD)</t>
  </si>
  <si>
    <t>-1634517909</t>
  </si>
  <si>
    <t>17</t>
  </si>
  <si>
    <t>762083122</t>
  </si>
  <si>
    <t>Práce společné pro tesařské konstrukce  impregnace řeziva máčením proti dřevokaznému hmyzu, houbám a plísním, třída ohrožení 3 a 4 (dřevo v exteriéru)</t>
  </si>
  <si>
    <t>m3</t>
  </si>
  <si>
    <t>360846174</t>
  </si>
  <si>
    <t>Souvrství střechy - bednění, impregnace (pl * v)</t>
  </si>
  <si>
    <t>(skladba_SK_02N_pl)*0,024</t>
  </si>
  <si>
    <t>18</t>
  </si>
  <si>
    <t>762341250</t>
  </si>
  <si>
    <t>Bednění a laťování montáž bednění střech rovných a šikmých sklonu do 60° s vyřezáním otvorů z prken hoblovaných</t>
  </si>
  <si>
    <t>1671084540</t>
  </si>
  <si>
    <t>Souvrství střechy - bednění (pl)</t>
  </si>
  <si>
    <t>19</t>
  </si>
  <si>
    <t>60512121</t>
  </si>
  <si>
    <t>řezivo jehličnaté hranol jakost I-II dl 4-5m</t>
  </si>
  <si>
    <t>-1268260064</t>
  </si>
  <si>
    <t>Souvrství střechy - bednění (pl * v)</t>
  </si>
  <si>
    <t>1,209*1,1 'Přepočtené koeficientem množství</t>
  </si>
  <si>
    <t>20</t>
  </si>
  <si>
    <t>762395000</t>
  </si>
  <si>
    <t>Spojovací prostředky krovů, bednění a laťování, nadstřešních konstrukcí  svory, prkna, hřebíky, pásová ocel, vruty</t>
  </si>
  <si>
    <t>-989581892</t>
  </si>
  <si>
    <t>998762102</t>
  </si>
  <si>
    <t>Přesun hmot pro konstrukce tesařské  stanovený z hmotnosti přesunovaného materiálu vodorovná dopravní vzdálenost do 50 m v objektech výšky přes 6 do 12 m</t>
  </si>
  <si>
    <t>1092064451</t>
  </si>
  <si>
    <t>22</t>
  </si>
  <si>
    <t>764042418</t>
  </si>
  <si>
    <t>Strukturní odddělovací rohož se zabudovanou hydroizolací rš přes 1000 mm</t>
  </si>
  <si>
    <t>348353837</t>
  </si>
  <si>
    <t>23</t>
  </si>
  <si>
    <t>764141301</t>
  </si>
  <si>
    <t>Krytina ze svitků nebo tabulí z titanzinkového lesklého válcovaného plechu s úpravou u okapů, prostupů a výčnělků střechy rovné drážkováním ze svitků rš 500 mm, sklon střechy do 30°</t>
  </si>
  <si>
    <t>-888272915</t>
  </si>
  <si>
    <t>Souvrství střechy - plechová krytina (pl)</t>
  </si>
  <si>
    <t>24</t>
  </si>
  <si>
    <t>764141391</t>
  </si>
  <si>
    <t>Krytina ze svitků nebo tabulí z titanzinkového lesklého válcovaného plechu s úpravou u okapů, prostupů a výčnělků Příplatek k cenám za těsnění drážek ve sklonu do 10°</t>
  </si>
  <si>
    <t>904185397</t>
  </si>
  <si>
    <t>25</t>
  </si>
  <si>
    <t>764242333</t>
  </si>
  <si>
    <t>Oplechování střešních prvků z titanzinkového lesklého válcovaného plechu okapu okapovým plechem střechy rovné rš 250 mm</t>
  </si>
  <si>
    <t>-83670416</t>
  </si>
  <si>
    <t>K/08 - okapnička (dl)</t>
  </si>
  <si>
    <t>6,20</t>
  </si>
  <si>
    <t>26</t>
  </si>
  <si>
    <t>764244311</t>
  </si>
  <si>
    <t>Oplechování horních ploch zdí a nadezdívek (atik) z titanzinkového lesklého válcovaného plechu mechanicky kotvené přes rš 800 mm</t>
  </si>
  <si>
    <t>-654427589</t>
  </si>
  <si>
    <t>K/05 - oplechování stříšky (dl * š)</t>
  </si>
  <si>
    <t>1,20*0,50</t>
  </si>
  <si>
    <t>27</t>
  </si>
  <si>
    <t>764341303</t>
  </si>
  <si>
    <t>Lemování zdí z titanzinkového lesklého válcovaného plechu boční nebo horní rovných, střech s krytinou prejzovou nebo vlnitou rš 250 mm</t>
  </si>
  <si>
    <t>22709576</t>
  </si>
  <si>
    <t>K/06 - lišta ke zdi (dl)</t>
  </si>
  <si>
    <t>5,60</t>
  </si>
  <si>
    <t>28</t>
  </si>
  <si>
    <t>764341306</t>
  </si>
  <si>
    <t>Lemování zdí z titanzinkového lesklého válcovaného plechu boční nebo horní rovných, střech s krytinou prejzovou nebo vlnitou rš 500 mm</t>
  </si>
  <si>
    <t>-793431797</t>
  </si>
  <si>
    <t>K/07 - lišta ke zdi (dl)</t>
  </si>
  <si>
    <t>8,54</t>
  </si>
  <si>
    <t>29</t>
  </si>
  <si>
    <t>764541304</t>
  </si>
  <si>
    <t>Žlab podokapní z titanzinkového lesklého válcovaného plechu včetně háků a čel půlkruhový rš 280 mm</t>
  </si>
  <si>
    <t>935747829</t>
  </si>
  <si>
    <t>K/04 - žlab (dl)</t>
  </si>
  <si>
    <t>8,70</t>
  </si>
  <si>
    <t>K/09 - žlab (dl)</t>
  </si>
  <si>
    <t>24,37</t>
  </si>
  <si>
    <t>30</t>
  </si>
  <si>
    <t>764541344</t>
  </si>
  <si>
    <t>Žlab podokapní z titanzinkového lesklého válcovaného plechu včetně háků a čel kotlík oválný (trychtýřový), rš žlabu/průměr svodu 280/100 mm</t>
  </si>
  <si>
    <t>391237468</t>
  </si>
  <si>
    <t>31</t>
  </si>
  <si>
    <t>764548403</t>
  </si>
  <si>
    <t>Svod z titanzinkového předzvětralého plechu včetně objímek, kolen a odskoků hranatý, o straně 100 mm</t>
  </si>
  <si>
    <t>-447180130</t>
  </si>
  <si>
    <t>K/04 - svod (dl)</t>
  </si>
  <si>
    <t>1,00</t>
  </si>
  <si>
    <t>K/09 - svod (dl)</t>
  </si>
  <si>
    <t>(1,00)*2</t>
  </si>
  <si>
    <t>998764102</t>
  </si>
  <si>
    <t>Přesun hmot pro konstrukce klempířské stanovený z hmotnosti přesunovaného materiálu vodorovná dopravní vzdálenost do 50 m v objektech výšky přes 6 do 12 m</t>
  </si>
  <si>
    <t>1190179125</t>
  </si>
  <si>
    <t>OST</t>
  </si>
  <si>
    <t>Ostatní</t>
  </si>
  <si>
    <t>33</t>
  </si>
  <si>
    <t>OST000X1</t>
  </si>
  <si>
    <t>Kontrola a impregnace střešních hranolů (dle PD)</t>
  </si>
  <si>
    <t>512</t>
  </si>
  <si>
    <t>-230891564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</si>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</sst>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29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31</v>
      </c>
      <c r="AL11" s="28"/>
      <c r="AM11" s="28"/>
      <c r="AN11" s="34" t="s">
        <v>32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34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28"/>
      <c r="AM14" s="28"/>
      <c r="AN14" s="41" t="s">
        <v>34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36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31</v>
      </c>
      <c r="AL17" s="28"/>
      <c r="AM17" s="28"/>
      <c r="AN17" s="34" t="s">
        <v>38</v>
      </c>
      <c r="AO17" s="28"/>
      <c r="AP17" s="28"/>
      <c r="AQ17" s="30"/>
      <c r="BE17" s="38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42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43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44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45</v>
      </c>
      <c r="E26" s="53"/>
      <c r="F26" s="54" t="s">
        <v>46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47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48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49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50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51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52</v>
      </c>
      <c r="U32" s="60"/>
      <c r="V32" s="60"/>
      <c r="W32" s="60"/>
      <c r="X32" s="62" t="s">
        <v>53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54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2018-24TM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ZŠ a MŠ Brno, Křídlovická 30b, p. o. – oprava střechy nad spojovacím krčkem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Křídlovická 513/30b, 603 00 Brno - Staré Brno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12. 4. 2018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Statutární město Brno, městská část Brno-střed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35</v>
      </c>
      <c r="AJ46" s="73"/>
      <c r="AK46" s="73"/>
      <c r="AL46" s="73"/>
      <c r="AM46" s="76" t="str">
        <f>IF(E17="","",E17)</f>
        <v>Pro budovy, s.r.o.</v>
      </c>
      <c r="AN46" s="76"/>
      <c r="AO46" s="76"/>
      <c r="AP46" s="76"/>
      <c r="AQ46" s="73"/>
      <c r="AR46" s="71"/>
      <c r="AS46" s="85" t="s">
        <v>55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33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56</v>
      </c>
      <c r="D49" s="96"/>
      <c r="E49" s="96"/>
      <c r="F49" s="96"/>
      <c r="G49" s="96"/>
      <c r="H49" s="97"/>
      <c r="I49" s="98" t="s">
        <v>57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58</v>
      </c>
      <c r="AH49" s="96"/>
      <c r="AI49" s="96"/>
      <c r="AJ49" s="96"/>
      <c r="AK49" s="96"/>
      <c r="AL49" s="96"/>
      <c r="AM49" s="96"/>
      <c r="AN49" s="98" t="s">
        <v>59</v>
      </c>
      <c r="AO49" s="96"/>
      <c r="AP49" s="96"/>
      <c r="AQ49" s="100" t="s">
        <v>60</v>
      </c>
      <c r="AR49" s="71"/>
      <c r="AS49" s="101" t="s">
        <v>61</v>
      </c>
      <c r="AT49" s="102" t="s">
        <v>62</v>
      </c>
      <c r="AU49" s="102" t="s">
        <v>63</v>
      </c>
      <c r="AV49" s="102" t="s">
        <v>64</v>
      </c>
      <c r="AW49" s="102" t="s">
        <v>65</v>
      </c>
      <c r="AX49" s="102" t="s">
        <v>66</v>
      </c>
      <c r="AY49" s="102" t="s">
        <v>67</v>
      </c>
      <c r="AZ49" s="102" t="s">
        <v>68</v>
      </c>
      <c r="BA49" s="102" t="s">
        <v>69</v>
      </c>
      <c r="BB49" s="102" t="s">
        <v>70</v>
      </c>
      <c r="BC49" s="102" t="s">
        <v>71</v>
      </c>
      <c r="BD49" s="103" t="s">
        <v>72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73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ROUND(SUM(AG52:AG53),2)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ROUND(SUM(AS52:AS53),2)</f>
        <v>0</v>
      </c>
      <c r="AT51" s="113">
        <f>ROUND(SUM(AV51:AW51),2)</f>
        <v>0</v>
      </c>
      <c r="AU51" s="114">
        <f>ROUND(SUM(AU52:AU53),5)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ROUND(SUM(AZ52:AZ53),2)</f>
        <v>0</v>
      </c>
      <c r="BA51" s="113">
        <f>ROUND(SUM(BA52:BA53),2)</f>
        <v>0</v>
      </c>
      <c r="BB51" s="113">
        <f>ROUND(SUM(BB52:BB53),2)</f>
        <v>0</v>
      </c>
      <c r="BC51" s="113">
        <f>ROUND(SUM(BC52:BC53),2)</f>
        <v>0</v>
      </c>
      <c r="BD51" s="115">
        <f>ROUND(SUM(BD52:BD53),2)</f>
        <v>0</v>
      </c>
      <c r="BS51" s="116" t="s">
        <v>74</v>
      </c>
      <c r="BT51" s="116" t="s">
        <v>75</v>
      </c>
      <c r="BU51" s="117" t="s">
        <v>76</v>
      </c>
      <c r="BV51" s="116" t="s">
        <v>77</v>
      </c>
      <c r="BW51" s="116" t="s">
        <v>7</v>
      </c>
      <c r="BX51" s="116" t="s">
        <v>78</v>
      </c>
      <c r="CL51" s="116" t="s">
        <v>21</v>
      </c>
    </row>
    <row r="52" spans="1:91" s="5" customFormat="1" ht="16.5" customHeight="1">
      <c r="A52" s="118" t="s">
        <v>79</v>
      </c>
      <c r="B52" s="119"/>
      <c r="C52" s="120"/>
      <c r="D52" s="121" t="s">
        <v>80</v>
      </c>
      <c r="E52" s="121"/>
      <c r="F52" s="121"/>
      <c r="G52" s="121"/>
      <c r="H52" s="121"/>
      <c r="I52" s="122"/>
      <c r="J52" s="121" t="s">
        <v>81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'01 - bourací práce'!J27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82</v>
      </c>
      <c r="AR52" s="125"/>
      <c r="AS52" s="126">
        <v>0</v>
      </c>
      <c r="AT52" s="127">
        <f>ROUND(SUM(AV52:AW52),2)</f>
        <v>0</v>
      </c>
      <c r="AU52" s="128">
        <f>'01 - bourací práce'!P84</f>
        <v>0</v>
      </c>
      <c r="AV52" s="127">
        <f>'01 - bourací práce'!J30</f>
        <v>0</v>
      </c>
      <c r="AW52" s="127">
        <f>'01 - bourací práce'!J31</f>
        <v>0</v>
      </c>
      <c r="AX52" s="127">
        <f>'01 - bourací práce'!J32</f>
        <v>0</v>
      </c>
      <c r="AY52" s="127">
        <f>'01 - bourací práce'!J33</f>
        <v>0</v>
      </c>
      <c r="AZ52" s="127">
        <f>'01 - bourací práce'!F30</f>
        <v>0</v>
      </c>
      <c r="BA52" s="127">
        <f>'01 - bourací práce'!F31</f>
        <v>0</v>
      </c>
      <c r="BB52" s="127">
        <f>'01 - bourací práce'!F32</f>
        <v>0</v>
      </c>
      <c r="BC52" s="127">
        <f>'01 - bourací práce'!F33</f>
        <v>0</v>
      </c>
      <c r="BD52" s="129">
        <f>'01 - bourací práce'!F34</f>
        <v>0</v>
      </c>
      <c r="BT52" s="130" t="s">
        <v>83</v>
      </c>
      <c r="BV52" s="130" t="s">
        <v>77</v>
      </c>
      <c r="BW52" s="130" t="s">
        <v>84</v>
      </c>
      <c r="BX52" s="130" t="s">
        <v>7</v>
      </c>
      <c r="CL52" s="130" t="s">
        <v>21</v>
      </c>
      <c r="CM52" s="130" t="s">
        <v>85</v>
      </c>
    </row>
    <row r="53" spans="1:91" s="5" customFormat="1" ht="16.5" customHeight="1">
      <c r="A53" s="118" t="s">
        <v>79</v>
      </c>
      <c r="B53" s="119"/>
      <c r="C53" s="120"/>
      <c r="D53" s="121" t="s">
        <v>86</v>
      </c>
      <c r="E53" s="121"/>
      <c r="F53" s="121"/>
      <c r="G53" s="121"/>
      <c r="H53" s="121"/>
      <c r="I53" s="122"/>
      <c r="J53" s="121" t="s">
        <v>87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'02 - nové konstrukce'!J27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82</v>
      </c>
      <c r="AR53" s="125"/>
      <c r="AS53" s="131">
        <v>0</v>
      </c>
      <c r="AT53" s="132">
        <f>ROUND(SUM(AV53:AW53),2)</f>
        <v>0</v>
      </c>
      <c r="AU53" s="133">
        <f>'02 - nové konstrukce'!P85</f>
        <v>0</v>
      </c>
      <c r="AV53" s="132">
        <f>'02 - nové konstrukce'!J30</f>
        <v>0</v>
      </c>
      <c r="AW53" s="132">
        <f>'02 - nové konstrukce'!J31</f>
        <v>0</v>
      </c>
      <c r="AX53" s="132">
        <f>'02 - nové konstrukce'!J32</f>
        <v>0</v>
      </c>
      <c r="AY53" s="132">
        <f>'02 - nové konstrukce'!J33</f>
        <v>0</v>
      </c>
      <c r="AZ53" s="132">
        <f>'02 - nové konstrukce'!F30</f>
        <v>0</v>
      </c>
      <c r="BA53" s="132">
        <f>'02 - nové konstrukce'!F31</f>
        <v>0</v>
      </c>
      <c r="BB53" s="132">
        <f>'02 - nové konstrukce'!F32</f>
        <v>0</v>
      </c>
      <c r="BC53" s="132">
        <f>'02 - nové konstrukce'!F33</f>
        <v>0</v>
      </c>
      <c r="BD53" s="134">
        <f>'02 - nové konstrukce'!F34</f>
        <v>0</v>
      </c>
      <c r="BT53" s="130" t="s">
        <v>83</v>
      </c>
      <c r="BV53" s="130" t="s">
        <v>77</v>
      </c>
      <c r="BW53" s="130" t="s">
        <v>88</v>
      </c>
      <c r="BX53" s="130" t="s">
        <v>7</v>
      </c>
      <c r="CL53" s="130" t="s">
        <v>21</v>
      </c>
      <c r="CM53" s="130" t="s">
        <v>85</v>
      </c>
    </row>
    <row r="54" spans="2:44" s="1" customFormat="1" ht="30" customHeight="1">
      <c r="B54" s="45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1"/>
    </row>
    <row r="55" spans="2:44" s="1" customFormat="1" ht="6.95" customHeight="1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71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bourací práce'!C2" display="/"/>
    <hyperlink ref="A53" location="'02 - nové konstruk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89</v>
      </c>
      <c r="G1" s="138" t="s">
        <v>90</v>
      </c>
      <c r="H1" s="138"/>
      <c r="I1" s="139"/>
      <c r="J1" s="138" t="s">
        <v>91</v>
      </c>
      <c r="K1" s="137" t="s">
        <v>92</v>
      </c>
      <c r="L1" s="138" t="s">
        <v>93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AT2" s="23" t="s">
        <v>84</v>
      </c>
      <c r="AZ2" s="140" t="s">
        <v>94</v>
      </c>
      <c r="BA2" s="140" t="s">
        <v>21</v>
      </c>
      <c r="BB2" s="140" t="s">
        <v>21</v>
      </c>
      <c r="BC2" s="140" t="s">
        <v>95</v>
      </c>
      <c r="BD2" s="140" t="s">
        <v>85</v>
      </c>
    </row>
    <row r="3" spans="2:5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85</v>
      </c>
      <c r="AZ3" s="140" t="s">
        <v>96</v>
      </c>
      <c r="BA3" s="140" t="s">
        <v>21</v>
      </c>
      <c r="BB3" s="140" t="s">
        <v>21</v>
      </c>
      <c r="BC3" s="140" t="s">
        <v>97</v>
      </c>
      <c r="BD3" s="140" t="s">
        <v>85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ZŠ a MŠ Brno, Křídlovická 30b, p. o. – oprava střechy nad spojovacím krčkem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99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100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6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6" t="s">
        <v>25</v>
      </c>
      <c r="J12" s="147" t="str">
        <f>'Rekapitulace stavby'!AN8</f>
        <v>12. 4. 2018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6" t="s">
        <v>28</v>
      </c>
      <c r="J14" s="34" t="s">
        <v>29</v>
      </c>
      <c r="K14" s="50"/>
    </row>
    <row r="15" spans="2:11" s="1" customFormat="1" ht="18" customHeight="1">
      <c r="B15" s="45"/>
      <c r="C15" s="46"/>
      <c r="D15" s="46"/>
      <c r="E15" s="34" t="s">
        <v>30</v>
      </c>
      <c r="F15" s="46"/>
      <c r="G15" s="46"/>
      <c r="H15" s="46"/>
      <c r="I15" s="146" t="s">
        <v>31</v>
      </c>
      <c r="J15" s="34" t="s">
        <v>32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46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31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46" t="s">
        <v>28</v>
      </c>
      <c r="J20" s="34" t="s">
        <v>36</v>
      </c>
      <c r="K20" s="50"/>
    </row>
    <row r="21" spans="2:11" s="1" customFormat="1" ht="18" customHeight="1">
      <c r="B21" s="45"/>
      <c r="C21" s="46"/>
      <c r="D21" s="46"/>
      <c r="E21" s="34" t="s">
        <v>37</v>
      </c>
      <c r="F21" s="46"/>
      <c r="G21" s="46"/>
      <c r="H21" s="46"/>
      <c r="I21" s="146" t="s">
        <v>31</v>
      </c>
      <c r="J21" s="34" t="s">
        <v>38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21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41</v>
      </c>
      <c r="E27" s="46"/>
      <c r="F27" s="46"/>
      <c r="G27" s="46"/>
      <c r="H27" s="46"/>
      <c r="I27" s="144"/>
      <c r="J27" s="155">
        <f>ROUND(J84,2)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6" t="s">
        <v>42</v>
      </c>
      <c r="J29" s="51" t="s">
        <v>44</v>
      </c>
      <c r="K29" s="50"/>
    </row>
    <row r="30" spans="2:11" s="1" customFormat="1" ht="14.4" customHeight="1">
      <c r="B30" s="45"/>
      <c r="C30" s="46"/>
      <c r="D30" s="54" t="s">
        <v>45</v>
      </c>
      <c r="E30" s="54" t="s">
        <v>46</v>
      </c>
      <c r="F30" s="157">
        <f>ROUND(SUM(BE84:BE138),2)</f>
        <v>0</v>
      </c>
      <c r="G30" s="46"/>
      <c r="H30" s="46"/>
      <c r="I30" s="158">
        <v>0.21</v>
      </c>
      <c r="J30" s="157">
        <f>ROUND(ROUND((SUM(BE84:BE138)),2)*I30,2)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47</v>
      </c>
      <c r="F31" s="157">
        <f>ROUND(SUM(BF84:BF138),2)</f>
        <v>0</v>
      </c>
      <c r="G31" s="46"/>
      <c r="H31" s="46"/>
      <c r="I31" s="158">
        <v>0.15</v>
      </c>
      <c r="J31" s="157">
        <f>ROUND(ROUND((SUM(BF84:BF138)),2)*I31,2)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48</v>
      </c>
      <c r="F32" s="157">
        <f>ROUND(SUM(BG84:BG138),2)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49</v>
      </c>
      <c r="F33" s="157">
        <f>ROUND(SUM(BH84:BH138),2)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50</v>
      </c>
      <c r="F34" s="157">
        <f>ROUND(SUM(BI84:BI138),2)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51</v>
      </c>
      <c r="E36" s="97"/>
      <c r="F36" s="97"/>
      <c r="G36" s="161" t="s">
        <v>52</v>
      </c>
      <c r="H36" s="162" t="s">
        <v>53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101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ZŠ a MŠ Brno, Křídlovická 30b, p. o. – oprava střechy nad spojovacím krčkem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01 - bourací práce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Křídlovická 513/30b, 603 00 Brno - Staré Brno</v>
      </c>
      <c r="G49" s="46"/>
      <c r="H49" s="46"/>
      <c r="I49" s="146" t="s">
        <v>25</v>
      </c>
      <c r="J49" s="147" t="str">
        <f>IF(J12="","",J12)</f>
        <v>12. 4. 2018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Statutární město Brno, městská část Brno-střed</v>
      </c>
      <c r="G51" s="46"/>
      <c r="H51" s="46"/>
      <c r="I51" s="146" t="s">
        <v>35</v>
      </c>
      <c r="J51" s="43" t="str">
        <f>E21</f>
        <v>Pro budovy, s.r.o.</v>
      </c>
      <c r="K51" s="50"/>
    </row>
    <row r="52" spans="2:11" s="1" customFormat="1" ht="14.4" customHeight="1">
      <c r="B52" s="45"/>
      <c r="C52" s="39" t="s">
        <v>33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102</v>
      </c>
      <c r="D54" s="159"/>
      <c r="E54" s="159"/>
      <c r="F54" s="159"/>
      <c r="G54" s="159"/>
      <c r="H54" s="159"/>
      <c r="I54" s="173"/>
      <c r="J54" s="174" t="s">
        <v>103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104</v>
      </c>
      <c r="D56" s="46"/>
      <c r="E56" s="46"/>
      <c r="F56" s="46"/>
      <c r="G56" s="46"/>
      <c r="H56" s="46"/>
      <c r="I56" s="144"/>
      <c r="J56" s="155">
        <f>J84</f>
        <v>0</v>
      </c>
      <c r="K56" s="50"/>
      <c r="AU56" s="23" t="s">
        <v>105</v>
      </c>
    </row>
    <row r="57" spans="2:11" s="7" customFormat="1" ht="24.95" customHeight="1">
      <c r="B57" s="177"/>
      <c r="C57" s="178"/>
      <c r="D57" s="179" t="s">
        <v>106</v>
      </c>
      <c r="E57" s="180"/>
      <c r="F57" s="180"/>
      <c r="G57" s="180"/>
      <c r="H57" s="180"/>
      <c r="I57" s="181"/>
      <c r="J57" s="182">
        <f>J85</f>
        <v>0</v>
      </c>
      <c r="K57" s="183"/>
    </row>
    <row r="58" spans="2:11" s="8" customFormat="1" ht="19.9" customHeight="1">
      <c r="B58" s="184"/>
      <c r="C58" s="185"/>
      <c r="D58" s="186" t="s">
        <v>107</v>
      </c>
      <c r="E58" s="187"/>
      <c r="F58" s="187"/>
      <c r="G58" s="187"/>
      <c r="H58" s="187"/>
      <c r="I58" s="188"/>
      <c r="J58" s="189">
        <f>J86</f>
        <v>0</v>
      </c>
      <c r="K58" s="190"/>
    </row>
    <row r="59" spans="2:11" s="7" customFormat="1" ht="24.95" customHeight="1">
      <c r="B59" s="177"/>
      <c r="C59" s="178"/>
      <c r="D59" s="179" t="s">
        <v>108</v>
      </c>
      <c r="E59" s="180"/>
      <c r="F59" s="180"/>
      <c r="G59" s="180"/>
      <c r="H59" s="180"/>
      <c r="I59" s="181"/>
      <c r="J59" s="182">
        <f>J93</f>
        <v>0</v>
      </c>
      <c r="K59" s="183"/>
    </row>
    <row r="60" spans="2:11" s="8" customFormat="1" ht="19.9" customHeight="1">
      <c r="B60" s="184"/>
      <c r="C60" s="185"/>
      <c r="D60" s="186" t="s">
        <v>109</v>
      </c>
      <c r="E60" s="187"/>
      <c r="F60" s="187"/>
      <c r="G60" s="187"/>
      <c r="H60" s="187"/>
      <c r="I60" s="188"/>
      <c r="J60" s="189">
        <f>J94</f>
        <v>0</v>
      </c>
      <c r="K60" s="190"/>
    </row>
    <row r="61" spans="2:11" s="8" customFormat="1" ht="19.9" customHeight="1">
      <c r="B61" s="184"/>
      <c r="C61" s="185"/>
      <c r="D61" s="186" t="s">
        <v>110</v>
      </c>
      <c r="E61" s="187"/>
      <c r="F61" s="187"/>
      <c r="G61" s="187"/>
      <c r="H61" s="187"/>
      <c r="I61" s="188"/>
      <c r="J61" s="189">
        <f>J109</f>
        <v>0</v>
      </c>
      <c r="K61" s="190"/>
    </row>
    <row r="62" spans="2:11" s="8" customFormat="1" ht="19.9" customHeight="1">
      <c r="B62" s="184"/>
      <c r="C62" s="185"/>
      <c r="D62" s="186" t="s">
        <v>111</v>
      </c>
      <c r="E62" s="187"/>
      <c r="F62" s="187"/>
      <c r="G62" s="187"/>
      <c r="H62" s="187"/>
      <c r="I62" s="188"/>
      <c r="J62" s="189">
        <f>J116</f>
        <v>0</v>
      </c>
      <c r="K62" s="190"/>
    </row>
    <row r="63" spans="2:11" s="8" customFormat="1" ht="19.9" customHeight="1">
      <c r="B63" s="184"/>
      <c r="C63" s="185"/>
      <c r="D63" s="186" t="s">
        <v>112</v>
      </c>
      <c r="E63" s="187"/>
      <c r="F63" s="187"/>
      <c r="G63" s="187"/>
      <c r="H63" s="187"/>
      <c r="I63" s="188"/>
      <c r="J63" s="189">
        <f>J118</f>
        <v>0</v>
      </c>
      <c r="K63" s="190"/>
    </row>
    <row r="64" spans="2:11" s="8" customFormat="1" ht="19.9" customHeight="1">
      <c r="B64" s="184"/>
      <c r="C64" s="185"/>
      <c r="D64" s="186" t="s">
        <v>113</v>
      </c>
      <c r="E64" s="187"/>
      <c r="F64" s="187"/>
      <c r="G64" s="187"/>
      <c r="H64" s="187"/>
      <c r="I64" s="188"/>
      <c r="J64" s="189">
        <f>J125</f>
        <v>0</v>
      </c>
      <c r="K64" s="190"/>
    </row>
    <row r="65" spans="2:11" s="1" customFormat="1" ht="21.8" customHeight="1">
      <c r="B65" s="45"/>
      <c r="C65" s="46"/>
      <c r="D65" s="46"/>
      <c r="E65" s="46"/>
      <c r="F65" s="46"/>
      <c r="G65" s="46"/>
      <c r="H65" s="46"/>
      <c r="I65" s="144"/>
      <c r="J65" s="46"/>
      <c r="K65" s="50"/>
    </row>
    <row r="66" spans="2:11" s="1" customFormat="1" ht="6.95" customHeight="1">
      <c r="B66" s="66"/>
      <c r="C66" s="67"/>
      <c r="D66" s="67"/>
      <c r="E66" s="67"/>
      <c r="F66" s="67"/>
      <c r="G66" s="67"/>
      <c r="H66" s="67"/>
      <c r="I66" s="166"/>
      <c r="J66" s="67"/>
      <c r="K66" s="68"/>
    </row>
    <row r="70" spans="2:12" s="1" customFormat="1" ht="6.95" customHeight="1">
      <c r="B70" s="69"/>
      <c r="C70" s="70"/>
      <c r="D70" s="70"/>
      <c r="E70" s="70"/>
      <c r="F70" s="70"/>
      <c r="G70" s="70"/>
      <c r="H70" s="70"/>
      <c r="I70" s="169"/>
      <c r="J70" s="70"/>
      <c r="K70" s="70"/>
      <c r="L70" s="71"/>
    </row>
    <row r="71" spans="2:12" s="1" customFormat="1" ht="36.95" customHeight="1">
      <c r="B71" s="45"/>
      <c r="C71" s="72" t="s">
        <v>114</v>
      </c>
      <c r="D71" s="73"/>
      <c r="E71" s="73"/>
      <c r="F71" s="73"/>
      <c r="G71" s="73"/>
      <c r="H71" s="73"/>
      <c r="I71" s="191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1"/>
      <c r="J72" s="73"/>
      <c r="K72" s="73"/>
      <c r="L72" s="71"/>
    </row>
    <row r="73" spans="2:12" s="1" customFormat="1" ht="14.4" customHeight="1">
      <c r="B73" s="45"/>
      <c r="C73" s="75" t="s">
        <v>18</v>
      </c>
      <c r="D73" s="73"/>
      <c r="E73" s="73"/>
      <c r="F73" s="73"/>
      <c r="G73" s="73"/>
      <c r="H73" s="73"/>
      <c r="I73" s="191"/>
      <c r="J73" s="73"/>
      <c r="K73" s="73"/>
      <c r="L73" s="71"/>
    </row>
    <row r="74" spans="2:12" s="1" customFormat="1" ht="16.5" customHeight="1">
      <c r="B74" s="45"/>
      <c r="C74" s="73"/>
      <c r="D74" s="73"/>
      <c r="E74" s="192" t="str">
        <f>E7</f>
        <v>ZŠ a MŠ Brno, Křídlovická 30b, p. o. – oprava střechy nad spojovacím krčkem</v>
      </c>
      <c r="F74" s="75"/>
      <c r="G74" s="75"/>
      <c r="H74" s="75"/>
      <c r="I74" s="191"/>
      <c r="J74" s="73"/>
      <c r="K74" s="73"/>
      <c r="L74" s="71"/>
    </row>
    <row r="75" spans="2:12" s="1" customFormat="1" ht="14.4" customHeight="1">
      <c r="B75" s="45"/>
      <c r="C75" s="75" t="s">
        <v>99</v>
      </c>
      <c r="D75" s="73"/>
      <c r="E75" s="73"/>
      <c r="F75" s="73"/>
      <c r="G75" s="73"/>
      <c r="H75" s="73"/>
      <c r="I75" s="191"/>
      <c r="J75" s="73"/>
      <c r="K75" s="73"/>
      <c r="L75" s="71"/>
    </row>
    <row r="76" spans="2:12" s="1" customFormat="1" ht="17.25" customHeight="1">
      <c r="B76" s="45"/>
      <c r="C76" s="73"/>
      <c r="D76" s="73"/>
      <c r="E76" s="81" t="str">
        <f>E9</f>
        <v>01 - bourací práce</v>
      </c>
      <c r="F76" s="73"/>
      <c r="G76" s="73"/>
      <c r="H76" s="73"/>
      <c r="I76" s="191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1"/>
      <c r="J77" s="73"/>
      <c r="K77" s="73"/>
      <c r="L77" s="71"/>
    </row>
    <row r="78" spans="2:12" s="1" customFormat="1" ht="18" customHeight="1">
      <c r="B78" s="45"/>
      <c r="C78" s="75" t="s">
        <v>23</v>
      </c>
      <c r="D78" s="73"/>
      <c r="E78" s="73"/>
      <c r="F78" s="193" t="str">
        <f>F12</f>
        <v>Křídlovická 513/30b, 603 00 Brno - Staré Brno</v>
      </c>
      <c r="G78" s="73"/>
      <c r="H78" s="73"/>
      <c r="I78" s="194" t="s">
        <v>25</v>
      </c>
      <c r="J78" s="84" t="str">
        <f>IF(J12="","",J12)</f>
        <v>12. 4. 2018</v>
      </c>
      <c r="K78" s="73"/>
      <c r="L78" s="71"/>
    </row>
    <row r="79" spans="2:12" s="1" customFormat="1" ht="6.95" customHeight="1">
      <c r="B79" s="45"/>
      <c r="C79" s="73"/>
      <c r="D79" s="73"/>
      <c r="E79" s="73"/>
      <c r="F79" s="73"/>
      <c r="G79" s="73"/>
      <c r="H79" s="73"/>
      <c r="I79" s="191"/>
      <c r="J79" s="73"/>
      <c r="K79" s="73"/>
      <c r="L79" s="71"/>
    </row>
    <row r="80" spans="2:12" s="1" customFormat="1" ht="13.5">
      <c r="B80" s="45"/>
      <c r="C80" s="75" t="s">
        <v>27</v>
      </c>
      <c r="D80" s="73"/>
      <c r="E80" s="73"/>
      <c r="F80" s="193" t="str">
        <f>E15</f>
        <v>Statutární město Brno, městská část Brno-střed</v>
      </c>
      <c r="G80" s="73"/>
      <c r="H80" s="73"/>
      <c r="I80" s="194" t="s">
        <v>35</v>
      </c>
      <c r="J80" s="193" t="str">
        <f>E21</f>
        <v>Pro budovy, s.r.o.</v>
      </c>
      <c r="K80" s="73"/>
      <c r="L80" s="71"/>
    </row>
    <row r="81" spans="2:12" s="1" customFormat="1" ht="14.4" customHeight="1">
      <c r="B81" s="45"/>
      <c r="C81" s="75" t="s">
        <v>33</v>
      </c>
      <c r="D81" s="73"/>
      <c r="E81" s="73"/>
      <c r="F81" s="193" t="str">
        <f>IF(E18="","",E18)</f>
        <v/>
      </c>
      <c r="G81" s="73"/>
      <c r="H81" s="73"/>
      <c r="I81" s="191"/>
      <c r="J81" s="73"/>
      <c r="K81" s="73"/>
      <c r="L81" s="71"/>
    </row>
    <row r="82" spans="2:12" s="1" customFormat="1" ht="10.3" customHeight="1">
      <c r="B82" s="45"/>
      <c r="C82" s="73"/>
      <c r="D82" s="73"/>
      <c r="E82" s="73"/>
      <c r="F82" s="73"/>
      <c r="G82" s="73"/>
      <c r="H82" s="73"/>
      <c r="I82" s="191"/>
      <c r="J82" s="73"/>
      <c r="K82" s="73"/>
      <c r="L82" s="71"/>
    </row>
    <row r="83" spans="2:20" s="9" customFormat="1" ht="29.25" customHeight="1">
      <c r="B83" s="195"/>
      <c r="C83" s="196" t="s">
        <v>115</v>
      </c>
      <c r="D83" s="197" t="s">
        <v>60</v>
      </c>
      <c r="E83" s="197" t="s">
        <v>56</v>
      </c>
      <c r="F83" s="197" t="s">
        <v>116</v>
      </c>
      <c r="G83" s="197" t="s">
        <v>117</v>
      </c>
      <c r="H83" s="197" t="s">
        <v>118</v>
      </c>
      <c r="I83" s="198" t="s">
        <v>119</v>
      </c>
      <c r="J83" s="197" t="s">
        <v>103</v>
      </c>
      <c r="K83" s="199" t="s">
        <v>120</v>
      </c>
      <c r="L83" s="200"/>
      <c r="M83" s="101" t="s">
        <v>121</v>
      </c>
      <c r="N83" s="102" t="s">
        <v>45</v>
      </c>
      <c r="O83" s="102" t="s">
        <v>122</v>
      </c>
      <c r="P83" s="102" t="s">
        <v>123</v>
      </c>
      <c r="Q83" s="102" t="s">
        <v>124</v>
      </c>
      <c r="R83" s="102" t="s">
        <v>125</v>
      </c>
      <c r="S83" s="102" t="s">
        <v>126</v>
      </c>
      <c r="T83" s="103" t="s">
        <v>127</v>
      </c>
    </row>
    <row r="84" spans="2:63" s="1" customFormat="1" ht="29.25" customHeight="1">
      <c r="B84" s="45"/>
      <c r="C84" s="107" t="s">
        <v>104</v>
      </c>
      <c r="D84" s="73"/>
      <c r="E84" s="73"/>
      <c r="F84" s="73"/>
      <c r="G84" s="73"/>
      <c r="H84" s="73"/>
      <c r="I84" s="191"/>
      <c r="J84" s="201">
        <f>BK84</f>
        <v>0</v>
      </c>
      <c r="K84" s="73"/>
      <c r="L84" s="71"/>
      <c r="M84" s="104"/>
      <c r="N84" s="105"/>
      <c r="O84" s="105"/>
      <c r="P84" s="202">
        <f>P85+P93</f>
        <v>0</v>
      </c>
      <c r="Q84" s="105"/>
      <c r="R84" s="202">
        <f>R85+R93</f>
        <v>0</v>
      </c>
      <c r="S84" s="105"/>
      <c r="T84" s="203">
        <f>T85+T93</f>
        <v>9.341333800000001</v>
      </c>
      <c r="AT84" s="23" t="s">
        <v>74</v>
      </c>
      <c r="AU84" s="23" t="s">
        <v>105</v>
      </c>
      <c r="BK84" s="204">
        <f>BK85+BK93</f>
        <v>0</v>
      </c>
    </row>
    <row r="85" spans="2:63" s="10" customFormat="1" ht="37.4" customHeight="1">
      <c r="B85" s="205"/>
      <c r="C85" s="206"/>
      <c r="D85" s="207" t="s">
        <v>74</v>
      </c>
      <c r="E85" s="208" t="s">
        <v>128</v>
      </c>
      <c r="F85" s="208" t="s">
        <v>129</v>
      </c>
      <c r="G85" s="206"/>
      <c r="H85" s="206"/>
      <c r="I85" s="209"/>
      <c r="J85" s="210">
        <f>BK85</f>
        <v>0</v>
      </c>
      <c r="K85" s="206"/>
      <c r="L85" s="211"/>
      <c r="M85" s="212"/>
      <c r="N85" s="213"/>
      <c r="O85" s="213"/>
      <c r="P85" s="214">
        <f>P86</f>
        <v>0</v>
      </c>
      <c r="Q85" s="213"/>
      <c r="R85" s="214">
        <f>R86</f>
        <v>0</v>
      </c>
      <c r="S85" s="213"/>
      <c r="T85" s="215">
        <f>T86</f>
        <v>0</v>
      </c>
      <c r="AR85" s="216" t="s">
        <v>83</v>
      </c>
      <c r="AT85" s="217" t="s">
        <v>74</v>
      </c>
      <c r="AU85" s="217" t="s">
        <v>75</v>
      </c>
      <c r="AY85" s="216" t="s">
        <v>130</v>
      </c>
      <c r="BK85" s="218">
        <f>BK86</f>
        <v>0</v>
      </c>
    </row>
    <row r="86" spans="2:63" s="10" customFormat="1" ht="19.9" customHeight="1">
      <c r="B86" s="205"/>
      <c r="C86" s="206"/>
      <c r="D86" s="207" t="s">
        <v>74</v>
      </c>
      <c r="E86" s="219" t="s">
        <v>131</v>
      </c>
      <c r="F86" s="219" t="s">
        <v>132</v>
      </c>
      <c r="G86" s="206"/>
      <c r="H86" s="206"/>
      <c r="I86" s="209"/>
      <c r="J86" s="220">
        <f>BK86</f>
        <v>0</v>
      </c>
      <c r="K86" s="206"/>
      <c r="L86" s="211"/>
      <c r="M86" s="212"/>
      <c r="N86" s="213"/>
      <c r="O86" s="213"/>
      <c r="P86" s="214">
        <f>SUM(P87:P92)</f>
        <v>0</v>
      </c>
      <c r="Q86" s="213"/>
      <c r="R86" s="214">
        <f>SUM(R87:R92)</f>
        <v>0</v>
      </c>
      <c r="S86" s="213"/>
      <c r="T86" s="215">
        <f>SUM(T87:T92)</f>
        <v>0</v>
      </c>
      <c r="AR86" s="216" t="s">
        <v>83</v>
      </c>
      <c r="AT86" s="217" t="s">
        <v>74</v>
      </c>
      <c r="AU86" s="217" t="s">
        <v>83</v>
      </c>
      <c r="AY86" s="216" t="s">
        <v>130</v>
      </c>
      <c r="BK86" s="218">
        <f>SUM(BK87:BK92)</f>
        <v>0</v>
      </c>
    </row>
    <row r="87" spans="2:65" s="1" customFormat="1" ht="38.25" customHeight="1">
      <c r="B87" s="45"/>
      <c r="C87" s="221" t="s">
        <v>83</v>
      </c>
      <c r="D87" s="221" t="s">
        <v>133</v>
      </c>
      <c r="E87" s="222" t="s">
        <v>134</v>
      </c>
      <c r="F87" s="223" t="s">
        <v>135</v>
      </c>
      <c r="G87" s="224" t="s">
        <v>136</v>
      </c>
      <c r="H87" s="225">
        <v>9.341</v>
      </c>
      <c r="I87" s="226"/>
      <c r="J87" s="227">
        <f>ROUND(I87*H87,2)</f>
        <v>0</v>
      </c>
      <c r="K87" s="223" t="s">
        <v>137</v>
      </c>
      <c r="L87" s="71"/>
      <c r="M87" s="228" t="s">
        <v>21</v>
      </c>
      <c r="N87" s="229" t="s">
        <v>46</v>
      </c>
      <c r="O87" s="46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3" t="s">
        <v>138</v>
      </c>
      <c r="AT87" s="23" t="s">
        <v>133</v>
      </c>
      <c r="AU87" s="23" t="s">
        <v>85</v>
      </c>
      <c r="AY87" s="23" t="s">
        <v>130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3" t="s">
        <v>83</v>
      </c>
      <c r="BK87" s="232">
        <f>ROUND(I87*H87,2)</f>
        <v>0</v>
      </c>
      <c r="BL87" s="23" t="s">
        <v>138</v>
      </c>
      <c r="BM87" s="23" t="s">
        <v>139</v>
      </c>
    </row>
    <row r="88" spans="2:65" s="1" customFormat="1" ht="25.5" customHeight="1">
      <c r="B88" s="45"/>
      <c r="C88" s="221" t="s">
        <v>85</v>
      </c>
      <c r="D88" s="221" t="s">
        <v>133</v>
      </c>
      <c r="E88" s="222" t="s">
        <v>140</v>
      </c>
      <c r="F88" s="223" t="s">
        <v>141</v>
      </c>
      <c r="G88" s="224" t="s">
        <v>136</v>
      </c>
      <c r="H88" s="225">
        <v>9.341</v>
      </c>
      <c r="I88" s="226"/>
      <c r="J88" s="227">
        <f>ROUND(I88*H88,2)</f>
        <v>0</v>
      </c>
      <c r="K88" s="223" t="s">
        <v>137</v>
      </c>
      <c r="L88" s="71"/>
      <c r="M88" s="228" t="s">
        <v>21</v>
      </c>
      <c r="N88" s="229" t="s">
        <v>46</v>
      </c>
      <c r="O88" s="46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3" t="s">
        <v>138</v>
      </c>
      <c r="AT88" s="23" t="s">
        <v>133</v>
      </c>
      <c r="AU88" s="23" t="s">
        <v>85</v>
      </c>
      <c r="AY88" s="23" t="s">
        <v>130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3" t="s">
        <v>83</v>
      </c>
      <c r="BK88" s="232">
        <f>ROUND(I88*H88,2)</f>
        <v>0</v>
      </c>
      <c r="BL88" s="23" t="s">
        <v>138</v>
      </c>
      <c r="BM88" s="23" t="s">
        <v>142</v>
      </c>
    </row>
    <row r="89" spans="2:65" s="1" customFormat="1" ht="25.5" customHeight="1">
      <c r="B89" s="45"/>
      <c r="C89" s="221" t="s">
        <v>143</v>
      </c>
      <c r="D89" s="221" t="s">
        <v>133</v>
      </c>
      <c r="E89" s="222" t="s">
        <v>144</v>
      </c>
      <c r="F89" s="223" t="s">
        <v>145</v>
      </c>
      <c r="G89" s="224" t="s">
        <v>136</v>
      </c>
      <c r="H89" s="225">
        <v>9.341</v>
      </c>
      <c r="I89" s="226"/>
      <c r="J89" s="227">
        <f>ROUND(I89*H89,2)</f>
        <v>0</v>
      </c>
      <c r="K89" s="223" t="s">
        <v>137</v>
      </c>
      <c r="L89" s="71"/>
      <c r="M89" s="228" t="s">
        <v>21</v>
      </c>
      <c r="N89" s="229" t="s">
        <v>46</v>
      </c>
      <c r="O89" s="46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3" t="s">
        <v>138</v>
      </c>
      <c r="AT89" s="23" t="s">
        <v>133</v>
      </c>
      <c r="AU89" s="23" t="s">
        <v>85</v>
      </c>
      <c r="AY89" s="23" t="s">
        <v>130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3" t="s">
        <v>83</v>
      </c>
      <c r="BK89" s="232">
        <f>ROUND(I89*H89,2)</f>
        <v>0</v>
      </c>
      <c r="BL89" s="23" t="s">
        <v>138</v>
      </c>
      <c r="BM89" s="23" t="s">
        <v>146</v>
      </c>
    </row>
    <row r="90" spans="2:65" s="1" customFormat="1" ht="25.5" customHeight="1">
      <c r="B90" s="45"/>
      <c r="C90" s="221" t="s">
        <v>138</v>
      </c>
      <c r="D90" s="221" t="s">
        <v>133</v>
      </c>
      <c r="E90" s="222" t="s">
        <v>147</v>
      </c>
      <c r="F90" s="223" t="s">
        <v>148</v>
      </c>
      <c r="G90" s="224" t="s">
        <v>136</v>
      </c>
      <c r="H90" s="225">
        <v>65.387</v>
      </c>
      <c r="I90" s="226"/>
      <c r="J90" s="227">
        <f>ROUND(I90*H90,2)</f>
        <v>0</v>
      </c>
      <c r="K90" s="223" t="s">
        <v>137</v>
      </c>
      <c r="L90" s="71"/>
      <c r="M90" s="228" t="s">
        <v>21</v>
      </c>
      <c r="N90" s="229" t="s">
        <v>46</v>
      </c>
      <c r="O90" s="46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3" t="s">
        <v>138</v>
      </c>
      <c r="AT90" s="23" t="s">
        <v>133</v>
      </c>
      <c r="AU90" s="23" t="s">
        <v>85</v>
      </c>
      <c r="AY90" s="23" t="s">
        <v>130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3" t="s">
        <v>83</v>
      </c>
      <c r="BK90" s="232">
        <f>ROUND(I90*H90,2)</f>
        <v>0</v>
      </c>
      <c r="BL90" s="23" t="s">
        <v>138</v>
      </c>
      <c r="BM90" s="23" t="s">
        <v>149</v>
      </c>
    </row>
    <row r="91" spans="2:51" s="11" customFormat="1" ht="13.5">
      <c r="B91" s="233"/>
      <c r="C91" s="234"/>
      <c r="D91" s="235" t="s">
        <v>150</v>
      </c>
      <c r="E91" s="234"/>
      <c r="F91" s="236" t="s">
        <v>151</v>
      </c>
      <c r="G91" s="234"/>
      <c r="H91" s="237">
        <v>65.387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150</v>
      </c>
      <c r="AU91" s="243" t="s">
        <v>85</v>
      </c>
      <c r="AV91" s="11" t="s">
        <v>85</v>
      </c>
      <c r="AW91" s="11" t="s">
        <v>6</v>
      </c>
      <c r="AX91" s="11" t="s">
        <v>83</v>
      </c>
      <c r="AY91" s="243" t="s">
        <v>130</v>
      </c>
    </row>
    <row r="92" spans="2:65" s="1" customFormat="1" ht="38.25" customHeight="1">
      <c r="B92" s="45"/>
      <c r="C92" s="221" t="s">
        <v>152</v>
      </c>
      <c r="D92" s="221" t="s">
        <v>133</v>
      </c>
      <c r="E92" s="222" t="s">
        <v>153</v>
      </c>
      <c r="F92" s="223" t="s">
        <v>154</v>
      </c>
      <c r="G92" s="224" t="s">
        <v>136</v>
      </c>
      <c r="H92" s="225">
        <v>9.199</v>
      </c>
      <c r="I92" s="226"/>
      <c r="J92" s="227">
        <f>ROUND(I92*H92,2)</f>
        <v>0</v>
      </c>
      <c r="K92" s="223" t="s">
        <v>137</v>
      </c>
      <c r="L92" s="71"/>
      <c r="M92" s="228" t="s">
        <v>21</v>
      </c>
      <c r="N92" s="229" t="s">
        <v>46</v>
      </c>
      <c r="O92" s="46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3" t="s">
        <v>138</v>
      </c>
      <c r="AT92" s="23" t="s">
        <v>133</v>
      </c>
      <c r="AU92" s="23" t="s">
        <v>85</v>
      </c>
      <c r="AY92" s="23" t="s">
        <v>130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3" t="s">
        <v>83</v>
      </c>
      <c r="BK92" s="232">
        <f>ROUND(I92*H92,2)</f>
        <v>0</v>
      </c>
      <c r="BL92" s="23" t="s">
        <v>138</v>
      </c>
      <c r="BM92" s="23" t="s">
        <v>155</v>
      </c>
    </row>
    <row r="93" spans="2:63" s="10" customFormat="1" ht="37.4" customHeight="1">
      <c r="B93" s="205"/>
      <c r="C93" s="206"/>
      <c r="D93" s="207" t="s">
        <v>74</v>
      </c>
      <c r="E93" s="208" t="s">
        <v>156</v>
      </c>
      <c r="F93" s="208" t="s">
        <v>157</v>
      </c>
      <c r="G93" s="206"/>
      <c r="H93" s="206"/>
      <c r="I93" s="209"/>
      <c r="J93" s="210">
        <f>BK93</f>
        <v>0</v>
      </c>
      <c r="K93" s="206"/>
      <c r="L93" s="211"/>
      <c r="M93" s="212"/>
      <c r="N93" s="213"/>
      <c r="O93" s="213"/>
      <c r="P93" s="214">
        <f>P94+P109+P116+P118+P125</f>
        <v>0</v>
      </c>
      <c r="Q93" s="213"/>
      <c r="R93" s="214">
        <f>R94+R109+R116+R118+R125</f>
        <v>0</v>
      </c>
      <c r="S93" s="213"/>
      <c r="T93" s="215">
        <f>T94+T109+T116+T118+T125</f>
        <v>9.341333800000001</v>
      </c>
      <c r="AR93" s="216" t="s">
        <v>85</v>
      </c>
      <c r="AT93" s="217" t="s">
        <v>74</v>
      </c>
      <c r="AU93" s="217" t="s">
        <v>75</v>
      </c>
      <c r="AY93" s="216" t="s">
        <v>130</v>
      </c>
      <c r="BK93" s="218">
        <f>BK94+BK109+BK116+BK118+BK125</f>
        <v>0</v>
      </c>
    </row>
    <row r="94" spans="2:63" s="10" customFormat="1" ht="19.9" customHeight="1">
      <c r="B94" s="205"/>
      <c r="C94" s="206"/>
      <c r="D94" s="207" t="s">
        <v>74</v>
      </c>
      <c r="E94" s="219" t="s">
        <v>158</v>
      </c>
      <c r="F94" s="219" t="s">
        <v>159</v>
      </c>
      <c r="G94" s="206"/>
      <c r="H94" s="206"/>
      <c r="I94" s="209"/>
      <c r="J94" s="220">
        <f>BK94</f>
        <v>0</v>
      </c>
      <c r="K94" s="206"/>
      <c r="L94" s="211"/>
      <c r="M94" s="212"/>
      <c r="N94" s="213"/>
      <c r="O94" s="213"/>
      <c r="P94" s="214">
        <f>SUM(P95:P108)</f>
        <v>0</v>
      </c>
      <c r="Q94" s="213"/>
      <c r="R94" s="214">
        <f>SUM(R95:R108)</f>
        <v>0</v>
      </c>
      <c r="S94" s="213"/>
      <c r="T94" s="215">
        <f>SUM(T95:T108)</f>
        <v>1.9673980000000002</v>
      </c>
      <c r="AR94" s="216" t="s">
        <v>85</v>
      </c>
      <c r="AT94" s="217" t="s">
        <v>74</v>
      </c>
      <c r="AU94" s="217" t="s">
        <v>83</v>
      </c>
      <c r="AY94" s="216" t="s">
        <v>130</v>
      </c>
      <c r="BK94" s="218">
        <f>SUM(BK95:BK108)</f>
        <v>0</v>
      </c>
    </row>
    <row r="95" spans="2:65" s="1" customFormat="1" ht="16.5" customHeight="1">
      <c r="B95" s="45"/>
      <c r="C95" s="221" t="s">
        <v>160</v>
      </c>
      <c r="D95" s="221" t="s">
        <v>133</v>
      </c>
      <c r="E95" s="222" t="s">
        <v>161</v>
      </c>
      <c r="F95" s="223" t="s">
        <v>162</v>
      </c>
      <c r="G95" s="224" t="s">
        <v>163</v>
      </c>
      <c r="H95" s="225">
        <v>305.25</v>
      </c>
      <c r="I95" s="226"/>
      <c r="J95" s="227">
        <f>ROUND(I95*H95,2)</f>
        <v>0</v>
      </c>
      <c r="K95" s="223" t="s">
        <v>137</v>
      </c>
      <c r="L95" s="71"/>
      <c r="M95" s="228" t="s">
        <v>21</v>
      </c>
      <c r="N95" s="229" t="s">
        <v>46</v>
      </c>
      <c r="O95" s="46"/>
      <c r="P95" s="230">
        <f>O95*H95</f>
        <v>0</v>
      </c>
      <c r="Q95" s="230">
        <v>0</v>
      </c>
      <c r="R95" s="230">
        <f>Q95*H95</f>
        <v>0</v>
      </c>
      <c r="S95" s="230">
        <v>0.006</v>
      </c>
      <c r="T95" s="231">
        <f>S95*H95</f>
        <v>1.8315000000000001</v>
      </c>
      <c r="AR95" s="23" t="s">
        <v>164</v>
      </c>
      <c r="AT95" s="23" t="s">
        <v>133</v>
      </c>
      <c r="AU95" s="23" t="s">
        <v>85</v>
      </c>
      <c r="AY95" s="23" t="s">
        <v>130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3" t="s">
        <v>83</v>
      </c>
      <c r="BK95" s="232">
        <f>ROUND(I95*H95,2)</f>
        <v>0</v>
      </c>
      <c r="BL95" s="23" t="s">
        <v>164</v>
      </c>
      <c r="BM95" s="23" t="s">
        <v>165</v>
      </c>
    </row>
    <row r="96" spans="2:51" s="12" customFormat="1" ht="13.5">
      <c r="B96" s="244"/>
      <c r="C96" s="245"/>
      <c r="D96" s="235" t="s">
        <v>150</v>
      </c>
      <c r="E96" s="246" t="s">
        <v>21</v>
      </c>
      <c r="F96" s="247" t="s">
        <v>166</v>
      </c>
      <c r="G96" s="245"/>
      <c r="H96" s="246" t="s">
        <v>21</v>
      </c>
      <c r="I96" s="248"/>
      <c r="J96" s="245"/>
      <c r="K96" s="245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150</v>
      </c>
      <c r="AU96" s="253" t="s">
        <v>85</v>
      </c>
      <c r="AV96" s="12" t="s">
        <v>83</v>
      </c>
      <c r="AW96" s="12" t="s">
        <v>39</v>
      </c>
      <c r="AX96" s="12" t="s">
        <v>75</v>
      </c>
      <c r="AY96" s="253" t="s">
        <v>130</v>
      </c>
    </row>
    <row r="97" spans="2:51" s="12" customFormat="1" ht="13.5">
      <c r="B97" s="244"/>
      <c r="C97" s="245"/>
      <c r="D97" s="235" t="s">
        <v>150</v>
      </c>
      <c r="E97" s="246" t="s">
        <v>21</v>
      </c>
      <c r="F97" s="247" t="s">
        <v>167</v>
      </c>
      <c r="G97" s="245"/>
      <c r="H97" s="246" t="s">
        <v>21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150</v>
      </c>
      <c r="AU97" s="253" t="s">
        <v>85</v>
      </c>
      <c r="AV97" s="12" t="s">
        <v>83</v>
      </c>
      <c r="AW97" s="12" t="s">
        <v>39</v>
      </c>
      <c r="AX97" s="12" t="s">
        <v>75</v>
      </c>
      <c r="AY97" s="253" t="s">
        <v>130</v>
      </c>
    </row>
    <row r="98" spans="2:51" s="12" customFormat="1" ht="13.5">
      <c r="B98" s="244"/>
      <c r="C98" s="245"/>
      <c r="D98" s="235" t="s">
        <v>150</v>
      </c>
      <c r="E98" s="246" t="s">
        <v>21</v>
      </c>
      <c r="F98" s="247" t="s">
        <v>168</v>
      </c>
      <c r="G98" s="245"/>
      <c r="H98" s="246" t="s">
        <v>21</v>
      </c>
      <c r="I98" s="248"/>
      <c r="J98" s="245"/>
      <c r="K98" s="245"/>
      <c r="L98" s="249"/>
      <c r="M98" s="250"/>
      <c r="N98" s="251"/>
      <c r="O98" s="251"/>
      <c r="P98" s="251"/>
      <c r="Q98" s="251"/>
      <c r="R98" s="251"/>
      <c r="S98" s="251"/>
      <c r="T98" s="252"/>
      <c r="AT98" s="253" t="s">
        <v>150</v>
      </c>
      <c r="AU98" s="253" t="s">
        <v>85</v>
      </c>
      <c r="AV98" s="12" t="s">
        <v>83</v>
      </c>
      <c r="AW98" s="12" t="s">
        <v>39</v>
      </c>
      <c r="AX98" s="12" t="s">
        <v>75</v>
      </c>
      <c r="AY98" s="253" t="s">
        <v>130</v>
      </c>
    </row>
    <row r="99" spans="2:51" s="11" customFormat="1" ht="13.5">
      <c r="B99" s="233"/>
      <c r="C99" s="234"/>
      <c r="D99" s="235" t="s">
        <v>150</v>
      </c>
      <c r="E99" s="254" t="s">
        <v>94</v>
      </c>
      <c r="F99" s="236" t="s">
        <v>95</v>
      </c>
      <c r="G99" s="234"/>
      <c r="H99" s="237">
        <v>50.36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150</v>
      </c>
      <c r="AU99" s="243" t="s">
        <v>85</v>
      </c>
      <c r="AV99" s="11" t="s">
        <v>85</v>
      </c>
      <c r="AW99" s="11" t="s">
        <v>39</v>
      </c>
      <c r="AX99" s="11" t="s">
        <v>75</v>
      </c>
      <c r="AY99" s="243" t="s">
        <v>130</v>
      </c>
    </row>
    <row r="100" spans="2:51" s="12" customFormat="1" ht="13.5">
      <c r="B100" s="244"/>
      <c r="C100" s="245"/>
      <c r="D100" s="235" t="s">
        <v>150</v>
      </c>
      <c r="E100" s="246" t="s">
        <v>21</v>
      </c>
      <c r="F100" s="247" t="s">
        <v>169</v>
      </c>
      <c r="G100" s="245"/>
      <c r="H100" s="246" t="s">
        <v>21</v>
      </c>
      <c r="I100" s="248"/>
      <c r="J100" s="245"/>
      <c r="K100" s="245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150</v>
      </c>
      <c r="AU100" s="253" t="s">
        <v>85</v>
      </c>
      <c r="AV100" s="12" t="s">
        <v>83</v>
      </c>
      <c r="AW100" s="12" t="s">
        <v>39</v>
      </c>
      <c r="AX100" s="12" t="s">
        <v>75</v>
      </c>
      <c r="AY100" s="253" t="s">
        <v>130</v>
      </c>
    </row>
    <row r="101" spans="2:51" s="11" customFormat="1" ht="13.5">
      <c r="B101" s="233"/>
      <c r="C101" s="234"/>
      <c r="D101" s="235" t="s">
        <v>150</v>
      </c>
      <c r="E101" s="254" t="s">
        <v>96</v>
      </c>
      <c r="F101" s="236" t="s">
        <v>97</v>
      </c>
      <c r="G101" s="234"/>
      <c r="H101" s="237">
        <v>254.89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150</v>
      </c>
      <c r="AU101" s="243" t="s">
        <v>85</v>
      </c>
      <c r="AV101" s="11" t="s">
        <v>85</v>
      </c>
      <c r="AW101" s="11" t="s">
        <v>39</v>
      </c>
      <c r="AX101" s="11" t="s">
        <v>75</v>
      </c>
      <c r="AY101" s="243" t="s">
        <v>130</v>
      </c>
    </row>
    <row r="102" spans="2:51" s="13" customFormat="1" ht="13.5">
      <c r="B102" s="255"/>
      <c r="C102" s="256"/>
      <c r="D102" s="235" t="s">
        <v>150</v>
      </c>
      <c r="E102" s="257" t="s">
        <v>21</v>
      </c>
      <c r="F102" s="258" t="s">
        <v>170</v>
      </c>
      <c r="G102" s="256"/>
      <c r="H102" s="259">
        <v>305.25</v>
      </c>
      <c r="I102" s="260"/>
      <c r="J102" s="256"/>
      <c r="K102" s="256"/>
      <c r="L102" s="261"/>
      <c r="M102" s="262"/>
      <c r="N102" s="263"/>
      <c r="O102" s="263"/>
      <c r="P102" s="263"/>
      <c r="Q102" s="263"/>
      <c r="R102" s="263"/>
      <c r="S102" s="263"/>
      <c r="T102" s="264"/>
      <c r="AT102" s="265" t="s">
        <v>150</v>
      </c>
      <c r="AU102" s="265" t="s">
        <v>85</v>
      </c>
      <c r="AV102" s="13" t="s">
        <v>138</v>
      </c>
      <c r="AW102" s="13" t="s">
        <v>39</v>
      </c>
      <c r="AX102" s="13" t="s">
        <v>83</v>
      </c>
      <c r="AY102" s="265" t="s">
        <v>130</v>
      </c>
    </row>
    <row r="103" spans="2:65" s="1" customFormat="1" ht="25.5" customHeight="1">
      <c r="B103" s="45"/>
      <c r="C103" s="221" t="s">
        <v>171</v>
      </c>
      <c r="D103" s="221" t="s">
        <v>133</v>
      </c>
      <c r="E103" s="222" t="s">
        <v>172</v>
      </c>
      <c r="F103" s="223" t="s">
        <v>173</v>
      </c>
      <c r="G103" s="224" t="s">
        <v>174</v>
      </c>
      <c r="H103" s="225">
        <v>79.94</v>
      </c>
      <c r="I103" s="226"/>
      <c r="J103" s="227">
        <f>ROUND(I103*H103,2)</f>
        <v>0</v>
      </c>
      <c r="K103" s="223" t="s">
        <v>137</v>
      </c>
      <c r="L103" s="71"/>
      <c r="M103" s="228" t="s">
        <v>21</v>
      </c>
      <c r="N103" s="229" t="s">
        <v>46</v>
      </c>
      <c r="O103" s="46"/>
      <c r="P103" s="230">
        <f>O103*H103</f>
        <v>0</v>
      </c>
      <c r="Q103" s="230">
        <v>0</v>
      </c>
      <c r="R103" s="230">
        <f>Q103*H103</f>
        <v>0</v>
      </c>
      <c r="S103" s="230">
        <v>0.0017</v>
      </c>
      <c r="T103" s="231">
        <f>S103*H103</f>
        <v>0.135898</v>
      </c>
      <c r="AR103" s="23" t="s">
        <v>164</v>
      </c>
      <c r="AT103" s="23" t="s">
        <v>133</v>
      </c>
      <c r="AU103" s="23" t="s">
        <v>85</v>
      </c>
      <c r="AY103" s="23" t="s">
        <v>130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3" t="s">
        <v>83</v>
      </c>
      <c r="BK103" s="232">
        <f>ROUND(I103*H103,2)</f>
        <v>0</v>
      </c>
      <c r="BL103" s="23" t="s">
        <v>164</v>
      </c>
      <c r="BM103" s="23" t="s">
        <v>175</v>
      </c>
    </row>
    <row r="104" spans="2:51" s="12" customFormat="1" ht="13.5">
      <c r="B104" s="244"/>
      <c r="C104" s="245"/>
      <c r="D104" s="235" t="s">
        <v>150</v>
      </c>
      <c r="E104" s="246" t="s">
        <v>21</v>
      </c>
      <c r="F104" s="247" t="s">
        <v>166</v>
      </c>
      <c r="G104" s="245"/>
      <c r="H104" s="246" t="s">
        <v>21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150</v>
      </c>
      <c r="AU104" s="253" t="s">
        <v>85</v>
      </c>
      <c r="AV104" s="12" t="s">
        <v>83</v>
      </c>
      <c r="AW104" s="12" t="s">
        <v>39</v>
      </c>
      <c r="AX104" s="12" t="s">
        <v>75</v>
      </c>
      <c r="AY104" s="253" t="s">
        <v>130</v>
      </c>
    </row>
    <row r="105" spans="2:51" s="12" customFormat="1" ht="13.5">
      <c r="B105" s="244"/>
      <c r="C105" s="245"/>
      <c r="D105" s="235" t="s">
        <v>150</v>
      </c>
      <c r="E105" s="246" t="s">
        <v>21</v>
      </c>
      <c r="F105" s="247" t="s">
        <v>176</v>
      </c>
      <c r="G105" s="245"/>
      <c r="H105" s="246" t="s">
        <v>21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150</v>
      </c>
      <c r="AU105" s="253" t="s">
        <v>85</v>
      </c>
      <c r="AV105" s="12" t="s">
        <v>83</v>
      </c>
      <c r="AW105" s="12" t="s">
        <v>39</v>
      </c>
      <c r="AX105" s="12" t="s">
        <v>75</v>
      </c>
      <c r="AY105" s="253" t="s">
        <v>130</v>
      </c>
    </row>
    <row r="106" spans="2:51" s="12" customFormat="1" ht="13.5">
      <c r="B106" s="244"/>
      <c r="C106" s="245"/>
      <c r="D106" s="235" t="s">
        <v>150</v>
      </c>
      <c r="E106" s="246" t="s">
        <v>21</v>
      </c>
      <c r="F106" s="247" t="s">
        <v>169</v>
      </c>
      <c r="G106" s="245"/>
      <c r="H106" s="246" t="s">
        <v>21</v>
      </c>
      <c r="I106" s="248"/>
      <c r="J106" s="245"/>
      <c r="K106" s="245"/>
      <c r="L106" s="249"/>
      <c r="M106" s="250"/>
      <c r="N106" s="251"/>
      <c r="O106" s="251"/>
      <c r="P106" s="251"/>
      <c r="Q106" s="251"/>
      <c r="R106" s="251"/>
      <c r="S106" s="251"/>
      <c r="T106" s="252"/>
      <c r="AT106" s="253" t="s">
        <v>150</v>
      </c>
      <c r="AU106" s="253" t="s">
        <v>85</v>
      </c>
      <c r="AV106" s="12" t="s">
        <v>83</v>
      </c>
      <c r="AW106" s="12" t="s">
        <v>39</v>
      </c>
      <c r="AX106" s="12" t="s">
        <v>75</v>
      </c>
      <c r="AY106" s="253" t="s">
        <v>130</v>
      </c>
    </row>
    <row r="107" spans="2:51" s="11" customFormat="1" ht="13.5">
      <c r="B107" s="233"/>
      <c r="C107" s="234"/>
      <c r="D107" s="235" t="s">
        <v>150</v>
      </c>
      <c r="E107" s="254" t="s">
        <v>21</v>
      </c>
      <c r="F107" s="236" t="s">
        <v>177</v>
      </c>
      <c r="G107" s="234"/>
      <c r="H107" s="237">
        <v>79.94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150</v>
      </c>
      <c r="AU107" s="243" t="s">
        <v>85</v>
      </c>
      <c r="AV107" s="11" t="s">
        <v>85</v>
      </c>
      <c r="AW107" s="11" t="s">
        <v>39</v>
      </c>
      <c r="AX107" s="11" t="s">
        <v>75</v>
      </c>
      <c r="AY107" s="243" t="s">
        <v>130</v>
      </c>
    </row>
    <row r="108" spans="2:51" s="13" customFormat="1" ht="13.5">
      <c r="B108" s="255"/>
      <c r="C108" s="256"/>
      <c r="D108" s="235" t="s">
        <v>150</v>
      </c>
      <c r="E108" s="257" t="s">
        <v>21</v>
      </c>
      <c r="F108" s="258" t="s">
        <v>170</v>
      </c>
      <c r="G108" s="256"/>
      <c r="H108" s="259">
        <v>79.94</v>
      </c>
      <c r="I108" s="260"/>
      <c r="J108" s="256"/>
      <c r="K108" s="256"/>
      <c r="L108" s="261"/>
      <c r="M108" s="262"/>
      <c r="N108" s="263"/>
      <c r="O108" s="263"/>
      <c r="P108" s="263"/>
      <c r="Q108" s="263"/>
      <c r="R108" s="263"/>
      <c r="S108" s="263"/>
      <c r="T108" s="264"/>
      <c r="AT108" s="265" t="s">
        <v>150</v>
      </c>
      <c r="AU108" s="265" t="s">
        <v>85</v>
      </c>
      <c r="AV108" s="13" t="s">
        <v>138</v>
      </c>
      <c r="AW108" s="13" t="s">
        <v>39</v>
      </c>
      <c r="AX108" s="13" t="s">
        <v>83</v>
      </c>
      <c r="AY108" s="265" t="s">
        <v>130</v>
      </c>
    </row>
    <row r="109" spans="2:63" s="10" customFormat="1" ht="29.85" customHeight="1">
      <c r="B109" s="205"/>
      <c r="C109" s="206"/>
      <c r="D109" s="207" t="s">
        <v>74</v>
      </c>
      <c r="E109" s="219" t="s">
        <v>178</v>
      </c>
      <c r="F109" s="219" t="s">
        <v>179</v>
      </c>
      <c r="G109" s="206"/>
      <c r="H109" s="206"/>
      <c r="I109" s="209"/>
      <c r="J109" s="220">
        <f>BK109</f>
        <v>0</v>
      </c>
      <c r="K109" s="206"/>
      <c r="L109" s="211"/>
      <c r="M109" s="212"/>
      <c r="N109" s="213"/>
      <c r="O109" s="213"/>
      <c r="P109" s="214">
        <f>SUM(P110:P115)</f>
        <v>0</v>
      </c>
      <c r="Q109" s="213"/>
      <c r="R109" s="214">
        <f>SUM(R110:R115)</f>
        <v>0</v>
      </c>
      <c r="S109" s="213"/>
      <c r="T109" s="215">
        <f>SUM(T110:T115)</f>
        <v>6.11736</v>
      </c>
      <c r="AR109" s="216" t="s">
        <v>85</v>
      </c>
      <c r="AT109" s="217" t="s">
        <v>74</v>
      </c>
      <c r="AU109" s="217" t="s">
        <v>83</v>
      </c>
      <c r="AY109" s="216" t="s">
        <v>130</v>
      </c>
      <c r="BK109" s="218">
        <f>SUM(BK110:BK115)</f>
        <v>0</v>
      </c>
    </row>
    <row r="110" spans="2:65" s="1" customFormat="1" ht="38.25" customHeight="1">
      <c r="B110" s="45"/>
      <c r="C110" s="221" t="s">
        <v>180</v>
      </c>
      <c r="D110" s="221" t="s">
        <v>133</v>
      </c>
      <c r="E110" s="222" t="s">
        <v>181</v>
      </c>
      <c r="F110" s="223" t="s">
        <v>182</v>
      </c>
      <c r="G110" s="224" t="s">
        <v>163</v>
      </c>
      <c r="H110" s="225">
        <v>254.89</v>
      </c>
      <c r="I110" s="226"/>
      <c r="J110" s="227">
        <f>ROUND(I110*H110,2)</f>
        <v>0</v>
      </c>
      <c r="K110" s="223" t="s">
        <v>137</v>
      </c>
      <c r="L110" s="71"/>
      <c r="M110" s="228" t="s">
        <v>21</v>
      </c>
      <c r="N110" s="229" t="s">
        <v>46</v>
      </c>
      <c r="O110" s="46"/>
      <c r="P110" s="230">
        <f>O110*H110</f>
        <v>0</v>
      </c>
      <c r="Q110" s="230">
        <v>0</v>
      </c>
      <c r="R110" s="230">
        <f>Q110*H110</f>
        <v>0</v>
      </c>
      <c r="S110" s="230">
        <v>0.024</v>
      </c>
      <c r="T110" s="231">
        <f>S110*H110</f>
        <v>6.11736</v>
      </c>
      <c r="AR110" s="23" t="s">
        <v>164</v>
      </c>
      <c r="AT110" s="23" t="s">
        <v>133</v>
      </c>
      <c r="AU110" s="23" t="s">
        <v>85</v>
      </c>
      <c r="AY110" s="23" t="s">
        <v>130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" t="s">
        <v>83</v>
      </c>
      <c r="BK110" s="232">
        <f>ROUND(I110*H110,2)</f>
        <v>0</v>
      </c>
      <c r="BL110" s="23" t="s">
        <v>164</v>
      </c>
      <c r="BM110" s="23" t="s">
        <v>183</v>
      </c>
    </row>
    <row r="111" spans="2:51" s="12" customFormat="1" ht="13.5">
      <c r="B111" s="244"/>
      <c r="C111" s="245"/>
      <c r="D111" s="235" t="s">
        <v>150</v>
      </c>
      <c r="E111" s="246" t="s">
        <v>21</v>
      </c>
      <c r="F111" s="247" t="s">
        <v>166</v>
      </c>
      <c r="G111" s="245"/>
      <c r="H111" s="246" t="s">
        <v>21</v>
      </c>
      <c r="I111" s="248"/>
      <c r="J111" s="245"/>
      <c r="K111" s="245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150</v>
      </c>
      <c r="AU111" s="253" t="s">
        <v>85</v>
      </c>
      <c r="AV111" s="12" t="s">
        <v>83</v>
      </c>
      <c r="AW111" s="12" t="s">
        <v>39</v>
      </c>
      <c r="AX111" s="12" t="s">
        <v>75</v>
      </c>
      <c r="AY111" s="253" t="s">
        <v>130</v>
      </c>
    </row>
    <row r="112" spans="2:51" s="12" customFormat="1" ht="13.5">
      <c r="B112" s="244"/>
      <c r="C112" s="245"/>
      <c r="D112" s="235" t="s">
        <v>150</v>
      </c>
      <c r="E112" s="246" t="s">
        <v>21</v>
      </c>
      <c r="F112" s="247" t="s">
        <v>184</v>
      </c>
      <c r="G112" s="245"/>
      <c r="H112" s="246" t="s">
        <v>21</v>
      </c>
      <c r="I112" s="248"/>
      <c r="J112" s="245"/>
      <c r="K112" s="245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150</v>
      </c>
      <c r="AU112" s="253" t="s">
        <v>85</v>
      </c>
      <c r="AV112" s="12" t="s">
        <v>83</v>
      </c>
      <c r="AW112" s="12" t="s">
        <v>39</v>
      </c>
      <c r="AX112" s="12" t="s">
        <v>75</v>
      </c>
      <c r="AY112" s="253" t="s">
        <v>130</v>
      </c>
    </row>
    <row r="113" spans="2:51" s="12" customFormat="1" ht="13.5">
      <c r="B113" s="244"/>
      <c r="C113" s="245"/>
      <c r="D113" s="235" t="s">
        <v>150</v>
      </c>
      <c r="E113" s="246" t="s">
        <v>21</v>
      </c>
      <c r="F113" s="247" t="s">
        <v>169</v>
      </c>
      <c r="G113" s="245"/>
      <c r="H113" s="246" t="s">
        <v>21</v>
      </c>
      <c r="I113" s="248"/>
      <c r="J113" s="245"/>
      <c r="K113" s="245"/>
      <c r="L113" s="249"/>
      <c r="M113" s="250"/>
      <c r="N113" s="251"/>
      <c r="O113" s="251"/>
      <c r="P113" s="251"/>
      <c r="Q113" s="251"/>
      <c r="R113" s="251"/>
      <c r="S113" s="251"/>
      <c r="T113" s="252"/>
      <c r="AT113" s="253" t="s">
        <v>150</v>
      </c>
      <c r="AU113" s="253" t="s">
        <v>85</v>
      </c>
      <c r="AV113" s="12" t="s">
        <v>83</v>
      </c>
      <c r="AW113" s="12" t="s">
        <v>39</v>
      </c>
      <c r="AX113" s="12" t="s">
        <v>75</v>
      </c>
      <c r="AY113" s="253" t="s">
        <v>130</v>
      </c>
    </row>
    <row r="114" spans="2:51" s="11" customFormat="1" ht="13.5">
      <c r="B114" s="233"/>
      <c r="C114" s="234"/>
      <c r="D114" s="235" t="s">
        <v>150</v>
      </c>
      <c r="E114" s="254" t="s">
        <v>21</v>
      </c>
      <c r="F114" s="236" t="s">
        <v>185</v>
      </c>
      <c r="G114" s="234"/>
      <c r="H114" s="237">
        <v>254.89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150</v>
      </c>
      <c r="AU114" s="243" t="s">
        <v>85</v>
      </c>
      <c r="AV114" s="11" t="s">
        <v>85</v>
      </c>
      <c r="AW114" s="11" t="s">
        <v>39</v>
      </c>
      <c r="AX114" s="11" t="s">
        <v>75</v>
      </c>
      <c r="AY114" s="243" t="s">
        <v>130</v>
      </c>
    </row>
    <row r="115" spans="2:51" s="13" customFormat="1" ht="13.5">
      <c r="B115" s="255"/>
      <c r="C115" s="256"/>
      <c r="D115" s="235" t="s">
        <v>150</v>
      </c>
      <c r="E115" s="257" t="s">
        <v>21</v>
      </c>
      <c r="F115" s="258" t="s">
        <v>170</v>
      </c>
      <c r="G115" s="256"/>
      <c r="H115" s="259">
        <v>254.89</v>
      </c>
      <c r="I115" s="260"/>
      <c r="J115" s="256"/>
      <c r="K115" s="256"/>
      <c r="L115" s="261"/>
      <c r="M115" s="262"/>
      <c r="N115" s="263"/>
      <c r="O115" s="263"/>
      <c r="P115" s="263"/>
      <c r="Q115" s="263"/>
      <c r="R115" s="263"/>
      <c r="S115" s="263"/>
      <c r="T115" s="264"/>
      <c r="AT115" s="265" t="s">
        <v>150</v>
      </c>
      <c r="AU115" s="265" t="s">
        <v>85</v>
      </c>
      <c r="AV115" s="13" t="s">
        <v>138</v>
      </c>
      <c r="AW115" s="13" t="s">
        <v>39</v>
      </c>
      <c r="AX115" s="13" t="s">
        <v>83</v>
      </c>
      <c r="AY115" s="265" t="s">
        <v>130</v>
      </c>
    </row>
    <row r="116" spans="2:63" s="10" customFormat="1" ht="29.85" customHeight="1">
      <c r="B116" s="205"/>
      <c r="C116" s="206"/>
      <c r="D116" s="207" t="s">
        <v>74</v>
      </c>
      <c r="E116" s="219" t="s">
        <v>186</v>
      </c>
      <c r="F116" s="219" t="s">
        <v>187</v>
      </c>
      <c r="G116" s="206"/>
      <c r="H116" s="206"/>
      <c r="I116" s="209"/>
      <c r="J116" s="220">
        <f>BK116</f>
        <v>0</v>
      </c>
      <c r="K116" s="206"/>
      <c r="L116" s="211"/>
      <c r="M116" s="212"/>
      <c r="N116" s="213"/>
      <c r="O116" s="213"/>
      <c r="P116" s="214">
        <f>P117</f>
        <v>0</v>
      </c>
      <c r="Q116" s="213"/>
      <c r="R116" s="214">
        <f>R117</f>
        <v>0</v>
      </c>
      <c r="S116" s="213"/>
      <c r="T116" s="215">
        <f>T117</f>
        <v>0</v>
      </c>
      <c r="AR116" s="216" t="s">
        <v>85</v>
      </c>
      <c r="AT116" s="217" t="s">
        <v>74</v>
      </c>
      <c r="AU116" s="217" t="s">
        <v>83</v>
      </c>
      <c r="AY116" s="216" t="s">
        <v>130</v>
      </c>
      <c r="BK116" s="218">
        <f>BK117</f>
        <v>0</v>
      </c>
    </row>
    <row r="117" spans="2:65" s="1" customFormat="1" ht="16.5" customHeight="1">
      <c r="B117" s="45"/>
      <c r="C117" s="221" t="s">
        <v>188</v>
      </c>
      <c r="D117" s="221" t="s">
        <v>133</v>
      </c>
      <c r="E117" s="222" t="s">
        <v>189</v>
      </c>
      <c r="F117" s="223" t="s">
        <v>190</v>
      </c>
      <c r="G117" s="224" t="s">
        <v>191</v>
      </c>
      <c r="H117" s="225">
        <v>1</v>
      </c>
      <c r="I117" s="226"/>
      <c r="J117" s="227">
        <f>ROUND(I117*H117,2)</f>
        <v>0</v>
      </c>
      <c r="K117" s="223" t="s">
        <v>21</v>
      </c>
      <c r="L117" s="71"/>
      <c r="M117" s="228" t="s">
        <v>21</v>
      </c>
      <c r="N117" s="229" t="s">
        <v>46</v>
      </c>
      <c r="O117" s="46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3" t="s">
        <v>164</v>
      </c>
      <c r="AT117" s="23" t="s">
        <v>133</v>
      </c>
      <c r="AU117" s="23" t="s">
        <v>85</v>
      </c>
      <c r="AY117" s="23" t="s">
        <v>130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83</v>
      </c>
      <c r="BK117" s="232">
        <f>ROUND(I117*H117,2)</f>
        <v>0</v>
      </c>
      <c r="BL117" s="23" t="s">
        <v>164</v>
      </c>
      <c r="BM117" s="23" t="s">
        <v>192</v>
      </c>
    </row>
    <row r="118" spans="2:63" s="10" customFormat="1" ht="29.85" customHeight="1">
      <c r="B118" s="205"/>
      <c r="C118" s="206"/>
      <c r="D118" s="207" t="s">
        <v>74</v>
      </c>
      <c r="E118" s="219" t="s">
        <v>193</v>
      </c>
      <c r="F118" s="219" t="s">
        <v>194</v>
      </c>
      <c r="G118" s="206"/>
      <c r="H118" s="206"/>
      <c r="I118" s="209"/>
      <c r="J118" s="220">
        <f>BK118</f>
        <v>0</v>
      </c>
      <c r="K118" s="206"/>
      <c r="L118" s="211"/>
      <c r="M118" s="212"/>
      <c r="N118" s="213"/>
      <c r="O118" s="213"/>
      <c r="P118" s="214">
        <f>SUM(P119:P124)</f>
        <v>0</v>
      </c>
      <c r="Q118" s="213"/>
      <c r="R118" s="214">
        <f>SUM(R119:R124)</f>
        <v>0</v>
      </c>
      <c r="S118" s="213"/>
      <c r="T118" s="215">
        <f>SUM(T119:T124)</f>
        <v>0.8561200000000001</v>
      </c>
      <c r="AR118" s="216" t="s">
        <v>85</v>
      </c>
      <c r="AT118" s="217" t="s">
        <v>74</v>
      </c>
      <c r="AU118" s="217" t="s">
        <v>83</v>
      </c>
      <c r="AY118" s="216" t="s">
        <v>130</v>
      </c>
      <c r="BK118" s="218">
        <f>SUM(BK119:BK124)</f>
        <v>0</v>
      </c>
    </row>
    <row r="119" spans="2:65" s="1" customFormat="1" ht="25.5" customHeight="1">
      <c r="B119" s="45"/>
      <c r="C119" s="221" t="s">
        <v>195</v>
      </c>
      <c r="D119" s="221" t="s">
        <v>133</v>
      </c>
      <c r="E119" s="222" t="s">
        <v>196</v>
      </c>
      <c r="F119" s="223" t="s">
        <v>197</v>
      </c>
      <c r="G119" s="224" t="s">
        <v>163</v>
      </c>
      <c r="H119" s="225">
        <v>50.36</v>
      </c>
      <c r="I119" s="226"/>
      <c r="J119" s="227">
        <f>ROUND(I119*H119,2)</f>
        <v>0</v>
      </c>
      <c r="K119" s="223" t="s">
        <v>137</v>
      </c>
      <c r="L119" s="71"/>
      <c r="M119" s="228" t="s">
        <v>21</v>
      </c>
      <c r="N119" s="229" t="s">
        <v>46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0.017</v>
      </c>
      <c r="T119" s="231">
        <f>S119*H119</f>
        <v>0.8561200000000001</v>
      </c>
      <c r="AR119" s="23" t="s">
        <v>164</v>
      </c>
      <c r="AT119" s="23" t="s">
        <v>133</v>
      </c>
      <c r="AU119" s="23" t="s">
        <v>85</v>
      </c>
      <c r="AY119" s="23" t="s">
        <v>130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83</v>
      </c>
      <c r="BK119" s="232">
        <f>ROUND(I119*H119,2)</f>
        <v>0</v>
      </c>
      <c r="BL119" s="23" t="s">
        <v>164</v>
      </c>
      <c r="BM119" s="23" t="s">
        <v>198</v>
      </c>
    </row>
    <row r="120" spans="2:51" s="12" customFormat="1" ht="13.5">
      <c r="B120" s="244"/>
      <c r="C120" s="245"/>
      <c r="D120" s="235" t="s">
        <v>150</v>
      </c>
      <c r="E120" s="246" t="s">
        <v>21</v>
      </c>
      <c r="F120" s="247" t="s">
        <v>166</v>
      </c>
      <c r="G120" s="245"/>
      <c r="H120" s="246" t="s">
        <v>21</v>
      </c>
      <c r="I120" s="248"/>
      <c r="J120" s="245"/>
      <c r="K120" s="245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150</v>
      </c>
      <c r="AU120" s="253" t="s">
        <v>85</v>
      </c>
      <c r="AV120" s="12" t="s">
        <v>83</v>
      </c>
      <c r="AW120" s="12" t="s">
        <v>39</v>
      </c>
      <c r="AX120" s="12" t="s">
        <v>75</v>
      </c>
      <c r="AY120" s="253" t="s">
        <v>130</v>
      </c>
    </row>
    <row r="121" spans="2:51" s="12" customFormat="1" ht="13.5">
      <c r="B121" s="244"/>
      <c r="C121" s="245"/>
      <c r="D121" s="235" t="s">
        <v>150</v>
      </c>
      <c r="E121" s="246" t="s">
        <v>21</v>
      </c>
      <c r="F121" s="247" t="s">
        <v>199</v>
      </c>
      <c r="G121" s="245"/>
      <c r="H121" s="246" t="s">
        <v>21</v>
      </c>
      <c r="I121" s="248"/>
      <c r="J121" s="245"/>
      <c r="K121" s="245"/>
      <c r="L121" s="249"/>
      <c r="M121" s="250"/>
      <c r="N121" s="251"/>
      <c r="O121" s="251"/>
      <c r="P121" s="251"/>
      <c r="Q121" s="251"/>
      <c r="R121" s="251"/>
      <c r="S121" s="251"/>
      <c r="T121" s="252"/>
      <c r="AT121" s="253" t="s">
        <v>150</v>
      </c>
      <c r="AU121" s="253" t="s">
        <v>85</v>
      </c>
      <c r="AV121" s="12" t="s">
        <v>83</v>
      </c>
      <c r="AW121" s="12" t="s">
        <v>39</v>
      </c>
      <c r="AX121" s="12" t="s">
        <v>75</v>
      </c>
      <c r="AY121" s="253" t="s">
        <v>130</v>
      </c>
    </row>
    <row r="122" spans="2:51" s="12" customFormat="1" ht="13.5">
      <c r="B122" s="244"/>
      <c r="C122" s="245"/>
      <c r="D122" s="235" t="s">
        <v>150</v>
      </c>
      <c r="E122" s="246" t="s">
        <v>21</v>
      </c>
      <c r="F122" s="247" t="s">
        <v>168</v>
      </c>
      <c r="G122" s="245"/>
      <c r="H122" s="246" t="s">
        <v>21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150</v>
      </c>
      <c r="AU122" s="253" t="s">
        <v>85</v>
      </c>
      <c r="AV122" s="12" t="s">
        <v>83</v>
      </c>
      <c r="AW122" s="12" t="s">
        <v>39</v>
      </c>
      <c r="AX122" s="12" t="s">
        <v>75</v>
      </c>
      <c r="AY122" s="253" t="s">
        <v>130</v>
      </c>
    </row>
    <row r="123" spans="2:51" s="11" customFormat="1" ht="13.5">
      <c r="B123" s="233"/>
      <c r="C123" s="234"/>
      <c r="D123" s="235" t="s">
        <v>150</v>
      </c>
      <c r="E123" s="254" t="s">
        <v>21</v>
      </c>
      <c r="F123" s="236" t="s">
        <v>200</v>
      </c>
      <c r="G123" s="234"/>
      <c r="H123" s="237">
        <v>50.36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150</v>
      </c>
      <c r="AU123" s="243" t="s">
        <v>85</v>
      </c>
      <c r="AV123" s="11" t="s">
        <v>85</v>
      </c>
      <c r="AW123" s="11" t="s">
        <v>39</v>
      </c>
      <c r="AX123" s="11" t="s">
        <v>75</v>
      </c>
      <c r="AY123" s="243" t="s">
        <v>130</v>
      </c>
    </row>
    <row r="124" spans="2:51" s="13" customFormat="1" ht="13.5">
      <c r="B124" s="255"/>
      <c r="C124" s="256"/>
      <c r="D124" s="235" t="s">
        <v>150</v>
      </c>
      <c r="E124" s="257" t="s">
        <v>21</v>
      </c>
      <c r="F124" s="258" t="s">
        <v>170</v>
      </c>
      <c r="G124" s="256"/>
      <c r="H124" s="259">
        <v>50.36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AT124" s="265" t="s">
        <v>150</v>
      </c>
      <c r="AU124" s="265" t="s">
        <v>85</v>
      </c>
      <c r="AV124" s="13" t="s">
        <v>138</v>
      </c>
      <c r="AW124" s="13" t="s">
        <v>39</v>
      </c>
      <c r="AX124" s="13" t="s">
        <v>83</v>
      </c>
      <c r="AY124" s="265" t="s">
        <v>130</v>
      </c>
    </row>
    <row r="125" spans="2:63" s="10" customFormat="1" ht="29.85" customHeight="1">
      <c r="B125" s="205"/>
      <c r="C125" s="206"/>
      <c r="D125" s="207" t="s">
        <v>74</v>
      </c>
      <c r="E125" s="219" t="s">
        <v>201</v>
      </c>
      <c r="F125" s="219" t="s">
        <v>202</v>
      </c>
      <c r="G125" s="206"/>
      <c r="H125" s="206"/>
      <c r="I125" s="209"/>
      <c r="J125" s="220">
        <f>BK125</f>
        <v>0</v>
      </c>
      <c r="K125" s="206"/>
      <c r="L125" s="211"/>
      <c r="M125" s="212"/>
      <c r="N125" s="213"/>
      <c r="O125" s="213"/>
      <c r="P125" s="214">
        <f>SUM(P126:P138)</f>
        <v>0</v>
      </c>
      <c r="Q125" s="213"/>
      <c r="R125" s="214">
        <f>SUM(R126:R138)</f>
        <v>0</v>
      </c>
      <c r="S125" s="213"/>
      <c r="T125" s="215">
        <f>SUM(T126:T138)</f>
        <v>0.4004557999999999</v>
      </c>
      <c r="AR125" s="216" t="s">
        <v>85</v>
      </c>
      <c r="AT125" s="217" t="s">
        <v>74</v>
      </c>
      <c r="AU125" s="217" t="s">
        <v>83</v>
      </c>
      <c r="AY125" s="216" t="s">
        <v>130</v>
      </c>
      <c r="BK125" s="218">
        <f>SUM(BK126:BK138)</f>
        <v>0</v>
      </c>
    </row>
    <row r="126" spans="2:65" s="1" customFormat="1" ht="16.5" customHeight="1">
      <c r="B126" s="45"/>
      <c r="C126" s="221" t="s">
        <v>203</v>
      </c>
      <c r="D126" s="221" t="s">
        <v>133</v>
      </c>
      <c r="E126" s="222" t="s">
        <v>204</v>
      </c>
      <c r="F126" s="223" t="s">
        <v>205</v>
      </c>
      <c r="G126" s="224" t="s">
        <v>163</v>
      </c>
      <c r="H126" s="225">
        <v>50.36</v>
      </c>
      <c r="I126" s="226"/>
      <c r="J126" s="227">
        <f>ROUND(I126*H126,2)</f>
        <v>0</v>
      </c>
      <c r="K126" s="223" t="s">
        <v>137</v>
      </c>
      <c r="L126" s="71"/>
      <c r="M126" s="228" t="s">
        <v>21</v>
      </c>
      <c r="N126" s="229" t="s">
        <v>46</v>
      </c>
      <c r="O126" s="46"/>
      <c r="P126" s="230">
        <f>O126*H126</f>
        <v>0</v>
      </c>
      <c r="Q126" s="230">
        <v>0</v>
      </c>
      <c r="R126" s="230">
        <f>Q126*H126</f>
        <v>0</v>
      </c>
      <c r="S126" s="230">
        <v>0.00594</v>
      </c>
      <c r="T126" s="231">
        <f>S126*H126</f>
        <v>0.29913839999999997</v>
      </c>
      <c r="AR126" s="23" t="s">
        <v>164</v>
      </c>
      <c r="AT126" s="23" t="s">
        <v>133</v>
      </c>
      <c r="AU126" s="23" t="s">
        <v>85</v>
      </c>
      <c r="AY126" s="23" t="s">
        <v>130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3" t="s">
        <v>83</v>
      </c>
      <c r="BK126" s="232">
        <f>ROUND(I126*H126,2)</f>
        <v>0</v>
      </c>
      <c r="BL126" s="23" t="s">
        <v>164</v>
      </c>
      <c r="BM126" s="23" t="s">
        <v>206</v>
      </c>
    </row>
    <row r="127" spans="2:51" s="12" customFormat="1" ht="13.5">
      <c r="B127" s="244"/>
      <c r="C127" s="245"/>
      <c r="D127" s="235" t="s">
        <v>150</v>
      </c>
      <c r="E127" s="246" t="s">
        <v>21</v>
      </c>
      <c r="F127" s="247" t="s">
        <v>166</v>
      </c>
      <c r="G127" s="245"/>
      <c r="H127" s="246" t="s">
        <v>21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150</v>
      </c>
      <c r="AU127" s="253" t="s">
        <v>85</v>
      </c>
      <c r="AV127" s="12" t="s">
        <v>83</v>
      </c>
      <c r="AW127" s="12" t="s">
        <v>39</v>
      </c>
      <c r="AX127" s="12" t="s">
        <v>75</v>
      </c>
      <c r="AY127" s="253" t="s">
        <v>130</v>
      </c>
    </row>
    <row r="128" spans="2:51" s="12" customFormat="1" ht="13.5">
      <c r="B128" s="244"/>
      <c r="C128" s="245"/>
      <c r="D128" s="235" t="s">
        <v>150</v>
      </c>
      <c r="E128" s="246" t="s">
        <v>21</v>
      </c>
      <c r="F128" s="247" t="s">
        <v>207</v>
      </c>
      <c r="G128" s="245"/>
      <c r="H128" s="246" t="s">
        <v>21</v>
      </c>
      <c r="I128" s="248"/>
      <c r="J128" s="245"/>
      <c r="K128" s="245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150</v>
      </c>
      <c r="AU128" s="253" t="s">
        <v>85</v>
      </c>
      <c r="AV128" s="12" t="s">
        <v>83</v>
      </c>
      <c r="AW128" s="12" t="s">
        <v>39</v>
      </c>
      <c r="AX128" s="12" t="s">
        <v>75</v>
      </c>
      <c r="AY128" s="253" t="s">
        <v>130</v>
      </c>
    </row>
    <row r="129" spans="2:51" s="12" customFormat="1" ht="13.5">
      <c r="B129" s="244"/>
      <c r="C129" s="245"/>
      <c r="D129" s="235" t="s">
        <v>150</v>
      </c>
      <c r="E129" s="246" t="s">
        <v>21</v>
      </c>
      <c r="F129" s="247" t="s">
        <v>168</v>
      </c>
      <c r="G129" s="245"/>
      <c r="H129" s="246" t="s">
        <v>21</v>
      </c>
      <c r="I129" s="248"/>
      <c r="J129" s="245"/>
      <c r="K129" s="245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150</v>
      </c>
      <c r="AU129" s="253" t="s">
        <v>85</v>
      </c>
      <c r="AV129" s="12" t="s">
        <v>83</v>
      </c>
      <c r="AW129" s="12" t="s">
        <v>39</v>
      </c>
      <c r="AX129" s="12" t="s">
        <v>75</v>
      </c>
      <c r="AY129" s="253" t="s">
        <v>130</v>
      </c>
    </row>
    <row r="130" spans="2:51" s="11" customFormat="1" ht="13.5">
      <c r="B130" s="233"/>
      <c r="C130" s="234"/>
      <c r="D130" s="235" t="s">
        <v>150</v>
      </c>
      <c r="E130" s="254" t="s">
        <v>21</v>
      </c>
      <c r="F130" s="236" t="s">
        <v>200</v>
      </c>
      <c r="G130" s="234"/>
      <c r="H130" s="237">
        <v>50.36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150</v>
      </c>
      <c r="AU130" s="243" t="s">
        <v>85</v>
      </c>
      <c r="AV130" s="11" t="s">
        <v>85</v>
      </c>
      <c r="AW130" s="11" t="s">
        <v>39</v>
      </c>
      <c r="AX130" s="11" t="s">
        <v>75</v>
      </c>
      <c r="AY130" s="243" t="s">
        <v>130</v>
      </c>
    </row>
    <row r="131" spans="2:51" s="13" customFormat="1" ht="13.5">
      <c r="B131" s="255"/>
      <c r="C131" s="256"/>
      <c r="D131" s="235" t="s">
        <v>150</v>
      </c>
      <c r="E131" s="257" t="s">
        <v>21</v>
      </c>
      <c r="F131" s="258" t="s">
        <v>170</v>
      </c>
      <c r="G131" s="256"/>
      <c r="H131" s="259">
        <v>50.36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AT131" s="265" t="s">
        <v>150</v>
      </c>
      <c r="AU131" s="265" t="s">
        <v>85</v>
      </c>
      <c r="AV131" s="13" t="s">
        <v>138</v>
      </c>
      <c r="AW131" s="13" t="s">
        <v>39</v>
      </c>
      <c r="AX131" s="13" t="s">
        <v>83</v>
      </c>
      <c r="AY131" s="265" t="s">
        <v>130</v>
      </c>
    </row>
    <row r="132" spans="2:65" s="1" customFormat="1" ht="25.5" customHeight="1">
      <c r="B132" s="45"/>
      <c r="C132" s="221" t="s">
        <v>208</v>
      </c>
      <c r="D132" s="221" t="s">
        <v>133</v>
      </c>
      <c r="E132" s="222" t="s">
        <v>209</v>
      </c>
      <c r="F132" s="223" t="s">
        <v>210</v>
      </c>
      <c r="G132" s="224" t="s">
        <v>174</v>
      </c>
      <c r="H132" s="225">
        <v>8.62</v>
      </c>
      <c r="I132" s="226"/>
      <c r="J132" s="227">
        <f>ROUND(I132*H132,2)</f>
        <v>0</v>
      </c>
      <c r="K132" s="223" t="s">
        <v>137</v>
      </c>
      <c r="L132" s="71"/>
      <c r="M132" s="228" t="s">
        <v>21</v>
      </c>
      <c r="N132" s="229" t="s">
        <v>46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0.00177</v>
      </c>
      <c r="T132" s="231">
        <f>S132*H132</f>
        <v>0.015257399999999999</v>
      </c>
      <c r="AR132" s="23" t="s">
        <v>164</v>
      </c>
      <c r="AT132" s="23" t="s">
        <v>133</v>
      </c>
      <c r="AU132" s="23" t="s">
        <v>85</v>
      </c>
      <c r="AY132" s="23" t="s">
        <v>130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83</v>
      </c>
      <c r="BK132" s="232">
        <f>ROUND(I132*H132,2)</f>
        <v>0</v>
      </c>
      <c r="BL132" s="23" t="s">
        <v>164</v>
      </c>
      <c r="BM132" s="23" t="s">
        <v>211</v>
      </c>
    </row>
    <row r="133" spans="2:51" s="12" customFormat="1" ht="13.5">
      <c r="B133" s="244"/>
      <c r="C133" s="245"/>
      <c r="D133" s="235" t="s">
        <v>150</v>
      </c>
      <c r="E133" s="246" t="s">
        <v>21</v>
      </c>
      <c r="F133" s="247" t="s">
        <v>166</v>
      </c>
      <c r="G133" s="245"/>
      <c r="H133" s="246" t="s">
        <v>21</v>
      </c>
      <c r="I133" s="248"/>
      <c r="J133" s="245"/>
      <c r="K133" s="245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150</v>
      </c>
      <c r="AU133" s="253" t="s">
        <v>85</v>
      </c>
      <c r="AV133" s="12" t="s">
        <v>83</v>
      </c>
      <c r="AW133" s="12" t="s">
        <v>39</v>
      </c>
      <c r="AX133" s="12" t="s">
        <v>75</v>
      </c>
      <c r="AY133" s="253" t="s">
        <v>130</v>
      </c>
    </row>
    <row r="134" spans="2:51" s="12" customFormat="1" ht="13.5">
      <c r="B134" s="244"/>
      <c r="C134" s="245"/>
      <c r="D134" s="235" t="s">
        <v>150</v>
      </c>
      <c r="E134" s="246" t="s">
        <v>21</v>
      </c>
      <c r="F134" s="247" t="s">
        <v>176</v>
      </c>
      <c r="G134" s="245"/>
      <c r="H134" s="246" t="s">
        <v>21</v>
      </c>
      <c r="I134" s="248"/>
      <c r="J134" s="245"/>
      <c r="K134" s="245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150</v>
      </c>
      <c r="AU134" s="253" t="s">
        <v>85</v>
      </c>
      <c r="AV134" s="12" t="s">
        <v>83</v>
      </c>
      <c r="AW134" s="12" t="s">
        <v>39</v>
      </c>
      <c r="AX134" s="12" t="s">
        <v>75</v>
      </c>
      <c r="AY134" s="253" t="s">
        <v>130</v>
      </c>
    </row>
    <row r="135" spans="2:51" s="12" customFormat="1" ht="13.5">
      <c r="B135" s="244"/>
      <c r="C135" s="245"/>
      <c r="D135" s="235" t="s">
        <v>150</v>
      </c>
      <c r="E135" s="246" t="s">
        <v>21</v>
      </c>
      <c r="F135" s="247" t="s">
        <v>168</v>
      </c>
      <c r="G135" s="245"/>
      <c r="H135" s="246" t="s">
        <v>21</v>
      </c>
      <c r="I135" s="248"/>
      <c r="J135" s="245"/>
      <c r="K135" s="245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150</v>
      </c>
      <c r="AU135" s="253" t="s">
        <v>85</v>
      </c>
      <c r="AV135" s="12" t="s">
        <v>83</v>
      </c>
      <c r="AW135" s="12" t="s">
        <v>39</v>
      </c>
      <c r="AX135" s="12" t="s">
        <v>75</v>
      </c>
      <c r="AY135" s="253" t="s">
        <v>130</v>
      </c>
    </row>
    <row r="136" spans="2:51" s="11" customFormat="1" ht="13.5">
      <c r="B136" s="233"/>
      <c r="C136" s="234"/>
      <c r="D136" s="235" t="s">
        <v>150</v>
      </c>
      <c r="E136" s="254" t="s">
        <v>21</v>
      </c>
      <c r="F136" s="236" t="s">
        <v>212</v>
      </c>
      <c r="G136" s="234"/>
      <c r="H136" s="237">
        <v>8.62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150</v>
      </c>
      <c r="AU136" s="243" t="s">
        <v>85</v>
      </c>
      <c r="AV136" s="11" t="s">
        <v>85</v>
      </c>
      <c r="AW136" s="11" t="s">
        <v>39</v>
      </c>
      <c r="AX136" s="11" t="s">
        <v>75</v>
      </c>
      <c r="AY136" s="243" t="s">
        <v>130</v>
      </c>
    </row>
    <row r="137" spans="2:51" s="13" customFormat="1" ht="13.5">
      <c r="B137" s="255"/>
      <c r="C137" s="256"/>
      <c r="D137" s="235" t="s">
        <v>150</v>
      </c>
      <c r="E137" s="257" t="s">
        <v>21</v>
      </c>
      <c r="F137" s="258" t="s">
        <v>170</v>
      </c>
      <c r="G137" s="256"/>
      <c r="H137" s="259">
        <v>8.62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AT137" s="265" t="s">
        <v>150</v>
      </c>
      <c r="AU137" s="265" t="s">
        <v>85</v>
      </c>
      <c r="AV137" s="13" t="s">
        <v>138</v>
      </c>
      <c r="AW137" s="13" t="s">
        <v>39</v>
      </c>
      <c r="AX137" s="13" t="s">
        <v>83</v>
      </c>
      <c r="AY137" s="265" t="s">
        <v>130</v>
      </c>
    </row>
    <row r="138" spans="2:65" s="1" customFormat="1" ht="16.5" customHeight="1">
      <c r="B138" s="45"/>
      <c r="C138" s="221" t="s">
        <v>213</v>
      </c>
      <c r="D138" s="221" t="s">
        <v>133</v>
      </c>
      <c r="E138" s="222" t="s">
        <v>214</v>
      </c>
      <c r="F138" s="223" t="s">
        <v>215</v>
      </c>
      <c r="G138" s="224" t="s">
        <v>174</v>
      </c>
      <c r="H138" s="225">
        <v>33.1</v>
      </c>
      <c r="I138" s="226"/>
      <c r="J138" s="227">
        <f>ROUND(I138*H138,2)</f>
        <v>0</v>
      </c>
      <c r="K138" s="223" t="s">
        <v>137</v>
      </c>
      <c r="L138" s="71"/>
      <c r="M138" s="228" t="s">
        <v>21</v>
      </c>
      <c r="N138" s="266" t="s">
        <v>46</v>
      </c>
      <c r="O138" s="267"/>
      <c r="P138" s="268">
        <f>O138*H138</f>
        <v>0</v>
      </c>
      <c r="Q138" s="268">
        <v>0</v>
      </c>
      <c r="R138" s="268">
        <f>Q138*H138</f>
        <v>0</v>
      </c>
      <c r="S138" s="268">
        <v>0.0026</v>
      </c>
      <c r="T138" s="269">
        <f>S138*H138</f>
        <v>0.08606</v>
      </c>
      <c r="AR138" s="23" t="s">
        <v>138</v>
      </c>
      <c r="AT138" s="23" t="s">
        <v>133</v>
      </c>
      <c r="AU138" s="23" t="s">
        <v>85</v>
      </c>
      <c r="AY138" s="23" t="s">
        <v>130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83</v>
      </c>
      <c r="BK138" s="232">
        <f>ROUND(I138*H138,2)</f>
        <v>0</v>
      </c>
      <c r="BL138" s="23" t="s">
        <v>138</v>
      </c>
      <c r="BM138" s="23" t="s">
        <v>216</v>
      </c>
    </row>
    <row r="139" spans="2:12" s="1" customFormat="1" ht="6.95" customHeight="1">
      <c r="B139" s="66"/>
      <c r="C139" s="67"/>
      <c r="D139" s="67"/>
      <c r="E139" s="67"/>
      <c r="F139" s="67"/>
      <c r="G139" s="67"/>
      <c r="H139" s="67"/>
      <c r="I139" s="166"/>
      <c r="J139" s="67"/>
      <c r="K139" s="67"/>
      <c r="L139" s="71"/>
    </row>
  </sheetData>
  <sheetProtection password="CC35" sheet="1" objects="1" scenarios="1" formatColumns="0" formatRows="0" autoFilter="0"/>
  <autoFilter ref="C83:K138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89</v>
      </c>
      <c r="G1" s="138" t="s">
        <v>90</v>
      </c>
      <c r="H1" s="138"/>
      <c r="I1" s="139"/>
      <c r="J1" s="138" t="s">
        <v>91</v>
      </c>
      <c r="K1" s="137" t="s">
        <v>92</v>
      </c>
      <c r="L1" s="138" t="s">
        <v>93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AT2" s="23" t="s">
        <v>88</v>
      </c>
      <c r="AZ2" s="140" t="s">
        <v>217</v>
      </c>
      <c r="BA2" s="140" t="s">
        <v>94</v>
      </c>
      <c r="BB2" s="140" t="s">
        <v>21</v>
      </c>
      <c r="BC2" s="140" t="s">
        <v>95</v>
      </c>
      <c r="BD2" s="140" t="s">
        <v>85</v>
      </c>
    </row>
    <row r="3" spans="2:5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85</v>
      </c>
      <c r="AZ3" s="140" t="s">
        <v>218</v>
      </c>
      <c r="BA3" s="140" t="s">
        <v>21</v>
      </c>
      <c r="BB3" s="140" t="s">
        <v>21</v>
      </c>
      <c r="BC3" s="140" t="s">
        <v>97</v>
      </c>
      <c r="BD3" s="140" t="s">
        <v>85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ZŠ a MŠ Brno, Křídlovická 30b, p. o. – oprava střechy nad spojovacím krčkem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99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219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6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6" t="s">
        <v>25</v>
      </c>
      <c r="J12" s="147" t="str">
        <f>'Rekapitulace stavby'!AN8</f>
        <v>12. 4. 2018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6" t="s">
        <v>28</v>
      </c>
      <c r="J14" s="34" t="s">
        <v>29</v>
      </c>
      <c r="K14" s="50"/>
    </row>
    <row r="15" spans="2:11" s="1" customFormat="1" ht="18" customHeight="1">
      <c r="B15" s="45"/>
      <c r="C15" s="46"/>
      <c r="D15" s="46"/>
      <c r="E15" s="34" t="s">
        <v>30</v>
      </c>
      <c r="F15" s="46"/>
      <c r="G15" s="46"/>
      <c r="H15" s="46"/>
      <c r="I15" s="146" t="s">
        <v>31</v>
      </c>
      <c r="J15" s="34" t="s">
        <v>32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46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31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46" t="s">
        <v>28</v>
      </c>
      <c r="J20" s="34" t="s">
        <v>36</v>
      </c>
      <c r="K20" s="50"/>
    </row>
    <row r="21" spans="2:11" s="1" customFormat="1" ht="18" customHeight="1">
      <c r="B21" s="45"/>
      <c r="C21" s="46"/>
      <c r="D21" s="46"/>
      <c r="E21" s="34" t="s">
        <v>37</v>
      </c>
      <c r="F21" s="46"/>
      <c r="G21" s="46"/>
      <c r="H21" s="46"/>
      <c r="I21" s="146" t="s">
        <v>31</v>
      </c>
      <c r="J21" s="34" t="s">
        <v>38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21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41</v>
      </c>
      <c r="E27" s="46"/>
      <c r="F27" s="46"/>
      <c r="G27" s="46"/>
      <c r="H27" s="46"/>
      <c r="I27" s="144"/>
      <c r="J27" s="155">
        <f>ROUND(J85,2)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6" t="s">
        <v>42</v>
      </c>
      <c r="J29" s="51" t="s">
        <v>44</v>
      </c>
      <c r="K29" s="50"/>
    </row>
    <row r="30" spans="2:11" s="1" customFormat="1" ht="14.4" customHeight="1">
      <c r="B30" s="45"/>
      <c r="C30" s="46"/>
      <c r="D30" s="54" t="s">
        <v>45</v>
      </c>
      <c r="E30" s="54" t="s">
        <v>46</v>
      </c>
      <c r="F30" s="157">
        <f>ROUND(SUM(BE85:BE213),2)</f>
        <v>0</v>
      </c>
      <c r="G30" s="46"/>
      <c r="H30" s="46"/>
      <c r="I30" s="158">
        <v>0.21</v>
      </c>
      <c r="J30" s="157">
        <f>ROUND(ROUND((SUM(BE85:BE213)),2)*I30,2)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47</v>
      </c>
      <c r="F31" s="157">
        <f>ROUND(SUM(BF85:BF213),2)</f>
        <v>0</v>
      </c>
      <c r="G31" s="46"/>
      <c r="H31" s="46"/>
      <c r="I31" s="158">
        <v>0.15</v>
      </c>
      <c r="J31" s="157">
        <f>ROUND(ROUND((SUM(BF85:BF213)),2)*I31,2)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48</v>
      </c>
      <c r="F32" s="157">
        <f>ROUND(SUM(BG85:BG213),2)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49</v>
      </c>
      <c r="F33" s="157">
        <f>ROUND(SUM(BH85:BH213),2)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50</v>
      </c>
      <c r="F34" s="157">
        <f>ROUND(SUM(BI85:BI213),2)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51</v>
      </c>
      <c r="E36" s="97"/>
      <c r="F36" s="97"/>
      <c r="G36" s="161" t="s">
        <v>52</v>
      </c>
      <c r="H36" s="162" t="s">
        <v>53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101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ZŠ a MŠ Brno, Křídlovická 30b, p. o. – oprava střechy nad spojovacím krčkem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02 - nové konstrukce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Křídlovická 513/30b, 603 00 Brno - Staré Brno</v>
      </c>
      <c r="G49" s="46"/>
      <c r="H49" s="46"/>
      <c r="I49" s="146" t="s">
        <v>25</v>
      </c>
      <c r="J49" s="147" t="str">
        <f>IF(J12="","",J12)</f>
        <v>12. 4. 2018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Statutární město Brno, městská část Brno-střed</v>
      </c>
      <c r="G51" s="46"/>
      <c r="H51" s="46"/>
      <c r="I51" s="146" t="s">
        <v>35</v>
      </c>
      <c r="J51" s="43" t="str">
        <f>E21</f>
        <v>Pro budovy, s.r.o.</v>
      </c>
      <c r="K51" s="50"/>
    </row>
    <row r="52" spans="2:11" s="1" customFormat="1" ht="14.4" customHeight="1">
      <c r="B52" s="45"/>
      <c r="C52" s="39" t="s">
        <v>33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102</v>
      </c>
      <c r="D54" s="159"/>
      <c r="E54" s="159"/>
      <c r="F54" s="159"/>
      <c r="G54" s="159"/>
      <c r="H54" s="159"/>
      <c r="I54" s="173"/>
      <c r="J54" s="174" t="s">
        <v>103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104</v>
      </c>
      <c r="D56" s="46"/>
      <c r="E56" s="46"/>
      <c r="F56" s="46"/>
      <c r="G56" s="46"/>
      <c r="H56" s="46"/>
      <c r="I56" s="144"/>
      <c r="J56" s="155">
        <f>J85</f>
        <v>0</v>
      </c>
      <c r="K56" s="50"/>
      <c r="AU56" s="23" t="s">
        <v>105</v>
      </c>
    </row>
    <row r="57" spans="2:11" s="7" customFormat="1" ht="24.95" customHeight="1">
      <c r="B57" s="177"/>
      <c r="C57" s="178"/>
      <c r="D57" s="179" t="s">
        <v>106</v>
      </c>
      <c r="E57" s="180"/>
      <c r="F57" s="180"/>
      <c r="G57" s="180"/>
      <c r="H57" s="180"/>
      <c r="I57" s="181"/>
      <c r="J57" s="182">
        <f>J86</f>
        <v>0</v>
      </c>
      <c r="K57" s="183"/>
    </row>
    <row r="58" spans="2:11" s="8" customFormat="1" ht="19.9" customHeight="1">
      <c r="B58" s="184"/>
      <c r="C58" s="185"/>
      <c r="D58" s="186" t="s">
        <v>220</v>
      </c>
      <c r="E58" s="187"/>
      <c r="F58" s="187"/>
      <c r="G58" s="187"/>
      <c r="H58" s="187"/>
      <c r="I58" s="188"/>
      <c r="J58" s="189">
        <f>J87</f>
        <v>0</v>
      </c>
      <c r="K58" s="190"/>
    </row>
    <row r="59" spans="2:11" s="7" customFormat="1" ht="24.95" customHeight="1">
      <c r="B59" s="177"/>
      <c r="C59" s="178"/>
      <c r="D59" s="179" t="s">
        <v>108</v>
      </c>
      <c r="E59" s="180"/>
      <c r="F59" s="180"/>
      <c r="G59" s="180"/>
      <c r="H59" s="180"/>
      <c r="I59" s="181"/>
      <c r="J59" s="182">
        <f>J89</f>
        <v>0</v>
      </c>
      <c r="K59" s="183"/>
    </row>
    <row r="60" spans="2:11" s="8" customFormat="1" ht="19.9" customHeight="1">
      <c r="B60" s="184"/>
      <c r="C60" s="185"/>
      <c r="D60" s="186" t="s">
        <v>109</v>
      </c>
      <c r="E60" s="187"/>
      <c r="F60" s="187"/>
      <c r="G60" s="187"/>
      <c r="H60" s="187"/>
      <c r="I60" s="188"/>
      <c r="J60" s="189">
        <f>J90</f>
        <v>0</v>
      </c>
      <c r="K60" s="190"/>
    </row>
    <row r="61" spans="2:11" s="8" customFormat="1" ht="19.9" customHeight="1">
      <c r="B61" s="184"/>
      <c r="C61" s="185"/>
      <c r="D61" s="186" t="s">
        <v>110</v>
      </c>
      <c r="E61" s="187"/>
      <c r="F61" s="187"/>
      <c r="G61" s="187"/>
      <c r="H61" s="187"/>
      <c r="I61" s="188"/>
      <c r="J61" s="189">
        <f>J120</f>
        <v>0</v>
      </c>
      <c r="K61" s="190"/>
    </row>
    <row r="62" spans="2:11" s="8" customFormat="1" ht="19.9" customHeight="1">
      <c r="B62" s="184"/>
      <c r="C62" s="185"/>
      <c r="D62" s="186" t="s">
        <v>111</v>
      </c>
      <c r="E62" s="187"/>
      <c r="F62" s="187"/>
      <c r="G62" s="187"/>
      <c r="H62" s="187"/>
      <c r="I62" s="188"/>
      <c r="J62" s="189">
        <f>J138</f>
        <v>0</v>
      </c>
      <c r="K62" s="190"/>
    </row>
    <row r="63" spans="2:11" s="8" customFormat="1" ht="19.9" customHeight="1">
      <c r="B63" s="184"/>
      <c r="C63" s="185"/>
      <c r="D63" s="186" t="s">
        <v>112</v>
      </c>
      <c r="E63" s="187"/>
      <c r="F63" s="187"/>
      <c r="G63" s="187"/>
      <c r="H63" s="187"/>
      <c r="I63" s="188"/>
      <c r="J63" s="189">
        <f>J140</f>
        <v>0</v>
      </c>
      <c r="K63" s="190"/>
    </row>
    <row r="64" spans="2:11" s="8" customFormat="1" ht="19.9" customHeight="1">
      <c r="B64" s="184"/>
      <c r="C64" s="185"/>
      <c r="D64" s="186" t="s">
        <v>113</v>
      </c>
      <c r="E64" s="187"/>
      <c r="F64" s="187"/>
      <c r="G64" s="187"/>
      <c r="H64" s="187"/>
      <c r="I64" s="188"/>
      <c r="J64" s="189">
        <f>J162</f>
        <v>0</v>
      </c>
      <c r="K64" s="190"/>
    </row>
    <row r="65" spans="2:11" s="7" customFormat="1" ht="24.95" customHeight="1">
      <c r="B65" s="177"/>
      <c r="C65" s="178"/>
      <c r="D65" s="179" t="s">
        <v>221</v>
      </c>
      <c r="E65" s="180"/>
      <c r="F65" s="180"/>
      <c r="G65" s="180"/>
      <c r="H65" s="180"/>
      <c r="I65" s="181"/>
      <c r="J65" s="182">
        <f>J212</f>
        <v>0</v>
      </c>
      <c r="K65" s="183"/>
    </row>
    <row r="66" spans="2:11" s="1" customFormat="1" ht="21.8" customHeight="1">
      <c r="B66" s="45"/>
      <c r="C66" s="46"/>
      <c r="D66" s="46"/>
      <c r="E66" s="46"/>
      <c r="F66" s="46"/>
      <c r="G66" s="46"/>
      <c r="H66" s="46"/>
      <c r="I66" s="144"/>
      <c r="J66" s="46"/>
      <c r="K66" s="50"/>
    </row>
    <row r="67" spans="2:11" s="1" customFormat="1" ht="6.95" customHeight="1">
      <c r="B67" s="66"/>
      <c r="C67" s="67"/>
      <c r="D67" s="67"/>
      <c r="E67" s="67"/>
      <c r="F67" s="67"/>
      <c r="G67" s="67"/>
      <c r="H67" s="67"/>
      <c r="I67" s="166"/>
      <c r="J67" s="67"/>
      <c r="K67" s="68"/>
    </row>
    <row r="71" spans="2:12" s="1" customFormat="1" ht="6.95" customHeight="1">
      <c r="B71" s="69"/>
      <c r="C71" s="70"/>
      <c r="D71" s="70"/>
      <c r="E71" s="70"/>
      <c r="F71" s="70"/>
      <c r="G71" s="70"/>
      <c r="H71" s="70"/>
      <c r="I71" s="169"/>
      <c r="J71" s="70"/>
      <c r="K71" s="70"/>
      <c r="L71" s="71"/>
    </row>
    <row r="72" spans="2:12" s="1" customFormat="1" ht="36.95" customHeight="1">
      <c r="B72" s="45"/>
      <c r="C72" s="72" t="s">
        <v>114</v>
      </c>
      <c r="D72" s="73"/>
      <c r="E72" s="73"/>
      <c r="F72" s="73"/>
      <c r="G72" s="73"/>
      <c r="H72" s="73"/>
      <c r="I72" s="191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1"/>
      <c r="J73" s="73"/>
      <c r="K73" s="73"/>
      <c r="L73" s="71"/>
    </row>
    <row r="74" spans="2:12" s="1" customFormat="1" ht="14.4" customHeight="1">
      <c r="B74" s="45"/>
      <c r="C74" s="75" t="s">
        <v>18</v>
      </c>
      <c r="D74" s="73"/>
      <c r="E74" s="73"/>
      <c r="F74" s="73"/>
      <c r="G74" s="73"/>
      <c r="H74" s="73"/>
      <c r="I74" s="191"/>
      <c r="J74" s="73"/>
      <c r="K74" s="73"/>
      <c r="L74" s="71"/>
    </row>
    <row r="75" spans="2:12" s="1" customFormat="1" ht="16.5" customHeight="1">
      <c r="B75" s="45"/>
      <c r="C75" s="73"/>
      <c r="D75" s="73"/>
      <c r="E75" s="192" t="str">
        <f>E7</f>
        <v>ZŠ a MŠ Brno, Křídlovická 30b, p. o. – oprava střechy nad spojovacím krčkem</v>
      </c>
      <c r="F75" s="75"/>
      <c r="G75" s="75"/>
      <c r="H75" s="75"/>
      <c r="I75" s="191"/>
      <c r="J75" s="73"/>
      <c r="K75" s="73"/>
      <c r="L75" s="71"/>
    </row>
    <row r="76" spans="2:12" s="1" customFormat="1" ht="14.4" customHeight="1">
      <c r="B76" s="45"/>
      <c r="C76" s="75" t="s">
        <v>99</v>
      </c>
      <c r="D76" s="73"/>
      <c r="E76" s="73"/>
      <c r="F76" s="73"/>
      <c r="G76" s="73"/>
      <c r="H76" s="73"/>
      <c r="I76" s="191"/>
      <c r="J76" s="73"/>
      <c r="K76" s="73"/>
      <c r="L76" s="71"/>
    </row>
    <row r="77" spans="2:12" s="1" customFormat="1" ht="17.25" customHeight="1">
      <c r="B77" s="45"/>
      <c r="C77" s="73"/>
      <c r="D77" s="73"/>
      <c r="E77" s="81" t="str">
        <f>E9</f>
        <v>02 - nové konstrukce</v>
      </c>
      <c r="F77" s="73"/>
      <c r="G77" s="73"/>
      <c r="H77" s="73"/>
      <c r="I77" s="191"/>
      <c r="J77" s="73"/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1"/>
      <c r="J78" s="73"/>
      <c r="K78" s="73"/>
      <c r="L78" s="71"/>
    </row>
    <row r="79" spans="2:12" s="1" customFormat="1" ht="18" customHeight="1">
      <c r="B79" s="45"/>
      <c r="C79" s="75" t="s">
        <v>23</v>
      </c>
      <c r="D79" s="73"/>
      <c r="E79" s="73"/>
      <c r="F79" s="193" t="str">
        <f>F12</f>
        <v>Křídlovická 513/30b, 603 00 Brno - Staré Brno</v>
      </c>
      <c r="G79" s="73"/>
      <c r="H79" s="73"/>
      <c r="I79" s="194" t="s">
        <v>25</v>
      </c>
      <c r="J79" s="84" t="str">
        <f>IF(J12="","",J12)</f>
        <v>12. 4. 2018</v>
      </c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91"/>
      <c r="J80" s="73"/>
      <c r="K80" s="73"/>
      <c r="L80" s="71"/>
    </row>
    <row r="81" spans="2:12" s="1" customFormat="1" ht="13.5">
      <c r="B81" s="45"/>
      <c r="C81" s="75" t="s">
        <v>27</v>
      </c>
      <c r="D81" s="73"/>
      <c r="E81" s="73"/>
      <c r="F81" s="193" t="str">
        <f>E15</f>
        <v>Statutární město Brno, městská část Brno-střed</v>
      </c>
      <c r="G81" s="73"/>
      <c r="H81" s="73"/>
      <c r="I81" s="194" t="s">
        <v>35</v>
      </c>
      <c r="J81" s="193" t="str">
        <f>E21</f>
        <v>Pro budovy, s.r.o.</v>
      </c>
      <c r="K81" s="73"/>
      <c r="L81" s="71"/>
    </row>
    <row r="82" spans="2:12" s="1" customFormat="1" ht="14.4" customHeight="1">
      <c r="B82" s="45"/>
      <c r="C82" s="75" t="s">
        <v>33</v>
      </c>
      <c r="D82" s="73"/>
      <c r="E82" s="73"/>
      <c r="F82" s="193" t="str">
        <f>IF(E18="","",E18)</f>
        <v/>
      </c>
      <c r="G82" s="73"/>
      <c r="H82" s="73"/>
      <c r="I82" s="191"/>
      <c r="J82" s="73"/>
      <c r="K82" s="73"/>
      <c r="L82" s="71"/>
    </row>
    <row r="83" spans="2:12" s="1" customFormat="1" ht="10.3" customHeight="1">
      <c r="B83" s="45"/>
      <c r="C83" s="73"/>
      <c r="D83" s="73"/>
      <c r="E83" s="73"/>
      <c r="F83" s="73"/>
      <c r="G83" s="73"/>
      <c r="H83" s="73"/>
      <c r="I83" s="191"/>
      <c r="J83" s="73"/>
      <c r="K83" s="73"/>
      <c r="L83" s="71"/>
    </row>
    <row r="84" spans="2:20" s="9" customFormat="1" ht="29.25" customHeight="1">
      <c r="B84" s="195"/>
      <c r="C84" s="196" t="s">
        <v>115</v>
      </c>
      <c r="D84" s="197" t="s">
        <v>60</v>
      </c>
      <c r="E84" s="197" t="s">
        <v>56</v>
      </c>
      <c r="F84" s="197" t="s">
        <v>116</v>
      </c>
      <c r="G84" s="197" t="s">
        <v>117</v>
      </c>
      <c r="H84" s="197" t="s">
        <v>118</v>
      </c>
      <c r="I84" s="198" t="s">
        <v>119</v>
      </c>
      <c r="J84" s="197" t="s">
        <v>103</v>
      </c>
      <c r="K84" s="199" t="s">
        <v>120</v>
      </c>
      <c r="L84" s="200"/>
      <c r="M84" s="101" t="s">
        <v>121</v>
      </c>
      <c r="N84" s="102" t="s">
        <v>45</v>
      </c>
      <c r="O84" s="102" t="s">
        <v>122</v>
      </c>
      <c r="P84" s="102" t="s">
        <v>123</v>
      </c>
      <c r="Q84" s="102" t="s">
        <v>124</v>
      </c>
      <c r="R84" s="102" t="s">
        <v>125</v>
      </c>
      <c r="S84" s="102" t="s">
        <v>126</v>
      </c>
      <c r="T84" s="103" t="s">
        <v>127</v>
      </c>
    </row>
    <row r="85" spans="2:63" s="1" customFormat="1" ht="29.25" customHeight="1">
      <c r="B85" s="45"/>
      <c r="C85" s="107" t="s">
        <v>104</v>
      </c>
      <c r="D85" s="73"/>
      <c r="E85" s="73"/>
      <c r="F85" s="73"/>
      <c r="G85" s="73"/>
      <c r="H85" s="73"/>
      <c r="I85" s="191"/>
      <c r="J85" s="201">
        <f>BK85</f>
        <v>0</v>
      </c>
      <c r="K85" s="73"/>
      <c r="L85" s="71"/>
      <c r="M85" s="104"/>
      <c r="N85" s="105"/>
      <c r="O85" s="105"/>
      <c r="P85" s="202">
        <f>P86+P89+P212</f>
        <v>0</v>
      </c>
      <c r="Q85" s="105"/>
      <c r="R85" s="202">
        <f>R86+R89+R212</f>
        <v>13.435777900000001</v>
      </c>
      <c r="S85" s="105"/>
      <c r="T85" s="203">
        <f>T86+T89+T212</f>
        <v>0</v>
      </c>
      <c r="AT85" s="23" t="s">
        <v>74</v>
      </c>
      <c r="AU85" s="23" t="s">
        <v>105</v>
      </c>
      <c r="BK85" s="204">
        <f>BK86+BK89+BK212</f>
        <v>0</v>
      </c>
    </row>
    <row r="86" spans="2:63" s="10" customFormat="1" ht="37.4" customHeight="1">
      <c r="B86" s="205"/>
      <c r="C86" s="206"/>
      <c r="D86" s="207" t="s">
        <v>74</v>
      </c>
      <c r="E86" s="208" t="s">
        <v>128</v>
      </c>
      <c r="F86" s="208" t="s">
        <v>129</v>
      </c>
      <c r="G86" s="206"/>
      <c r="H86" s="206"/>
      <c r="I86" s="209"/>
      <c r="J86" s="210">
        <f>BK86</f>
        <v>0</v>
      </c>
      <c r="K86" s="206"/>
      <c r="L86" s="211"/>
      <c r="M86" s="212"/>
      <c r="N86" s="213"/>
      <c r="O86" s="213"/>
      <c r="P86" s="214">
        <f>P87</f>
        <v>0</v>
      </c>
      <c r="Q86" s="213"/>
      <c r="R86" s="214">
        <f>R87</f>
        <v>0.0122</v>
      </c>
      <c r="S86" s="213"/>
      <c r="T86" s="215">
        <f>T87</f>
        <v>0</v>
      </c>
      <c r="AR86" s="216" t="s">
        <v>83</v>
      </c>
      <c r="AT86" s="217" t="s">
        <v>74</v>
      </c>
      <c r="AU86" s="217" t="s">
        <v>75</v>
      </c>
      <c r="AY86" s="216" t="s">
        <v>130</v>
      </c>
      <c r="BK86" s="218">
        <f>BK87</f>
        <v>0</v>
      </c>
    </row>
    <row r="87" spans="2:63" s="10" customFormat="1" ht="19.9" customHeight="1">
      <c r="B87" s="205"/>
      <c r="C87" s="206"/>
      <c r="D87" s="207" t="s">
        <v>74</v>
      </c>
      <c r="E87" s="219" t="s">
        <v>188</v>
      </c>
      <c r="F87" s="219" t="s">
        <v>222</v>
      </c>
      <c r="G87" s="206"/>
      <c r="H87" s="206"/>
      <c r="I87" s="209"/>
      <c r="J87" s="220">
        <f>BK87</f>
        <v>0</v>
      </c>
      <c r="K87" s="206"/>
      <c r="L87" s="211"/>
      <c r="M87" s="212"/>
      <c r="N87" s="213"/>
      <c r="O87" s="213"/>
      <c r="P87" s="214">
        <f>P88</f>
        <v>0</v>
      </c>
      <c r="Q87" s="213"/>
      <c r="R87" s="214">
        <f>R88</f>
        <v>0.0122</v>
      </c>
      <c r="S87" s="213"/>
      <c r="T87" s="215">
        <f>T88</f>
        <v>0</v>
      </c>
      <c r="AR87" s="216" t="s">
        <v>83</v>
      </c>
      <c r="AT87" s="217" t="s">
        <v>74</v>
      </c>
      <c r="AU87" s="217" t="s">
        <v>83</v>
      </c>
      <c r="AY87" s="216" t="s">
        <v>130</v>
      </c>
      <c r="BK87" s="218">
        <f>BK88</f>
        <v>0</v>
      </c>
    </row>
    <row r="88" spans="2:65" s="1" customFormat="1" ht="25.5" customHeight="1">
      <c r="B88" s="45"/>
      <c r="C88" s="221" t="s">
        <v>83</v>
      </c>
      <c r="D88" s="221" t="s">
        <v>133</v>
      </c>
      <c r="E88" s="222" t="s">
        <v>223</v>
      </c>
      <c r="F88" s="223" t="s">
        <v>224</v>
      </c>
      <c r="G88" s="224" t="s">
        <v>163</v>
      </c>
      <c r="H88" s="225">
        <v>305</v>
      </c>
      <c r="I88" s="226"/>
      <c r="J88" s="227">
        <f>ROUND(I88*H88,2)</f>
        <v>0</v>
      </c>
      <c r="K88" s="223" t="s">
        <v>137</v>
      </c>
      <c r="L88" s="71"/>
      <c r="M88" s="228" t="s">
        <v>21</v>
      </c>
      <c r="N88" s="229" t="s">
        <v>46</v>
      </c>
      <c r="O88" s="46"/>
      <c r="P88" s="230">
        <f>O88*H88</f>
        <v>0</v>
      </c>
      <c r="Q88" s="230">
        <v>4E-05</v>
      </c>
      <c r="R88" s="230">
        <f>Q88*H88</f>
        <v>0.0122</v>
      </c>
      <c r="S88" s="230">
        <v>0</v>
      </c>
      <c r="T88" s="231">
        <f>S88*H88</f>
        <v>0</v>
      </c>
      <c r="AR88" s="23" t="s">
        <v>138</v>
      </c>
      <c r="AT88" s="23" t="s">
        <v>133</v>
      </c>
      <c r="AU88" s="23" t="s">
        <v>85</v>
      </c>
      <c r="AY88" s="23" t="s">
        <v>130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3" t="s">
        <v>83</v>
      </c>
      <c r="BK88" s="232">
        <f>ROUND(I88*H88,2)</f>
        <v>0</v>
      </c>
      <c r="BL88" s="23" t="s">
        <v>138</v>
      </c>
      <c r="BM88" s="23" t="s">
        <v>225</v>
      </c>
    </row>
    <row r="89" spans="2:63" s="10" customFormat="1" ht="37.4" customHeight="1">
      <c r="B89" s="205"/>
      <c r="C89" s="206"/>
      <c r="D89" s="207" t="s">
        <v>74</v>
      </c>
      <c r="E89" s="208" t="s">
        <v>156</v>
      </c>
      <c r="F89" s="208" t="s">
        <v>157</v>
      </c>
      <c r="G89" s="206"/>
      <c r="H89" s="206"/>
      <c r="I89" s="209"/>
      <c r="J89" s="210">
        <f>BK89</f>
        <v>0</v>
      </c>
      <c r="K89" s="206"/>
      <c r="L89" s="211"/>
      <c r="M89" s="212"/>
      <c r="N89" s="213"/>
      <c r="O89" s="213"/>
      <c r="P89" s="214">
        <f>P90+P120+P138+P140+P162</f>
        <v>0</v>
      </c>
      <c r="Q89" s="213"/>
      <c r="R89" s="214">
        <f>R90+R120+R138+R140+R162</f>
        <v>13.423577900000002</v>
      </c>
      <c r="S89" s="213"/>
      <c r="T89" s="215">
        <f>T90+T120+T138+T140+T162</f>
        <v>0</v>
      </c>
      <c r="AR89" s="216" t="s">
        <v>85</v>
      </c>
      <c r="AT89" s="217" t="s">
        <v>74</v>
      </c>
      <c r="AU89" s="217" t="s">
        <v>75</v>
      </c>
      <c r="AY89" s="216" t="s">
        <v>130</v>
      </c>
      <c r="BK89" s="218">
        <f>BK90+BK120+BK138+BK140+BK162</f>
        <v>0</v>
      </c>
    </row>
    <row r="90" spans="2:63" s="10" customFormat="1" ht="19.9" customHeight="1">
      <c r="B90" s="205"/>
      <c r="C90" s="206"/>
      <c r="D90" s="207" t="s">
        <v>74</v>
      </c>
      <c r="E90" s="219" t="s">
        <v>158</v>
      </c>
      <c r="F90" s="219" t="s">
        <v>159</v>
      </c>
      <c r="G90" s="206"/>
      <c r="H90" s="206"/>
      <c r="I90" s="209"/>
      <c r="J90" s="220">
        <f>BK90</f>
        <v>0</v>
      </c>
      <c r="K90" s="206"/>
      <c r="L90" s="211"/>
      <c r="M90" s="212"/>
      <c r="N90" s="213"/>
      <c r="O90" s="213"/>
      <c r="P90" s="214">
        <f>SUM(P91:P119)</f>
        <v>0</v>
      </c>
      <c r="Q90" s="213"/>
      <c r="R90" s="214">
        <f>SUM(R91:R119)</f>
        <v>0.8659865299999999</v>
      </c>
      <c r="S90" s="213"/>
      <c r="T90" s="215">
        <f>SUM(T91:T119)</f>
        <v>0</v>
      </c>
      <c r="AR90" s="216" t="s">
        <v>85</v>
      </c>
      <c r="AT90" s="217" t="s">
        <v>74</v>
      </c>
      <c r="AU90" s="217" t="s">
        <v>83</v>
      </c>
      <c r="AY90" s="216" t="s">
        <v>130</v>
      </c>
      <c r="BK90" s="218">
        <f>SUM(BK91:BK119)</f>
        <v>0</v>
      </c>
    </row>
    <row r="91" spans="2:65" s="1" customFormat="1" ht="25.5" customHeight="1">
      <c r="B91" s="45"/>
      <c r="C91" s="221" t="s">
        <v>85</v>
      </c>
      <c r="D91" s="221" t="s">
        <v>133</v>
      </c>
      <c r="E91" s="222" t="s">
        <v>226</v>
      </c>
      <c r="F91" s="223" t="s">
        <v>227</v>
      </c>
      <c r="G91" s="224" t="s">
        <v>163</v>
      </c>
      <c r="H91" s="225">
        <v>305.25</v>
      </c>
      <c r="I91" s="226"/>
      <c r="J91" s="227">
        <f>ROUND(I91*H91,2)</f>
        <v>0</v>
      </c>
      <c r="K91" s="223" t="s">
        <v>137</v>
      </c>
      <c r="L91" s="71"/>
      <c r="M91" s="228" t="s">
        <v>21</v>
      </c>
      <c r="N91" s="229" t="s">
        <v>46</v>
      </c>
      <c r="O91" s="46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3" t="s">
        <v>164</v>
      </c>
      <c r="AT91" s="23" t="s">
        <v>133</v>
      </c>
      <c r="AU91" s="23" t="s">
        <v>85</v>
      </c>
      <c r="AY91" s="23" t="s">
        <v>130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3" t="s">
        <v>83</v>
      </c>
      <c r="BK91" s="232">
        <f>ROUND(I91*H91,2)</f>
        <v>0</v>
      </c>
      <c r="BL91" s="23" t="s">
        <v>164</v>
      </c>
      <c r="BM91" s="23" t="s">
        <v>228</v>
      </c>
    </row>
    <row r="92" spans="2:51" s="12" customFormat="1" ht="13.5">
      <c r="B92" s="244"/>
      <c r="C92" s="245"/>
      <c r="D92" s="235" t="s">
        <v>150</v>
      </c>
      <c r="E92" s="246" t="s">
        <v>21</v>
      </c>
      <c r="F92" s="247" t="s">
        <v>166</v>
      </c>
      <c r="G92" s="245"/>
      <c r="H92" s="246" t="s">
        <v>21</v>
      </c>
      <c r="I92" s="248"/>
      <c r="J92" s="245"/>
      <c r="K92" s="245"/>
      <c r="L92" s="249"/>
      <c r="M92" s="250"/>
      <c r="N92" s="251"/>
      <c r="O92" s="251"/>
      <c r="P92" s="251"/>
      <c r="Q92" s="251"/>
      <c r="R92" s="251"/>
      <c r="S92" s="251"/>
      <c r="T92" s="252"/>
      <c r="AT92" s="253" t="s">
        <v>150</v>
      </c>
      <c r="AU92" s="253" t="s">
        <v>85</v>
      </c>
      <c r="AV92" s="12" t="s">
        <v>83</v>
      </c>
      <c r="AW92" s="12" t="s">
        <v>39</v>
      </c>
      <c r="AX92" s="12" t="s">
        <v>75</v>
      </c>
      <c r="AY92" s="253" t="s">
        <v>130</v>
      </c>
    </row>
    <row r="93" spans="2:51" s="12" customFormat="1" ht="13.5">
      <c r="B93" s="244"/>
      <c r="C93" s="245"/>
      <c r="D93" s="235" t="s">
        <v>150</v>
      </c>
      <c r="E93" s="246" t="s">
        <v>21</v>
      </c>
      <c r="F93" s="247" t="s">
        <v>229</v>
      </c>
      <c r="G93" s="245"/>
      <c r="H93" s="246" t="s">
        <v>21</v>
      </c>
      <c r="I93" s="248"/>
      <c r="J93" s="245"/>
      <c r="K93" s="245"/>
      <c r="L93" s="249"/>
      <c r="M93" s="250"/>
      <c r="N93" s="251"/>
      <c r="O93" s="251"/>
      <c r="P93" s="251"/>
      <c r="Q93" s="251"/>
      <c r="R93" s="251"/>
      <c r="S93" s="251"/>
      <c r="T93" s="252"/>
      <c r="AT93" s="253" t="s">
        <v>150</v>
      </c>
      <c r="AU93" s="253" t="s">
        <v>85</v>
      </c>
      <c r="AV93" s="12" t="s">
        <v>83</v>
      </c>
      <c r="AW93" s="12" t="s">
        <v>39</v>
      </c>
      <c r="AX93" s="12" t="s">
        <v>75</v>
      </c>
      <c r="AY93" s="253" t="s">
        <v>130</v>
      </c>
    </row>
    <row r="94" spans="2:51" s="12" customFormat="1" ht="13.5">
      <c r="B94" s="244"/>
      <c r="C94" s="245"/>
      <c r="D94" s="235" t="s">
        <v>150</v>
      </c>
      <c r="E94" s="246" t="s">
        <v>21</v>
      </c>
      <c r="F94" s="247" t="s">
        <v>230</v>
      </c>
      <c r="G94" s="245"/>
      <c r="H94" s="246" t="s">
        <v>21</v>
      </c>
      <c r="I94" s="248"/>
      <c r="J94" s="245"/>
      <c r="K94" s="245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150</v>
      </c>
      <c r="AU94" s="253" t="s">
        <v>85</v>
      </c>
      <c r="AV94" s="12" t="s">
        <v>83</v>
      </c>
      <c r="AW94" s="12" t="s">
        <v>39</v>
      </c>
      <c r="AX94" s="12" t="s">
        <v>75</v>
      </c>
      <c r="AY94" s="253" t="s">
        <v>130</v>
      </c>
    </row>
    <row r="95" spans="2:51" s="11" customFormat="1" ht="13.5">
      <c r="B95" s="233"/>
      <c r="C95" s="234"/>
      <c r="D95" s="235" t="s">
        <v>150</v>
      </c>
      <c r="E95" s="254" t="s">
        <v>21</v>
      </c>
      <c r="F95" s="236" t="s">
        <v>231</v>
      </c>
      <c r="G95" s="234"/>
      <c r="H95" s="237">
        <v>50.36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150</v>
      </c>
      <c r="AU95" s="243" t="s">
        <v>85</v>
      </c>
      <c r="AV95" s="11" t="s">
        <v>85</v>
      </c>
      <c r="AW95" s="11" t="s">
        <v>39</v>
      </c>
      <c r="AX95" s="11" t="s">
        <v>75</v>
      </c>
      <c r="AY95" s="243" t="s">
        <v>130</v>
      </c>
    </row>
    <row r="96" spans="2:51" s="12" customFormat="1" ht="13.5">
      <c r="B96" s="244"/>
      <c r="C96" s="245"/>
      <c r="D96" s="235" t="s">
        <v>150</v>
      </c>
      <c r="E96" s="246" t="s">
        <v>21</v>
      </c>
      <c r="F96" s="247" t="s">
        <v>232</v>
      </c>
      <c r="G96" s="245"/>
      <c r="H96" s="246" t="s">
        <v>21</v>
      </c>
      <c r="I96" s="248"/>
      <c r="J96" s="245"/>
      <c r="K96" s="245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150</v>
      </c>
      <c r="AU96" s="253" t="s">
        <v>85</v>
      </c>
      <c r="AV96" s="12" t="s">
        <v>83</v>
      </c>
      <c r="AW96" s="12" t="s">
        <v>39</v>
      </c>
      <c r="AX96" s="12" t="s">
        <v>75</v>
      </c>
      <c r="AY96" s="253" t="s">
        <v>130</v>
      </c>
    </row>
    <row r="97" spans="2:51" s="12" customFormat="1" ht="13.5">
      <c r="B97" s="244"/>
      <c r="C97" s="245"/>
      <c r="D97" s="235" t="s">
        <v>150</v>
      </c>
      <c r="E97" s="246" t="s">
        <v>21</v>
      </c>
      <c r="F97" s="247" t="s">
        <v>233</v>
      </c>
      <c r="G97" s="245"/>
      <c r="H97" s="246" t="s">
        <v>21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150</v>
      </c>
      <c r="AU97" s="253" t="s">
        <v>85</v>
      </c>
      <c r="AV97" s="12" t="s">
        <v>83</v>
      </c>
      <c r="AW97" s="12" t="s">
        <v>39</v>
      </c>
      <c r="AX97" s="12" t="s">
        <v>75</v>
      </c>
      <c r="AY97" s="253" t="s">
        <v>130</v>
      </c>
    </row>
    <row r="98" spans="2:51" s="11" customFormat="1" ht="13.5">
      <c r="B98" s="233"/>
      <c r="C98" s="234"/>
      <c r="D98" s="235" t="s">
        <v>150</v>
      </c>
      <c r="E98" s="254" t="s">
        <v>21</v>
      </c>
      <c r="F98" s="236" t="s">
        <v>234</v>
      </c>
      <c r="G98" s="234"/>
      <c r="H98" s="237">
        <v>254.89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150</v>
      </c>
      <c r="AU98" s="243" t="s">
        <v>85</v>
      </c>
      <c r="AV98" s="11" t="s">
        <v>85</v>
      </c>
      <c r="AW98" s="11" t="s">
        <v>39</v>
      </c>
      <c r="AX98" s="11" t="s">
        <v>75</v>
      </c>
      <c r="AY98" s="243" t="s">
        <v>130</v>
      </c>
    </row>
    <row r="99" spans="2:51" s="13" customFormat="1" ht="13.5">
      <c r="B99" s="255"/>
      <c r="C99" s="256"/>
      <c r="D99" s="235" t="s">
        <v>150</v>
      </c>
      <c r="E99" s="257" t="s">
        <v>21</v>
      </c>
      <c r="F99" s="258" t="s">
        <v>170</v>
      </c>
      <c r="G99" s="256"/>
      <c r="H99" s="259">
        <v>305.25</v>
      </c>
      <c r="I99" s="260"/>
      <c r="J99" s="256"/>
      <c r="K99" s="256"/>
      <c r="L99" s="261"/>
      <c r="M99" s="262"/>
      <c r="N99" s="263"/>
      <c r="O99" s="263"/>
      <c r="P99" s="263"/>
      <c r="Q99" s="263"/>
      <c r="R99" s="263"/>
      <c r="S99" s="263"/>
      <c r="T99" s="264"/>
      <c r="AT99" s="265" t="s">
        <v>150</v>
      </c>
      <c r="AU99" s="265" t="s">
        <v>85</v>
      </c>
      <c r="AV99" s="13" t="s">
        <v>138</v>
      </c>
      <c r="AW99" s="13" t="s">
        <v>39</v>
      </c>
      <c r="AX99" s="13" t="s">
        <v>83</v>
      </c>
      <c r="AY99" s="265" t="s">
        <v>130</v>
      </c>
    </row>
    <row r="100" spans="2:65" s="1" customFormat="1" ht="16.5" customHeight="1">
      <c r="B100" s="45"/>
      <c r="C100" s="270" t="s">
        <v>143</v>
      </c>
      <c r="D100" s="270" t="s">
        <v>235</v>
      </c>
      <c r="E100" s="271" t="s">
        <v>236</v>
      </c>
      <c r="F100" s="272" t="s">
        <v>237</v>
      </c>
      <c r="G100" s="273" t="s">
        <v>163</v>
      </c>
      <c r="H100" s="274">
        <v>351.038</v>
      </c>
      <c r="I100" s="275"/>
      <c r="J100" s="276">
        <f>ROUND(I100*H100,2)</f>
        <v>0</v>
      </c>
      <c r="K100" s="272" t="s">
        <v>137</v>
      </c>
      <c r="L100" s="277"/>
      <c r="M100" s="278" t="s">
        <v>21</v>
      </c>
      <c r="N100" s="279" t="s">
        <v>46</v>
      </c>
      <c r="O100" s="46"/>
      <c r="P100" s="230">
        <f>O100*H100</f>
        <v>0</v>
      </c>
      <c r="Q100" s="230">
        <v>0.0003</v>
      </c>
      <c r="R100" s="230">
        <f>Q100*H100</f>
        <v>0.1053114</v>
      </c>
      <c r="S100" s="230">
        <v>0</v>
      </c>
      <c r="T100" s="231">
        <f>S100*H100</f>
        <v>0</v>
      </c>
      <c r="AR100" s="23" t="s">
        <v>238</v>
      </c>
      <c r="AT100" s="23" t="s">
        <v>235</v>
      </c>
      <c r="AU100" s="23" t="s">
        <v>85</v>
      </c>
      <c r="AY100" s="23" t="s">
        <v>130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3" t="s">
        <v>83</v>
      </c>
      <c r="BK100" s="232">
        <f>ROUND(I100*H100,2)</f>
        <v>0</v>
      </c>
      <c r="BL100" s="23" t="s">
        <v>164</v>
      </c>
      <c r="BM100" s="23" t="s">
        <v>239</v>
      </c>
    </row>
    <row r="101" spans="2:51" s="11" customFormat="1" ht="13.5">
      <c r="B101" s="233"/>
      <c r="C101" s="234"/>
      <c r="D101" s="235" t="s">
        <v>150</v>
      </c>
      <c r="E101" s="234"/>
      <c r="F101" s="236" t="s">
        <v>240</v>
      </c>
      <c r="G101" s="234"/>
      <c r="H101" s="237">
        <v>351.038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150</v>
      </c>
      <c r="AU101" s="243" t="s">
        <v>85</v>
      </c>
      <c r="AV101" s="11" t="s">
        <v>85</v>
      </c>
      <c r="AW101" s="11" t="s">
        <v>6</v>
      </c>
      <c r="AX101" s="11" t="s">
        <v>83</v>
      </c>
      <c r="AY101" s="243" t="s">
        <v>130</v>
      </c>
    </row>
    <row r="102" spans="2:65" s="1" customFormat="1" ht="51" customHeight="1">
      <c r="B102" s="45"/>
      <c r="C102" s="221" t="s">
        <v>138</v>
      </c>
      <c r="D102" s="221" t="s">
        <v>133</v>
      </c>
      <c r="E102" s="222" t="s">
        <v>241</v>
      </c>
      <c r="F102" s="223" t="s">
        <v>242</v>
      </c>
      <c r="G102" s="224" t="s">
        <v>163</v>
      </c>
      <c r="H102" s="225">
        <v>254.89</v>
      </c>
      <c r="I102" s="226"/>
      <c r="J102" s="227">
        <f>ROUND(I102*H102,2)</f>
        <v>0</v>
      </c>
      <c r="K102" s="223" t="s">
        <v>137</v>
      </c>
      <c r="L102" s="71"/>
      <c r="M102" s="228" t="s">
        <v>21</v>
      </c>
      <c r="N102" s="229" t="s">
        <v>46</v>
      </c>
      <c r="O102" s="46"/>
      <c r="P102" s="230">
        <f>O102*H102</f>
        <v>0</v>
      </c>
      <c r="Q102" s="230">
        <v>0.0003</v>
      </c>
      <c r="R102" s="230">
        <f>Q102*H102</f>
        <v>0.076467</v>
      </c>
      <c r="S102" s="230">
        <v>0</v>
      </c>
      <c r="T102" s="231">
        <f>S102*H102</f>
        <v>0</v>
      </c>
      <c r="AR102" s="23" t="s">
        <v>164</v>
      </c>
      <c r="AT102" s="23" t="s">
        <v>133</v>
      </c>
      <c r="AU102" s="23" t="s">
        <v>85</v>
      </c>
      <c r="AY102" s="23" t="s">
        <v>130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" t="s">
        <v>83</v>
      </c>
      <c r="BK102" s="232">
        <f>ROUND(I102*H102,2)</f>
        <v>0</v>
      </c>
      <c r="BL102" s="23" t="s">
        <v>164</v>
      </c>
      <c r="BM102" s="23" t="s">
        <v>243</v>
      </c>
    </row>
    <row r="103" spans="2:51" s="12" customFormat="1" ht="13.5">
      <c r="B103" s="244"/>
      <c r="C103" s="245"/>
      <c r="D103" s="235" t="s">
        <v>150</v>
      </c>
      <c r="E103" s="246" t="s">
        <v>21</v>
      </c>
      <c r="F103" s="247" t="s">
        <v>166</v>
      </c>
      <c r="G103" s="245"/>
      <c r="H103" s="246" t="s">
        <v>21</v>
      </c>
      <c r="I103" s="248"/>
      <c r="J103" s="245"/>
      <c r="K103" s="245"/>
      <c r="L103" s="249"/>
      <c r="M103" s="250"/>
      <c r="N103" s="251"/>
      <c r="O103" s="251"/>
      <c r="P103" s="251"/>
      <c r="Q103" s="251"/>
      <c r="R103" s="251"/>
      <c r="S103" s="251"/>
      <c r="T103" s="252"/>
      <c r="AT103" s="253" t="s">
        <v>150</v>
      </c>
      <c r="AU103" s="253" t="s">
        <v>85</v>
      </c>
      <c r="AV103" s="12" t="s">
        <v>83</v>
      </c>
      <c r="AW103" s="12" t="s">
        <v>39</v>
      </c>
      <c r="AX103" s="12" t="s">
        <v>75</v>
      </c>
      <c r="AY103" s="253" t="s">
        <v>130</v>
      </c>
    </row>
    <row r="104" spans="2:51" s="12" customFormat="1" ht="13.5">
      <c r="B104" s="244"/>
      <c r="C104" s="245"/>
      <c r="D104" s="235" t="s">
        <v>150</v>
      </c>
      <c r="E104" s="246" t="s">
        <v>21</v>
      </c>
      <c r="F104" s="247" t="s">
        <v>244</v>
      </c>
      <c r="G104" s="245"/>
      <c r="H104" s="246" t="s">
        <v>21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150</v>
      </c>
      <c r="AU104" s="253" t="s">
        <v>85</v>
      </c>
      <c r="AV104" s="12" t="s">
        <v>83</v>
      </c>
      <c r="AW104" s="12" t="s">
        <v>39</v>
      </c>
      <c r="AX104" s="12" t="s">
        <v>75</v>
      </c>
      <c r="AY104" s="253" t="s">
        <v>130</v>
      </c>
    </row>
    <row r="105" spans="2:51" s="12" customFormat="1" ht="13.5">
      <c r="B105" s="244"/>
      <c r="C105" s="245"/>
      <c r="D105" s="235" t="s">
        <v>150</v>
      </c>
      <c r="E105" s="246" t="s">
        <v>21</v>
      </c>
      <c r="F105" s="247" t="s">
        <v>233</v>
      </c>
      <c r="G105" s="245"/>
      <c r="H105" s="246" t="s">
        <v>21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150</v>
      </c>
      <c r="AU105" s="253" t="s">
        <v>85</v>
      </c>
      <c r="AV105" s="12" t="s">
        <v>83</v>
      </c>
      <c r="AW105" s="12" t="s">
        <v>39</v>
      </c>
      <c r="AX105" s="12" t="s">
        <v>75</v>
      </c>
      <c r="AY105" s="253" t="s">
        <v>130</v>
      </c>
    </row>
    <row r="106" spans="2:51" s="11" customFormat="1" ht="13.5">
      <c r="B106" s="233"/>
      <c r="C106" s="234"/>
      <c r="D106" s="235" t="s">
        <v>150</v>
      </c>
      <c r="E106" s="254" t="s">
        <v>218</v>
      </c>
      <c r="F106" s="236" t="s">
        <v>97</v>
      </c>
      <c r="G106" s="234"/>
      <c r="H106" s="237">
        <v>254.89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150</v>
      </c>
      <c r="AU106" s="243" t="s">
        <v>85</v>
      </c>
      <c r="AV106" s="11" t="s">
        <v>85</v>
      </c>
      <c r="AW106" s="11" t="s">
        <v>39</v>
      </c>
      <c r="AX106" s="11" t="s">
        <v>75</v>
      </c>
      <c r="AY106" s="243" t="s">
        <v>130</v>
      </c>
    </row>
    <row r="107" spans="2:51" s="13" customFormat="1" ht="13.5">
      <c r="B107" s="255"/>
      <c r="C107" s="256"/>
      <c r="D107" s="235" t="s">
        <v>150</v>
      </c>
      <c r="E107" s="257" t="s">
        <v>21</v>
      </c>
      <c r="F107" s="258" t="s">
        <v>170</v>
      </c>
      <c r="G107" s="256"/>
      <c r="H107" s="259">
        <v>254.89</v>
      </c>
      <c r="I107" s="260"/>
      <c r="J107" s="256"/>
      <c r="K107" s="256"/>
      <c r="L107" s="261"/>
      <c r="M107" s="262"/>
      <c r="N107" s="263"/>
      <c r="O107" s="263"/>
      <c r="P107" s="263"/>
      <c r="Q107" s="263"/>
      <c r="R107" s="263"/>
      <c r="S107" s="263"/>
      <c r="T107" s="264"/>
      <c r="AT107" s="265" t="s">
        <v>150</v>
      </c>
      <c r="AU107" s="265" t="s">
        <v>85</v>
      </c>
      <c r="AV107" s="13" t="s">
        <v>138</v>
      </c>
      <c r="AW107" s="13" t="s">
        <v>39</v>
      </c>
      <c r="AX107" s="13" t="s">
        <v>83</v>
      </c>
      <c r="AY107" s="265" t="s">
        <v>130</v>
      </c>
    </row>
    <row r="108" spans="2:65" s="1" customFormat="1" ht="38.25" customHeight="1">
      <c r="B108" s="45"/>
      <c r="C108" s="221" t="s">
        <v>152</v>
      </c>
      <c r="D108" s="221" t="s">
        <v>133</v>
      </c>
      <c r="E108" s="222" t="s">
        <v>245</v>
      </c>
      <c r="F108" s="223" t="s">
        <v>246</v>
      </c>
      <c r="G108" s="224" t="s">
        <v>163</v>
      </c>
      <c r="H108" s="225">
        <v>14.841</v>
      </c>
      <c r="I108" s="226"/>
      <c r="J108" s="227">
        <f>ROUND(I108*H108,2)</f>
        <v>0</v>
      </c>
      <c r="K108" s="223" t="s">
        <v>137</v>
      </c>
      <c r="L108" s="71"/>
      <c r="M108" s="228" t="s">
        <v>21</v>
      </c>
      <c r="N108" s="229" t="s">
        <v>46</v>
      </c>
      <c r="O108" s="46"/>
      <c r="P108" s="230">
        <f>O108*H108</f>
        <v>0</v>
      </c>
      <c r="Q108" s="230">
        <v>3E-05</v>
      </c>
      <c r="R108" s="230">
        <f>Q108*H108</f>
        <v>0.00044522999999999996</v>
      </c>
      <c r="S108" s="230">
        <v>0</v>
      </c>
      <c r="T108" s="231">
        <f>S108*H108</f>
        <v>0</v>
      </c>
      <c r="AR108" s="23" t="s">
        <v>164</v>
      </c>
      <c r="AT108" s="23" t="s">
        <v>133</v>
      </c>
      <c r="AU108" s="23" t="s">
        <v>85</v>
      </c>
      <c r="AY108" s="23" t="s">
        <v>130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83</v>
      </c>
      <c r="BK108" s="232">
        <f>ROUND(I108*H108,2)</f>
        <v>0</v>
      </c>
      <c r="BL108" s="23" t="s">
        <v>164</v>
      </c>
      <c r="BM108" s="23" t="s">
        <v>247</v>
      </c>
    </row>
    <row r="109" spans="2:51" s="12" customFormat="1" ht="13.5">
      <c r="B109" s="244"/>
      <c r="C109" s="245"/>
      <c r="D109" s="235" t="s">
        <v>150</v>
      </c>
      <c r="E109" s="246" t="s">
        <v>21</v>
      </c>
      <c r="F109" s="247" t="s">
        <v>166</v>
      </c>
      <c r="G109" s="245"/>
      <c r="H109" s="246" t="s">
        <v>21</v>
      </c>
      <c r="I109" s="248"/>
      <c r="J109" s="245"/>
      <c r="K109" s="245"/>
      <c r="L109" s="249"/>
      <c r="M109" s="250"/>
      <c r="N109" s="251"/>
      <c r="O109" s="251"/>
      <c r="P109" s="251"/>
      <c r="Q109" s="251"/>
      <c r="R109" s="251"/>
      <c r="S109" s="251"/>
      <c r="T109" s="252"/>
      <c r="AT109" s="253" t="s">
        <v>150</v>
      </c>
      <c r="AU109" s="253" t="s">
        <v>85</v>
      </c>
      <c r="AV109" s="12" t="s">
        <v>83</v>
      </c>
      <c r="AW109" s="12" t="s">
        <v>39</v>
      </c>
      <c r="AX109" s="12" t="s">
        <v>75</v>
      </c>
      <c r="AY109" s="253" t="s">
        <v>130</v>
      </c>
    </row>
    <row r="110" spans="2:51" s="12" customFormat="1" ht="13.5">
      <c r="B110" s="244"/>
      <c r="C110" s="245"/>
      <c r="D110" s="235" t="s">
        <v>150</v>
      </c>
      <c r="E110" s="246" t="s">
        <v>21</v>
      </c>
      <c r="F110" s="247" t="s">
        <v>248</v>
      </c>
      <c r="G110" s="245"/>
      <c r="H110" s="246" t="s">
        <v>21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150</v>
      </c>
      <c r="AU110" s="253" t="s">
        <v>85</v>
      </c>
      <c r="AV110" s="12" t="s">
        <v>83</v>
      </c>
      <c r="AW110" s="12" t="s">
        <v>39</v>
      </c>
      <c r="AX110" s="12" t="s">
        <v>75</v>
      </c>
      <c r="AY110" s="253" t="s">
        <v>130</v>
      </c>
    </row>
    <row r="111" spans="2:51" s="12" customFormat="1" ht="13.5">
      <c r="B111" s="244"/>
      <c r="C111" s="245"/>
      <c r="D111" s="235" t="s">
        <v>150</v>
      </c>
      <c r="E111" s="246" t="s">
        <v>21</v>
      </c>
      <c r="F111" s="247" t="s">
        <v>233</v>
      </c>
      <c r="G111" s="245"/>
      <c r="H111" s="246" t="s">
        <v>21</v>
      </c>
      <c r="I111" s="248"/>
      <c r="J111" s="245"/>
      <c r="K111" s="245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150</v>
      </c>
      <c r="AU111" s="253" t="s">
        <v>85</v>
      </c>
      <c r="AV111" s="12" t="s">
        <v>83</v>
      </c>
      <c r="AW111" s="12" t="s">
        <v>39</v>
      </c>
      <c r="AX111" s="12" t="s">
        <v>75</v>
      </c>
      <c r="AY111" s="253" t="s">
        <v>130</v>
      </c>
    </row>
    <row r="112" spans="2:51" s="11" customFormat="1" ht="13.5">
      <c r="B112" s="233"/>
      <c r="C112" s="234"/>
      <c r="D112" s="235" t="s">
        <v>150</v>
      </c>
      <c r="E112" s="254" t="s">
        <v>21</v>
      </c>
      <c r="F112" s="236" t="s">
        <v>249</v>
      </c>
      <c r="G112" s="234"/>
      <c r="H112" s="237">
        <v>14.841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150</v>
      </c>
      <c r="AU112" s="243" t="s">
        <v>85</v>
      </c>
      <c r="AV112" s="11" t="s">
        <v>85</v>
      </c>
      <c r="AW112" s="11" t="s">
        <v>39</v>
      </c>
      <c r="AX112" s="11" t="s">
        <v>75</v>
      </c>
      <c r="AY112" s="243" t="s">
        <v>130</v>
      </c>
    </row>
    <row r="113" spans="2:51" s="13" customFormat="1" ht="13.5">
      <c r="B113" s="255"/>
      <c r="C113" s="256"/>
      <c r="D113" s="235" t="s">
        <v>150</v>
      </c>
      <c r="E113" s="257" t="s">
        <v>21</v>
      </c>
      <c r="F113" s="258" t="s">
        <v>170</v>
      </c>
      <c r="G113" s="256"/>
      <c r="H113" s="259">
        <v>14.841</v>
      </c>
      <c r="I113" s="260"/>
      <c r="J113" s="256"/>
      <c r="K113" s="256"/>
      <c r="L113" s="261"/>
      <c r="M113" s="262"/>
      <c r="N113" s="263"/>
      <c r="O113" s="263"/>
      <c r="P113" s="263"/>
      <c r="Q113" s="263"/>
      <c r="R113" s="263"/>
      <c r="S113" s="263"/>
      <c r="T113" s="264"/>
      <c r="AT113" s="265" t="s">
        <v>150</v>
      </c>
      <c r="AU113" s="265" t="s">
        <v>85</v>
      </c>
      <c r="AV113" s="13" t="s">
        <v>138</v>
      </c>
      <c r="AW113" s="13" t="s">
        <v>39</v>
      </c>
      <c r="AX113" s="13" t="s">
        <v>83</v>
      </c>
      <c r="AY113" s="265" t="s">
        <v>130</v>
      </c>
    </row>
    <row r="114" spans="2:65" s="1" customFormat="1" ht="16.5" customHeight="1">
      <c r="B114" s="45"/>
      <c r="C114" s="270" t="s">
        <v>160</v>
      </c>
      <c r="D114" s="270" t="s">
        <v>235</v>
      </c>
      <c r="E114" s="271" t="s">
        <v>250</v>
      </c>
      <c r="F114" s="272" t="s">
        <v>251</v>
      </c>
      <c r="G114" s="273" t="s">
        <v>163</v>
      </c>
      <c r="H114" s="274">
        <v>310.191</v>
      </c>
      <c r="I114" s="275"/>
      <c r="J114" s="276">
        <f>ROUND(I114*H114,2)</f>
        <v>0</v>
      </c>
      <c r="K114" s="272" t="s">
        <v>137</v>
      </c>
      <c r="L114" s="277"/>
      <c r="M114" s="278" t="s">
        <v>21</v>
      </c>
      <c r="N114" s="279" t="s">
        <v>46</v>
      </c>
      <c r="O114" s="46"/>
      <c r="P114" s="230">
        <f>O114*H114</f>
        <v>0</v>
      </c>
      <c r="Q114" s="230">
        <v>0.0019</v>
      </c>
      <c r="R114" s="230">
        <f>Q114*H114</f>
        <v>0.5893628999999999</v>
      </c>
      <c r="S114" s="230">
        <v>0</v>
      </c>
      <c r="T114" s="231">
        <f>S114*H114</f>
        <v>0</v>
      </c>
      <c r="AR114" s="23" t="s">
        <v>238</v>
      </c>
      <c r="AT114" s="23" t="s">
        <v>235</v>
      </c>
      <c r="AU114" s="23" t="s">
        <v>85</v>
      </c>
      <c r="AY114" s="23" t="s">
        <v>130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" t="s">
        <v>83</v>
      </c>
      <c r="BK114" s="232">
        <f>ROUND(I114*H114,2)</f>
        <v>0</v>
      </c>
      <c r="BL114" s="23" t="s">
        <v>164</v>
      </c>
      <c r="BM114" s="23" t="s">
        <v>252</v>
      </c>
    </row>
    <row r="115" spans="2:51" s="11" customFormat="1" ht="13.5">
      <c r="B115" s="233"/>
      <c r="C115" s="234"/>
      <c r="D115" s="235" t="s">
        <v>150</v>
      </c>
      <c r="E115" s="234"/>
      <c r="F115" s="236" t="s">
        <v>253</v>
      </c>
      <c r="G115" s="234"/>
      <c r="H115" s="237">
        <v>310.191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150</v>
      </c>
      <c r="AU115" s="243" t="s">
        <v>85</v>
      </c>
      <c r="AV115" s="11" t="s">
        <v>85</v>
      </c>
      <c r="AW115" s="11" t="s">
        <v>6</v>
      </c>
      <c r="AX115" s="11" t="s">
        <v>83</v>
      </c>
      <c r="AY115" s="243" t="s">
        <v>130</v>
      </c>
    </row>
    <row r="116" spans="2:65" s="1" customFormat="1" ht="25.5" customHeight="1">
      <c r="B116" s="45"/>
      <c r="C116" s="221" t="s">
        <v>171</v>
      </c>
      <c r="D116" s="221" t="s">
        <v>133</v>
      </c>
      <c r="E116" s="222" t="s">
        <v>254</v>
      </c>
      <c r="F116" s="223" t="s">
        <v>255</v>
      </c>
      <c r="G116" s="224" t="s">
        <v>256</v>
      </c>
      <c r="H116" s="225">
        <v>26</v>
      </c>
      <c r="I116" s="226"/>
      <c r="J116" s="227">
        <f>ROUND(I116*H116,2)</f>
        <v>0</v>
      </c>
      <c r="K116" s="223" t="s">
        <v>137</v>
      </c>
      <c r="L116" s="71"/>
      <c r="M116" s="228" t="s">
        <v>21</v>
      </c>
      <c r="N116" s="229" t="s">
        <v>46</v>
      </c>
      <c r="O116" s="46"/>
      <c r="P116" s="230">
        <f>O116*H116</f>
        <v>0</v>
      </c>
      <c r="Q116" s="230">
        <v>0.00112</v>
      </c>
      <c r="R116" s="230">
        <f>Q116*H116</f>
        <v>0.029119999999999997</v>
      </c>
      <c r="S116" s="230">
        <v>0</v>
      </c>
      <c r="T116" s="231">
        <f>S116*H116</f>
        <v>0</v>
      </c>
      <c r="AR116" s="23" t="s">
        <v>164</v>
      </c>
      <c r="AT116" s="23" t="s">
        <v>133</v>
      </c>
      <c r="AU116" s="23" t="s">
        <v>85</v>
      </c>
      <c r="AY116" s="23" t="s">
        <v>130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3" t="s">
        <v>83</v>
      </c>
      <c r="BK116" s="232">
        <f>ROUND(I116*H116,2)</f>
        <v>0</v>
      </c>
      <c r="BL116" s="23" t="s">
        <v>164</v>
      </c>
      <c r="BM116" s="23" t="s">
        <v>257</v>
      </c>
    </row>
    <row r="117" spans="2:65" s="1" customFormat="1" ht="25.5" customHeight="1">
      <c r="B117" s="45"/>
      <c r="C117" s="221" t="s">
        <v>180</v>
      </c>
      <c r="D117" s="221" t="s">
        <v>133</v>
      </c>
      <c r="E117" s="222" t="s">
        <v>258</v>
      </c>
      <c r="F117" s="223" t="s">
        <v>259</v>
      </c>
      <c r="G117" s="224" t="s">
        <v>256</v>
      </c>
      <c r="H117" s="225">
        <v>26</v>
      </c>
      <c r="I117" s="226"/>
      <c r="J117" s="227">
        <f>ROUND(I117*H117,2)</f>
        <v>0</v>
      </c>
      <c r="K117" s="223" t="s">
        <v>137</v>
      </c>
      <c r="L117" s="71"/>
      <c r="M117" s="228" t="s">
        <v>21</v>
      </c>
      <c r="N117" s="229" t="s">
        <v>46</v>
      </c>
      <c r="O117" s="46"/>
      <c r="P117" s="230">
        <f>O117*H117</f>
        <v>0</v>
      </c>
      <c r="Q117" s="230">
        <v>0.0008</v>
      </c>
      <c r="R117" s="230">
        <f>Q117*H117</f>
        <v>0.020800000000000003</v>
      </c>
      <c r="S117" s="230">
        <v>0</v>
      </c>
      <c r="T117" s="231">
        <f>S117*H117</f>
        <v>0</v>
      </c>
      <c r="AR117" s="23" t="s">
        <v>164</v>
      </c>
      <c r="AT117" s="23" t="s">
        <v>133</v>
      </c>
      <c r="AU117" s="23" t="s">
        <v>85</v>
      </c>
      <c r="AY117" s="23" t="s">
        <v>130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83</v>
      </c>
      <c r="BK117" s="232">
        <f>ROUND(I117*H117,2)</f>
        <v>0</v>
      </c>
      <c r="BL117" s="23" t="s">
        <v>164</v>
      </c>
      <c r="BM117" s="23" t="s">
        <v>260</v>
      </c>
    </row>
    <row r="118" spans="2:65" s="1" customFormat="1" ht="25.5" customHeight="1">
      <c r="B118" s="45"/>
      <c r="C118" s="221" t="s">
        <v>188</v>
      </c>
      <c r="D118" s="221" t="s">
        <v>133</v>
      </c>
      <c r="E118" s="222" t="s">
        <v>261</v>
      </c>
      <c r="F118" s="223" t="s">
        <v>262</v>
      </c>
      <c r="G118" s="224" t="s">
        <v>256</v>
      </c>
      <c r="H118" s="225">
        <v>16</v>
      </c>
      <c r="I118" s="226"/>
      <c r="J118" s="227">
        <f>ROUND(I118*H118,2)</f>
        <v>0</v>
      </c>
      <c r="K118" s="223" t="s">
        <v>137</v>
      </c>
      <c r="L118" s="71"/>
      <c r="M118" s="228" t="s">
        <v>21</v>
      </c>
      <c r="N118" s="229" t="s">
        <v>46</v>
      </c>
      <c r="O118" s="46"/>
      <c r="P118" s="230">
        <f>O118*H118</f>
        <v>0</v>
      </c>
      <c r="Q118" s="230">
        <v>0.00278</v>
      </c>
      <c r="R118" s="230">
        <f>Q118*H118</f>
        <v>0.04448</v>
      </c>
      <c r="S118" s="230">
        <v>0</v>
      </c>
      <c r="T118" s="231">
        <f>S118*H118</f>
        <v>0</v>
      </c>
      <c r="AR118" s="23" t="s">
        <v>164</v>
      </c>
      <c r="AT118" s="23" t="s">
        <v>133</v>
      </c>
      <c r="AU118" s="23" t="s">
        <v>85</v>
      </c>
      <c r="AY118" s="23" t="s">
        <v>130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3" t="s">
        <v>83</v>
      </c>
      <c r="BK118" s="232">
        <f>ROUND(I118*H118,2)</f>
        <v>0</v>
      </c>
      <c r="BL118" s="23" t="s">
        <v>164</v>
      </c>
      <c r="BM118" s="23" t="s">
        <v>263</v>
      </c>
    </row>
    <row r="119" spans="2:65" s="1" customFormat="1" ht="38.25" customHeight="1">
      <c r="B119" s="45"/>
      <c r="C119" s="221" t="s">
        <v>195</v>
      </c>
      <c r="D119" s="221" t="s">
        <v>133</v>
      </c>
      <c r="E119" s="222" t="s">
        <v>264</v>
      </c>
      <c r="F119" s="223" t="s">
        <v>265</v>
      </c>
      <c r="G119" s="224" t="s">
        <v>136</v>
      </c>
      <c r="H119" s="225">
        <v>0.866</v>
      </c>
      <c r="I119" s="226"/>
      <c r="J119" s="227">
        <f>ROUND(I119*H119,2)</f>
        <v>0</v>
      </c>
      <c r="K119" s="223" t="s">
        <v>137</v>
      </c>
      <c r="L119" s="71"/>
      <c r="M119" s="228" t="s">
        <v>21</v>
      </c>
      <c r="N119" s="229" t="s">
        <v>46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3" t="s">
        <v>164</v>
      </c>
      <c r="AT119" s="23" t="s">
        <v>133</v>
      </c>
      <c r="AU119" s="23" t="s">
        <v>85</v>
      </c>
      <c r="AY119" s="23" t="s">
        <v>130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83</v>
      </c>
      <c r="BK119" s="232">
        <f>ROUND(I119*H119,2)</f>
        <v>0</v>
      </c>
      <c r="BL119" s="23" t="s">
        <v>164</v>
      </c>
      <c r="BM119" s="23" t="s">
        <v>266</v>
      </c>
    </row>
    <row r="120" spans="2:63" s="10" customFormat="1" ht="29.85" customHeight="1">
      <c r="B120" s="205"/>
      <c r="C120" s="206"/>
      <c r="D120" s="207" t="s">
        <v>74</v>
      </c>
      <c r="E120" s="219" t="s">
        <v>178</v>
      </c>
      <c r="F120" s="219" t="s">
        <v>179</v>
      </c>
      <c r="G120" s="206"/>
      <c r="H120" s="206"/>
      <c r="I120" s="209"/>
      <c r="J120" s="220">
        <f>BK120</f>
        <v>0</v>
      </c>
      <c r="K120" s="206"/>
      <c r="L120" s="211"/>
      <c r="M120" s="212"/>
      <c r="N120" s="213"/>
      <c r="O120" s="213"/>
      <c r="P120" s="214">
        <f>SUM(P121:P137)</f>
        <v>0</v>
      </c>
      <c r="Q120" s="213"/>
      <c r="R120" s="214">
        <f>SUM(R121:R137)</f>
        <v>11.265373330000001</v>
      </c>
      <c r="S120" s="213"/>
      <c r="T120" s="215">
        <f>SUM(T121:T137)</f>
        <v>0</v>
      </c>
      <c r="AR120" s="216" t="s">
        <v>85</v>
      </c>
      <c r="AT120" s="217" t="s">
        <v>74</v>
      </c>
      <c r="AU120" s="217" t="s">
        <v>83</v>
      </c>
      <c r="AY120" s="216" t="s">
        <v>130</v>
      </c>
      <c r="BK120" s="218">
        <f>SUM(BK121:BK137)</f>
        <v>0</v>
      </c>
    </row>
    <row r="121" spans="2:65" s="1" customFormat="1" ht="38.25" customHeight="1">
      <c r="B121" s="45"/>
      <c r="C121" s="221" t="s">
        <v>203</v>
      </c>
      <c r="D121" s="221" t="s">
        <v>133</v>
      </c>
      <c r="E121" s="222" t="s">
        <v>267</v>
      </c>
      <c r="F121" s="223" t="s">
        <v>268</v>
      </c>
      <c r="G121" s="224" t="s">
        <v>163</v>
      </c>
      <c r="H121" s="225">
        <v>254.89</v>
      </c>
      <c r="I121" s="226"/>
      <c r="J121" s="227">
        <f>ROUND(I121*H121,2)</f>
        <v>0</v>
      </c>
      <c r="K121" s="223" t="s">
        <v>137</v>
      </c>
      <c r="L121" s="71"/>
      <c r="M121" s="228" t="s">
        <v>21</v>
      </c>
      <c r="N121" s="229" t="s">
        <v>46</v>
      </c>
      <c r="O121" s="46"/>
      <c r="P121" s="230">
        <f>O121*H121</f>
        <v>0</v>
      </c>
      <c r="Q121" s="230">
        <v>1E-05</v>
      </c>
      <c r="R121" s="230">
        <f>Q121*H121</f>
        <v>0.0025489</v>
      </c>
      <c r="S121" s="230">
        <v>0</v>
      </c>
      <c r="T121" s="231">
        <f>S121*H121</f>
        <v>0</v>
      </c>
      <c r="AR121" s="23" t="s">
        <v>164</v>
      </c>
      <c r="AT121" s="23" t="s">
        <v>133</v>
      </c>
      <c r="AU121" s="23" t="s">
        <v>85</v>
      </c>
      <c r="AY121" s="23" t="s">
        <v>130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3" t="s">
        <v>83</v>
      </c>
      <c r="BK121" s="232">
        <f>ROUND(I121*H121,2)</f>
        <v>0</v>
      </c>
      <c r="BL121" s="23" t="s">
        <v>164</v>
      </c>
      <c r="BM121" s="23" t="s">
        <v>269</v>
      </c>
    </row>
    <row r="122" spans="2:51" s="12" customFormat="1" ht="13.5">
      <c r="B122" s="244"/>
      <c r="C122" s="245"/>
      <c r="D122" s="235" t="s">
        <v>150</v>
      </c>
      <c r="E122" s="246" t="s">
        <v>21</v>
      </c>
      <c r="F122" s="247" t="s">
        <v>166</v>
      </c>
      <c r="G122" s="245"/>
      <c r="H122" s="246" t="s">
        <v>21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150</v>
      </c>
      <c r="AU122" s="253" t="s">
        <v>85</v>
      </c>
      <c r="AV122" s="12" t="s">
        <v>83</v>
      </c>
      <c r="AW122" s="12" t="s">
        <v>39</v>
      </c>
      <c r="AX122" s="12" t="s">
        <v>75</v>
      </c>
      <c r="AY122" s="253" t="s">
        <v>130</v>
      </c>
    </row>
    <row r="123" spans="2:51" s="12" customFormat="1" ht="13.5">
      <c r="B123" s="244"/>
      <c r="C123" s="245"/>
      <c r="D123" s="235" t="s">
        <v>150</v>
      </c>
      <c r="E123" s="246" t="s">
        <v>21</v>
      </c>
      <c r="F123" s="247" t="s">
        <v>270</v>
      </c>
      <c r="G123" s="245"/>
      <c r="H123" s="246" t="s">
        <v>21</v>
      </c>
      <c r="I123" s="248"/>
      <c r="J123" s="245"/>
      <c r="K123" s="245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150</v>
      </c>
      <c r="AU123" s="253" t="s">
        <v>85</v>
      </c>
      <c r="AV123" s="12" t="s">
        <v>83</v>
      </c>
      <c r="AW123" s="12" t="s">
        <v>39</v>
      </c>
      <c r="AX123" s="12" t="s">
        <v>75</v>
      </c>
      <c r="AY123" s="253" t="s">
        <v>130</v>
      </c>
    </row>
    <row r="124" spans="2:51" s="12" customFormat="1" ht="13.5">
      <c r="B124" s="244"/>
      <c r="C124" s="245"/>
      <c r="D124" s="235" t="s">
        <v>150</v>
      </c>
      <c r="E124" s="246" t="s">
        <v>21</v>
      </c>
      <c r="F124" s="247" t="s">
        <v>233</v>
      </c>
      <c r="G124" s="245"/>
      <c r="H124" s="246" t="s">
        <v>21</v>
      </c>
      <c r="I124" s="248"/>
      <c r="J124" s="245"/>
      <c r="K124" s="245"/>
      <c r="L124" s="249"/>
      <c r="M124" s="250"/>
      <c r="N124" s="251"/>
      <c r="O124" s="251"/>
      <c r="P124" s="251"/>
      <c r="Q124" s="251"/>
      <c r="R124" s="251"/>
      <c r="S124" s="251"/>
      <c r="T124" s="252"/>
      <c r="AT124" s="253" t="s">
        <v>150</v>
      </c>
      <c r="AU124" s="253" t="s">
        <v>85</v>
      </c>
      <c r="AV124" s="12" t="s">
        <v>83</v>
      </c>
      <c r="AW124" s="12" t="s">
        <v>39</v>
      </c>
      <c r="AX124" s="12" t="s">
        <v>75</v>
      </c>
      <c r="AY124" s="253" t="s">
        <v>130</v>
      </c>
    </row>
    <row r="125" spans="2:51" s="11" customFormat="1" ht="13.5">
      <c r="B125" s="233"/>
      <c r="C125" s="234"/>
      <c r="D125" s="235" t="s">
        <v>150</v>
      </c>
      <c r="E125" s="254" t="s">
        <v>21</v>
      </c>
      <c r="F125" s="236" t="s">
        <v>234</v>
      </c>
      <c r="G125" s="234"/>
      <c r="H125" s="237">
        <v>254.89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150</v>
      </c>
      <c r="AU125" s="243" t="s">
        <v>85</v>
      </c>
      <c r="AV125" s="11" t="s">
        <v>85</v>
      </c>
      <c r="AW125" s="11" t="s">
        <v>39</v>
      </c>
      <c r="AX125" s="11" t="s">
        <v>75</v>
      </c>
      <c r="AY125" s="243" t="s">
        <v>130</v>
      </c>
    </row>
    <row r="126" spans="2:51" s="13" customFormat="1" ht="13.5">
      <c r="B126" s="255"/>
      <c r="C126" s="256"/>
      <c r="D126" s="235" t="s">
        <v>150</v>
      </c>
      <c r="E126" s="257" t="s">
        <v>21</v>
      </c>
      <c r="F126" s="258" t="s">
        <v>170</v>
      </c>
      <c r="G126" s="256"/>
      <c r="H126" s="259">
        <v>254.89</v>
      </c>
      <c r="I126" s="260"/>
      <c r="J126" s="256"/>
      <c r="K126" s="256"/>
      <c r="L126" s="261"/>
      <c r="M126" s="262"/>
      <c r="N126" s="263"/>
      <c r="O126" s="263"/>
      <c r="P126" s="263"/>
      <c r="Q126" s="263"/>
      <c r="R126" s="263"/>
      <c r="S126" s="263"/>
      <c r="T126" s="264"/>
      <c r="AT126" s="265" t="s">
        <v>150</v>
      </c>
      <c r="AU126" s="265" t="s">
        <v>85</v>
      </c>
      <c r="AV126" s="13" t="s">
        <v>138</v>
      </c>
      <c r="AW126" s="13" t="s">
        <v>39</v>
      </c>
      <c r="AX126" s="13" t="s">
        <v>83</v>
      </c>
      <c r="AY126" s="265" t="s">
        <v>130</v>
      </c>
    </row>
    <row r="127" spans="2:65" s="1" customFormat="1" ht="16.5" customHeight="1">
      <c r="B127" s="45"/>
      <c r="C127" s="270" t="s">
        <v>208</v>
      </c>
      <c r="D127" s="270" t="s">
        <v>235</v>
      </c>
      <c r="E127" s="271" t="s">
        <v>271</v>
      </c>
      <c r="F127" s="272" t="s">
        <v>272</v>
      </c>
      <c r="G127" s="273" t="s">
        <v>163</v>
      </c>
      <c r="H127" s="274">
        <v>280.379</v>
      </c>
      <c r="I127" s="275"/>
      <c r="J127" s="276">
        <f>ROUND(I127*H127,2)</f>
        <v>0</v>
      </c>
      <c r="K127" s="272" t="s">
        <v>137</v>
      </c>
      <c r="L127" s="277"/>
      <c r="M127" s="278" t="s">
        <v>21</v>
      </c>
      <c r="N127" s="279" t="s">
        <v>46</v>
      </c>
      <c r="O127" s="46"/>
      <c r="P127" s="230">
        <f>O127*H127</f>
        <v>0</v>
      </c>
      <c r="Q127" s="230">
        <v>0.00017</v>
      </c>
      <c r="R127" s="230">
        <f>Q127*H127</f>
        <v>0.04766443000000001</v>
      </c>
      <c r="S127" s="230">
        <v>0</v>
      </c>
      <c r="T127" s="231">
        <f>S127*H127</f>
        <v>0</v>
      </c>
      <c r="AR127" s="23" t="s">
        <v>238</v>
      </c>
      <c r="AT127" s="23" t="s">
        <v>235</v>
      </c>
      <c r="AU127" s="23" t="s">
        <v>85</v>
      </c>
      <c r="AY127" s="23" t="s">
        <v>130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83</v>
      </c>
      <c r="BK127" s="232">
        <f>ROUND(I127*H127,2)</f>
        <v>0</v>
      </c>
      <c r="BL127" s="23" t="s">
        <v>164</v>
      </c>
      <c r="BM127" s="23" t="s">
        <v>273</v>
      </c>
    </row>
    <row r="128" spans="2:51" s="11" customFormat="1" ht="13.5">
      <c r="B128" s="233"/>
      <c r="C128" s="234"/>
      <c r="D128" s="235" t="s">
        <v>150</v>
      </c>
      <c r="E128" s="234"/>
      <c r="F128" s="236" t="s">
        <v>274</v>
      </c>
      <c r="G128" s="234"/>
      <c r="H128" s="237">
        <v>280.379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150</v>
      </c>
      <c r="AU128" s="243" t="s">
        <v>85</v>
      </c>
      <c r="AV128" s="11" t="s">
        <v>85</v>
      </c>
      <c r="AW128" s="11" t="s">
        <v>6</v>
      </c>
      <c r="AX128" s="11" t="s">
        <v>83</v>
      </c>
      <c r="AY128" s="243" t="s">
        <v>130</v>
      </c>
    </row>
    <row r="129" spans="2:65" s="1" customFormat="1" ht="25.5" customHeight="1">
      <c r="B129" s="45"/>
      <c r="C129" s="221" t="s">
        <v>213</v>
      </c>
      <c r="D129" s="221" t="s">
        <v>133</v>
      </c>
      <c r="E129" s="222" t="s">
        <v>275</v>
      </c>
      <c r="F129" s="223" t="s">
        <v>276</v>
      </c>
      <c r="G129" s="224" t="s">
        <v>163</v>
      </c>
      <c r="H129" s="225">
        <v>509.78</v>
      </c>
      <c r="I129" s="226"/>
      <c r="J129" s="227">
        <f>ROUND(I129*H129,2)</f>
        <v>0</v>
      </c>
      <c r="K129" s="223" t="s">
        <v>137</v>
      </c>
      <c r="L129" s="71"/>
      <c r="M129" s="228" t="s">
        <v>21</v>
      </c>
      <c r="N129" s="229" t="s">
        <v>46</v>
      </c>
      <c r="O129" s="46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3" t="s">
        <v>164</v>
      </c>
      <c r="AT129" s="23" t="s">
        <v>133</v>
      </c>
      <c r="AU129" s="23" t="s">
        <v>85</v>
      </c>
      <c r="AY129" s="23" t="s">
        <v>130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83</v>
      </c>
      <c r="BK129" s="232">
        <f>ROUND(I129*H129,2)</f>
        <v>0</v>
      </c>
      <c r="BL129" s="23" t="s">
        <v>164</v>
      </c>
      <c r="BM129" s="23" t="s">
        <v>277</v>
      </c>
    </row>
    <row r="130" spans="2:51" s="12" customFormat="1" ht="13.5">
      <c r="B130" s="244"/>
      <c r="C130" s="245"/>
      <c r="D130" s="235" t="s">
        <v>150</v>
      </c>
      <c r="E130" s="246" t="s">
        <v>21</v>
      </c>
      <c r="F130" s="247" t="s">
        <v>166</v>
      </c>
      <c r="G130" s="245"/>
      <c r="H130" s="246" t="s">
        <v>21</v>
      </c>
      <c r="I130" s="248"/>
      <c r="J130" s="245"/>
      <c r="K130" s="245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150</v>
      </c>
      <c r="AU130" s="253" t="s">
        <v>85</v>
      </c>
      <c r="AV130" s="12" t="s">
        <v>83</v>
      </c>
      <c r="AW130" s="12" t="s">
        <v>39</v>
      </c>
      <c r="AX130" s="12" t="s">
        <v>75</v>
      </c>
      <c r="AY130" s="253" t="s">
        <v>130</v>
      </c>
    </row>
    <row r="131" spans="2:51" s="12" customFormat="1" ht="13.5">
      <c r="B131" s="244"/>
      <c r="C131" s="245"/>
      <c r="D131" s="235" t="s">
        <v>150</v>
      </c>
      <c r="E131" s="246" t="s">
        <v>21</v>
      </c>
      <c r="F131" s="247" t="s">
        <v>278</v>
      </c>
      <c r="G131" s="245"/>
      <c r="H131" s="246" t="s">
        <v>21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150</v>
      </c>
      <c r="AU131" s="253" t="s">
        <v>85</v>
      </c>
      <c r="AV131" s="12" t="s">
        <v>83</v>
      </c>
      <c r="AW131" s="12" t="s">
        <v>39</v>
      </c>
      <c r="AX131" s="12" t="s">
        <v>75</v>
      </c>
      <c r="AY131" s="253" t="s">
        <v>130</v>
      </c>
    </row>
    <row r="132" spans="2:51" s="12" customFormat="1" ht="13.5">
      <c r="B132" s="244"/>
      <c r="C132" s="245"/>
      <c r="D132" s="235" t="s">
        <v>150</v>
      </c>
      <c r="E132" s="246" t="s">
        <v>21</v>
      </c>
      <c r="F132" s="247" t="s">
        <v>233</v>
      </c>
      <c r="G132" s="245"/>
      <c r="H132" s="246" t="s">
        <v>21</v>
      </c>
      <c r="I132" s="248"/>
      <c r="J132" s="245"/>
      <c r="K132" s="245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150</v>
      </c>
      <c r="AU132" s="253" t="s">
        <v>85</v>
      </c>
      <c r="AV132" s="12" t="s">
        <v>83</v>
      </c>
      <c r="AW132" s="12" t="s">
        <v>39</v>
      </c>
      <c r="AX132" s="12" t="s">
        <v>75</v>
      </c>
      <c r="AY132" s="253" t="s">
        <v>130</v>
      </c>
    </row>
    <row r="133" spans="2:51" s="11" customFormat="1" ht="13.5">
      <c r="B133" s="233"/>
      <c r="C133" s="234"/>
      <c r="D133" s="235" t="s">
        <v>150</v>
      </c>
      <c r="E133" s="254" t="s">
        <v>21</v>
      </c>
      <c r="F133" s="236" t="s">
        <v>279</v>
      </c>
      <c r="G133" s="234"/>
      <c r="H133" s="237">
        <v>509.78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150</v>
      </c>
      <c r="AU133" s="243" t="s">
        <v>85</v>
      </c>
      <c r="AV133" s="11" t="s">
        <v>85</v>
      </c>
      <c r="AW133" s="11" t="s">
        <v>39</v>
      </c>
      <c r="AX133" s="11" t="s">
        <v>75</v>
      </c>
      <c r="AY133" s="243" t="s">
        <v>130</v>
      </c>
    </row>
    <row r="134" spans="2:51" s="13" customFormat="1" ht="13.5">
      <c r="B134" s="255"/>
      <c r="C134" s="256"/>
      <c r="D134" s="235" t="s">
        <v>150</v>
      </c>
      <c r="E134" s="257" t="s">
        <v>21</v>
      </c>
      <c r="F134" s="258" t="s">
        <v>170</v>
      </c>
      <c r="G134" s="256"/>
      <c r="H134" s="259">
        <v>509.78</v>
      </c>
      <c r="I134" s="260"/>
      <c r="J134" s="256"/>
      <c r="K134" s="256"/>
      <c r="L134" s="261"/>
      <c r="M134" s="262"/>
      <c r="N134" s="263"/>
      <c r="O134" s="263"/>
      <c r="P134" s="263"/>
      <c r="Q134" s="263"/>
      <c r="R134" s="263"/>
      <c r="S134" s="263"/>
      <c r="T134" s="264"/>
      <c r="AT134" s="265" t="s">
        <v>150</v>
      </c>
      <c r="AU134" s="265" t="s">
        <v>85</v>
      </c>
      <c r="AV134" s="13" t="s">
        <v>138</v>
      </c>
      <c r="AW134" s="13" t="s">
        <v>39</v>
      </c>
      <c r="AX134" s="13" t="s">
        <v>83</v>
      </c>
      <c r="AY134" s="265" t="s">
        <v>130</v>
      </c>
    </row>
    <row r="135" spans="2:65" s="1" customFormat="1" ht="25.5" customHeight="1">
      <c r="B135" s="45"/>
      <c r="C135" s="270" t="s">
        <v>280</v>
      </c>
      <c r="D135" s="270" t="s">
        <v>235</v>
      </c>
      <c r="E135" s="271" t="s">
        <v>281</v>
      </c>
      <c r="F135" s="272" t="s">
        <v>282</v>
      </c>
      <c r="G135" s="273" t="s">
        <v>163</v>
      </c>
      <c r="H135" s="274">
        <v>560.758</v>
      </c>
      <c r="I135" s="275"/>
      <c r="J135" s="276">
        <f>ROUND(I135*H135,2)</f>
        <v>0</v>
      </c>
      <c r="K135" s="272" t="s">
        <v>137</v>
      </c>
      <c r="L135" s="277"/>
      <c r="M135" s="278" t="s">
        <v>21</v>
      </c>
      <c r="N135" s="279" t="s">
        <v>46</v>
      </c>
      <c r="O135" s="46"/>
      <c r="P135" s="230">
        <f>O135*H135</f>
        <v>0</v>
      </c>
      <c r="Q135" s="230">
        <v>0.02</v>
      </c>
      <c r="R135" s="230">
        <f>Q135*H135</f>
        <v>11.215160000000001</v>
      </c>
      <c r="S135" s="230">
        <v>0</v>
      </c>
      <c r="T135" s="231">
        <f>S135*H135</f>
        <v>0</v>
      </c>
      <c r="AR135" s="23" t="s">
        <v>238</v>
      </c>
      <c r="AT135" s="23" t="s">
        <v>235</v>
      </c>
      <c r="AU135" s="23" t="s">
        <v>85</v>
      </c>
      <c r="AY135" s="23" t="s">
        <v>130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83</v>
      </c>
      <c r="BK135" s="232">
        <f>ROUND(I135*H135,2)</f>
        <v>0</v>
      </c>
      <c r="BL135" s="23" t="s">
        <v>164</v>
      </c>
      <c r="BM135" s="23" t="s">
        <v>283</v>
      </c>
    </row>
    <row r="136" spans="2:51" s="11" customFormat="1" ht="13.5">
      <c r="B136" s="233"/>
      <c r="C136" s="234"/>
      <c r="D136" s="235" t="s">
        <v>150</v>
      </c>
      <c r="E136" s="234"/>
      <c r="F136" s="236" t="s">
        <v>284</v>
      </c>
      <c r="G136" s="234"/>
      <c r="H136" s="237">
        <v>560.758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150</v>
      </c>
      <c r="AU136" s="243" t="s">
        <v>85</v>
      </c>
      <c r="AV136" s="11" t="s">
        <v>85</v>
      </c>
      <c r="AW136" s="11" t="s">
        <v>6</v>
      </c>
      <c r="AX136" s="11" t="s">
        <v>83</v>
      </c>
      <c r="AY136" s="243" t="s">
        <v>130</v>
      </c>
    </row>
    <row r="137" spans="2:65" s="1" customFormat="1" ht="38.25" customHeight="1">
      <c r="B137" s="45"/>
      <c r="C137" s="221" t="s">
        <v>10</v>
      </c>
      <c r="D137" s="221" t="s">
        <v>133</v>
      </c>
      <c r="E137" s="222" t="s">
        <v>285</v>
      </c>
      <c r="F137" s="223" t="s">
        <v>286</v>
      </c>
      <c r="G137" s="224" t="s">
        <v>136</v>
      </c>
      <c r="H137" s="225">
        <v>11.265</v>
      </c>
      <c r="I137" s="226"/>
      <c r="J137" s="227">
        <f>ROUND(I137*H137,2)</f>
        <v>0</v>
      </c>
      <c r="K137" s="223" t="s">
        <v>137</v>
      </c>
      <c r="L137" s="71"/>
      <c r="M137" s="228" t="s">
        <v>21</v>
      </c>
      <c r="N137" s="229" t="s">
        <v>46</v>
      </c>
      <c r="O137" s="46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3" t="s">
        <v>164</v>
      </c>
      <c r="AT137" s="23" t="s">
        <v>133</v>
      </c>
      <c r="AU137" s="23" t="s">
        <v>85</v>
      </c>
      <c r="AY137" s="23" t="s">
        <v>130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3" t="s">
        <v>83</v>
      </c>
      <c r="BK137" s="232">
        <f>ROUND(I137*H137,2)</f>
        <v>0</v>
      </c>
      <c r="BL137" s="23" t="s">
        <v>164</v>
      </c>
      <c r="BM137" s="23" t="s">
        <v>287</v>
      </c>
    </row>
    <row r="138" spans="2:63" s="10" customFormat="1" ht="29.85" customHeight="1">
      <c r="B138" s="205"/>
      <c r="C138" s="206"/>
      <c r="D138" s="207" t="s">
        <v>74</v>
      </c>
      <c r="E138" s="219" t="s">
        <v>186</v>
      </c>
      <c r="F138" s="219" t="s">
        <v>187</v>
      </c>
      <c r="G138" s="206"/>
      <c r="H138" s="206"/>
      <c r="I138" s="209"/>
      <c r="J138" s="220">
        <f>BK138</f>
        <v>0</v>
      </c>
      <c r="K138" s="206"/>
      <c r="L138" s="211"/>
      <c r="M138" s="212"/>
      <c r="N138" s="213"/>
      <c r="O138" s="213"/>
      <c r="P138" s="214">
        <f>P139</f>
        <v>0</v>
      </c>
      <c r="Q138" s="213"/>
      <c r="R138" s="214">
        <f>R139</f>
        <v>0</v>
      </c>
      <c r="S138" s="213"/>
      <c r="T138" s="215">
        <f>T139</f>
        <v>0</v>
      </c>
      <c r="AR138" s="216" t="s">
        <v>85</v>
      </c>
      <c r="AT138" s="217" t="s">
        <v>74</v>
      </c>
      <c r="AU138" s="217" t="s">
        <v>83</v>
      </c>
      <c r="AY138" s="216" t="s">
        <v>130</v>
      </c>
      <c r="BK138" s="218">
        <f>BK139</f>
        <v>0</v>
      </c>
    </row>
    <row r="139" spans="2:65" s="1" customFormat="1" ht="16.5" customHeight="1">
      <c r="B139" s="45"/>
      <c r="C139" s="221" t="s">
        <v>164</v>
      </c>
      <c r="D139" s="221" t="s">
        <v>133</v>
      </c>
      <c r="E139" s="222" t="s">
        <v>189</v>
      </c>
      <c r="F139" s="223" t="s">
        <v>288</v>
      </c>
      <c r="G139" s="224" t="s">
        <v>191</v>
      </c>
      <c r="H139" s="225">
        <v>1</v>
      </c>
      <c r="I139" s="226"/>
      <c r="J139" s="227">
        <f>ROUND(I139*H139,2)</f>
        <v>0</v>
      </c>
      <c r="K139" s="223" t="s">
        <v>21</v>
      </c>
      <c r="L139" s="71"/>
      <c r="M139" s="228" t="s">
        <v>21</v>
      </c>
      <c r="N139" s="229" t="s">
        <v>46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164</v>
      </c>
      <c r="AT139" s="23" t="s">
        <v>133</v>
      </c>
      <c r="AU139" s="23" t="s">
        <v>85</v>
      </c>
      <c r="AY139" s="23" t="s">
        <v>130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83</v>
      </c>
      <c r="BK139" s="232">
        <f>ROUND(I139*H139,2)</f>
        <v>0</v>
      </c>
      <c r="BL139" s="23" t="s">
        <v>164</v>
      </c>
      <c r="BM139" s="23" t="s">
        <v>289</v>
      </c>
    </row>
    <row r="140" spans="2:63" s="10" customFormat="1" ht="29.85" customHeight="1">
      <c r="B140" s="205"/>
      <c r="C140" s="206"/>
      <c r="D140" s="207" t="s">
        <v>74</v>
      </c>
      <c r="E140" s="219" t="s">
        <v>193</v>
      </c>
      <c r="F140" s="219" t="s">
        <v>194</v>
      </c>
      <c r="G140" s="206"/>
      <c r="H140" s="206"/>
      <c r="I140" s="209"/>
      <c r="J140" s="220">
        <f>BK140</f>
        <v>0</v>
      </c>
      <c r="K140" s="206"/>
      <c r="L140" s="211"/>
      <c r="M140" s="212"/>
      <c r="N140" s="213"/>
      <c r="O140" s="213"/>
      <c r="P140" s="214">
        <f>SUM(P141:P161)</f>
        <v>0</v>
      </c>
      <c r="Q140" s="213"/>
      <c r="R140" s="214">
        <f>SUM(R141:R161)</f>
        <v>0.7620393400000002</v>
      </c>
      <c r="S140" s="213"/>
      <c r="T140" s="215">
        <f>SUM(T141:T161)</f>
        <v>0</v>
      </c>
      <c r="AR140" s="216" t="s">
        <v>85</v>
      </c>
      <c r="AT140" s="217" t="s">
        <v>74</v>
      </c>
      <c r="AU140" s="217" t="s">
        <v>83</v>
      </c>
      <c r="AY140" s="216" t="s">
        <v>130</v>
      </c>
      <c r="BK140" s="218">
        <f>SUM(BK141:BK161)</f>
        <v>0</v>
      </c>
    </row>
    <row r="141" spans="2:65" s="1" customFormat="1" ht="38.25" customHeight="1">
      <c r="B141" s="45"/>
      <c r="C141" s="221" t="s">
        <v>290</v>
      </c>
      <c r="D141" s="221" t="s">
        <v>133</v>
      </c>
      <c r="E141" s="222" t="s">
        <v>291</v>
      </c>
      <c r="F141" s="223" t="s">
        <v>292</v>
      </c>
      <c r="G141" s="224" t="s">
        <v>293</v>
      </c>
      <c r="H141" s="225">
        <v>1.209</v>
      </c>
      <c r="I141" s="226"/>
      <c r="J141" s="227">
        <f>ROUND(I141*H141,2)</f>
        <v>0</v>
      </c>
      <c r="K141" s="223" t="s">
        <v>137</v>
      </c>
      <c r="L141" s="71"/>
      <c r="M141" s="228" t="s">
        <v>21</v>
      </c>
      <c r="N141" s="229" t="s">
        <v>46</v>
      </c>
      <c r="O141" s="46"/>
      <c r="P141" s="230">
        <f>O141*H141</f>
        <v>0</v>
      </c>
      <c r="Q141" s="230">
        <v>0.00189</v>
      </c>
      <c r="R141" s="230">
        <f>Q141*H141</f>
        <v>0.00228501</v>
      </c>
      <c r="S141" s="230">
        <v>0</v>
      </c>
      <c r="T141" s="231">
        <f>S141*H141</f>
        <v>0</v>
      </c>
      <c r="AR141" s="23" t="s">
        <v>164</v>
      </c>
      <c r="AT141" s="23" t="s">
        <v>133</v>
      </c>
      <c r="AU141" s="23" t="s">
        <v>85</v>
      </c>
      <c r="AY141" s="23" t="s">
        <v>130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83</v>
      </c>
      <c r="BK141" s="232">
        <f>ROUND(I141*H141,2)</f>
        <v>0</v>
      </c>
      <c r="BL141" s="23" t="s">
        <v>164</v>
      </c>
      <c r="BM141" s="23" t="s">
        <v>294</v>
      </c>
    </row>
    <row r="142" spans="2:51" s="12" customFormat="1" ht="13.5">
      <c r="B142" s="244"/>
      <c r="C142" s="245"/>
      <c r="D142" s="235" t="s">
        <v>150</v>
      </c>
      <c r="E142" s="246" t="s">
        <v>21</v>
      </c>
      <c r="F142" s="247" t="s">
        <v>166</v>
      </c>
      <c r="G142" s="245"/>
      <c r="H142" s="246" t="s">
        <v>21</v>
      </c>
      <c r="I142" s="248"/>
      <c r="J142" s="245"/>
      <c r="K142" s="245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150</v>
      </c>
      <c r="AU142" s="253" t="s">
        <v>85</v>
      </c>
      <c r="AV142" s="12" t="s">
        <v>83</v>
      </c>
      <c r="AW142" s="12" t="s">
        <v>39</v>
      </c>
      <c r="AX142" s="12" t="s">
        <v>75</v>
      </c>
      <c r="AY142" s="253" t="s">
        <v>130</v>
      </c>
    </row>
    <row r="143" spans="2:51" s="12" customFormat="1" ht="13.5">
      <c r="B143" s="244"/>
      <c r="C143" s="245"/>
      <c r="D143" s="235" t="s">
        <v>150</v>
      </c>
      <c r="E143" s="246" t="s">
        <v>21</v>
      </c>
      <c r="F143" s="247" t="s">
        <v>295</v>
      </c>
      <c r="G143" s="245"/>
      <c r="H143" s="246" t="s">
        <v>21</v>
      </c>
      <c r="I143" s="248"/>
      <c r="J143" s="245"/>
      <c r="K143" s="245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150</v>
      </c>
      <c r="AU143" s="253" t="s">
        <v>85</v>
      </c>
      <c r="AV143" s="12" t="s">
        <v>83</v>
      </c>
      <c r="AW143" s="12" t="s">
        <v>39</v>
      </c>
      <c r="AX143" s="12" t="s">
        <v>75</v>
      </c>
      <c r="AY143" s="253" t="s">
        <v>130</v>
      </c>
    </row>
    <row r="144" spans="2:51" s="12" customFormat="1" ht="13.5">
      <c r="B144" s="244"/>
      <c r="C144" s="245"/>
      <c r="D144" s="235" t="s">
        <v>150</v>
      </c>
      <c r="E144" s="246" t="s">
        <v>21</v>
      </c>
      <c r="F144" s="247" t="s">
        <v>230</v>
      </c>
      <c r="G144" s="245"/>
      <c r="H144" s="246" t="s">
        <v>21</v>
      </c>
      <c r="I144" s="248"/>
      <c r="J144" s="245"/>
      <c r="K144" s="245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150</v>
      </c>
      <c r="AU144" s="253" t="s">
        <v>85</v>
      </c>
      <c r="AV144" s="12" t="s">
        <v>83</v>
      </c>
      <c r="AW144" s="12" t="s">
        <v>39</v>
      </c>
      <c r="AX144" s="12" t="s">
        <v>75</v>
      </c>
      <c r="AY144" s="253" t="s">
        <v>130</v>
      </c>
    </row>
    <row r="145" spans="2:51" s="11" customFormat="1" ht="13.5">
      <c r="B145" s="233"/>
      <c r="C145" s="234"/>
      <c r="D145" s="235" t="s">
        <v>150</v>
      </c>
      <c r="E145" s="254" t="s">
        <v>21</v>
      </c>
      <c r="F145" s="236" t="s">
        <v>296</v>
      </c>
      <c r="G145" s="234"/>
      <c r="H145" s="237">
        <v>1.209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150</v>
      </c>
      <c r="AU145" s="243" t="s">
        <v>85</v>
      </c>
      <c r="AV145" s="11" t="s">
        <v>85</v>
      </c>
      <c r="AW145" s="11" t="s">
        <v>39</v>
      </c>
      <c r="AX145" s="11" t="s">
        <v>75</v>
      </c>
      <c r="AY145" s="243" t="s">
        <v>130</v>
      </c>
    </row>
    <row r="146" spans="2:51" s="13" customFormat="1" ht="13.5">
      <c r="B146" s="255"/>
      <c r="C146" s="256"/>
      <c r="D146" s="235" t="s">
        <v>150</v>
      </c>
      <c r="E146" s="257" t="s">
        <v>21</v>
      </c>
      <c r="F146" s="258" t="s">
        <v>170</v>
      </c>
      <c r="G146" s="256"/>
      <c r="H146" s="259">
        <v>1.209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AT146" s="265" t="s">
        <v>150</v>
      </c>
      <c r="AU146" s="265" t="s">
        <v>85</v>
      </c>
      <c r="AV146" s="13" t="s">
        <v>138</v>
      </c>
      <c r="AW146" s="13" t="s">
        <v>39</v>
      </c>
      <c r="AX146" s="13" t="s">
        <v>83</v>
      </c>
      <c r="AY146" s="265" t="s">
        <v>130</v>
      </c>
    </row>
    <row r="147" spans="2:65" s="1" customFormat="1" ht="25.5" customHeight="1">
      <c r="B147" s="45"/>
      <c r="C147" s="221" t="s">
        <v>297</v>
      </c>
      <c r="D147" s="221" t="s">
        <v>133</v>
      </c>
      <c r="E147" s="222" t="s">
        <v>298</v>
      </c>
      <c r="F147" s="223" t="s">
        <v>299</v>
      </c>
      <c r="G147" s="224" t="s">
        <v>163</v>
      </c>
      <c r="H147" s="225">
        <v>50.36</v>
      </c>
      <c r="I147" s="226"/>
      <c r="J147" s="227">
        <f>ROUND(I147*H147,2)</f>
        <v>0</v>
      </c>
      <c r="K147" s="223" t="s">
        <v>137</v>
      </c>
      <c r="L147" s="71"/>
      <c r="M147" s="228" t="s">
        <v>21</v>
      </c>
      <c r="N147" s="229" t="s">
        <v>46</v>
      </c>
      <c r="O147" s="46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3" t="s">
        <v>164</v>
      </c>
      <c r="AT147" s="23" t="s">
        <v>133</v>
      </c>
      <c r="AU147" s="23" t="s">
        <v>85</v>
      </c>
      <c r="AY147" s="23" t="s">
        <v>130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3" t="s">
        <v>83</v>
      </c>
      <c r="BK147" s="232">
        <f>ROUND(I147*H147,2)</f>
        <v>0</v>
      </c>
      <c r="BL147" s="23" t="s">
        <v>164</v>
      </c>
      <c r="BM147" s="23" t="s">
        <v>300</v>
      </c>
    </row>
    <row r="148" spans="2:51" s="12" customFormat="1" ht="13.5">
      <c r="B148" s="244"/>
      <c r="C148" s="245"/>
      <c r="D148" s="235" t="s">
        <v>150</v>
      </c>
      <c r="E148" s="246" t="s">
        <v>21</v>
      </c>
      <c r="F148" s="247" t="s">
        <v>166</v>
      </c>
      <c r="G148" s="245"/>
      <c r="H148" s="246" t="s">
        <v>21</v>
      </c>
      <c r="I148" s="248"/>
      <c r="J148" s="245"/>
      <c r="K148" s="245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150</v>
      </c>
      <c r="AU148" s="253" t="s">
        <v>85</v>
      </c>
      <c r="AV148" s="12" t="s">
        <v>83</v>
      </c>
      <c r="AW148" s="12" t="s">
        <v>39</v>
      </c>
      <c r="AX148" s="12" t="s">
        <v>75</v>
      </c>
      <c r="AY148" s="253" t="s">
        <v>130</v>
      </c>
    </row>
    <row r="149" spans="2:51" s="12" customFormat="1" ht="13.5">
      <c r="B149" s="244"/>
      <c r="C149" s="245"/>
      <c r="D149" s="235" t="s">
        <v>150</v>
      </c>
      <c r="E149" s="246" t="s">
        <v>21</v>
      </c>
      <c r="F149" s="247" t="s">
        <v>301</v>
      </c>
      <c r="G149" s="245"/>
      <c r="H149" s="246" t="s">
        <v>21</v>
      </c>
      <c r="I149" s="248"/>
      <c r="J149" s="245"/>
      <c r="K149" s="245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150</v>
      </c>
      <c r="AU149" s="253" t="s">
        <v>85</v>
      </c>
      <c r="AV149" s="12" t="s">
        <v>83</v>
      </c>
      <c r="AW149" s="12" t="s">
        <v>39</v>
      </c>
      <c r="AX149" s="12" t="s">
        <v>75</v>
      </c>
      <c r="AY149" s="253" t="s">
        <v>130</v>
      </c>
    </row>
    <row r="150" spans="2:51" s="12" customFormat="1" ht="13.5">
      <c r="B150" s="244"/>
      <c r="C150" s="245"/>
      <c r="D150" s="235" t="s">
        <v>150</v>
      </c>
      <c r="E150" s="246" t="s">
        <v>21</v>
      </c>
      <c r="F150" s="247" t="s">
        <v>230</v>
      </c>
      <c r="G150" s="245"/>
      <c r="H150" s="246" t="s">
        <v>21</v>
      </c>
      <c r="I150" s="248"/>
      <c r="J150" s="245"/>
      <c r="K150" s="245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150</v>
      </c>
      <c r="AU150" s="253" t="s">
        <v>85</v>
      </c>
      <c r="AV150" s="12" t="s">
        <v>83</v>
      </c>
      <c r="AW150" s="12" t="s">
        <v>39</v>
      </c>
      <c r="AX150" s="12" t="s">
        <v>75</v>
      </c>
      <c r="AY150" s="253" t="s">
        <v>130</v>
      </c>
    </row>
    <row r="151" spans="2:51" s="11" customFormat="1" ht="13.5">
      <c r="B151" s="233"/>
      <c r="C151" s="234"/>
      <c r="D151" s="235" t="s">
        <v>150</v>
      </c>
      <c r="E151" s="254" t="s">
        <v>217</v>
      </c>
      <c r="F151" s="236" t="s">
        <v>95</v>
      </c>
      <c r="G151" s="234"/>
      <c r="H151" s="237">
        <v>50.36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150</v>
      </c>
      <c r="AU151" s="243" t="s">
        <v>85</v>
      </c>
      <c r="AV151" s="11" t="s">
        <v>85</v>
      </c>
      <c r="AW151" s="11" t="s">
        <v>39</v>
      </c>
      <c r="AX151" s="11" t="s">
        <v>75</v>
      </c>
      <c r="AY151" s="243" t="s">
        <v>130</v>
      </c>
    </row>
    <row r="152" spans="2:51" s="13" customFormat="1" ht="13.5">
      <c r="B152" s="255"/>
      <c r="C152" s="256"/>
      <c r="D152" s="235" t="s">
        <v>150</v>
      </c>
      <c r="E152" s="257" t="s">
        <v>21</v>
      </c>
      <c r="F152" s="258" t="s">
        <v>170</v>
      </c>
      <c r="G152" s="256"/>
      <c r="H152" s="259">
        <v>50.36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AT152" s="265" t="s">
        <v>150</v>
      </c>
      <c r="AU152" s="265" t="s">
        <v>85</v>
      </c>
      <c r="AV152" s="13" t="s">
        <v>138</v>
      </c>
      <c r="AW152" s="13" t="s">
        <v>39</v>
      </c>
      <c r="AX152" s="13" t="s">
        <v>83</v>
      </c>
      <c r="AY152" s="265" t="s">
        <v>130</v>
      </c>
    </row>
    <row r="153" spans="2:65" s="1" customFormat="1" ht="16.5" customHeight="1">
      <c r="B153" s="45"/>
      <c r="C153" s="270" t="s">
        <v>302</v>
      </c>
      <c r="D153" s="270" t="s">
        <v>235</v>
      </c>
      <c r="E153" s="271" t="s">
        <v>303</v>
      </c>
      <c r="F153" s="272" t="s">
        <v>304</v>
      </c>
      <c r="G153" s="273" t="s">
        <v>293</v>
      </c>
      <c r="H153" s="274">
        <v>1.33</v>
      </c>
      <c r="I153" s="275"/>
      <c r="J153" s="276">
        <f>ROUND(I153*H153,2)</f>
        <v>0</v>
      </c>
      <c r="K153" s="272" t="s">
        <v>137</v>
      </c>
      <c r="L153" s="277"/>
      <c r="M153" s="278" t="s">
        <v>21</v>
      </c>
      <c r="N153" s="279" t="s">
        <v>46</v>
      </c>
      <c r="O153" s="46"/>
      <c r="P153" s="230">
        <f>O153*H153</f>
        <v>0</v>
      </c>
      <c r="Q153" s="230">
        <v>0.55</v>
      </c>
      <c r="R153" s="230">
        <f>Q153*H153</f>
        <v>0.7315000000000002</v>
      </c>
      <c r="S153" s="230">
        <v>0</v>
      </c>
      <c r="T153" s="231">
        <f>S153*H153</f>
        <v>0</v>
      </c>
      <c r="AR153" s="23" t="s">
        <v>238</v>
      </c>
      <c r="AT153" s="23" t="s">
        <v>235</v>
      </c>
      <c r="AU153" s="23" t="s">
        <v>85</v>
      </c>
      <c r="AY153" s="23" t="s">
        <v>130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83</v>
      </c>
      <c r="BK153" s="232">
        <f>ROUND(I153*H153,2)</f>
        <v>0</v>
      </c>
      <c r="BL153" s="23" t="s">
        <v>164</v>
      </c>
      <c r="BM153" s="23" t="s">
        <v>305</v>
      </c>
    </row>
    <row r="154" spans="2:51" s="12" customFormat="1" ht="13.5">
      <c r="B154" s="244"/>
      <c r="C154" s="245"/>
      <c r="D154" s="235" t="s">
        <v>150</v>
      </c>
      <c r="E154" s="246" t="s">
        <v>21</v>
      </c>
      <c r="F154" s="247" t="s">
        <v>166</v>
      </c>
      <c r="G154" s="245"/>
      <c r="H154" s="246" t="s">
        <v>21</v>
      </c>
      <c r="I154" s="248"/>
      <c r="J154" s="245"/>
      <c r="K154" s="245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150</v>
      </c>
      <c r="AU154" s="253" t="s">
        <v>85</v>
      </c>
      <c r="AV154" s="12" t="s">
        <v>83</v>
      </c>
      <c r="AW154" s="12" t="s">
        <v>39</v>
      </c>
      <c r="AX154" s="12" t="s">
        <v>75</v>
      </c>
      <c r="AY154" s="253" t="s">
        <v>130</v>
      </c>
    </row>
    <row r="155" spans="2:51" s="12" customFormat="1" ht="13.5">
      <c r="B155" s="244"/>
      <c r="C155" s="245"/>
      <c r="D155" s="235" t="s">
        <v>150</v>
      </c>
      <c r="E155" s="246" t="s">
        <v>21</v>
      </c>
      <c r="F155" s="247" t="s">
        <v>306</v>
      </c>
      <c r="G155" s="245"/>
      <c r="H155" s="246" t="s">
        <v>21</v>
      </c>
      <c r="I155" s="248"/>
      <c r="J155" s="245"/>
      <c r="K155" s="245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150</v>
      </c>
      <c r="AU155" s="253" t="s">
        <v>85</v>
      </c>
      <c r="AV155" s="12" t="s">
        <v>83</v>
      </c>
      <c r="AW155" s="12" t="s">
        <v>39</v>
      </c>
      <c r="AX155" s="12" t="s">
        <v>75</v>
      </c>
      <c r="AY155" s="253" t="s">
        <v>130</v>
      </c>
    </row>
    <row r="156" spans="2:51" s="12" customFormat="1" ht="13.5">
      <c r="B156" s="244"/>
      <c r="C156" s="245"/>
      <c r="D156" s="235" t="s">
        <v>150</v>
      </c>
      <c r="E156" s="246" t="s">
        <v>21</v>
      </c>
      <c r="F156" s="247" t="s">
        <v>230</v>
      </c>
      <c r="G156" s="245"/>
      <c r="H156" s="246" t="s">
        <v>21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150</v>
      </c>
      <c r="AU156" s="253" t="s">
        <v>85</v>
      </c>
      <c r="AV156" s="12" t="s">
        <v>83</v>
      </c>
      <c r="AW156" s="12" t="s">
        <v>39</v>
      </c>
      <c r="AX156" s="12" t="s">
        <v>75</v>
      </c>
      <c r="AY156" s="253" t="s">
        <v>130</v>
      </c>
    </row>
    <row r="157" spans="2:51" s="11" customFormat="1" ht="13.5">
      <c r="B157" s="233"/>
      <c r="C157" s="234"/>
      <c r="D157" s="235" t="s">
        <v>150</v>
      </c>
      <c r="E157" s="254" t="s">
        <v>21</v>
      </c>
      <c r="F157" s="236" t="s">
        <v>296</v>
      </c>
      <c r="G157" s="234"/>
      <c r="H157" s="237">
        <v>1.209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150</v>
      </c>
      <c r="AU157" s="243" t="s">
        <v>85</v>
      </c>
      <c r="AV157" s="11" t="s">
        <v>85</v>
      </c>
      <c r="AW157" s="11" t="s">
        <v>39</v>
      </c>
      <c r="AX157" s="11" t="s">
        <v>75</v>
      </c>
      <c r="AY157" s="243" t="s">
        <v>130</v>
      </c>
    </row>
    <row r="158" spans="2:51" s="13" customFormat="1" ht="13.5">
      <c r="B158" s="255"/>
      <c r="C158" s="256"/>
      <c r="D158" s="235" t="s">
        <v>150</v>
      </c>
      <c r="E158" s="257" t="s">
        <v>21</v>
      </c>
      <c r="F158" s="258" t="s">
        <v>170</v>
      </c>
      <c r="G158" s="256"/>
      <c r="H158" s="259">
        <v>1.209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AT158" s="265" t="s">
        <v>150</v>
      </c>
      <c r="AU158" s="265" t="s">
        <v>85</v>
      </c>
      <c r="AV158" s="13" t="s">
        <v>138</v>
      </c>
      <c r="AW158" s="13" t="s">
        <v>39</v>
      </c>
      <c r="AX158" s="13" t="s">
        <v>83</v>
      </c>
      <c r="AY158" s="265" t="s">
        <v>130</v>
      </c>
    </row>
    <row r="159" spans="2:51" s="11" customFormat="1" ht="13.5">
      <c r="B159" s="233"/>
      <c r="C159" s="234"/>
      <c r="D159" s="235" t="s">
        <v>150</v>
      </c>
      <c r="E159" s="234"/>
      <c r="F159" s="236" t="s">
        <v>307</v>
      </c>
      <c r="G159" s="234"/>
      <c r="H159" s="237">
        <v>1.33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150</v>
      </c>
      <c r="AU159" s="243" t="s">
        <v>85</v>
      </c>
      <c r="AV159" s="11" t="s">
        <v>85</v>
      </c>
      <c r="AW159" s="11" t="s">
        <v>6</v>
      </c>
      <c r="AX159" s="11" t="s">
        <v>83</v>
      </c>
      <c r="AY159" s="243" t="s">
        <v>130</v>
      </c>
    </row>
    <row r="160" spans="2:65" s="1" customFormat="1" ht="25.5" customHeight="1">
      <c r="B160" s="45"/>
      <c r="C160" s="221" t="s">
        <v>308</v>
      </c>
      <c r="D160" s="221" t="s">
        <v>133</v>
      </c>
      <c r="E160" s="222" t="s">
        <v>309</v>
      </c>
      <c r="F160" s="223" t="s">
        <v>310</v>
      </c>
      <c r="G160" s="224" t="s">
        <v>293</v>
      </c>
      <c r="H160" s="225">
        <v>1.209</v>
      </c>
      <c r="I160" s="226"/>
      <c r="J160" s="227">
        <f>ROUND(I160*H160,2)</f>
        <v>0</v>
      </c>
      <c r="K160" s="223" t="s">
        <v>137</v>
      </c>
      <c r="L160" s="71"/>
      <c r="M160" s="228" t="s">
        <v>21</v>
      </c>
      <c r="N160" s="229" t="s">
        <v>46</v>
      </c>
      <c r="O160" s="46"/>
      <c r="P160" s="230">
        <f>O160*H160</f>
        <v>0</v>
      </c>
      <c r="Q160" s="230">
        <v>0.02337</v>
      </c>
      <c r="R160" s="230">
        <f>Q160*H160</f>
        <v>0.02825433</v>
      </c>
      <c r="S160" s="230">
        <v>0</v>
      </c>
      <c r="T160" s="231">
        <f>S160*H160</f>
        <v>0</v>
      </c>
      <c r="AR160" s="23" t="s">
        <v>164</v>
      </c>
      <c r="AT160" s="23" t="s">
        <v>133</v>
      </c>
      <c r="AU160" s="23" t="s">
        <v>85</v>
      </c>
      <c r="AY160" s="23" t="s">
        <v>130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83</v>
      </c>
      <c r="BK160" s="232">
        <f>ROUND(I160*H160,2)</f>
        <v>0</v>
      </c>
      <c r="BL160" s="23" t="s">
        <v>164</v>
      </c>
      <c r="BM160" s="23" t="s">
        <v>311</v>
      </c>
    </row>
    <row r="161" spans="2:65" s="1" customFormat="1" ht="38.25" customHeight="1">
      <c r="B161" s="45"/>
      <c r="C161" s="221" t="s">
        <v>9</v>
      </c>
      <c r="D161" s="221" t="s">
        <v>133</v>
      </c>
      <c r="E161" s="222" t="s">
        <v>312</v>
      </c>
      <c r="F161" s="223" t="s">
        <v>313</v>
      </c>
      <c r="G161" s="224" t="s">
        <v>136</v>
      </c>
      <c r="H161" s="225">
        <v>0.762</v>
      </c>
      <c r="I161" s="226"/>
      <c r="J161" s="227">
        <f>ROUND(I161*H161,2)</f>
        <v>0</v>
      </c>
      <c r="K161" s="223" t="s">
        <v>137</v>
      </c>
      <c r="L161" s="71"/>
      <c r="M161" s="228" t="s">
        <v>21</v>
      </c>
      <c r="N161" s="229" t="s">
        <v>46</v>
      </c>
      <c r="O161" s="46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3" t="s">
        <v>164</v>
      </c>
      <c r="AT161" s="23" t="s">
        <v>133</v>
      </c>
      <c r="AU161" s="23" t="s">
        <v>85</v>
      </c>
      <c r="AY161" s="23" t="s">
        <v>130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83</v>
      </c>
      <c r="BK161" s="232">
        <f>ROUND(I161*H161,2)</f>
        <v>0</v>
      </c>
      <c r="BL161" s="23" t="s">
        <v>164</v>
      </c>
      <c r="BM161" s="23" t="s">
        <v>314</v>
      </c>
    </row>
    <row r="162" spans="2:63" s="10" customFormat="1" ht="29.85" customHeight="1">
      <c r="B162" s="205"/>
      <c r="C162" s="206"/>
      <c r="D162" s="207" t="s">
        <v>74</v>
      </c>
      <c r="E162" s="219" t="s">
        <v>201</v>
      </c>
      <c r="F162" s="219" t="s">
        <v>202</v>
      </c>
      <c r="G162" s="206"/>
      <c r="H162" s="206"/>
      <c r="I162" s="209"/>
      <c r="J162" s="220">
        <f>BK162</f>
        <v>0</v>
      </c>
      <c r="K162" s="206"/>
      <c r="L162" s="211"/>
      <c r="M162" s="212"/>
      <c r="N162" s="213"/>
      <c r="O162" s="213"/>
      <c r="P162" s="214">
        <f>SUM(P163:P211)</f>
        <v>0</v>
      </c>
      <c r="Q162" s="213"/>
      <c r="R162" s="214">
        <f>SUM(R163:R211)</f>
        <v>0.5301787</v>
      </c>
      <c r="S162" s="213"/>
      <c r="T162" s="215">
        <f>SUM(T163:T211)</f>
        <v>0</v>
      </c>
      <c r="AR162" s="216" t="s">
        <v>85</v>
      </c>
      <c r="AT162" s="217" t="s">
        <v>74</v>
      </c>
      <c r="AU162" s="217" t="s">
        <v>83</v>
      </c>
      <c r="AY162" s="216" t="s">
        <v>130</v>
      </c>
      <c r="BK162" s="218">
        <f>SUM(BK163:BK211)</f>
        <v>0</v>
      </c>
    </row>
    <row r="163" spans="2:65" s="1" customFormat="1" ht="16.5" customHeight="1">
      <c r="B163" s="45"/>
      <c r="C163" s="221" t="s">
        <v>315</v>
      </c>
      <c r="D163" s="221" t="s">
        <v>133</v>
      </c>
      <c r="E163" s="222" t="s">
        <v>316</v>
      </c>
      <c r="F163" s="223" t="s">
        <v>317</v>
      </c>
      <c r="G163" s="224" t="s">
        <v>174</v>
      </c>
      <c r="H163" s="225">
        <v>50.36</v>
      </c>
      <c r="I163" s="226"/>
      <c r="J163" s="227">
        <f>ROUND(I163*H163,2)</f>
        <v>0</v>
      </c>
      <c r="K163" s="223" t="s">
        <v>137</v>
      </c>
      <c r="L163" s="71"/>
      <c r="M163" s="228" t="s">
        <v>21</v>
      </c>
      <c r="N163" s="229" t="s">
        <v>46</v>
      </c>
      <c r="O163" s="46"/>
      <c r="P163" s="230">
        <f>O163*H163</f>
        <v>0</v>
      </c>
      <c r="Q163" s="230">
        <v>0.00063</v>
      </c>
      <c r="R163" s="230">
        <f>Q163*H163</f>
        <v>0.0317268</v>
      </c>
      <c r="S163" s="230">
        <v>0</v>
      </c>
      <c r="T163" s="231">
        <f>S163*H163</f>
        <v>0</v>
      </c>
      <c r="AR163" s="23" t="s">
        <v>164</v>
      </c>
      <c r="AT163" s="23" t="s">
        <v>133</v>
      </c>
      <c r="AU163" s="23" t="s">
        <v>85</v>
      </c>
      <c r="AY163" s="23" t="s">
        <v>130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3" t="s">
        <v>83</v>
      </c>
      <c r="BK163" s="232">
        <f>ROUND(I163*H163,2)</f>
        <v>0</v>
      </c>
      <c r="BL163" s="23" t="s">
        <v>164</v>
      </c>
      <c r="BM163" s="23" t="s">
        <v>318</v>
      </c>
    </row>
    <row r="164" spans="2:51" s="12" customFormat="1" ht="13.5">
      <c r="B164" s="244"/>
      <c r="C164" s="245"/>
      <c r="D164" s="235" t="s">
        <v>150</v>
      </c>
      <c r="E164" s="246" t="s">
        <v>21</v>
      </c>
      <c r="F164" s="247" t="s">
        <v>166</v>
      </c>
      <c r="G164" s="245"/>
      <c r="H164" s="246" t="s">
        <v>21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150</v>
      </c>
      <c r="AU164" s="253" t="s">
        <v>85</v>
      </c>
      <c r="AV164" s="12" t="s">
        <v>83</v>
      </c>
      <c r="AW164" s="12" t="s">
        <v>39</v>
      </c>
      <c r="AX164" s="12" t="s">
        <v>75</v>
      </c>
      <c r="AY164" s="253" t="s">
        <v>130</v>
      </c>
    </row>
    <row r="165" spans="2:51" s="12" customFormat="1" ht="13.5">
      <c r="B165" s="244"/>
      <c r="C165" s="245"/>
      <c r="D165" s="235" t="s">
        <v>150</v>
      </c>
      <c r="E165" s="246" t="s">
        <v>21</v>
      </c>
      <c r="F165" s="247" t="s">
        <v>229</v>
      </c>
      <c r="G165" s="245"/>
      <c r="H165" s="246" t="s">
        <v>21</v>
      </c>
      <c r="I165" s="248"/>
      <c r="J165" s="245"/>
      <c r="K165" s="245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150</v>
      </c>
      <c r="AU165" s="253" t="s">
        <v>85</v>
      </c>
      <c r="AV165" s="12" t="s">
        <v>83</v>
      </c>
      <c r="AW165" s="12" t="s">
        <v>39</v>
      </c>
      <c r="AX165" s="12" t="s">
        <v>75</v>
      </c>
      <c r="AY165" s="253" t="s">
        <v>130</v>
      </c>
    </row>
    <row r="166" spans="2:51" s="12" customFormat="1" ht="13.5">
      <c r="B166" s="244"/>
      <c r="C166" s="245"/>
      <c r="D166" s="235" t="s">
        <v>150</v>
      </c>
      <c r="E166" s="246" t="s">
        <v>21</v>
      </c>
      <c r="F166" s="247" t="s">
        <v>230</v>
      </c>
      <c r="G166" s="245"/>
      <c r="H166" s="246" t="s">
        <v>21</v>
      </c>
      <c r="I166" s="248"/>
      <c r="J166" s="245"/>
      <c r="K166" s="245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150</v>
      </c>
      <c r="AU166" s="253" t="s">
        <v>85</v>
      </c>
      <c r="AV166" s="12" t="s">
        <v>83</v>
      </c>
      <c r="AW166" s="12" t="s">
        <v>39</v>
      </c>
      <c r="AX166" s="12" t="s">
        <v>75</v>
      </c>
      <c r="AY166" s="253" t="s">
        <v>130</v>
      </c>
    </row>
    <row r="167" spans="2:51" s="11" customFormat="1" ht="13.5">
      <c r="B167" s="233"/>
      <c r="C167" s="234"/>
      <c r="D167" s="235" t="s">
        <v>150</v>
      </c>
      <c r="E167" s="254" t="s">
        <v>21</v>
      </c>
      <c r="F167" s="236" t="s">
        <v>231</v>
      </c>
      <c r="G167" s="234"/>
      <c r="H167" s="237">
        <v>50.36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150</v>
      </c>
      <c r="AU167" s="243" t="s">
        <v>85</v>
      </c>
      <c r="AV167" s="11" t="s">
        <v>85</v>
      </c>
      <c r="AW167" s="11" t="s">
        <v>39</v>
      </c>
      <c r="AX167" s="11" t="s">
        <v>75</v>
      </c>
      <c r="AY167" s="243" t="s">
        <v>130</v>
      </c>
    </row>
    <row r="168" spans="2:51" s="13" customFormat="1" ht="13.5">
      <c r="B168" s="255"/>
      <c r="C168" s="256"/>
      <c r="D168" s="235" t="s">
        <v>150</v>
      </c>
      <c r="E168" s="257" t="s">
        <v>21</v>
      </c>
      <c r="F168" s="258" t="s">
        <v>170</v>
      </c>
      <c r="G168" s="256"/>
      <c r="H168" s="259">
        <v>50.36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AT168" s="265" t="s">
        <v>150</v>
      </c>
      <c r="AU168" s="265" t="s">
        <v>85</v>
      </c>
      <c r="AV168" s="13" t="s">
        <v>138</v>
      </c>
      <c r="AW168" s="13" t="s">
        <v>39</v>
      </c>
      <c r="AX168" s="13" t="s">
        <v>83</v>
      </c>
      <c r="AY168" s="265" t="s">
        <v>130</v>
      </c>
    </row>
    <row r="169" spans="2:65" s="1" customFormat="1" ht="38.25" customHeight="1">
      <c r="B169" s="45"/>
      <c r="C169" s="221" t="s">
        <v>319</v>
      </c>
      <c r="D169" s="221" t="s">
        <v>133</v>
      </c>
      <c r="E169" s="222" t="s">
        <v>320</v>
      </c>
      <c r="F169" s="223" t="s">
        <v>321</v>
      </c>
      <c r="G169" s="224" t="s">
        <v>163</v>
      </c>
      <c r="H169" s="225">
        <v>50.36</v>
      </c>
      <c r="I169" s="226"/>
      <c r="J169" s="227">
        <f>ROUND(I169*H169,2)</f>
        <v>0</v>
      </c>
      <c r="K169" s="223" t="s">
        <v>137</v>
      </c>
      <c r="L169" s="71"/>
      <c r="M169" s="228" t="s">
        <v>21</v>
      </c>
      <c r="N169" s="229" t="s">
        <v>46</v>
      </c>
      <c r="O169" s="46"/>
      <c r="P169" s="230">
        <f>O169*H169</f>
        <v>0</v>
      </c>
      <c r="Q169" s="230">
        <v>0.00684</v>
      </c>
      <c r="R169" s="230">
        <f>Q169*H169</f>
        <v>0.3444624</v>
      </c>
      <c r="S169" s="230">
        <v>0</v>
      </c>
      <c r="T169" s="231">
        <f>S169*H169</f>
        <v>0</v>
      </c>
      <c r="AR169" s="23" t="s">
        <v>164</v>
      </c>
      <c r="AT169" s="23" t="s">
        <v>133</v>
      </c>
      <c r="AU169" s="23" t="s">
        <v>85</v>
      </c>
      <c r="AY169" s="23" t="s">
        <v>130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83</v>
      </c>
      <c r="BK169" s="232">
        <f>ROUND(I169*H169,2)</f>
        <v>0</v>
      </c>
      <c r="BL169" s="23" t="s">
        <v>164</v>
      </c>
      <c r="BM169" s="23" t="s">
        <v>322</v>
      </c>
    </row>
    <row r="170" spans="2:51" s="12" customFormat="1" ht="13.5">
      <c r="B170" s="244"/>
      <c r="C170" s="245"/>
      <c r="D170" s="235" t="s">
        <v>150</v>
      </c>
      <c r="E170" s="246" t="s">
        <v>21</v>
      </c>
      <c r="F170" s="247" t="s">
        <v>166</v>
      </c>
      <c r="G170" s="245"/>
      <c r="H170" s="246" t="s">
        <v>21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150</v>
      </c>
      <c r="AU170" s="253" t="s">
        <v>85</v>
      </c>
      <c r="AV170" s="12" t="s">
        <v>83</v>
      </c>
      <c r="AW170" s="12" t="s">
        <v>39</v>
      </c>
      <c r="AX170" s="12" t="s">
        <v>75</v>
      </c>
      <c r="AY170" s="253" t="s">
        <v>130</v>
      </c>
    </row>
    <row r="171" spans="2:51" s="12" customFormat="1" ht="13.5">
      <c r="B171" s="244"/>
      <c r="C171" s="245"/>
      <c r="D171" s="235" t="s">
        <v>150</v>
      </c>
      <c r="E171" s="246" t="s">
        <v>21</v>
      </c>
      <c r="F171" s="247" t="s">
        <v>323</v>
      </c>
      <c r="G171" s="245"/>
      <c r="H171" s="246" t="s">
        <v>21</v>
      </c>
      <c r="I171" s="248"/>
      <c r="J171" s="245"/>
      <c r="K171" s="245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150</v>
      </c>
      <c r="AU171" s="253" t="s">
        <v>85</v>
      </c>
      <c r="AV171" s="12" t="s">
        <v>83</v>
      </c>
      <c r="AW171" s="12" t="s">
        <v>39</v>
      </c>
      <c r="AX171" s="12" t="s">
        <v>75</v>
      </c>
      <c r="AY171" s="253" t="s">
        <v>130</v>
      </c>
    </row>
    <row r="172" spans="2:51" s="12" customFormat="1" ht="13.5">
      <c r="B172" s="244"/>
      <c r="C172" s="245"/>
      <c r="D172" s="235" t="s">
        <v>150</v>
      </c>
      <c r="E172" s="246" t="s">
        <v>21</v>
      </c>
      <c r="F172" s="247" t="s">
        <v>230</v>
      </c>
      <c r="G172" s="245"/>
      <c r="H172" s="246" t="s">
        <v>21</v>
      </c>
      <c r="I172" s="248"/>
      <c r="J172" s="245"/>
      <c r="K172" s="245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150</v>
      </c>
      <c r="AU172" s="253" t="s">
        <v>85</v>
      </c>
      <c r="AV172" s="12" t="s">
        <v>83</v>
      </c>
      <c r="AW172" s="12" t="s">
        <v>39</v>
      </c>
      <c r="AX172" s="12" t="s">
        <v>75</v>
      </c>
      <c r="AY172" s="253" t="s">
        <v>130</v>
      </c>
    </row>
    <row r="173" spans="2:51" s="11" customFormat="1" ht="13.5">
      <c r="B173" s="233"/>
      <c r="C173" s="234"/>
      <c r="D173" s="235" t="s">
        <v>150</v>
      </c>
      <c r="E173" s="254" t="s">
        <v>21</v>
      </c>
      <c r="F173" s="236" t="s">
        <v>231</v>
      </c>
      <c r="G173" s="234"/>
      <c r="H173" s="237">
        <v>50.36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150</v>
      </c>
      <c r="AU173" s="243" t="s">
        <v>85</v>
      </c>
      <c r="AV173" s="11" t="s">
        <v>85</v>
      </c>
      <c r="AW173" s="11" t="s">
        <v>39</v>
      </c>
      <c r="AX173" s="11" t="s">
        <v>75</v>
      </c>
      <c r="AY173" s="243" t="s">
        <v>130</v>
      </c>
    </row>
    <row r="174" spans="2:51" s="13" customFormat="1" ht="13.5">
      <c r="B174" s="255"/>
      <c r="C174" s="256"/>
      <c r="D174" s="235" t="s">
        <v>150</v>
      </c>
      <c r="E174" s="257" t="s">
        <v>21</v>
      </c>
      <c r="F174" s="258" t="s">
        <v>170</v>
      </c>
      <c r="G174" s="256"/>
      <c r="H174" s="259">
        <v>50.36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AT174" s="265" t="s">
        <v>150</v>
      </c>
      <c r="AU174" s="265" t="s">
        <v>85</v>
      </c>
      <c r="AV174" s="13" t="s">
        <v>138</v>
      </c>
      <c r="AW174" s="13" t="s">
        <v>39</v>
      </c>
      <c r="AX174" s="13" t="s">
        <v>83</v>
      </c>
      <c r="AY174" s="265" t="s">
        <v>130</v>
      </c>
    </row>
    <row r="175" spans="2:65" s="1" customFormat="1" ht="38.25" customHeight="1">
      <c r="B175" s="45"/>
      <c r="C175" s="221" t="s">
        <v>324</v>
      </c>
      <c r="D175" s="221" t="s">
        <v>133</v>
      </c>
      <c r="E175" s="222" t="s">
        <v>325</v>
      </c>
      <c r="F175" s="223" t="s">
        <v>326</v>
      </c>
      <c r="G175" s="224" t="s">
        <v>163</v>
      </c>
      <c r="H175" s="225">
        <v>50.36</v>
      </c>
      <c r="I175" s="226"/>
      <c r="J175" s="227">
        <f>ROUND(I175*H175,2)</f>
        <v>0</v>
      </c>
      <c r="K175" s="223" t="s">
        <v>137</v>
      </c>
      <c r="L175" s="71"/>
      <c r="M175" s="228" t="s">
        <v>21</v>
      </c>
      <c r="N175" s="229" t="s">
        <v>46</v>
      </c>
      <c r="O175" s="46"/>
      <c r="P175" s="230">
        <f>O175*H175</f>
        <v>0</v>
      </c>
      <c r="Q175" s="230">
        <v>0.00034</v>
      </c>
      <c r="R175" s="230">
        <f>Q175*H175</f>
        <v>0.0171224</v>
      </c>
      <c r="S175" s="230">
        <v>0</v>
      </c>
      <c r="T175" s="231">
        <f>S175*H175</f>
        <v>0</v>
      </c>
      <c r="AR175" s="23" t="s">
        <v>164</v>
      </c>
      <c r="AT175" s="23" t="s">
        <v>133</v>
      </c>
      <c r="AU175" s="23" t="s">
        <v>85</v>
      </c>
      <c r="AY175" s="23" t="s">
        <v>130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83</v>
      </c>
      <c r="BK175" s="232">
        <f>ROUND(I175*H175,2)</f>
        <v>0</v>
      </c>
      <c r="BL175" s="23" t="s">
        <v>164</v>
      </c>
      <c r="BM175" s="23" t="s">
        <v>327</v>
      </c>
    </row>
    <row r="176" spans="2:65" s="1" customFormat="1" ht="25.5" customHeight="1">
      <c r="B176" s="45"/>
      <c r="C176" s="221" t="s">
        <v>328</v>
      </c>
      <c r="D176" s="221" t="s">
        <v>133</v>
      </c>
      <c r="E176" s="222" t="s">
        <v>329</v>
      </c>
      <c r="F176" s="223" t="s">
        <v>330</v>
      </c>
      <c r="G176" s="224" t="s">
        <v>174</v>
      </c>
      <c r="H176" s="225">
        <v>6.2</v>
      </c>
      <c r="I176" s="226"/>
      <c r="J176" s="227">
        <f>ROUND(I176*H176,2)</f>
        <v>0</v>
      </c>
      <c r="K176" s="223" t="s">
        <v>137</v>
      </c>
      <c r="L176" s="71"/>
      <c r="M176" s="228" t="s">
        <v>21</v>
      </c>
      <c r="N176" s="229" t="s">
        <v>46</v>
      </c>
      <c r="O176" s="46"/>
      <c r="P176" s="230">
        <f>O176*H176</f>
        <v>0</v>
      </c>
      <c r="Q176" s="230">
        <v>0.00151</v>
      </c>
      <c r="R176" s="230">
        <f>Q176*H176</f>
        <v>0.009362</v>
      </c>
      <c r="S176" s="230">
        <v>0</v>
      </c>
      <c r="T176" s="231">
        <f>S176*H176</f>
        <v>0</v>
      </c>
      <c r="AR176" s="23" t="s">
        <v>164</v>
      </c>
      <c r="AT176" s="23" t="s">
        <v>133</v>
      </c>
      <c r="AU176" s="23" t="s">
        <v>85</v>
      </c>
      <c r="AY176" s="23" t="s">
        <v>130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3" t="s">
        <v>83</v>
      </c>
      <c r="BK176" s="232">
        <f>ROUND(I176*H176,2)</f>
        <v>0</v>
      </c>
      <c r="BL176" s="23" t="s">
        <v>164</v>
      </c>
      <c r="BM176" s="23" t="s">
        <v>331</v>
      </c>
    </row>
    <row r="177" spans="2:51" s="12" customFormat="1" ht="13.5">
      <c r="B177" s="244"/>
      <c r="C177" s="245"/>
      <c r="D177" s="235" t="s">
        <v>150</v>
      </c>
      <c r="E177" s="246" t="s">
        <v>21</v>
      </c>
      <c r="F177" s="247" t="s">
        <v>166</v>
      </c>
      <c r="G177" s="245"/>
      <c r="H177" s="246" t="s">
        <v>21</v>
      </c>
      <c r="I177" s="248"/>
      <c r="J177" s="245"/>
      <c r="K177" s="245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150</v>
      </c>
      <c r="AU177" s="253" t="s">
        <v>85</v>
      </c>
      <c r="AV177" s="12" t="s">
        <v>83</v>
      </c>
      <c r="AW177" s="12" t="s">
        <v>39</v>
      </c>
      <c r="AX177" s="12" t="s">
        <v>75</v>
      </c>
      <c r="AY177" s="253" t="s">
        <v>130</v>
      </c>
    </row>
    <row r="178" spans="2:51" s="12" customFormat="1" ht="13.5">
      <c r="B178" s="244"/>
      <c r="C178" s="245"/>
      <c r="D178" s="235" t="s">
        <v>150</v>
      </c>
      <c r="E178" s="246" t="s">
        <v>21</v>
      </c>
      <c r="F178" s="247" t="s">
        <v>332</v>
      </c>
      <c r="G178" s="245"/>
      <c r="H178" s="246" t="s">
        <v>21</v>
      </c>
      <c r="I178" s="248"/>
      <c r="J178" s="245"/>
      <c r="K178" s="245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150</v>
      </c>
      <c r="AU178" s="253" t="s">
        <v>85</v>
      </c>
      <c r="AV178" s="12" t="s">
        <v>83</v>
      </c>
      <c r="AW178" s="12" t="s">
        <v>39</v>
      </c>
      <c r="AX178" s="12" t="s">
        <v>75</v>
      </c>
      <c r="AY178" s="253" t="s">
        <v>130</v>
      </c>
    </row>
    <row r="179" spans="2:51" s="11" customFormat="1" ht="13.5">
      <c r="B179" s="233"/>
      <c r="C179" s="234"/>
      <c r="D179" s="235" t="s">
        <v>150</v>
      </c>
      <c r="E179" s="254" t="s">
        <v>21</v>
      </c>
      <c r="F179" s="236" t="s">
        <v>333</v>
      </c>
      <c r="G179" s="234"/>
      <c r="H179" s="237">
        <v>6.2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150</v>
      </c>
      <c r="AU179" s="243" t="s">
        <v>85</v>
      </c>
      <c r="AV179" s="11" t="s">
        <v>85</v>
      </c>
      <c r="AW179" s="11" t="s">
        <v>39</v>
      </c>
      <c r="AX179" s="11" t="s">
        <v>75</v>
      </c>
      <c r="AY179" s="243" t="s">
        <v>130</v>
      </c>
    </row>
    <row r="180" spans="2:51" s="13" customFormat="1" ht="13.5">
      <c r="B180" s="255"/>
      <c r="C180" s="256"/>
      <c r="D180" s="235" t="s">
        <v>150</v>
      </c>
      <c r="E180" s="257" t="s">
        <v>21</v>
      </c>
      <c r="F180" s="258" t="s">
        <v>170</v>
      </c>
      <c r="G180" s="256"/>
      <c r="H180" s="259">
        <v>6.2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AT180" s="265" t="s">
        <v>150</v>
      </c>
      <c r="AU180" s="265" t="s">
        <v>85</v>
      </c>
      <c r="AV180" s="13" t="s">
        <v>138</v>
      </c>
      <c r="AW180" s="13" t="s">
        <v>39</v>
      </c>
      <c r="AX180" s="13" t="s">
        <v>83</v>
      </c>
      <c r="AY180" s="265" t="s">
        <v>130</v>
      </c>
    </row>
    <row r="181" spans="2:65" s="1" customFormat="1" ht="25.5" customHeight="1">
      <c r="B181" s="45"/>
      <c r="C181" s="221" t="s">
        <v>334</v>
      </c>
      <c r="D181" s="221" t="s">
        <v>133</v>
      </c>
      <c r="E181" s="222" t="s">
        <v>335</v>
      </c>
      <c r="F181" s="223" t="s">
        <v>336</v>
      </c>
      <c r="G181" s="224" t="s">
        <v>163</v>
      </c>
      <c r="H181" s="225">
        <v>0.6</v>
      </c>
      <c r="I181" s="226"/>
      <c r="J181" s="227">
        <f>ROUND(I181*H181,2)</f>
        <v>0</v>
      </c>
      <c r="K181" s="223" t="s">
        <v>137</v>
      </c>
      <c r="L181" s="71"/>
      <c r="M181" s="228" t="s">
        <v>21</v>
      </c>
      <c r="N181" s="229" t="s">
        <v>46</v>
      </c>
      <c r="O181" s="46"/>
      <c r="P181" s="230">
        <f>O181*H181</f>
        <v>0</v>
      </c>
      <c r="Q181" s="230">
        <v>0.00537</v>
      </c>
      <c r="R181" s="230">
        <f>Q181*H181</f>
        <v>0.0032219999999999996</v>
      </c>
      <c r="S181" s="230">
        <v>0</v>
      </c>
      <c r="T181" s="231">
        <f>S181*H181</f>
        <v>0</v>
      </c>
      <c r="AR181" s="23" t="s">
        <v>164</v>
      </c>
      <c r="AT181" s="23" t="s">
        <v>133</v>
      </c>
      <c r="AU181" s="23" t="s">
        <v>85</v>
      </c>
      <c r="AY181" s="23" t="s">
        <v>130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83</v>
      </c>
      <c r="BK181" s="232">
        <f>ROUND(I181*H181,2)</f>
        <v>0</v>
      </c>
      <c r="BL181" s="23" t="s">
        <v>164</v>
      </c>
      <c r="BM181" s="23" t="s">
        <v>337</v>
      </c>
    </row>
    <row r="182" spans="2:51" s="12" customFormat="1" ht="13.5">
      <c r="B182" s="244"/>
      <c r="C182" s="245"/>
      <c r="D182" s="235" t="s">
        <v>150</v>
      </c>
      <c r="E182" s="246" t="s">
        <v>21</v>
      </c>
      <c r="F182" s="247" t="s">
        <v>166</v>
      </c>
      <c r="G182" s="245"/>
      <c r="H182" s="246" t="s">
        <v>21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150</v>
      </c>
      <c r="AU182" s="253" t="s">
        <v>85</v>
      </c>
      <c r="AV182" s="12" t="s">
        <v>83</v>
      </c>
      <c r="AW182" s="12" t="s">
        <v>39</v>
      </c>
      <c r="AX182" s="12" t="s">
        <v>75</v>
      </c>
      <c r="AY182" s="253" t="s">
        <v>130</v>
      </c>
    </row>
    <row r="183" spans="2:51" s="12" customFormat="1" ht="13.5">
      <c r="B183" s="244"/>
      <c r="C183" s="245"/>
      <c r="D183" s="235" t="s">
        <v>150</v>
      </c>
      <c r="E183" s="246" t="s">
        <v>21</v>
      </c>
      <c r="F183" s="247" t="s">
        <v>338</v>
      </c>
      <c r="G183" s="245"/>
      <c r="H183" s="246" t="s">
        <v>21</v>
      </c>
      <c r="I183" s="248"/>
      <c r="J183" s="245"/>
      <c r="K183" s="245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150</v>
      </c>
      <c r="AU183" s="253" t="s">
        <v>85</v>
      </c>
      <c r="AV183" s="12" t="s">
        <v>83</v>
      </c>
      <c r="AW183" s="12" t="s">
        <v>39</v>
      </c>
      <c r="AX183" s="12" t="s">
        <v>75</v>
      </c>
      <c r="AY183" s="253" t="s">
        <v>130</v>
      </c>
    </row>
    <row r="184" spans="2:51" s="11" customFormat="1" ht="13.5">
      <c r="B184" s="233"/>
      <c r="C184" s="234"/>
      <c r="D184" s="235" t="s">
        <v>150</v>
      </c>
      <c r="E184" s="254" t="s">
        <v>21</v>
      </c>
      <c r="F184" s="236" t="s">
        <v>339</v>
      </c>
      <c r="G184" s="234"/>
      <c r="H184" s="237">
        <v>0.6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150</v>
      </c>
      <c r="AU184" s="243" t="s">
        <v>85</v>
      </c>
      <c r="AV184" s="11" t="s">
        <v>85</v>
      </c>
      <c r="AW184" s="11" t="s">
        <v>39</v>
      </c>
      <c r="AX184" s="11" t="s">
        <v>75</v>
      </c>
      <c r="AY184" s="243" t="s">
        <v>130</v>
      </c>
    </row>
    <row r="185" spans="2:51" s="13" customFormat="1" ht="13.5">
      <c r="B185" s="255"/>
      <c r="C185" s="256"/>
      <c r="D185" s="235" t="s">
        <v>150</v>
      </c>
      <c r="E185" s="257" t="s">
        <v>21</v>
      </c>
      <c r="F185" s="258" t="s">
        <v>170</v>
      </c>
      <c r="G185" s="256"/>
      <c r="H185" s="259">
        <v>0.6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AT185" s="265" t="s">
        <v>150</v>
      </c>
      <c r="AU185" s="265" t="s">
        <v>85</v>
      </c>
      <c r="AV185" s="13" t="s">
        <v>138</v>
      </c>
      <c r="AW185" s="13" t="s">
        <v>39</v>
      </c>
      <c r="AX185" s="13" t="s">
        <v>83</v>
      </c>
      <c r="AY185" s="265" t="s">
        <v>130</v>
      </c>
    </row>
    <row r="186" spans="2:65" s="1" customFormat="1" ht="25.5" customHeight="1">
      <c r="B186" s="45"/>
      <c r="C186" s="221" t="s">
        <v>340</v>
      </c>
      <c r="D186" s="221" t="s">
        <v>133</v>
      </c>
      <c r="E186" s="222" t="s">
        <v>341</v>
      </c>
      <c r="F186" s="223" t="s">
        <v>342</v>
      </c>
      <c r="G186" s="224" t="s">
        <v>174</v>
      </c>
      <c r="H186" s="225">
        <v>5.6</v>
      </c>
      <c r="I186" s="226"/>
      <c r="J186" s="227">
        <f>ROUND(I186*H186,2)</f>
        <v>0</v>
      </c>
      <c r="K186" s="223" t="s">
        <v>137</v>
      </c>
      <c r="L186" s="71"/>
      <c r="M186" s="228" t="s">
        <v>21</v>
      </c>
      <c r="N186" s="229" t="s">
        <v>46</v>
      </c>
      <c r="O186" s="46"/>
      <c r="P186" s="230">
        <f>O186*H186</f>
        <v>0</v>
      </c>
      <c r="Q186" s="230">
        <v>0.00149</v>
      </c>
      <c r="R186" s="230">
        <f>Q186*H186</f>
        <v>0.008343999999999999</v>
      </c>
      <c r="S186" s="230">
        <v>0</v>
      </c>
      <c r="T186" s="231">
        <f>S186*H186</f>
        <v>0</v>
      </c>
      <c r="AR186" s="23" t="s">
        <v>164</v>
      </c>
      <c r="AT186" s="23" t="s">
        <v>133</v>
      </c>
      <c r="AU186" s="23" t="s">
        <v>85</v>
      </c>
      <c r="AY186" s="23" t="s">
        <v>130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3" t="s">
        <v>83</v>
      </c>
      <c r="BK186" s="232">
        <f>ROUND(I186*H186,2)</f>
        <v>0</v>
      </c>
      <c r="BL186" s="23" t="s">
        <v>164</v>
      </c>
      <c r="BM186" s="23" t="s">
        <v>343</v>
      </c>
    </row>
    <row r="187" spans="2:51" s="12" customFormat="1" ht="13.5">
      <c r="B187" s="244"/>
      <c r="C187" s="245"/>
      <c r="D187" s="235" t="s">
        <v>150</v>
      </c>
      <c r="E187" s="246" t="s">
        <v>21</v>
      </c>
      <c r="F187" s="247" t="s">
        <v>166</v>
      </c>
      <c r="G187" s="245"/>
      <c r="H187" s="246" t="s">
        <v>21</v>
      </c>
      <c r="I187" s="248"/>
      <c r="J187" s="245"/>
      <c r="K187" s="245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150</v>
      </c>
      <c r="AU187" s="253" t="s">
        <v>85</v>
      </c>
      <c r="AV187" s="12" t="s">
        <v>83</v>
      </c>
      <c r="AW187" s="12" t="s">
        <v>39</v>
      </c>
      <c r="AX187" s="12" t="s">
        <v>75</v>
      </c>
      <c r="AY187" s="253" t="s">
        <v>130</v>
      </c>
    </row>
    <row r="188" spans="2:51" s="12" customFormat="1" ht="13.5">
      <c r="B188" s="244"/>
      <c r="C188" s="245"/>
      <c r="D188" s="235" t="s">
        <v>150</v>
      </c>
      <c r="E188" s="246" t="s">
        <v>21</v>
      </c>
      <c r="F188" s="247" t="s">
        <v>344</v>
      </c>
      <c r="G188" s="245"/>
      <c r="H188" s="246" t="s">
        <v>21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150</v>
      </c>
      <c r="AU188" s="253" t="s">
        <v>85</v>
      </c>
      <c r="AV188" s="12" t="s">
        <v>83</v>
      </c>
      <c r="AW188" s="12" t="s">
        <v>39</v>
      </c>
      <c r="AX188" s="12" t="s">
        <v>75</v>
      </c>
      <c r="AY188" s="253" t="s">
        <v>130</v>
      </c>
    </row>
    <row r="189" spans="2:51" s="11" customFormat="1" ht="13.5">
      <c r="B189" s="233"/>
      <c r="C189" s="234"/>
      <c r="D189" s="235" t="s">
        <v>150</v>
      </c>
      <c r="E189" s="254" t="s">
        <v>21</v>
      </c>
      <c r="F189" s="236" t="s">
        <v>345</v>
      </c>
      <c r="G189" s="234"/>
      <c r="H189" s="237">
        <v>5.6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150</v>
      </c>
      <c r="AU189" s="243" t="s">
        <v>85</v>
      </c>
      <c r="AV189" s="11" t="s">
        <v>85</v>
      </c>
      <c r="AW189" s="11" t="s">
        <v>39</v>
      </c>
      <c r="AX189" s="11" t="s">
        <v>75</v>
      </c>
      <c r="AY189" s="243" t="s">
        <v>130</v>
      </c>
    </row>
    <row r="190" spans="2:51" s="13" customFormat="1" ht="13.5">
      <c r="B190" s="255"/>
      <c r="C190" s="256"/>
      <c r="D190" s="235" t="s">
        <v>150</v>
      </c>
      <c r="E190" s="257" t="s">
        <v>21</v>
      </c>
      <c r="F190" s="258" t="s">
        <v>170</v>
      </c>
      <c r="G190" s="256"/>
      <c r="H190" s="259">
        <v>5.6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AT190" s="265" t="s">
        <v>150</v>
      </c>
      <c r="AU190" s="265" t="s">
        <v>85</v>
      </c>
      <c r="AV190" s="13" t="s">
        <v>138</v>
      </c>
      <c r="AW190" s="13" t="s">
        <v>39</v>
      </c>
      <c r="AX190" s="13" t="s">
        <v>83</v>
      </c>
      <c r="AY190" s="265" t="s">
        <v>130</v>
      </c>
    </row>
    <row r="191" spans="2:65" s="1" customFormat="1" ht="25.5" customHeight="1">
      <c r="B191" s="45"/>
      <c r="C191" s="221" t="s">
        <v>346</v>
      </c>
      <c r="D191" s="221" t="s">
        <v>133</v>
      </c>
      <c r="E191" s="222" t="s">
        <v>347</v>
      </c>
      <c r="F191" s="223" t="s">
        <v>348</v>
      </c>
      <c r="G191" s="224" t="s">
        <v>174</v>
      </c>
      <c r="H191" s="225">
        <v>8.54</v>
      </c>
      <c r="I191" s="226"/>
      <c r="J191" s="227">
        <f>ROUND(I191*H191,2)</f>
        <v>0</v>
      </c>
      <c r="K191" s="223" t="s">
        <v>137</v>
      </c>
      <c r="L191" s="71"/>
      <c r="M191" s="228" t="s">
        <v>21</v>
      </c>
      <c r="N191" s="229" t="s">
        <v>46</v>
      </c>
      <c r="O191" s="46"/>
      <c r="P191" s="230">
        <f>O191*H191</f>
        <v>0</v>
      </c>
      <c r="Q191" s="230">
        <v>0.00294</v>
      </c>
      <c r="R191" s="230">
        <f>Q191*H191</f>
        <v>0.025107599999999997</v>
      </c>
      <c r="S191" s="230">
        <v>0</v>
      </c>
      <c r="T191" s="231">
        <f>S191*H191</f>
        <v>0</v>
      </c>
      <c r="AR191" s="23" t="s">
        <v>164</v>
      </c>
      <c r="AT191" s="23" t="s">
        <v>133</v>
      </c>
      <c r="AU191" s="23" t="s">
        <v>85</v>
      </c>
      <c r="AY191" s="23" t="s">
        <v>130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83</v>
      </c>
      <c r="BK191" s="232">
        <f>ROUND(I191*H191,2)</f>
        <v>0</v>
      </c>
      <c r="BL191" s="23" t="s">
        <v>164</v>
      </c>
      <c r="BM191" s="23" t="s">
        <v>349</v>
      </c>
    </row>
    <row r="192" spans="2:51" s="12" customFormat="1" ht="13.5">
      <c r="B192" s="244"/>
      <c r="C192" s="245"/>
      <c r="D192" s="235" t="s">
        <v>150</v>
      </c>
      <c r="E192" s="246" t="s">
        <v>21</v>
      </c>
      <c r="F192" s="247" t="s">
        <v>166</v>
      </c>
      <c r="G192" s="245"/>
      <c r="H192" s="246" t="s">
        <v>21</v>
      </c>
      <c r="I192" s="248"/>
      <c r="J192" s="245"/>
      <c r="K192" s="245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150</v>
      </c>
      <c r="AU192" s="253" t="s">
        <v>85</v>
      </c>
      <c r="AV192" s="12" t="s">
        <v>83</v>
      </c>
      <c r="AW192" s="12" t="s">
        <v>39</v>
      </c>
      <c r="AX192" s="12" t="s">
        <v>75</v>
      </c>
      <c r="AY192" s="253" t="s">
        <v>130</v>
      </c>
    </row>
    <row r="193" spans="2:51" s="12" customFormat="1" ht="13.5">
      <c r="B193" s="244"/>
      <c r="C193" s="245"/>
      <c r="D193" s="235" t="s">
        <v>150</v>
      </c>
      <c r="E193" s="246" t="s">
        <v>21</v>
      </c>
      <c r="F193" s="247" t="s">
        <v>350</v>
      </c>
      <c r="G193" s="245"/>
      <c r="H193" s="246" t="s">
        <v>21</v>
      </c>
      <c r="I193" s="248"/>
      <c r="J193" s="245"/>
      <c r="K193" s="245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150</v>
      </c>
      <c r="AU193" s="253" t="s">
        <v>85</v>
      </c>
      <c r="AV193" s="12" t="s">
        <v>83</v>
      </c>
      <c r="AW193" s="12" t="s">
        <v>39</v>
      </c>
      <c r="AX193" s="12" t="s">
        <v>75</v>
      </c>
      <c r="AY193" s="253" t="s">
        <v>130</v>
      </c>
    </row>
    <row r="194" spans="2:51" s="11" customFormat="1" ht="13.5">
      <c r="B194" s="233"/>
      <c r="C194" s="234"/>
      <c r="D194" s="235" t="s">
        <v>150</v>
      </c>
      <c r="E194" s="254" t="s">
        <v>21</v>
      </c>
      <c r="F194" s="236" t="s">
        <v>351</v>
      </c>
      <c r="G194" s="234"/>
      <c r="H194" s="237">
        <v>8.54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150</v>
      </c>
      <c r="AU194" s="243" t="s">
        <v>85</v>
      </c>
      <c r="AV194" s="11" t="s">
        <v>85</v>
      </c>
      <c r="AW194" s="11" t="s">
        <v>39</v>
      </c>
      <c r="AX194" s="11" t="s">
        <v>75</v>
      </c>
      <c r="AY194" s="243" t="s">
        <v>130</v>
      </c>
    </row>
    <row r="195" spans="2:51" s="13" customFormat="1" ht="13.5">
      <c r="B195" s="255"/>
      <c r="C195" s="256"/>
      <c r="D195" s="235" t="s">
        <v>150</v>
      </c>
      <c r="E195" s="257" t="s">
        <v>21</v>
      </c>
      <c r="F195" s="258" t="s">
        <v>170</v>
      </c>
      <c r="G195" s="256"/>
      <c r="H195" s="259">
        <v>8.54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AT195" s="265" t="s">
        <v>150</v>
      </c>
      <c r="AU195" s="265" t="s">
        <v>85</v>
      </c>
      <c r="AV195" s="13" t="s">
        <v>138</v>
      </c>
      <c r="AW195" s="13" t="s">
        <v>39</v>
      </c>
      <c r="AX195" s="13" t="s">
        <v>83</v>
      </c>
      <c r="AY195" s="265" t="s">
        <v>130</v>
      </c>
    </row>
    <row r="196" spans="2:65" s="1" customFormat="1" ht="25.5" customHeight="1">
      <c r="B196" s="45"/>
      <c r="C196" s="221" t="s">
        <v>352</v>
      </c>
      <c r="D196" s="221" t="s">
        <v>133</v>
      </c>
      <c r="E196" s="222" t="s">
        <v>353</v>
      </c>
      <c r="F196" s="223" t="s">
        <v>354</v>
      </c>
      <c r="G196" s="224" t="s">
        <v>174</v>
      </c>
      <c r="H196" s="225">
        <v>33.07</v>
      </c>
      <c r="I196" s="226"/>
      <c r="J196" s="227">
        <f>ROUND(I196*H196,2)</f>
        <v>0</v>
      </c>
      <c r="K196" s="223" t="s">
        <v>137</v>
      </c>
      <c r="L196" s="71"/>
      <c r="M196" s="228" t="s">
        <v>21</v>
      </c>
      <c r="N196" s="229" t="s">
        <v>46</v>
      </c>
      <c r="O196" s="46"/>
      <c r="P196" s="230">
        <f>O196*H196</f>
        <v>0</v>
      </c>
      <c r="Q196" s="230">
        <v>0.00245</v>
      </c>
      <c r="R196" s="230">
        <f>Q196*H196</f>
        <v>0.0810215</v>
      </c>
      <c r="S196" s="230">
        <v>0</v>
      </c>
      <c r="T196" s="231">
        <f>S196*H196</f>
        <v>0</v>
      </c>
      <c r="AR196" s="23" t="s">
        <v>164</v>
      </c>
      <c r="AT196" s="23" t="s">
        <v>133</v>
      </c>
      <c r="AU196" s="23" t="s">
        <v>85</v>
      </c>
      <c r="AY196" s="23" t="s">
        <v>130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83</v>
      </c>
      <c r="BK196" s="232">
        <f>ROUND(I196*H196,2)</f>
        <v>0</v>
      </c>
      <c r="BL196" s="23" t="s">
        <v>164</v>
      </c>
      <c r="BM196" s="23" t="s">
        <v>355</v>
      </c>
    </row>
    <row r="197" spans="2:51" s="12" customFormat="1" ht="13.5">
      <c r="B197" s="244"/>
      <c r="C197" s="245"/>
      <c r="D197" s="235" t="s">
        <v>150</v>
      </c>
      <c r="E197" s="246" t="s">
        <v>21</v>
      </c>
      <c r="F197" s="247" t="s">
        <v>166</v>
      </c>
      <c r="G197" s="245"/>
      <c r="H197" s="246" t="s">
        <v>21</v>
      </c>
      <c r="I197" s="248"/>
      <c r="J197" s="245"/>
      <c r="K197" s="245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150</v>
      </c>
      <c r="AU197" s="253" t="s">
        <v>85</v>
      </c>
      <c r="AV197" s="12" t="s">
        <v>83</v>
      </c>
      <c r="AW197" s="12" t="s">
        <v>39</v>
      </c>
      <c r="AX197" s="12" t="s">
        <v>75</v>
      </c>
      <c r="AY197" s="253" t="s">
        <v>130</v>
      </c>
    </row>
    <row r="198" spans="2:51" s="12" customFormat="1" ht="13.5">
      <c r="B198" s="244"/>
      <c r="C198" s="245"/>
      <c r="D198" s="235" t="s">
        <v>150</v>
      </c>
      <c r="E198" s="246" t="s">
        <v>21</v>
      </c>
      <c r="F198" s="247" t="s">
        <v>356</v>
      </c>
      <c r="G198" s="245"/>
      <c r="H198" s="246" t="s">
        <v>21</v>
      </c>
      <c r="I198" s="248"/>
      <c r="J198" s="245"/>
      <c r="K198" s="245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150</v>
      </c>
      <c r="AU198" s="253" t="s">
        <v>85</v>
      </c>
      <c r="AV198" s="12" t="s">
        <v>83</v>
      </c>
      <c r="AW198" s="12" t="s">
        <v>39</v>
      </c>
      <c r="AX198" s="12" t="s">
        <v>75</v>
      </c>
      <c r="AY198" s="253" t="s">
        <v>130</v>
      </c>
    </row>
    <row r="199" spans="2:51" s="11" customFormat="1" ht="13.5">
      <c r="B199" s="233"/>
      <c r="C199" s="234"/>
      <c r="D199" s="235" t="s">
        <v>150</v>
      </c>
      <c r="E199" s="254" t="s">
        <v>21</v>
      </c>
      <c r="F199" s="236" t="s">
        <v>357</v>
      </c>
      <c r="G199" s="234"/>
      <c r="H199" s="237">
        <v>8.7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150</v>
      </c>
      <c r="AU199" s="243" t="s">
        <v>85</v>
      </c>
      <c r="AV199" s="11" t="s">
        <v>85</v>
      </c>
      <c r="AW199" s="11" t="s">
        <v>39</v>
      </c>
      <c r="AX199" s="11" t="s">
        <v>75</v>
      </c>
      <c r="AY199" s="243" t="s">
        <v>130</v>
      </c>
    </row>
    <row r="200" spans="2:51" s="12" customFormat="1" ht="13.5">
      <c r="B200" s="244"/>
      <c r="C200" s="245"/>
      <c r="D200" s="235" t="s">
        <v>150</v>
      </c>
      <c r="E200" s="246" t="s">
        <v>21</v>
      </c>
      <c r="F200" s="247" t="s">
        <v>358</v>
      </c>
      <c r="G200" s="245"/>
      <c r="H200" s="246" t="s">
        <v>21</v>
      </c>
      <c r="I200" s="248"/>
      <c r="J200" s="245"/>
      <c r="K200" s="245"/>
      <c r="L200" s="249"/>
      <c r="M200" s="250"/>
      <c r="N200" s="251"/>
      <c r="O200" s="251"/>
      <c r="P200" s="251"/>
      <c r="Q200" s="251"/>
      <c r="R200" s="251"/>
      <c r="S200" s="251"/>
      <c r="T200" s="252"/>
      <c r="AT200" s="253" t="s">
        <v>150</v>
      </c>
      <c r="AU200" s="253" t="s">
        <v>85</v>
      </c>
      <c r="AV200" s="12" t="s">
        <v>83</v>
      </c>
      <c r="AW200" s="12" t="s">
        <v>39</v>
      </c>
      <c r="AX200" s="12" t="s">
        <v>75</v>
      </c>
      <c r="AY200" s="253" t="s">
        <v>130</v>
      </c>
    </row>
    <row r="201" spans="2:51" s="11" customFormat="1" ht="13.5">
      <c r="B201" s="233"/>
      <c r="C201" s="234"/>
      <c r="D201" s="235" t="s">
        <v>150</v>
      </c>
      <c r="E201" s="254" t="s">
        <v>21</v>
      </c>
      <c r="F201" s="236" t="s">
        <v>359</v>
      </c>
      <c r="G201" s="234"/>
      <c r="H201" s="237">
        <v>24.37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150</v>
      </c>
      <c r="AU201" s="243" t="s">
        <v>85</v>
      </c>
      <c r="AV201" s="11" t="s">
        <v>85</v>
      </c>
      <c r="AW201" s="11" t="s">
        <v>39</v>
      </c>
      <c r="AX201" s="11" t="s">
        <v>75</v>
      </c>
      <c r="AY201" s="243" t="s">
        <v>130</v>
      </c>
    </row>
    <row r="202" spans="2:51" s="13" customFormat="1" ht="13.5">
      <c r="B202" s="255"/>
      <c r="C202" s="256"/>
      <c r="D202" s="235" t="s">
        <v>150</v>
      </c>
      <c r="E202" s="257" t="s">
        <v>21</v>
      </c>
      <c r="F202" s="258" t="s">
        <v>170</v>
      </c>
      <c r="G202" s="256"/>
      <c r="H202" s="259">
        <v>33.07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AT202" s="265" t="s">
        <v>150</v>
      </c>
      <c r="AU202" s="265" t="s">
        <v>85</v>
      </c>
      <c r="AV202" s="13" t="s">
        <v>138</v>
      </c>
      <c r="AW202" s="13" t="s">
        <v>39</v>
      </c>
      <c r="AX202" s="13" t="s">
        <v>83</v>
      </c>
      <c r="AY202" s="265" t="s">
        <v>130</v>
      </c>
    </row>
    <row r="203" spans="2:65" s="1" customFormat="1" ht="25.5" customHeight="1">
      <c r="B203" s="45"/>
      <c r="C203" s="221" t="s">
        <v>360</v>
      </c>
      <c r="D203" s="221" t="s">
        <v>133</v>
      </c>
      <c r="E203" s="222" t="s">
        <v>361</v>
      </c>
      <c r="F203" s="223" t="s">
        <v>362</v>
      </c>
      <c r="G203" s="224" t="s">
        <v>256</v>
      </c>
      <c r="H203" s="225">
        <v>3</v>
      </c>
      <c r="I203" s="226"/>
      <c r="J203" s="227">
        <f>ROUND(I203*H203,2)</f>
        <v>0</v>
      </c>
      <c r="K203" s="223" t="s">
        <v>137</v>
      </c>
      <c r="L203" s="71"/>
      <c r="M203" s="228" t="s">
        <v>21</v>
      </c>
      <c r="N203" s="229" t="s">
        <v>46</v>
      </c>
      <c r="O203" s="46"/>
      <c r="P203" s="230">
        <f>O203*H203</f>
        <v>0</v>
      </c>
      <c r="Q203" s="230">
        <v>0.00035</v>
      </c>
      <c r="R203" s="230">
        <f>Q203*H203</f>
        <v>0.00105</v>
      </c>
      <c r="S203" s="230">
        <v>0</v>
      </c>
      <c r="T203" s="231">
        <f>S203*H203</f>
        <v>0</v>
      </c>
      <c r="AR203" s="23" t="s">
        <v>164</v>
      </c>
      <c r="AT203" s="23" t="s">
        <v>133</v>
      </c>
      <c r="AU203" s="23" t="s">
        <v>85</v>
      </c>
      <c r="AY203" s="23" t="s">
        <v>130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3" t="s">
        <v>83</v>
      </c>
      <c r="BK203" s="232">
        <f>ROUND(I203*H203,2)</f>
        <v>0</v>
      </c>
      <c r="BL203" s="23" t="s">
        <v>164</v>
      </c>
      <c r="BM203" s="23" t="s">
        <v>363</v>
      </c>
    </row>
    <row r="204" spans="2:65" s="1" customFormat="1" ht="25.5" customHeight="1">
      <c r="B204" s="45"/>
      <c r="C204" s="221" t="s">
        <v>364</v>
      </c>
      <c r="D204" s="221" t="s">
        <v>133</v>
      </c>
      <c r="E204" s="222" t="s">
        <v>365</v>
      </c>
      <c r="F204" s="223" t="s">
        <v>366</v>
      </c>
      <c r="G204" s="224" t="s">
        <v>174</v>
      </c>
      <c r="H204" s="225">
        <v>3</v>
      </c>
      <c r="I204" s="226"/>
      <c r="J204" s="227">
        <f>ROUND(I204*H204,2)</f>
        <v>0</v>
      </c>
      <c r="K204" s="223" t="s">
        <v>137</v>
      </c>
      <c r="L204" s="71"/>
      <c r="M204" s="228" t="s">
        <v>21</v>
      </c>
      <c r="N204" s="229" t="s">
        <v>46</v>
      </c>
      <c r="O204" s="46"/>
      <c r="P204" s="230">
        <f>O204*H204</f>
        <v>0</v>
      </c>
      <c r="Q204" s="230">
        <v>0.00292</v>
      </c>
      <c r="R204" s="230">
        <f>Q204*H204</f>
        <v>0.00876</v>
      </c>
      <c r="S204" s="230">
        <v>0</v>
      </c>
      <c r="T204" s="231">
        <f>S204*H204</f>
        <v>0</v>
      </c>
      <c r="AR204" s="23" t="s">
        <v>164</v>
      </c>
      <c r="AT204" s="23" t="s">
        <v>133</v>
      </c>
      <c r="AU204" s="23" t="s">
        <v>85</v>
      </c>
      <c r="AY204" s="23" t="s">
        <v>130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3" t="s">
        <v>83</v>
      </c>
      <c r="BK204" s="232">
        <f>ROUND(I204*H204,2)</f>
        <v>0</v>
      </c>
      <c r="BL204" s="23" t="s">
        <v>164</v>
      </c>
      <c r="BM204" s="23" t="s">
        <v>367</v>
      </c>
    </row>
    <row r="205" spans="2:51" s="12" customFormat="1" ht="13.5">
      <c r="B205" s="244"/>
      <c r="C205" s="245"/>
      <c r="D205" s="235" t="s">
        <v>150</v>
      </c>
      <c r="E205" s="246" t="s">
        <v>21</v>
      </c>
      <c r="F205" s="247" t="s">
        <v>166</v>
      </c>
      <c r="G205" s="245"/>
      <c r="H205" s="246" t="s">
        <v>21</v>
      </c>
      <c r="I205" s="248"/>
      <c r="J205" s="245"/>
      <c r="K205" s="245"/>
      <c r="L205" s="249"/>
      <c r="M205" s="250"/>
      <c r="N205" s="251"/>
      <c r="O205" s="251"/>
      <c r="P205" s="251"/>
      <c r="Q205" s="251"/>
      <c r="R205" s="251"/>
      <c r="S205" s="251"/>
      <c r="T205" s="252"/>
      <c r="AT205" s="253" t="s">
        <v>150</v>
      </c>
      <c r="AU205" s="253" t="s">
        <v>85</v>
      </c>
      <c r="AV205" s="12" t="s">
        <v>83</v>
      </c>
      <c r="AW205" s="12" t="s">
        <v>39</v>
      </c>
      <c r="AX205" s="12" t="s">
        <v>75</v>
      </c>
      <c r="AY205" s="253" t="s">
        <v>130</v>
      </c>
    </row>
    <row r="206" spans="2:51" s="12" customFormat="1" ht="13.5">
      <c r="B206" s="244"/>
      <c r="C206" s="245"/>
      <c r="D206" s="235" t="s">
        <v>150</v>
      </c>
      <c r="E206" s="246" t="s">
        <v>21</v>
      </c>
      <c r="F206" s="247" t="s">
        <v>368</v>
      </c>
      <c r="G206" s="245"/>
      <c r="H206" s="246" t="s">
        <v>21</v>
      </c>
      <c r="I206" s="248"/>
      <c r="J206" s="245"/>
      <c r="K206" s="245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150</v>
      </c>
      <c r="AU206" s="253" t="s">
        <v>85</v>
      </c>
      <c r="AV206" s="12" t="s">
        <v>83</v>
      </c>
      <c r="AW206" s="12" t="s">
        <v>39</v>
      </c>
      <c r="AX206" s="12" t="s">
        <v>75</v>
      </c>
      <c r="AY206" s="253" t="s">
        <v>130</v>
      </c>
    </row>
    <row r="207" spans="2:51" s="11" customFormat="1" ht="13.5">
      <c r="B207" s="233"/>
      <c r="C207" s="234"/>
      <c r="D207" s="235" t="s">
        <v>150</v>
      </c>
      <c r="E207" s="254" t="s">
        <v>21</v>
      </c>
      <c r="F207" s="236" t="s">
        <v>369</v>
      </c>
      <c r="G207" s="234"/>
      <c r="H207" s="237">
        <v>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150</v>
      </c>
      <c r="AU207" s="243" t="s">
        <v>85</v>
      </c>
      <c r="AV207" s="11" t="s">
        <v>85</v>
      </c>
      <c r="AW207" s="11" t="s">
        <v>39</v>
      </c>
      <c r="AX207" s="11" t="s">
        <v>75</v>
      </c>
      <c r="AY207" s="243" t="s">
        <v>130</v>
      </c>
    </row>
    <row r="208" spans="2:51" s="12" customFormat="1" ht="13.5">
      <c r="B208" s="244"/>
      <c r="C208" s="245"/>
      <c r="D208" s="235" t="s">
        <v>150</v>
      </c>
      <c r="E208" s="246" t="s">
        <v>21</v>
      </c>
      <c r="F208" s="247" t="s">
        <v>370</v>
      </c>
      <c r="G208" s="245"/>
      <c r="H208" s="246" t="s">
        <v>21</v>
      </c>
      <c r="I208" s="248"/>
      <c r="J208" s="245"/>
      <c r="K208" s="245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150</v>
      </c>
      <c r="AU208" s="253" t="s">
        <v>85</v>
      </c>
      <c r="AV208" s="12" t="s">
        <v>83</v>
      </c>
      <c r="AW208" s="12" t="s">
        <v>39</v>
      </c>
      <c r="AX208" s="12" t="s">
        <v>75</v>
      </c>
      <c r="AY208" s="253" t="s">
        <v>130</v>
      </c>
    </row>
    <row r="209" spans="2:51" s="11" customFormat="1" ht="13.5">
      <c r="B209" s="233"/>
      <c r="C209" s="234"/>
      <c r="D209" s="235" t="s">
        <v>150</v>
      </c>
      <c r="E209" s="254" t="s">
        <v>21</v>
      </c>
      <c r="F209" s="236" t="s">
        <v>371</v>
      </c>
      <c r="G209" s="234"/>
      <c r="H209" s="237">
        <v>2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150</v>
      </c>
      <c r="AU209" s="243" t="s">
        <v>85</v>
      </c>
      <c r="AV209" s="11" t="s">
        <v>85</v>
      </c>
      <c r="AW209" s="11" t="s">
        <v>39</v>
      </c>
      <c r="AX209" s="11" t="s">
        <v>75</v>
      </c>
      <c r="AY209" s="243" t="s">
        <v>130</v>
      </c>
    </row>
    <row r="210" spans="2:51" s="13" customFormat="1" ht="13.5">
      <c r="B210" s="255"/>
      <c r="C210" s="256"/>
      <c r="D210" s="235" t="s">
        <v>150</v>
      </c>
      <c r="E210" s="257" t="s">
        <v>21</v>
      </c>
      <c r="F210" s="258" t="s">
        <v>170</v>
      </c>
      <c r="G210" s="256"/>
      <c r="H210" s="259">
        <v>3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AT210" s="265" t="s">
        <v>150</v>
      </c>
      <c r="AU210" s="265" t="s">
        <v>85</v>
      </c>
      <c r="AV210" s="13" t="s">
        <v>138</v>
      </c>
      <c r="AW210" s="13" t="s">
        <v>39</v>
      </c>
      <c r="AX210" s="13" t="s">
        <v>83</v>
      </c>
      <c r="AY210" s="265" t="s">
        <v>130</v>
      </c>
    </row>
    <row r="211" spans="2:65" s="1" customFormat="1" ht="38.25" customHeight="1">
      <c r="B211" s="45"/>
      <c r="C211" s="221" t="s">
        <v>238</v>
      </c>
      <c r="D211" s="221" t="s">
        <v>133</v>
      </c>
      <c r="E211" s="222" t="s">
        <v>372</v>
      </c>
      <c r="F211" s="223" t="s">
        <v>373</v>
      </c>
      <c r="G211" s="224" t="s">
        <v>136</v>
      </c>
      <c r="H211" s="225">
        <v>0.53</v>
      </c>
      <c r="I211" s="226"/>
      <c r="J211" s="227">
        <f>ROUND(I211*H211,2)</f>
        <v>0</v>
      </c>
      <c r="K211" s="223" t="s">
        <v>137</v>
      </c>
      <c r="L211" s="71"/>
      <c r="M211" s="228" t="s">
        <v>21</v>
      </c>
      <c r="N211" s="229" t="s">
        <v>46</v>
      </c>
      <c r="O211" s="46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3" t="s">
        <v>164</v>
      </c>
      <c r="AT211" s="23" t="s">
        <v>133</v>
      </c>
      <c r="AU211" s="23" t="s">
        <v>85</v>
      </c>
      <c r="AY211" s="23" t="s">
        <v>130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3" t="s">
        <v>83</v>
      </c>
      <c r="BK211" s="232">
        <f>ROUND(I211*H211,2)</f>
        <v>0</v>
      </c>
      <c r="BL211" s="23" t="s">
        <v>164</v>
      </c>
      <c r="BM211" s="23" t="s">
        <v>374</v>
      </c>
    </row>
    <row r="212" spans="2:63" s="10" customFormat="1" ht="37.4" customHeight="1">
      <c r="B212" s="205"/>
      <c r="C212" s="206"/>
      <c r="D212" s="207" t="s">
        <v>74</v>
      </c>
      <c r="E212" s="208" t="s">
        <v>375</v>
      </c>
      <c r="F212" s="208" t="s">
        <v>376</v>
      </c>
      <c r="G212" s="206"/>
      <c r="H212" s="206"/>
      <c r="I212" s="209"/>
      <c r="J212" s="210">
        <f>BK212</f>
        <v>0</v>
      </c>
      <c r="K212" s="206"/>
      <c r="L212" s="211"/>
      <c r="M212" s="212"/>
      <c r="N212" s="213"/>
      <c r="O212" s="213"/>
      <c r="P212" s="214">
        <f>P213</f>
        <v>0</v>
      </c>
      <c r="Q212" s="213"/>
      <c r="R212" s="214">
        <f>R213</f>
        <v>0</v>
      </c>
      <c r="S212" s="213"/>
      <c r="T212" s="215">
        <f>T213</f>
        <v>0</v>
      </c>
      <c r="AR212" s="216" t="s">
        <v>138</v>
      </c>
      <c r="AT212" s="217" t="s">
        <v>74</v>
      </c>
      <c r="AU212" s="217" t="s">
        <v>75</v>
      </c>
      <c r="AY212" s="216" t="s">
        <v>130</v>
      </c>
      <c r="BK212" s="218">
        <f>BK213</f>
        <v>0</v>
      </c>
    </row>
    <row r="213" spans="2:65" s="1" customFormat="1" ht="16.5" customHeight="1">
      <c r="B213" s="45"/>
      <c r="C213" s="221" t="s">
        <v>377</v>
      </c>
      <c r="D213" s="221" t="s">
        <v>133</v>
      </c>
      <c r="E213" s="222" t="s">
        <v>378</v>
      </c>
      <c r="F213" s="223" t="s">
        <v>379</v>
      </c>
      <c r="G213" s="224" t="s">
        <v>191</v>
      </c>
      <c r="H213" s="225">
        <v>1</v>
      </c>
      <c r="I213" s="226"/>
      <c r="J213" s="227">
        <f>ROUND(I213*H213,2)</f>
        <v>0</v>
      </c>
      <c r="K213" s="223" t="s">
        <v>21</v>
      </c>
      <c r="L213" s="71"/>
      <c r="M213" s="228" t="s">
        <v>21</v>
      </c>
      <c r="N213" s="266" t="s">
        <v>46</v>
      </c>
      <c r="O213" s="267"/>
      <c r="P213" s="268">
        <f>O213*H213</f>
        <v>0</v>
      </c>
      <c r="Q213" s="268">
        <v>0</v>
      </c>
      <c r="R213" s="268">
        <f>Q213*H213</f>
        <v>0</v>
      </c>
      <c r="S213" s="268">
        <v>0</v>
      </c>
      <c r="T213" s="269">
        <f>S213*H213</f>
        <v>0</v>
      </c>
      <c r="AR213" s="23" t="s">
        <v>380</v>
      </c>
      <c r="AT213" s="23" t="s">
        <v>133</v>
      </c>
      <c r="AU213" s="23" t="s">
        <v>83</v>
      </c>
      <c r="AY213" s="23" t="s">
        <v>130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3" t="s">
        <v>83</v>
      </c>
      <c r="BK213" s="232">
        <f>ROUND(I213*H213,2)</f>
        <v>0</v>
      </c>
      <c r="BL213" s="23" t="s">
        <v>380</v>
      </c>
      <c r="BM213" s="23" t="s">
        <v>381</v>
      </c>
    </row>
    <row r="214" spans="2:12" s="1" customFormat="1" ht="6.95" customHeight="1">
      <c r="B214" s="66"/>
      <c r="C214" s="67"/>
      <c r="D214" s="67"/>
      <c r="E214" s="67"/>
      <c r="F214" s="67"/>
      <c r="G214" s="67"/>
      <c r="H214" s="67"/>
      <c r="I214" s="166"/>
      <c r="J214" s="67"/>
      <c r="K214" s="67"/>
      <c r="L214" s="71"/>
    </row>
  </sheetData>
  <sheetProtection password="CC35" sheet="1" objects="1" scenarios="1" formatColumns="0" formatRows="0" autoFilter="0"/>
  <autoFilter ref="C84:K213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0" customWidth="1"/>
    <col min="2" max="2" width="1.66796875" style="280" customWidth="1"/>
    <col min="3" max="4" width="5" style="280" customWidth="1"/>
    <col min="5" max="5" width="11.66015625" style="280" customWidth="1"/>
    <col min="6" max="6" width="9.16015625" style="280" customWidth="1"/>
    <col min="7" max="7" width="5" style="280" customWidth="1"/>
    <col min="8" max="8" width="77.83203125" style="280" customWidth="1"/>
    <col min="9" max="10" width="20" style="280" customWidth="1"/>
    <col min="11" max="11" width="1.66796875" style="280" customWidth="1"/>
  </cols>
  <sheetData>
    <row r="1" ht="37.5" customHeight="1"/>
    <row r="2" spans="2:1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14" customFormat="1" ht="45" customHeight="1">
      <c r="B3" s="284"/>
      <c r="C3" s="285" t="s">
        <v>382</v>
      </c>
      <c r="D3" s="285"/>
      <c r="E3" s="285"/>
      <c r="F3" s="285"/>
      <c r="G3" s="285"/>
      <c r="H3" s="285"/>
      <c r="I3" s="285"/>
      <c r="J3" s="285"/>
      <c r="K3" s="286"/>
    </row>
    <row r="4" spans="2:11" ht="25.5" customHeight="1">
      <c r="B4" s="287"/>
      <c r="C4" s="288" t="s">
        <v>383</v>
      </c>
      <c r="D4" s="288"/>
      <c r="E4" s="288"/>
      <c r="F4" s="288"/>
      <c r="G4" s="288"/>
      <c r="H4" s="288"/>
      <c r="I4" s="288"/>
      <c r="J4" s="288"/>
      <c r="K4" s="289"/>
    </row>
    <row r="5" spans="2:1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7"/>
      <c r="C6" s="291" t="s">
        <v>384</v>
      </c>
      <c r="D6" s="291"/>
      <c r="E6" s="291"/>
      <c r="F6" s="291"/>
      <c r="G6" s="291"/>
      <c r="H6" s="291"/>
      <c r="I6" s="291"/>
      <c r="J6" s="291"/>
      <c r="K6" s="289"/>
    </row>
    <row r="7" spans="2:11" ht="15" customHeight="1">
      <c r="B7" s="292"/>
      <c r="C7" s="291" t="s">
        <v>385</v>
      </c>
      <c r="D7" s="291"/>
      <c r="E7" s="291"/>
      <c r="F7" s="291"/>
      <c r="G7" s="291"/>
      <c r="H7" s="291"/>
      <c r="I7" s="291"/>
      <c r="J7" s="291"/>
      <c r="K7" s="289"/>
    </row>
    <row r="8" spans="2:1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ht="15" customHeight="1">
      <c r="B9" s="292"/>
      <c r="C9" s="291" t="s">
        <v>386</v>
      </c>
      <c r="D9" s="291"/>
      <c r="E9" s="291"/>
      <c r="F9" s="291"/>
      <c r="G9" s="291"/>
      <c r="H9" s="291"/>
      <c r="I9" s="291"/>
      <c r="J9" s="291"/>
      <c r="K9" s="289"/>
    </row>
    <row r="10" spans="2:11" ht="15" customHeight="1">
      <c r="B10" s="292"/>
      <c r="C10" s="291"/>
      <c r="D10" s="291" t="s">
        <v>387</v>
      </c>
      <c r="E10" s="291"/>
      <c r="F10" s="291"/>
      <c r="G10" s="291"/>
      <c r="H10" s="291"/>
      <c r="I10" s="291"/>
      <c r="J10" s="291"/>
      <c r="K10" s="289"/>
    </row>
    <row r="11" spans="2:11" ht="15" customHeight="1">
      <c r="B11" s="292"/>
      <c r="C11" s="293"/>
      <c r="D11" s="291" t="s">
        <v>388</v>
      </c>
      <c r="E11" s="291"/>
      <c r="F11" s="291"/>
      <c r="G11" s="291"/>
      <c r="H11" s="291"/>
      <c r="I11" s="291"/>
      <c r="J11" s="291"/>
      <c r="K11" s="289"/>
    </row>
    <row r="12" spans="2:11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spans="2:11" ht="15" customHeight="1">
      <c r="B13" s="292"/>
      <c r="C13" s="293"/>
      <c r="D13" s="291" t="s">
        <v>389</v>
      </c>
      <c r="E13" s="291"/>
      <c r="F13" s="291"/>
      <c r="G13" s="291"/>
      <c r="H13" s="291"/>
      <c r="I13" s="291"/>
      <c r="J13" s="291"/>
      <c r="K13" s="289"/>
    </row>
    <row r="14" spans="2:11" ht="15" customHeight="1">
      <c r="B14" s="292"/>
      <c r="C14" s="293"/>
      <c r="D14" s="291" t="s">
        <v>390</v>
      </c>
      <c r="E14" s="291"/>
      <c r="F14" s="291"/>
      <c r="G14" s="291"/>
      <c r="H14" s="291"/>
      <c r="I14" s="291"/>
      <c r="J14" s="291"/>
      <c r="K14" s="289"/>
    </row>
    <row r="15" spans="2:11" ht="15" customHeight="1">
      <c r="B15" s="292"/>
      <c r="C15" s="293"/>
      <c r="D15" s="291" t="s">
        <v>391</v>
      </c>
      <c r="E15" s="291"/>
      <c r="F15" s="291"/>
      <c r="G15" s="291"/>
      <c r="H15" s="291"/>
      <c r="I15" s="291"/>
      <c r="J15" s="291"/>
      <c r="K15" s="289"/>
    </row>
    <row r="16" spans="2:11" ht="15" customHeight="1">
      <c r="B16" s="292"/>
      <c r="C16" s="293"/>
      <c r="D16" s="293"/>
      <c r="E16" s="294" t="s">
        <v>82</v>
      </c>
      <c r="F16" s="291" t="s">
        <v>392</v>
      </c>
      <c r="G16" s="291"/>
      <c r="H16" s="291"/>
      <c r="I16" s="291"/>
      <c r="J16" s="291"/>
      <c r="K16" s="289"/>
    </row>
    <row r="17" spans="2:11" ht="15" customHeight="1">
      <c r="B17" s="292"/>
      <c r="C17" s="293"/>
      <c r="D17" s="293"/>
      <c r="E17" s="294" t="s">
        <v>393</v>
      </c>
      <c r="F17" s="291" t="s">
        <v>394</v>
      </c>
      <c r="G17" s="291"/>
      <c r="H17" s="291"/>
      <c r="I17" s="291"/>
      <c r="J17" s="291"/>
      <c r="K17" s="289"/>
    </row>
    <row r="18" spans="2:11" ht="15" customHeight="1">
      <c r="B18" s="292"/>
      <c r="C18" s="293"/>
      <c r="D18" s="293"/>
      <c r="E18" s="294" t="s">
        <v>395</v>
      </c>
      <c r="F18" s="291" t="s">
        <v>396</v>
      </c>
      <c r="G18" s="291"/>
      <c r="H18" s="291"/>
      <c r="I18" s="291"/>
      <c r="J18" s="291"/>
      <c r="K18" s="289"/>
    </row>
    <row r="19" spans="2:11" ht="15" customHeight="1">
      <c r="B19" s="292"/>
      <c r="C19" s="293"/>
      <c r="D19" s="293"/>
      <c r="E19" s="294" t="s">
        <v>397</v>
      </c>
      <c r="F19" s="291" t="s">
        <v>398</v>
      </c>
      <c r="G19" s="291"/>
      <c r="H19" s="291"/>
      <c r="I19" s="291"/>
      <c r="J19" s="291"/>
      <c r="K19" s="289"/>
    </row>
    <row r="20" spans="2:11" ht="15" customHeight="1">
      <c r="B20" s="292"/>
      <c r="C20" s="293"/>
      <c r="D20" s="293"/>
      <c r="E20" s="294" t="s">
        <v>375</v>
      </c>
      <c r="F20" s="291" t="s">
        <v>376</v>
      </c>
      <c r="G20" s="291"/>
      <c r="H20" s="291"/>
      <c r="I20" s="291"/>
      <c r="J20" s="291"/>
      <c r="K20" s="289"/>
    </row>
    <row r="21" spans="2:11" ht="15" customHeight="1">
      <c r="B21" s="292"/>
      <c r="C21" s="293"/>
      <c r="D21" s="293"/>
      <c r="E21" s="294" t="s">
        <v>399</v>
      </c>
      <c r="F21" s="291" t="s">
        <v>400</v>
      </c>
      <c r="G21" s="291"/>
      <c r="H21" s="291"/>
      <c r="I21" s="291"/>
      <c r="J21" s="291"/>
      <c r="K21" s="289"/>
    </row>
    <row r="22" spans="2:11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spans="2:11" ht="15" customHeight="1">
      <c r="B23" s="292"/>
      <c r="C23" s="291" t="s">
        <v>401</v>
      </c>
      <c r="D23" s="291"/>
      <c r="E23" s="291"/>
      <c r="F23" s="291"/>
      <c r="G23" s="291"/>
      <c r="H23" s="291"/>
      <c r="I23" s="291"/>
      <c r="J23" s="291"/>
      <c r="K23" s="289"/>
    </row>
    <row r="24" spans="2:11" ht="15" customHeight="1">
      <c r="B24" s="292"/>
      <c r="C24" s="291" t="s">
        <v>402</v>
      </c>
      <c r="D24" s="291"/>
      <c r="E24" s="291"/>
      <c r="F24" s="291"/>
      <c r="G24" s="291"/>
      <c r="H24" s="291"/>
      <c r="I24" s="291"/>
      <c r="J24" s="291"/>
      <c r="K24" s="289"/>
    </row>
    <row r="25" spans="2:11" ht="15" customHeight="1">
      <c r="B25" s="292"/>
      <c r="C25" s="291"/>
      <c r="D25" s="291" t="s">
        <v>403</v>
      </c>
      <c r="E25" s="291"/>
      <c r="F25" s="291"/>
      <c r="G25" s="291"/>
      <c r="H25" s="291"/>
      <c r="I25" s="291"/>
      <c r="J25" s="291"/>
      <c r="K25" s="289"/>
    </row>
    <row r="26" spans="2:11" ht="15" customHeight="1">
      <c r="B26" s="292"/>
      <c r="C26" s="293"/>
      <c r="D26" s="291" t="s">
        <v>404</v>
      </c>
      <c r="E26" s="291"/>
      <c r="F26" s="291"/>
      <c r="G26" s="291"/>
      <c r="H26" s="291"/>
      <c r="I26" s="291"/>
      <c r="J26" s="291"/>
      <c r="K26" s="289"/>
    </row>
    <row r="27" spans="2:11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spans="2:11" ht="15" customHeight="1">
      <c r="B28" s="292"/>
      <c r="C28" s="293"/>
      <c r="D28" s="291" t="s">
        <v>405</v>
      </c>
      <c r="E28" s="291"/>
      <c r="F28" s="291"/>
      <c r="G28" s="291"/>
      <c r="H28" s="291"/>
      <c r="I28" s="291"/>
      <c r="J28" s="291"/>
      <c r="K28" s="289"/>
    </row>
    <row r="29" spans="2:11" ht="15" customHeight="1">
      <c r="B29" s="292"/>
      <c r="C29" s="293"/>
      <c r="D29" s="291" t="s">
        <v>406</v>
      </c>
      <c r="E29" s="291"/>
      <c r="F29" s="291"/>
      <c r="G29" s="291"/>
      <c r="H29" s="291"/>
      <c r="I29" s="291"/>
      <c r="J29" s="291"/>
      <c r="K29" s="289"/>
    </row>
    <row r="30" spans="2:11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spans="2:11" ht="15" customHeight="1">
      <c r="B31" s="292"/>
      <c r="C31" s="293"/>
      <c r="D31" s="291" t="s">
        <v>407</v>
      </c>
      <c r="E31" s="291"/>
      <c r="F31" s="291"/>
      <c r="G31" s="291"/>
      <c r="H31" s="291"/>
      <c r="I31" s="291"/>
      <c r="J31" s="291"/>
      <c r="K31" s="289"/>
    </row>
    <row r="32" spans="2:11" ht="15" customHeight="1">
      <c r="B32" s="292"/>
      <c r="C32" s="293"/>
      <c r="D32" s="291" t="s">
        <v>408</v>
      </c>
      <c r="E32" s="291"/>
      <c r="F32" s="291"/>
      <c r="G32" s="291"/>
      <c r="H32" s="291"/>
      <c r="I32" s="291"/>
      <c r="J32" s="291"/>
      <c r="K32" s="289"/>
    </row>
    <row r="33" spans="2:11" ht="15" customHeight="1">
      <c r="B33" s="292"/>
      <c r="C33" s="293"/>
      <c r="D33" s="291" t="s">
        <v>409</v>
      </c>
      <c r="E33" s="291"/>
      <c r="F33" s="291"/>
      <c r="G33" s="291"/>
      <c r="H33" s="291"/>
      <c r="I33" s="291"/>
      <c r="J33" s="291"/>
      <c r="K33" s="289"/>
    </row>
    <row r="34" spans="2:11" ht="15" customHeight="1">
      <c r="B34" s="292"/>
      <c r="C34" s="293"/>
      <c r="D34" s="291"/>
      <c r="E34" s="295" t="s">
        <v>115</v>
      </c>
      <c r="F34" s="291"/>
      <c r="G34" s="291" t="s">
        <v>410</v>
      </c>
      <c r="H34" s="291"/>
      <c r="I34" s="291"/>
      <c r="J34" s="291"/>
      <c r="K34" s="289"/>
    </row>
    <row r="35" spans="2:11" ht="30.75" customHeight="1">
      <c r="B35" s="292"/>
      <c r="C35" s="293"/>
      <c r="D35" s="291"/>
      <c r="E35" s="295" t="s">
        <v>411</v>
      </c>
      <c r="F35" s="291"/>
      <c r="G35" s="291" t="s">
        <v>412</v>
      </c>
      <c r="H35" s="291"/>
      <c r="I35" s="291"/>
      <c r="J35" s="291"/>
      <c r="K35" s="289"/>
    </row>
    <row r="36" spans="2:11" ht="15" customHeight="1">
      <c r="B36" s="292"/>
      <c r="C36" s="293"/>
      <c r="D36" s="291"/>
      <c r="E36" s="295" t="s">
        <v>56</v>
      </c>
      <c r="F36" s="291"/>
      <c r="G36" s="291" t="s">
        <v>413</v>
      </c>
      <c r="H36" s="291"/>
      <c r="I36" s="291"/>
      <c r="J36" s="291"/>
      <c r="K36" s="289"/>
    </row>
    <row r="37" spans="2:11" ht="15" customHeight="1">
      <c r="B37" s="292"/>
      <c r="C37" s="293"/>
      <c r="D37" s="291"/>
      <c r="E37" s="295" t="s">
        <v>116</v>
      </c>
      <c r="F37" s="291"/>
      <c r="G37" s="291" t="s">
        <v>414</v>
      </c>
      <c r="H37" s="291"/>
      <c r="I37" s="291"/>
      <c r="J37" s="291"/>
      <c r="K37" s="289"/>
    </row>
    <row r="38" spans="2:11" ht="15" customHeight="1">
      <c r="B38" s="292"/>
      <c r="C38" s="293"/>
      <c r="D38" s="291"/>
      <c r="E38" s="295" t="s">
        <v>117</v>
      </c>
      <c r="F38" s="291"/>
      <c r="G38" s="291" t="s">
        <v>415</v>
      </c>
      <c r="H38" s="291"/>
      <c r="I38" s="291"/>
      <c r="J38" s="291"/>
      <c r="K38" s="289"/>
    </row>
    <row r="39" spans="2:11" ht="15" customHeight="1">
      <c r="B39" s="292"/>
      <c r="C39" s="293"/>
      <c r="D39" s="291"/>
      <c r="E39" s="295" t="s">
        <v>118</v>
      </c>
      <c r="F39" s="291"/>
      <c r="G39" s="291" t="s">
        <v>416</v>
      </c>
      <c r="H39" s="291"/>
      <c r="I39" s="291"/>
      <c r="J39" s="291"/>
      <c r="K39" s="289"/>
    </row>
    <row r="40" spans="2:11" ht="15" customHeight="1">
      <c r="B40" s="292"/>
      <c r="C40" s="293"/>
      <c r="D40" s="291"/>
      <c r="E40" s="295" t="s">
        <v>417</v>
      </c>
      <c r="F40" s="291"/>
      <c r="G40" s="291" t="s">
        <v>418</v>
      </c>
      <c r="H40" s="291"/>
      <c r="I40" s="291"/>
      <c r="J40" s="291"/>
      <c r="K40" s="289"/>
    </row>
    <row r="41" spans="2:11" ht="15" customHeight="1">
      <c r="B41" s="292"/>
      <c r="C41" s="293"/>
      <c r="D41" s="291"/>
      <c r="E41" s="295"/>
      <c r="F41" s="291"/>
      <c r="G41" s="291" t="s">
        <v>419</v>
      </c>
      <c r="H41" s="291"/>
      <c r="I41" s="291"/>
      <c r="J41" s="291"/>
      <c r="K41" s="289"/>
    </row>
    <row r="42" spans="2:11" ht="15" customHeight="1">
      <c r="B42" s="292"/>
      <c r="C42" s="293"/>
      <c r="D42" s="291"/>
      <c r="E42" s="295" t="s">
        <v>420</v>
      </c>
      <c r="F42" s="291"/>
      <c r="G42" s="291" t="s">
        <v>421</v>
      </c>
      <c r="H42" s="291"/>
      <c r="I42" s="291"/>
      <c r="J42" s="291"/>
      <c r="K42" s="289"/>
    </row>
    <row r="43" spans="2:11" ht="15" customHeight="1">
      <c r="B43" s="292"/>
      <c r="C43" s="293"/>
      <c r="D43" s="291"/>
      <c r="E43" s="295" t="s">
        <v>120</v>
      </c>
      <c r="F43" s="291"/>
      <c r="G43" s="291" t="s">
        <v>422</v>
      </c>
      <c r="H43" s="291"/>
      <c r="I43" s="291"/>
      <c r="J43" s="291"/>
      <c r="K43" s="289"/>
    </row>
    <row r="44" spans="2:11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spans="2:11" ht="15" customHeight="1">
      <c r="B45" s="292"/>
      <c r="C45" s="293"/>
      <c r="D45" s="291" t="s">
        <v>423</v>
      </c>
      <c r="E45" s="291"/>
      <c r="F45" s="291"/>
      <c r="G45" s="291"/>
      <c r="H45" s="291"/>
      <c r="I45" s="291"/>
      <c r="J45" s="291"/>
      <c r="K45" s="289"/>
    </row>
    <row r="46" spans="2:11" ht="15" customHeight="1">
      <c r="B46" s="292"/>
      <c r="C46" s="293"/>
      <c r="D46" s="293"/>
      <c r="E46" s="291" t="s">
        <v>424</v>
      </c>
      <c r="F46" s="291"/>
      <c r="G46" s="291"/>
      <c r="H46" s="291"/>
      <c r="I46" s="291"/>
      <c r="J46" s="291"/>
      <c r="K46" s="289"/>
    </row>
    <row r="47" spans="2:11" ht="15" customHeight="1">
      <c r="B47" s="292"/>
      <c r="C47" s="293"/>
      <c r="D47" s="293"/>
      <c r="E47" s="291" t="s">
        <v>425</v>
      </c>
      <c r="F47" s="291"/>
      <c r="G47" s="291"/>
      <c r="H47" s="291"/>
      <c r="I47" s="291"/>
      <c r="J47" s="291"/>
      <c r="K47" s="289"/>
    </row>
    <row r="48" spans="2:11" ht="15" customHeight="1">
      <c r="B48" s="292"/>
      <c r="C48" s="293"/>
      <c r="D48" s="293"/>
      <c r="E48" s="291" t="s">
        <v>426</v>
      </c>
      <c r="F48" s="291"/>
      <c r="G48" s="291"/>
      <c r="H48" s="291"/>
      <c r="I48" s="291"/>
      <c r="J48" s="291"/>
      <c r="K48" s="289"/>
    </row>
    <row r="49" spans="2:11" ht="15" customHeight="1">
      <c r="B49" s="292"/>
      <c r="C49" s="293"/>
      <c r="D49" s="291" t="s">
        <v>427</v>
      </c>
      <c r="E49" s="291"/>
      <c r="F49" s="291"/>
      <c r="G49" s="291"/>
      <c r="H49" s="291"/>
      <c r="I49" s="291"/>
      <c r="J49" s="291"/>
      <c r="K49" s="289"/>
    </row>
    <row r="50" spans="2:11" ht="25.5" customHeight="1">
      <c r="B50" s="287"/>
      <c r="C50" s="288" t="s">
        <v>428</v>
      </c>
      <c r="D50" s="288"/>
      <c r="E50" s="288"/>
      <c r="F50" s="288"/>
      <c r="G50" s="288"/>
      <c r="H50" s="288"/>
      <c r="I50" s="288"/>
      <c r="J50" s="288"/>
      <c r="K50" s="289"/>
    </row>
    <row r="51" spans="2:11" ht="5.25" customHeight="1">
      <c r="B51" s="287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7"/>
      <c r="C52" s="291" t="s">
        <v>429</v>
      </c>
      <c r="D52" s="291"/>
      <c r="E52" s="291"/>
      <c r="F52" s="291"/>
      <c r="G52" s="291"/>
      <c r="H52" s="291"/>
      <c r="I52" s="291"/>
      <c r="J52" s="291"/>
      <c r="K52" s="289"/>
    </row>
    <row r="53" spans="2:11" ht="15" customHeight="1">
      <c r="B53" s="287"/>
      <c r="C53" s="291" t="s">
        <v>430</v>
      </c>
      <c r="D53" s="291"/>
      <c r="E53" s="291"/>
      <c r="F53" s="291"/>
      <c r="G53" s="291"/>
      <c r="H53" s="291"/>
      <c r="I53" s="291"/>
      <c r="J53" s="291"/>
      <c r="K53" s="289"/>
    </row>
    <row r="54" spans="2:11" ht="12.75" customHeight="1">
      <c r="B54" s="287"/>
      <c r="C54" s="291"/>
      <c r="D54" s="291"/>
      <c r="E54" s="291"/>
      <c r="F54" s="291"/>
      <c r="G54" s="291"/>
      <c r="H54" s="291"/>
      <c r="I54" s="291"/>
      <c r="J54" s="291"/>
      <c r="K54" s="289"/>
    </row>
    <row r="55" spans="2:11" ht="15" customHeight="1">
      <c r="B55" s="287"/>
      <c r="C55" s="291" t="s">
        <v>431</v>
      </c>
      <c r="D55" s="291"/>
      <c r="E55" s="291"/>
      <c r="F55" s="291"/>
      <c r="G55" s="291"/>
      <c r="H55" s="291"/>
      <c r="I55" s="291"/>
      <c r="J55" s="291"/>
      <c r="K55" s="289"/>
    </row>
    <row r="56" spans="2:11" ht="15" customHeight="1">
      <c r="B56" s="287"/>
      <c r="C56" s="293"/>
      <c r="D56" s="291" t="s">
        <v>432</v>
      </c>
      <c r="E56" s="291"/>
      <c r="F56" s="291"/>
      <c r="G56" s="291"/>
      <c r="H56" s="291"/>
      <c r="I56" s="291"/>
      <c r="J56" s="291"/>
      <c r="K56" s="289"/>
    </row>
    <row r="57" spans="2:11" ht="15" customHeight="1">
      <c r="B57" s="287"/>
      <c r="C57" s="293"/>
      <c r="D57" s="291" t="s">
        <v>433</v>
      </c>
      <c r="E57" s="291"/>
      <c r="F57" s="291"/>
      <c r="G57" s="291"/>
      <c r="H57" s="291"/>
      <c r="I57" s="291"/>
      <c r="J57" s="291"/>
      <c r="K57" s="289"/>
    </row>
    <row r="58" spans="2:11" ht="15" customHeight="1">
      <c r="B58" s="287"/>
      <c r="C58" s="293"/>
      <c r="D58" s="291" t="s">
        <v>434</v>
      </c>
      <c r="E58" s="291"/>
      <c r="F58" s="291"/>
      <c r="G58" s="291"/>
      <c r="H58" s="291"/>
      <c r="I58" s="291"/>
      <c r="J58" s="291"/>
      <c r="K58" s="289"/>
    </row>
    <row r="59" spans="2:11" ht="15" customHeight="1">
      <c r="B59" s="287"/>
      <c r="C59" s="293"/>
      <c r="D59" s="291" t="s">
        <v>435</v>
      </c>
      <c r="E59" s="291"/>
      <c r="F59" s="291"/>
      <c r="G59" s="291"/>
      <c r="H59" s="291"/>
      <c r="I59" s="291"/>
      <c r="J59" s="291"/>
      <c r="K59" s="289"/>
    </row>
    <row r="60" spans="2:11" ht="15" customHeight="1">
      <c r="B60" s="287"/>
      <c r="C60" s="293"/>
      <c r="D60" s="296" t="s">
        <v>436</v>
      </c>
      <c r="E60" s="296"/>
      <c r="F60" s="296"/>
      <c r="G60" s="296"/>
      <c r="H60" s="296"/>
      <c r="I60" s="296"/>
      <c r="J60" s="296"/>
      <c r="K60" s="289"/>
    </row>
    <row r="61" spans="2:11" ht="15" customHeight="1">
      <c r="B61" s="287"/>
      <c r="C61" s="293"/>
      <c r="D61" s="291" t="s">
        <v>437</v>
      </c>
      <c r="E61" s="291"/>
      <c r="F61" s="291"/>
      <c r="G61" s="291"/>
      <c r="H61" s="291"/>
      <c r="I61" s="291"/>
      <c r="J61" s="291"/>
      <c r="K61" s="289"/>
    </row>
    <row r="62" spans="2:11" ht="12.75" customHeight="1">
      <c r="B62" s="287"/>
      <c r="C62" s="293"/>
      <c r="D62" s="293"/>
      <c r="E62" s="297"/>
      <c r="F62" s="293"/>
      <c r="G62" s="293"/>
      <c r="H62" s="293"/>
      <c r="I62" s="293"/>
      <c r="J62" s="293"/>
      <c r="K62" s="289"/>
    </row>
    <row r="63" spans="2:11" ht="15" customHeight="1">
      <c r="B63" s="287"/>
      <c r="C63" s="293"/>
      <c r="D63" s="291" t="s">
        <v>438</v>
      </c>
      <c r="E63" s="291"/>
      <c r="F63" s="291"/>
      <c r="G63" s="291"/>
      <c r="H63" s="291"/>
      <c r="I63" s="291"/>
      <c r="J63" s="291"/>
      <c r="K63" s="289"/>
    </row>
    <row r="64" spans="2:11" ht="15" customHeight="1">
      <c r="B64" s="287"/>
      <c r="C64" s="293"/>
      <c r="D64" s="296" t="s">
        <v>439</v>
      </c>
      <c r="E64" s="296"/>
      <c r="F64" s="296"/>
      <c r="G64" s="296"/>
      <c r="H64" s="296"/>
      <c r="I64" s="296"/>
      <c r="J64" s="296"/>
      <c r="K64" s="289"/>
    </row>
    <row r="65" spans="2:11" ht="15" customHeight="1">
      <c r="B65" s="287"/>
      <c r="C65" s="293"/>
      <c r="D65" s="291" t="s">
        <v>440</v>
      </c>
      <c r="E65" s="291"/>
      <c r="F65" s="291"/>
      <c r="G65" s="291"/>
      <c r="H65" s="291"/>
      <c r="I65" s="291"/>
      <c r="J65" s="291"/>
      <c r="K65" s="289"/>
    </row>
    <row r="66" spans="2:11" ht="15" customHeight="1">
      <c r="B66" s="287"/>
      <c r="C66" s="293"/>
      <c r="D66" s="291" t="s">
        <v>441</v>
      </c>
      <c r="E66" s="291"/>
      <c r="F66" s="291"/>
      <c r="G66" s="291"/>
      <c r="H66" s="291"/>
      <c r="I66" s="291"/>
      <c r="J66" s="291"/>
      <c r="K66" s="289"/>
    </row>
    <row r="67" spans="2:11" ht="15" customHeight="1">
      <c r="B67" s="287"/>
      <c r="C67" s="293"/>
      <c r="D67" s="291" t="s">
        <v>442</v>
      </c>
      <c r="E67" s="291"/>
      <c r="F67" s="291"/>
      <c r="G67" s="291"/>
      <c r="H67" s="291"/>
      <c r="I67" s="291"/>
      <c r="J67" s="291"/>
      <c r="K67" s="289"/>
    </row>
    <row r="68" spans="2:11" ht="15" customHeight="1">
      <c r="B68" s="287"/>
      <c r="C68" s="293"/>
      <c r="D68" s="291" t="s">
        <v>443</v>
      </c>
      <c r="E68" s="291"/>
      <c r="F68" s="291"/>
      <c r="G68" s="291"/>
      <c r="H68" s="291"/>
      <c r="I68" s="291"/>
      <c r="J68" s="291"/>
      <c r="K68" s="289"/>
    </row>
    <row r="69" spans="2:11" ht="12.75" customHeight="1">
      <c r="B69" s="298"/>
      <c r="C69" s="299"/>
      <c r="D69" s="299"/>
      <c r="E69" s="299"/>
      <c r="F69" s="299"/>
      <c r="G69" s="299"/>
      <c r="H69" s="299"/>
      <c r="I69" s="299"/>
      <c r="J69" s="299"/>
      <c r="K69" s="300"/>
    </row>
    <row r="70" spans="2:11" ht="18.75" customHeight="1">
      <c r="B70" s="301"/>
      <c r="C70" s="301"/>
      <c r="D70" s="301"/>
      <c r="E70" s="301"/>
      <c r="F70" s="301"/>
      <c r="G70" s="301"/>
      <c r="H70" s="301"/>
      <c r="I70" s="301"/>
      <c r="J70" s="301"/>
      <c r="K70" s="302"/>
    </row>
    <row r="71" spans="2:11" ht="18.75" customHeight="1">
      <c r="B71" s="302"/>
      <c r="C71" s="302"/>
      <c r="D71" s="302"/>
      <c r="E71" s="302"/>
      <c r="F71" s="302"/>
      <c r="G71" s="302"/>
      <c r="H71" s="302"/>
      <c r="I71" s="302"/>
      <c r="J71" s="302"/>
      <c r="K71" s="302"/>
    </row>
    <row r="72" spans="2:11" ht="7.5" customHeight="1">
      <c r="B72" s="303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ht="45" customHeight="1">
      <c r="B73" s="306"/>
      <c r="C73" s="307" t="s">
        <v>93</v>
      </c>
      <c r="D73" s="307"/>
      <c r="E73" s="307"/>
      <c r="F73" s="307"/>
      <c r="G73" s="307"/>
      <c r="H73" s="307"/>
      <c r="I73" s="307"/>
      <c r="J73" s="307"/>
      <c r="K73" s="308"/>
    </row>
    <row r="74" spans="2:11" ht="17.25" customHeight="1">
      <c r="B74" s="306"/>
      <c r="C74" s="309" t="s">
        <v>444</v>
      </c>
      <c r="D74" s="309"/>
      <c r="E74" s="309"/>
      <c r="F74" s="309" t="s">
        <v>445</v>
      </c>
      <c r="G74" s="310"/>
      <c r="H74" s="309" t="s">
        <v>116</v>
      </c>
      <c r="I74" s="309" t="s">
        <v>60</v>
      </c>
      <c r="J74" s="309" t="s">
        <v>446</v>
      </c>
      <c r="K74" s="308"/>
    </row>
    <row r="75" spans="2:11" ht="17.25" customHeight="1">
      <c r="B75" s="306"/>
      <c r="C75" s="311" t="s">
        <v>447</v>
      </c>
      <c r="D75" s="311"/>
      <c r="E75" s="311"/>
      <c r="F75" s="312" t="s">
        <v>448</v>
      </c>
      <c r="G75" s="313"/>
      <c r="H75" s="311"/>
      <c r="I75" s="311"/>
      <c r="J75" s="311" t="s">
        <v>449</v>
      </c>
      <c r="K75" s="308"/>
    </row>
    <row r="76" spans="2:11" ht="5.25" customHeight="1">
      <c r="B76" s="306"/>
      <c r="C76" s="314"/>
      <c r="D76" s="314"/>
      <c r="E76" s="314"/>
      <c r="F76" s="314"/>
      <c r="G76" s="315"/>
      <c r="H76" s="314"/>
      <c r="I76" s="314"/>
      <c r="J76" s="314"/>
      <c r="K76" s="308"/>
    </row>
    <row r="77" spans="2:11" ht="15" customHeight="1">
      <c r="B77" s="306"/>
      <c r="C77" s="295" t="s">
        <v>56</v>
      </c>
      <c r="D77" s="314"/>
      <c r="E77" s="314"/>
      <c r="F77" s="316" t="s">
        <v>450</v>
      </c>
      <c r="G77" s="315"/>
      <c r="H77" s="295" t="s">
        <v>451</v>
      </c>
      <c r="I77" s="295" t="s">
        <v>452</v>
      </c>
      <c r="J77" s="295">
        <v>20</v>
      </c>
      <c r="K77" s="308"/>
    </row>
    <row r="78" spans="2:11" ht="15" customHeight="1">
      <c r="B78" s="306"/>
      <c r="C78" s="295" t="s">
        <v>453</v>
      </c>
      <c r="D78" s="295"/>
      <c r="E78" s="295"/>
      <c r="F78" s="316" t="s">
        <v>450</v>
      </c>
      <c r="G78" s="315"/>
      <c r="H78" s="295" t="s">
        <v>454</v>
      </c>
      <c r="I78" s="295" t="s">
        <v>452</v>
      </c>
      <c r="J78" s="295">
        <v>120</v>
      </c>
      <c r="K78" s="308"/>
    </row>
    <row r="79" spans="2:11" ht="15" customHeight="1">
      <c r="B79" s="317"/>
      <c r="C79" s="295" t="s">
        <v>455</v>
      </c>
      <c r="D79" s="295"/>
      <c r="E79" s="295"/>
      <c r="F79" s="316" t="s">
        <v>456</v>
      </c>
      <c r="G79" s="315"/>
      <c r="H79" s="295" t="s">
        <v>457</v>
      </c>
      <c r="I79" s="295" t="s">
        <v>452</v>
      </c>
      <c r="J79" s="295">
        <v>50</v>
      </c>
      <c r="K79" s="308"/>
    </row>
    <row r="80" spans="2:11" ht="15" customHeight="1">
      <c r="B80" s="317"/>
      <c r="C80" s="295" t="s">
        <v>458</v>
      </c>
      <c r="D80" s="295"/>
      <c r="E80" s="295"/>
      <c r="F80" s="316" t="s">
        <v>450</v>
      </c>
      <c r="G80" s="315"/>
      <c r="H80" s="295" t="s">
        <v>459</v>
      </c>
      <c r="I80" s="295" t="s">
        <v>460</v>
      </c>
      <c r="J80" s="295"/>
      <c r="K80" s="308"/>
    </row>
    <row r="81" spans="2:11" ht="15" customHeight="1">
      <c r="B81" s="317"/>
      <c r="C81" s="318" t="s">
        <v>461</v>
      </c>
      <c r="D81" s="318"/>
      <c r="E81" s="318"/>
      <c r="F81" s="319" t="s">
        <v>456</v>
      </c>
      <c r="G81" s="318"/>
      <c r="H81" s="318" t="s">
        <v>462</v>
      </c>
      <c r="I81" s="318" t="s">
        <v>452</v>
      </c>
      <c r="J81" s="318">
        <v>15</v>
      </c>
      <c r="K81" s="308"/>
    </row>
    <row r="82" spans="2:11" ht="15" customHeight="1">
      <c r="B82" s="317"/>
      <c r="C82" s="318" t="s">
        <v>463</v>
      </c>
      <c r="D82" s="318"/>
      <c r="E82" s="318"/>
      <c r="F82" s="319" t="s">
        <v>456</v>
      </c>
      <c r="G82" s="318"/>
      <c r="H82" s="318" t="s">
        <v>464</v>
      </c>
      <c r="I82" s="318" t="s">
        <v>452</v>
      </c>
      <c r="J82" s="318">
        <v>15</v>
      </c>
      <c r="K82" s="308"/>
    </row>
    <row r="83" spans="2:11" ht="15" customHeight="1">
      <c r="B83" s="317"/>
      <c r="C83" s="318" t="s">
        <v>465</v>
      </c>
      <c r="D83" s="318"/>
      <c r="E83" s="318"/>
      <c r="F83" s="319" t="s">
        <v>456</v>
      </c>
      <c r="G83" s="318"/>
      <c r="H83" s="318" t="s">
        <v>466</v>
      </c>
      <c r="I83" s="318" t="s">
        <v>452</v>
      </c>
      <c r="J83" s="318">
        <v>20</v>
      </c>
      <c r="K83" s="308"/>
    </row>
    <row r="84" spans="2:11" ht="15" customHeight="1">
      <c r="B84" s="317"/>
      <c r="C84" s="318" t="s">
        <v>467</v>
      </c>
      <c r="D84" s="318"/>
      <c r="E84" s="318"/>
      <c r="F84" s="319" t="s">
        <v>456</v>
      </c>
      <c r="G84" s="318"/>
      <c r="H84" s="318" t="s">
        <v>468</v>
      </c>
      <c r="I84" s="318" t="s">
        <v>452</v>
      </c>
      <c r="J84" s="318">
        <v>20</v>
      </c>
      <c r="K84" s="308"/>
    </row>
    <row r="85" spans="2:11" ht="15" customHeight="1">
      <c r="B85" s="317"/>
      <c r="C85" s="295" t="s">
        <v>469</v>
      </c>
      <c r="D85" s="295"/>
      <c r="E85" s="295"/>
      <c r="F85" s="316" t="s">
        <v>456</v>
      </c>
      <c r="G85" s="315"/>
      <c r="H85" s="295" t="s">
        <v>470</v>
      </c>
      <c r="I85" s="295" t="s">
        <v>452</v>
      </c>
      <c r="J85" s="295">
        <v>50</v>
      </c>
      <c r="K85" s="308"/>
    </row>
    <row r="86" spans="2:11" ht="15" customHeight="1">
      <c r="B86" s="317"/>
      <c r="C86" s="295" t="s">
        <v>471</v>
      </c>
      <c r="D86" s="295"/>
      <c r="E86" s="295"/>
      <c r="F86" s="316" t="s">
        <v>456</v>
      </c>
      <c r="G86" s="315"/>
      <c r="H86" s="295" t="s">
        <v>472</v>
      </c>
      <c r="I86" s="295" t="s">
        <v>452</v>
      </c>
      <c r="J86" s="295">
        <v>20</v>
      </c>
      <c r="K86" s="308"/>
    </row>
    <row r="87" spans="2:11" ht="15" customHeight="1">
      <c r="B87" s="317"/>
      <c r="C87" s="295" t="s">
        <v>473</v>
      </c>
      <c r="D87" s="295"/>
      <c r="E87" s="295"/>
      <c r="F87" s="316" t="s">
        <v>456</v>
      </c>
      <c r="G87" s="315"/>
      <c r="H87" s="295" t="s">
        <v>474</v>
      </c>
      <c r="I87" s="295" t="s">
        <v>452</v>
      </c>
      <c r="J87" s="295">
        <v>20</v>
      </c>
      <c r="K87" s="308"/>
    </row>
    <row r="88" spans="2:11" ht="15" customHeight="1">
      <c r="B88" s="317"/>
      <c r="C88" s="295" t="s">
        <v>475</v>
      </c>
      <c r="D88" s="295"/>
      <c r="E88" s="295"/>
      <c r="F88" s="316" t="s">
        <v>456</v>
      </c>
      <c r="G88" s="315"/>
      <c r="H88" s="295" t="s">
        <v>476</v>
      </c>
      <c r="I88" s="295" t="s">
        <v>452</v>
      </c>
      <c r="J88" s="295">
        <v>50</v>
      </c>
      <c r="K88" s="308"/>
    </row>
    <row r="89" spans="2:11" ht="15" customHeight="1">
      <c r="B89" s="317"/>
      <c r="C89" s="295" t="s">
        <v>477</v>
      </c>
      <c r="D89" s="295"/>
      <c r="E89" s="295"/>
      <c r="F89" s="316" t="s">
        <v>456</v>
      </c>
      <c r="G89" s="315"/>
      <c r="H89" s="295" t="s">
        <v>477</v>
      </c>
      <c r="I89" s="295" t="s">
        <v>452</v>
      </c>
      <c r="J89" s="295">
        <v>50</v>
      </c>
      <c r="K89" s="308"/>
    </row>
    <row r="90" spans="2:11" ht="15" customHeight="1">
      <c r="B90" s="317"/>
      <c r="C90" s="295" t="s">
        <v>121</v>
      </c>
      <c r="D90" s="295"/>
      <c r="E90" s="295"/>
      <c r="F90" s="316" t="s">
        <v>456</v>
      </c>
      <c r="G90" s="315"/>
      <c r="H90" s="295" t="s">
        <v>478</v>
      </c>
      <c r="I90" s="295" t="s">
        <v>452</v>
      </c>
      <c r="J90" s="295">
        <v>255</v>
      </c>
      <c r="K90" s="308"/>
    </row>
    <row r="91" spans="2:11" ht="15" customHeight="1">
      <c r="B91" s="317"/>
      <c r="C91" s="295" t="s">
        <v>479</v>
      </c>
      <c r="D91" s="295"/>
      <c r="E91" s="295"/>
      <c r="F91" s="316" t="s">
        <v>450</v>
      </c>
      <c r="G91" s="315"/>
      <c r="H91" s="295" t="s">
        <v>480</v>
      </c>
      <c r="I91" s="295" t="s">
        <v>481</v>
      </c>
      <c r="J91" s="295"/>
      <c r="K91" s="308"/>
    </row>
    <row r="92" spans="2:11" ht="15" customHeight="1">
      <c r="B92" s="317"/>
      <c r="C92" s="295" t="s">
        <v>482</v>
      </c>
      <c r="D92" s="295"/>
      <c r="E92" s="295"/>
      <c r="F92" s="316" t="s">
        <v>450</v>
      </c>
      <c r="G92" s="315"/>
      <c r="H92" s="295" t="s">
        <v>483</v>
      </c>
      <c r="I92" s="295" t="s">
        <v>484</v>
      </c>
      <c r="J92" s="295"/>
      <c r="K92" s="308"/>
    </row>
    <row r="93" spans="2:11" ht="15" customHeight="1">
      <c r="B93" s="317"/>
      <c r="C93" s="295" t="s">
        <v>485</v>
      </c>
      <c r="D93" s="295"/>
      <c r="E93" s="295"/>
      <c r="F93" s="316" t="s">
        <v>450</v>
      </c>
      <c r="G93" s="315"/>
      <c r="H93" s="295" t="s">
        <v>485</v>
      </c>
      <c r="I93" s="295" t="s">
        <v>484</v>
      </c>
      <c r="J93" s="295"/>
      <c r="K93" s="308"/>
    </row>
    <row r="94" spans="2:11" ht="15" customHeight="1">
      <c r="B94" s="317"/>
      <c r="C94" s="295" t="s">
        <v>41</v>
      </c>
      <c r="D94" s="295"/>
      <c r="E94" s="295"/>
      <c r="F94" s="316" t="s">
        <v>450</v>
      </c>
      <c r="G94" s="315"/>
      <c r="H94" s="295" t="s">
        <v>486</v>
      </c>
      <c r="I94" s="295" t="s">
        <v>484</v>
      </c>
      <c r="J94" s="295"/>
      <c r="K94" s="308"/>
    </row>
    <row r="95" spans="2:11" ht="15" customHeight="1">
      <c r="B95" s="317"/>
      <c r="C95" s="295" t="s">
        <v>51</v>
      </c>
      <c r="D95" s="295"/>
      <c r="E95" s="295"/>
      <c r="F95" s="316" t="s">
        <v>450</v>
      </c>
      <c r="G95" s="315"/>
      <c r="H95" s="295" t="s">
        <v>487</v>
      </c>
      <c r="I95" s="295" t="s">
        <v>484</v>
      </c>
      <c r="J95" s="295"/>
      <c r="K95" s="308"/>
    </row>
    <row r="96" spans="2:11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spans="2:11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spans="2:11" ht="18.75" customHeight="1">
      <c r="B98" s="302"/>
      <c r="C98" s="302"/>
      <c r="D98" s="302"/>
      <c r="E98" s="302"/>
      <c r="F98" s="302"/>
      <c r="G98" s="302"/>
      <c r="H98" s="302"/>
      <c r="I98" s="302"/>
      <c r="J98" s="302"/>
      <c r="K98" s="302"/>
    </row>
    <row r="99" spans="2:11" ht="7.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5"/>
    </row>
    <row r="100" spans="2:11" ht="45" customHeight="1">
      <c r="B100" s="306"/>
      <c r="C100" s="307" t="s">
        <v>488</v>
      </c>
      <c r="D100" s="307"/>
      <c r="E100" s="307"/>
      <c r="F100" s="307"/>
      <c r="G100" s="307"/>
      <c r="H100" s="307"/>
      <c r="I100" s="307"/>
      <c r="J100" s="307"/>
      <c r="K100" s="308"/>
    </row>
    <row r="101" spans="2:11" ht="17.25" customHeight="1">
      <c r="B101" s="306"/>
      <c r="C101" s="309" t="s">
        <v>444</v>
      </c>
      <c r="D101" s="309"/>
      <c r="E101" s="309"/>
      <c r="F101" s="309" t="s">
        <v>445</v>
      </c>
      <c r="G101" s="310"/>
      <c r="H101" s="309" t="s">
        <v>116</v>
      </c>
      <c r="I101" s="309" t="s">
        <v>60</v>
      </c>
      <c r="J101" s="309" t="s">
        <v>446</v>
      </c>
      <c r="K101" s="308"/>
    </row>
    <row r="102" spans="2:11" ht="17.25" customHeight="1">
      <c r="B102" s="306"/>
      <c r="C102" s="311" t="s">
        <v>447</v>
      </c>
      <c r="D102" s="311"/>
      <c r="E102" s="311"/>
      <c r="F102" s="312" t="s">
        <v>448</v>
      </c>
      <c r="G102" s="313"/>
      <c r="H102" s="311"/>
      <c r="I102" s="311"/>
      <c r="J102" s="311" t="s">
        <v>449</v>
      </c>
      <c r="K102" s="308"/>
    </row>
    <row r="103" spans="2:11" ht="5.25" customHeight="1">
      <c r="B103" s="306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spans="2:11" ht="15" customHeight="1">
      <c r="B104" s="306"/>
      <c r="C104" s="295" t="s">
        <v>56</v>
      </c>
      <c r="D104" s="314"/>
      <c r="E104" s="314"/>
      <c r="F104" s="316" t="s">
        <v>450</v>
      </c>
      <c r="G104" s="325"/>
      <c r="H104" s="295" t="s">
        <v>489</v>
      </c>
      <c r="I104" s="295" t="s">
        <v>452</v>
      </c>
      <c r="J104" s="295">
        <v>20</v>
      </c>
      <c r="K104" s="308"/>
    </row>
    <row r="105" spans="2:11" ht="15" customHeight="1">
      <c r="B105" s="306"/>
      <c r="C105" s="295" t="s">
        <v>453</v>
      </c>
      <c r="D105" s="295"/>
      <c r="E105" s="295"/>
      <c r="F105" s="316" t="s">
        <v>450</v>
      </c>
      <c r="G105" s="295"/>
      <c r="H105" s="295" t="s">
        <v>489</v>
      </c>
      <c r="I105" s="295" t="s">
        <v>452</v>
      </c>
      <c r="J105" s="295">
        <v>120</v>
      </c>
      <c r="K105" s="308"/>
    </row>
    <row r="106" spans="2:11" ht="15" customHeight="1">
      <c r="B106" s="317"/>
      <c r="C106" s="295" t="s">
        <v>455</v>
      </c>
      <c r="D106" s="295"/>
      <c r="E106" s="295"/>
      <c r="F106" s="316" t="s">
        <v>456</v>
      </c>
      <c r="G106" s="295"/>
      <c r="H106" s="295" t="s">
        <v>489</v>
      </c>
      <c r="I106" s="295" t="s">
        <v>452</v>
      </c>
      <c r="J106" s="295">
        <v>50</v>
      </c>
      <c r="K106" s="308"/>
    </row>
    <row r="107" spans="2:11" ht="15" customHeight="1">
      <c r="B107" s="317"/>
      <c r="C107" s="295" t="s">
        <v>458</v>
      </c>
      <c r="D107" s="295"/>
      <c r="E107" s="295"/>
      <c r="F107" s="316" t="s">
        <v>450</v>
      </c>
      <c r="G107" s="295"/>
      <c r="H107" s="295" t="s">
        <v>489</v>
      </c>
      <c r="I107" s="295" t="s">
        <v>460</v>
      </c>
      <c r="J107" s="295"/>
      <c r="K107" s="308"/>
    </row>
    <row r="108" spans="2:11" ht="15" customHeight="1">
      <c r="B108" s="317"/>
      <c r="C108" s="295" t="s">
        <v>469</v>
      </c>
      <c r="D108" s="295"/>
      <c r="E108" s="295"/>
      <c r="F108" s="316" t="s">
        <v>456</v>
      </c>
      <c r="G108" s="295"/>
      <c r="H108" s="295" t="s">
        <v>489</v>
      </c>
      <c r="I108" s="295" t="s">
        <v>452</v>
      </c>
      <c r="J108" s="295">
        <v>50</v>
      </c>
      <c r="K108" s="308"/>
    </row>
    <row r="109" spans="2:11" ht="15" customHeight="1">
      <c r="B109" s="317"/>
      <c r="C109" s="295" t="s">
        <v>477</v>
      </c>
      <c r="D109" s="295"/>
      <c r="E109" s="295"/>
      <c r="F109" s="316" t="s">
        <v>456</v>
      </c>
      <c r="G109" s="295"/>
      <c r="H109" s="295" t="s">
        <v>489</v>
      </c>
      <c r="I109" s="295" t="s">
        <v>452</v>
      </c>
      <c r="J109" s="295">
        <v>50</v>
      </c>
      <c r="K109" s="308"/>
    </row>
    <row r="110" spans="2:11" ht="15" customHeight="1">
      <c r="B110" s="317"/>
      <c r="C110" s="295" t="s">
        <v>475</v>
      </c>
      <c r="D110" s="295"/>
      <c r="E110" s="295"/>
      <c r="F110" s="316" t="s">
        <v>456</v>
      </c>
      <c r="G110" s="295"/>
      <c r="H110" s="295" t="s">
        <v>489</v>
      </c>
      <c r="I110" s="295" t="s">
        <v>452</v>
      </c>
      <c r="J110" s="295">
        <v>50</v>
      </c>
      <c r="K110" s="308"/>
    </row>
    <row r="111" spans="2:11" ht="15" customHeight="1">
      <c r="B111" s="317"/>
      <c r="C111" s="295" t="s">
        <v>56</v>
      </c>
      <c r="D111" s="295"/>
      <c r="E111" s="295"/>
      <c r="F111" s="316" t="s">
        <v>450</v>
      </c>
      <c r="G111" s="295"/>
      <c r="H111" s="295" t="s">
        <v>490</v>
      </c>
      <c r="I111" s="295" t="s">
        <v>452</v>
      </c>
      <c r="J111" s="295">
        <v>20</v>
      </c>
      <c r="K111" s="308"/>
    </row>
    <row r="112" spans="2:11" ht="15" customHeight="1">
      <c r="B112" s="317"/>
      <c r="C112" s="295" t="s">
        <v>491</v>
      </c>
      <c r="D112" s="295"/>
      <c r="E112" s="295"/>
      <c r="F112" s="316" t="s">
        <v>450</v>
      </c>
      <c r="G112" s="295"/>
      <c r="H112" s="295" t="s">
        <v>492</v>
      </c>
      <c r="I112" s="295" t="s">
        <v>452</v>
      </c>
      <c r="J112" s="295">
        <v>120</v>
      </c>
      <c r="K112" s="308"/>
    </row>
    <row r="113" spans="2:11" ht="15" customHeight="1">
      <c r="B113" s="317"/>
      <c r="C113" s="295" t="s">
        <v>41</v>
      </c>
      <c r="D113" s="295"/>
      <c r="E113" s="295"/>
      <c r="F113" s="316" t="s">
        <v>450</v>
      </c>
      <c r="G113" s="295"/>
      <c r="H113" s="295" t="s">
        <v>493</v>
      </c>
      <c r="I113" s="295" t="s">
        <v>484</v>
      </c>
      <c r="J113" s="295"/>
      <c r="K113" s="308"/>
    </row>
    <row r="114" spans="2:11" ht="15" customHeight="1">
      <c r="B114" s="317"/>
      <c r="C114" s="295" t="s">
        <v>51</v>
      </c>
      <c r="D114" s="295"/>
      <c r="E114" s="295"/>
      <c r="F114" s="316" t="s">
        <v>450</v>
      </c>
      <c r="G114" s="295"/>
      <c r="H114" s="295" t="s">
        <v>494</v>
      </c>
      <c r="I114" s="295" t="s">
        <v>484</v>
      </c>
      <c r="J114" s="295"/>
      <c r="K114" s="308"/>
    </row>
    <row r="115" spans="2:11" ht="15" customHeight="1">
      <c r="B115" s="317"/>
      <c r="C115" s="295" t="s">
        <v>60</v>
      </c>
      <c r="D115" s="295"/>
      <c r="E115" s="295"/>
      <c r="F115" s="316" t="s">
        <v>450</v>
      </c>
      <c r="G115" s="295"/>
      <c r="H115" s="295" t="s">
        <v>495</v>
      </c>
      <c r="I115" s="295" t="s">
        <v>496</v>
      </c>
      <c r="J115" s="295"/>
      <c r="K115" s="308"/>
    </row>
    <row r="116" spans="2:11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spans="2:11" ht="18.75" customHeight="1">
      <c r="B117" s="327"/>
      <c r="C117" s="291"/>
      <c r="D117" s="291"/>
      <c r="E117" s="291"/>
      <c r="F117" s="328"/>
      <c r="G117" s="291"/>
      <c r="H117" s="291"/>
      <c r="I117" s="291"/>
      <c r="J117" s="291"/>
      <c r="K117" s="327"/>
    </row>
    <row r="118" spans="2:11" ht="18.75" customHeight="1"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</row>
    <row r="119" spans="2:11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spans="2:11" ht="45" customHeight="1">
      <c r="B120" s="332"/>
      <c r="C120" s="285" t="s">
        <v>497</v>
      </c>
      <c r="D120" s="285"/>
      <c r="E120" s="285"/>
      <c r="F120" s="285"/>
      <c r="G120" s="285"/>
      <c r="H120" s="285"/>
      <c r="I120" s="285"/>
      <c r="J120" s="285"/>
      <c r="K120" s="333"/>
    </row>
    <row r="121" spans="2:11" ht="17.25" customHeight="1">
      <c r="B121" s="334"/>
      <c r="C121" s="309" t="s">
        <v>444</v>
      </c>
      <c r="D121" s="309"/>
      <c r="E121" s="309"/>
      <c r="F121" s="309" t="s">
        <v>445</v>
      </c>
      <c r="G121" s="310"/>
      <c r="H121" s="309" t="s">
        <v>116</v>
      </c>
      <c r="I121" s="309" t="s">
        <v>60</v>
      </c>
      <c r="J121" s="309" t="s">
        <v>446</v>
      </c>
      <c r="K121" s="335"/>
    </row>
    <row r="122" spans="2:11" ht="17.25" customHeight="1">
      <c r="B122" s="334"/>
      <c r="C122" s="311" t="s">
        <v>447</v>
      </c>
      <c r="D122" s="311"/>
      <c r="E122" s="311"/>
      <c r="F122" s="312" t="s">
        <v>448</v>
      </c>
      <c r="G122" s="313"/>
      <c r="H122" s="311"/>
      <c r="I122" s="311"/>
      <c r="J122" s="311" t="s">
        <v>449</v>
      </c>
      <c r="K122" s="335"/>
    </row>
    <row r="123" spans="2:11" ht="5.25" customHeight="1">
      <c r="B123" s="336"/>
      <c r="C123" s="314"/>
      <c r="D123" s="314"/>
      <c r="E123" s="314"/>
      <c r="F123" s="314"/>
      <c r="G123" s="295"/>
      <c r="H123" s="314"/>
      <c r="I123" s="314"/>
      <c r="J123" s="314"/>
      <c r="K123" s="337"/>
    </row>
    <row r="124" spans="2:11" ht="15" customHeight="1">
      <c r="B124" s="336"/>
      <c r="C124" s="295" t="s">
        <v>453</v>
      </c>
      <c r="D124" s="314"/>
      <c r="E124" s="314"/>
      <c r="F124" s="316" t="s">
        <v>450</v>
      </c>
      <c r="G124" s="295"/>
      <c r="H124" s="295" t="s">
        <v>489</v>
      </c>
      <c r="I124" s="295" t="s">
        <v>452</v>
      </c>
      <c r="J124" s="295">
        <v>120</v>
      </c>
      <c r="K124" s="338"/>
    </row>
    <row r="125" spans="2:11" ht="15" customHeight="1">
      <c r="B125" s="336"/>
      <c r="C125" s="295" t="s">
        <v>498</v>
      </c>
      <c r="D125" s="295"/>
      <c r="E125" s="295"/>
      <c r="F125" s="316" t="s">
        <v>450</v>
      </c>
      <c r="G125" s="295"/>
      <c r="H125" s="295" t="s">
        <v>499</v>
      </c>
      <c r="I125" s="295" t="s">
        <v>452</v>
      </c>
      <c r="J125" s="295" t="s">
        <v>500</v>
      </c>
      <c r="K125" s="338"/>
    </row>
    <row r="126" spans="2:11" ht="15" customHeight="1">
      <c r="B126" s="336"/>
      <c r="C126" s="295" t="s">
        <v>399</v>
      </c>
      <c r="D126" s="295"/>
      <c r="E126" s="295"/>
      <c r="F126" s="316" t="s">
        <v>450</v>
      </c>
      <c r="G126" s="295"/>
      <c r="H126" s="295" t="s">
        <v>501</v>
      </c>
      <c r="I126" s="295" t="s">
        <v>452</v>
      </c>
      <c r="J126" s="295" t="s">
        <v>500</v>
      </c>
      <c r="K126" s="338"/>
    </row>
    <row r="127" spans="2:11" ht="15" customHeight="1">
      <c r="B127" s="336"/>
      <c r="C127" s="295" t="s">
        <v>461</v>
      </c>
      <c r="D127" s="295"/>
      <c r="E127" s="295"/>
      <c r="F127" s="316" t="s">
        <v>456</v>
      </c>
      <c r="G127" s="295"/>
      <c r="H127" s="295" t="s">
        <v>462</v>
      </c>
      <c r="I127" s="295" t="s">
        <v>452</v>
      </c>
      <c r="J127" s="295">
        <v>15</v>
      </c>
      <c r="K127" s="338"/>
    </row>
    <row r="128" spans="2:11" ht="15" customHeight="1">
      <c r="B128" s="336"/>
      <c r="C128" s="318" t="s">
        <v>463</v>
      </c>
      <c r="D128" s="318"/>
      <c r="E128" s="318"/>
      <c r="F128" s="319" t="s">
        <v>456</v>
      </c>
      <c r="G128" s="318"/>
      <c r="H128" s="318" t="s">
        <v>464</v>
      </c>
      <c r="I128" s="318" t="s">
        <v>452</v>
      </c>
      <c r="J128" s="318">
        <v>15</v>
      </c>
      <c r="K128" s="338"/>
    </row>
    <row r="129" spans="2:11" ht="15" customHeight="1">
      <c r="B129" s="336"/>
      <c r="C129" s="318" t="s">
        <v>465</v>
      </c>
      <c r="D129" s="318"/>
      <c r="E129" s="318"/>
      <c r="F129" s="319" t="s">
        <v>456</v>
      </c>
      <c r="G129" s="318"/>
      <c r="H129" s="318" t="s">
        <v>466</v>
      </c>
      <c r="I129" s="318" t="s">
        <v>452</v>
      </c>
      <c r="J129" s="318">
        <v>20</v>
      </c>
      <c r="K129" s="338"/>
    </row>
    <row r="130" spans="2:11" ht="15" customHeight="1">
      <c r="B130" s="336"/>
      <c r="C130" s="318" t="s">
        <v>467</v>
      </c>
      <c r="D130" s="318"/>
      <c r="E130" s="318"/>
      <c r="F130" s="319" t="s">
        <v>456</v>
      </c>
      <c r="G130" s="318"/>
      <c r="H130" s="318" t="s">
        <v>468</v>
      </c>
      <c r="I130" s="318" t="s">
        <v>452</v>
      </c>
      <c r="J130" s="318">
        <v>20</v>
      </c>
      <c r="K130" s="338"/>
    </row>
    <row r="131" spans="2:11" ht="15" customHeight="1">
      <c r="B131" s="336"/>
      <c r="C131" s="295" t="s">
        <v>455</v>
      </c>
      <c r="D131" s="295"/>
      <c r="E131" s="295"/>
      <c r="F131" s="316" t="s">
        <v>456</v>
      </c>
      <c r="G131" s="295"/>
      <c r="H131" s="295" t="s">
        <v>489</v>
      </c>
      <c r="I131" s="295" t="s">
        <v>452</v>
      </c>
      <c r="J131" s="295">
        <v>50</v>
      </c>
      <c r="K131" s="338"/>
    </row>
    <row r="132" spans="2:11" ht="15" customHeight="1">
      <c r="B132" s="336"/>
      <c r="C132" s="295" t="s">
        <v>469</v>
      </c>
      <c r="D132" s="295"/>
      <c r="E132" s="295"/>
      <c r="F132" s="316" t="s">
        <v>456</v>
      </c>
      <c r="G132" s="295"/>
      <c r="H132" s="295" t="s">
        <v>489</v>
      </c>
      <c r="I132" s="295" t="s">
        <v>452</v>
      </c>
      <c r="J132" s="295">
        <v>50</v>
      </c>
      <c r="K132" s="338"/>
    </row>
    <row r="133" spans="2:11" ht="15" customHeight="1">
      <c r="B133" s="336"/>
      <c r="C133" s="295" t="s">
        <v>475</v>
      </c>
      <c r="D133" s="295"/>
      <c r="E133" s="295"/>
      <c r="F133" s="316" t="s">
        <v>456</v>
      </c>
      <c r="G133" s="295"/>
      <c r="H133" s="295" t="s">
        <v>489</v>
      </c>
      <c r="I133" s="295" t="s">
        <v>452</v>
      </c>
      <c r="J133" s="295">
        <v>50</v>
      </c>
      <c r="K133" s="338"/>
    </row>
    <row r="134" spans="2:11" ht="15" customHeight="1">
      <c r="B134" s="336"/>
      <c r="C134" s="295" t="s">
        <v>477</v>
      </c>
      <c r="D134" s="295"/>
      <c r="E134" s="295"/>
      <c r="F134" s="316" t="s">
        <v>456</v>
      </c>
      <c r="G134" s="295"/>
      <c r="H134" s="295" t="s">
        <v>489</v>
      </c>
      <c r="I134" s="295" t="s">
        <v>452</v>
      </c>
      <c r="J134" s="295">
        <v>50</v>
      </c>
      <c r="K134" s="338"/>
    </row>
    <row r="135" spans="2:11" ht="15" customHeight="1">
      <c r="B135" s="336"/>
      <c r="C135" s="295" t="s">
        <v>121</v>
      </c>
      <c r="D135" s="295"/>
      <c r="E135" s="295"/>
      <c r="F135" s="316" t="s">
        <v>456</v>
      </c>
      <c r="G135" s="295"/>
      <c r="H135" s="295" t="s">
        <v>502</v>
      </c>
      <c r="I135" s="295" t="s">
        <v>452</v>
      </c>
      <c r="J135" s="295">
        <v>255</v>
      </c>
      <c r="K135" s="338"/>
    </row>
    <row r="136" spans="2:11" ht="15" customHeight="1">
      <c r="B136" s="336"/>
      <c r="C136" s="295" t="s">
        <v>479</v>
      </c>
      <c r="D136" s="295"/>
      <c r="E136" s="295"/>
      <c r="F136" s="316" t="s">
        <v>450</v>
      </c>
      <c r="G136" s="295"/>
      <c r="H136" s="295" t="s">
        <v>503</v>
      </c>
      <c r="I136" s="295" t="s">
        <v>481</v>
      </c>
      <c r="J136" s="295"/>
      <c r="K136" s="338"/>
    </row>
    <row r="137" spans="2:11" ht="15" customHeight="1">
      <c r="B137" s="336"/>
      <c r="C137" s="295" t="s">
        <v>482</v>
      </c>
      <c r="D137" s="295"/>
      <c r="E137" s="295"/>
      <c r="F137" s="316" t="s">
        <v>450</v>
      </c>
      <c r="G137" s="295"/>
      <c r="H137" s="295" t="s">
        <v>504</v>
      </c>
      <c r="I137" s="295" t="s">
        <v>484</v>
      </c>
      <c r="J137" s="295"/>
      <c r="K137" s="338"/>
    </row>
    <row r="138" spans="2:11" ht="15" customHeight="1">
      <c r="B138" s="336"/>
      <c r="C138" s="295" t="s">
        <v>485</v>
      </c>
      <c r="D138" s="295"/>
      <c r="E138" s="295"/>
      <c r="F138" s="316" t="s">
        <v>450</v>
      </c>
      <c r="G138" s="295"/>
      <c r="H138" s="295" t="s">
        <v>485</v>
      </c>
      <c r="I138" s="295" t="s">
        <v>484</v>
      </c>
      <c r="J138" s="295"/>
      <c r="K138" s="338"/>
    </row>
    <row r="139" spans="2:11" ht="15" customHeight="1">
      <c r="B139" s="336"/>
      <c r="C139" s="295" t="s">
        <v>41</v>
      </c>
      <c r="D139" s="295"/>
      <c r="E139" s="295"/>
      <c r="F139" s="316" t="s">
        <v>450</v>
      </c>
      <c r="G139" s="295"/>
      <c r="H139" s="295" t="s">
        <v>505</v>
      </c>
      <c r="I139" s="295" t="s">
        <v>484</v>
      </c>
      <c r="J139" s="295"/>
      <c r="K139" s="338"/>
    </row>
    <row r="140" spans="2:11" ht="15" customHeight="1">
      <c r="B140" s="336"/>
      <c r="C140" s="295" t="s">
        <v>506</v>
      </c>
      <c r="D140" s="295"/>
      <c r="E140" s="295"/>
      <c r="F140" s="316" t="s">
        <v>450</v>
      </c>
      <c r="G140" s="295"/>
      <c r="H140" s="295" t="s">
        <v>507</v>
      </c>
      <c r="I140" s="295" t="s">
        <v>484</v>
      </c>
      <c r="J140" s="295"/>
      <c r="K140" s="338"/>
    </row>
    <row r="141" spans="2:1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spans="2:11" ht="18.75" customHeight="1">
      <c r="B142" s="291"/>
      <c r="C142" s="291"/>
      <c r="D142" s="291"/>
      <c r="E142" s="291"/>
      <c r="F142" s="328"/>
      <c r="G142" s="291"/>
      <c r="H142" s="291"/>
      <c r="I142" s="291"/>
      <c r="J142" s="291"/>
      <c r="K142" s="291"/>
    </row>
    <row r="143" spans="2:11" ht="18.75" customHeight="1"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</row>
    <row r="144" spans="2:11" ht="7.5" customHeight="1">
      <c r="B144" s="303"/>
      <c r="C144" s="304"/>
      <c r="D144" s="304"/>
      <c r="E144" s="304"/>
      <c r="F144" s="304"/>
      <c r="G144" s="304"/>
      <c r="H144" s="304"/>
      <c r="I144" s="304"/>
      <c r="J144" s="304"/>
      <c r="K144" s="305"/>
    </row>
    <row r="145" spans="2:11" ht="45" customHeight="1">
      <c r="B145" s="306"/>
      <c r="C145" s="307" t="s">
        <v>508</v>
      </c>
      <c r="D145" s="307"/>
      <c r="E145" s="307"/>
      <c r="F145" s="307"/>
      <c r="G145" s="307"/>
      <c r="H145" s="307"/>
      <c r="I145" s="307"/>
      <c r="J145" s="307"/>
      <c r="K145" s="308"/>
    </row>
    <row r="146" spans="2:11" ht="17.25" customHeight="1">
      <c r="B146" s="306"/>
      <c r="C146" s="309" t="s">
        <v>444</v>
      </c>
      <c r="D146" s="309"/>
      <c r="E146" s="309"/>
      <c r="F146" s="309" t="s">
        <v>445</v>
      </c>
      <c r="G146" s="310"/>
      <c r="H146" s="309" t="s">
        <v>116</v>
      </c>
      <c r="I146" s="309" t="s">
        <v>60</v>
      </c>
      <c r="J146" s="309" t="s">
        <v>446</v>
      </c>
      <c r="K146" s="308"/>
    </row>
    <row r="147" spans="2:11" ht="17.25" customHeight="1">
      <c r="B147" s="306"/>
      <c r="C147" s="311" t="s">
        <v>447</v>
      </c>
      <c r="D147" s="311"/>
      <c r="E147" s="311"/>
      <c r="F147" s="312" t="s">
        <v>448</v>
      </c>
      <c r="G147" s="313"/>
      <c r="H147" s="311"/>
      <c r="I147" s="311"/>
      <c r="J147" s="311" t="s">
        <v>449</v>
      </c>
      <c r="K147" s="308"/>
    </row>
    <row r="148" spans="2:11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spans="2:11" ht="15" customHeight="1">
      <c r="B149" s="317"/>
      <c r="C149" s="342" t="s">
        <v>453</v>
      </c>
      <c r="D149" s="295"/>
      <c r="E149" s="295"/>
      <c r="F149" s="343" t="s">
        <v>450</v>
      </c>
      <c r="G149" s="295"/>
      <c r="H149" s="342" t="s">
        <v>489</v>
      </c>
      <c r="I149" s="342" t="s">
        <v>452</v>
      </c>
      <c r="J149" s="342">
        <v>120</v>
      </c>
      <c r="K149" s="338"/>
    </row>
    <row r="150" spans="2:11" ht="15" customHeight="1">
      <c r="B150" s="317"/>
      <c r="C150" s="342" t="s">
        <v>498</v>
      </c>
      <c r="D150" s="295"/>
      <c r="E150" s="295"/>
      <c r="F150" s="343" t="s">
        <v>450</v>
      </c>
      <c r="G150" s="295"/>
      <c r="H150" s="342" t="s">
        <v>509</v>
      </c>
      <c r="I150" s="342" t="s">
        <v>452</v>
      </c>
      <c r="J150" s="342" t="s">
        <v>500</v>
      </c>
      <c r="K150" s="338"/>
    </row>
    <row r="151" spans="2:11" ht="15" customHeight="1">
      <c r="B151" s="317"/>
      <c r="C151" s="342" t="s">
        <v>399</v>
      </c>
      <c r="D151" s="295"/>
      <c r="E151" s="295"/>
      <c r="F151" s="343" t="s">
        <v>450</v>
      </c>
      <c r="G151" s="295"/>
      <c r="H151" s="342" t="s">
        <v>510</v>
      </c>
      <c r="I151" s="342" t="s">
        <v>452</v>
      </c>
      <c r="J151" s="342" t="s">
        <v>500</v>
      </c>
      <c r="K151" s="338"/>
    </row>
    <row r="152" spans="2:11" ht="15" customHeight="1">
      <c r="B152" s="317"/>
      <c r="C152" s="342" t="s">
        <v>455</v>
      </c>
      <c r="D152" s="295"/>
      <c r="E152" s="295"/>
      <c r="F152" s="343" t="s">
        <v>456</v>
      </c>
      <c r="G152" s="295"/>
      <c r="H152" s="342" t="s">
        <v>489</v>
      </c>
      <c r="I152" s="342" t="s">
        <v>452</v>
      </c>
      <c r="J152" s="342">
        <v>50</v>
      </c>
      <c r="K152" s="338"/>
    </row>
    <row r="153" spans="2:11" ht="15" customHeight="1">
      <c r="B153" s="317"/>
      <c r="C153" s="342" t="s">
        <v>458</v>
      </c>
      <c r="D153" s="295"/>
      <c r="E153" s="295"/>
      <c r="F153" s="343" t="s">
        <v>450</v>
      </c>
      <c r="G153" s="295"/>
      <c r="H153" s="342" t="s">
        <v>489</v>
      </c>
      <c r="I153" s="342" t="s">
        <v>460</v>
      </c>
      <c r="J153" s="342"/>
      <c r="K153" s="338"/>
    </row>
    <row r="154" spans="2:11" ht="15" customHeight="1">
      <c r="B154" s="317"/>
      <c r="C154" s="342" t="s">
        <v>469</v>
      </c>
      <c r="D154" s="295"/>
      <c r="E154" s="295"/>
      <c r="F154" s="343" t="s">
        <v>456</v>
      </c>
      <c r="G154" s="295"/>
      <c r="H154" s="342" t="s">
        <v>489</v>
      </c>
      <c r="I154" s="342" t="s">
        <v>452</v>
      </c>
      <c r="J154" s="342">
        <v>50</v>
      </c>
      <c r="K154" s="338"/>
    </row>
    <row r="155" spans="2:11" ht="15" customHeight="1">
      <c r="B155" s="317"/>
      <c r="C155" s="342" t="s">
        <v>477</v>
      </c>
      <c r="D155" s="295"/>
      <c r="E155" s="295"/>
      <c r="F155" s="343" t="s">
        <v>456</v>
      </c>
      <c r="G155" s="295"/>
      <c r="H155" s="342" t="s">
        <v>489</v>
      </c>
      <c r="I155" s="342" t="s">
        <v>452</v>
      </c>
      <c r="J155" s="342">
        <v>50</v>
      </c>
      <c r="K155" s="338"/>
    </row>
    <row r="156" spans="2:11" ht="15" customHeight="1">
      <c r="B156" s="317"/>
      <c r="C156" s="342" t="s">
        <v>475</v>
      </c>
      <c r="D156" s="295"/>
      <c r="E156" s="295"/>
      <c r="F156" s="343" t="s">
        <v>456</v>
      </c>
      <c r="G156" s="295"/>
      <c r="H156" s="342" t="s">
        <v>489</v>
      </c>
      <c r="I156" s="342" t="s">
        <v>452</v>
      </c>
      <c r="J156" s="342">
        <v>50</v>
      </c>
      <c r="K156" s="338"/>
    </row>
    <row r="157" spans="2:11" ht="15" customHeight="1">
      <c r="B157" s="317"/>
      <c r="C157" s="342" t="s">
        <v>102</v>
      </c>
      <c r="D157" s="295"/>
      <c r="E157" s="295"/>
      <c r="F157" s="343" t="s">
        <v>450</v>
      </c>
      <c r="G157" s="295"/>
      <c r="H157" s="342" t="s">
        <v>511</v>
      </c>
      <c r="I157" s="342" t="s">
        <v>452</v>
      </c>
      <c r="J157" s="342" t="s">
        <v>512</v>
      </c>
      <c r="K157" s="338"/>
    </row>
    <row r="158" spans="2:11" ht="15" customHeight="1">
      <c r="B158" s="317"/>
      <c r="C158" s="342" t="s">
        <v>513</v>
      </c>
      <c r="D158" s="295"/>
      <c r="E158" s="295"/>
      <c r="F158" s="343" t="s">
        <v>450</v>
      </c>
      <c r="G158" s="295"/>
      <c r="H158" s="342" t="s">
        <v>514</v>
      </c>
      <c r="I158" s="342" t="s">
        <v>484</v>
      </c>
      <c r="J158" s="342"/>
      <c r="K158" s="338"/>
    </row>
    <row r="159" spans="2:11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spans="2:11" ht="18.75" customHeight="1">
      <c r="B160" s="291"/>
      <c r="C160" s="295"/>
      <c r="D160" s="295"/>
      <c r="E160" s="295"/>
      <c r="F160" s="316"/>
      <c r="G160" s="295"/>
      <c r="H160" s="295"/>
      <c r="I160" s="295"/>
      <c r="J160" s="295"/>
      <c r="K160" s="291"/>
    </row>
    <row r="161" spans="2:11" ht="18.75" customHeight="1"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</row>
    <row r="162" spans="2:11" ht="7.5" customHeight="1">
      <c r="B162" s="281"/>
      <c r="C162" s="282"/>
      <c r="D162" s="282"/>
      <c r="E162" s="282"/>
      <c r="F162" s="282"/>
      <c r="G162" s="282"/>
      <c r="H162" s="282"/>
      <c r="I162" s="282"/>
      <c r="J162" s="282"/>
      <c r="K162" s="283"/>
    </row>
    <row r="163" spans="2:11" ht="45" customHeight="1">
      <c r="B163" s="284"/>
      <c r="C163" s="285" t="s">
        <v>515</v>
      </c>
      <c r="D163" s="285"/>
      <c r="E163" s="285"/>
      <c r="F163" s="285"/>
      <c r="G163" s="285"/>
      <c r="H163" s="285"/>
      <c r="I163" s="285"/>
      <c r="J163" s="285"/>
      <c r="K163" s="286"/>
    </row>
    <row r="164" spans="2:11" ht="17.25" customHeight="1">
      <c r="B164" s="284"/>
      <c r="C164" s="309" t="s">
        <v>444</v>
      </c>
      <c r="D164" s="309"/>
      <c r="E164" s="309"/>
      <c r="F164" s="309" t="s">
        <v>445</v>
      </c>
      <c r="G164" s="346"/>
      <c r="H164" s="347" t="s">
        <v>116</v>
      </c>
      <c r="I164" s="347" t="s">
        <v>60</v>
      </c>
      <c r="J164" s="309" t="s">
        <v>446</v>
      </c>
      <c r="K164" s="286"/>
    </row>
    <row r="165" spans="2:11" ht="17.25" customHeight="1">
      <c r="B165" s="287"/>
      <c r="C165" s="311" t="s">
        <v>447</v>
      </c>
      <c r="D165" s="311"/>
      <c r="E165" s="311"/>
      <c r="F165" s="312" t="s">
        <v>448</v>
      </c>
      <c r="G165" s="348"/>
      <c r="H165" s="349"/>
      <c r="I165" s="349"/>
      <c r="J165" s="311" t="s">
        <v>449</v>
      </c>
      <c r="K165" s="289"/>
    </row>
    <row r="166" spans="2:11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spans="2:11" ht="15" customHeight="1">
      <c r="B167" s="317"/>
      <c r="C167" s="295" t="s">
        <v>453</v>
      </c>
      <c r="D167" s="295"/>
      <c r="E167" s="295"/>
      <c r="F167" s="316" t="s">
        <v>450</v>
      </c>
      <c r="G167" s="295"/>
      <c r="H167" s="295" t="s">
        <v>489</v>
      </c>
      <c r="I167" s="295" t="s">
        <v>452</v>
      </c>
      <c r="J167" s="295">
        <v>120</v>
      </c>
      <c r="K167" s="338"/>
    </row>
    <row r="168" spans="2:11" ht="15" customHeight="1">
      <c r="B168" s="317"/>
      <c r="C168" s="295" t="s">
        <v>498</v>
      </c>
      <c r="D168" s="295"/>
      <c r="E168" s="295"/>
      <c r="F168" s="316" t="s">
        <v>450</v>
      </c>
      <c r="G168" s="295"/>
      <c r="H168" s="295" t="s">
        <v>499</v>
      </c>
      <c r="I168" s="295" t="s">
        <v>452</v>
      </c>
      <c r="J168" s="295" t="s">
        <v>500</v>
      </c>
      <c r="K168" s="338"/>
    </row>
    <row r="169" spans="2:11" ht="15" customHeight="1">
      <c r="B169" s="317"/>
      <c r="C169" s="295" t="s">
        <v>399</v>
      </c>
      <c r="D169" s="295"/>
      <c r="E169" s="295"/>
      <c r="F169" s="316" t="s">
        <v>450</v>
      </c>
      <c r="G169" s="295"/>
      <c r="H169" s="295" t="s">
        <v>516</v>
      </c>
      <c r="I169" s="295" t="s">
        <v>452</v>
      </c>
      <c r="J169" s="295" t="s">
        <v>500</v>
      </c>
      <c r="K169" s="338"/>
    </row>
    <row r="170" spans="2:11" ht="15" customHeight="1">
      <c r="B170" s="317"/>
      <c r="C170" s="295" t="s">
        <v>455</v>
      </c>
      <c r="D170" s="295"/>
      <c r="E170" s="295"/>
      <c r="F170" s="316" t="s">
        <v>456</v>
      </c>
      <c r="G170" s="295"/>
      <c r="H170" s="295" t="s">
        <v>516</v>
      </c>
      <c r="I170" s="295" t="s">
        <v>452</v>
      </c>
      <c r="J170" s="295">
        <v>50</v>
      </c>
      <c r="K170" s="338"/>
    </row>
    <row r="171" spans="2:11" ht="15" customHeight="1">
      <c r="B171" s="317"/>
      <c r="C171" s="295" t="s">
        <v>458</v>
      </c>
      <c r="D171" s="295"/>
      <c r="E171" s="295"/>
      <c r="F171" s="316" t="s">
        <v>450</v>
      </c>
      <c r="G171" s="295"/>
      <c r="H171" s="295" t="s">
        <v>516</v>
      </c>
      <c r="I171" s="295" t="s">
        <v>460</v>
      </c>
      <c r="J171" s="295"/>
      <c r="K171" s="338"/>
    </row>
    <row r="172" spans="2:11" ht="15" customHeight="1">
      <c r="B172" s="317"/>
      <c r="C172" s="295" t="s">
        <v>469</v>
      </c>
      <c r="D172" s="295"/>
      <c r="E172" s="295"/>
      <c r="F172" s="316" t="s">
        <v>456</v>
      </c>
      <c r="G172" s="295"/>
      <c r="H172" s="295" t="s">
        <v>516</v>
      </c>
      <c r="I172" s="295" t="s">
        <v>452</v>
      </c>
      <c r="J172" s="295">
        <v>50</v>
      </c>
      <c r="K172" s="338"/>
    </row>
    <row r="173" spans="2:11" ht="15" customHeight="1">
      <c r="B173" s="317"/>
      <c r="C173" s="295" t="s">
        <v>477</v>
      </c>
      <c r="D173" s="295"/>
      <c r="E173" s="295"/>
      <c r="F173" s="316" t="s">
        <v>456</v>
      </c>
      <c r="G173" s="295"/>
      <c r="H173" s="295" t="s">
        <v>516</v>
      </c>
      <c r="I173" s="295" t="s">
        <v>452</v>
      </c>
      <c r="J173" s="295">
        <v>50</v>
      </c>
      <c r="K173" s="338"/>
    </row>
    <row r="174" spans="2:11" ht="15" customHeight="1">
      <c r="B174" s="317"/>
      <c r="C174" s="295" t="s">
        <v>475</v>
      </c>
      <c r="D174" s="295"/>
      <c r="E174" s="295"/>
      <c r="F174" s="316" t="s">
        <v>456</v>
      </c>
      <c r="G174" s="295"/>
      <c r="H174" s="295" t="s">
        <v>516</v>
      </c>
      <c r="I174" s="295" t="s">
        <v>452</v>
      </c>
      <c r="J174" s="295">
        <v>50</v>
      </c>
      <c r="K174" s="338"/>
    </row>
    <row r="175" spans="2:11" ht="15" customHeight="1">
      <c r="B175" s="317"/>
      <c r="C175" s="295" t="s">
        <v>115</v>
      </c>
      <c r="D175" s="295"/>
      <c r="E175" s="295"/>
      <c r="F175" s="316" t="s">
        <v>450</v>
      </c>
      <c r="G175" s="295"/>
      <c r="H175" s="295" t="s">
        <v>517</v>
      </c>
      <c r="I175" s="295" t="s">
        <v>518</v>
      </c>
      <c r="J175" s="295"/>
      <c r="K175" s="338"/>
    </row>
    <row r="176" spans="2:11" ht="15" customHeight="1">
      <c r="B176" s="317"/>
      <c r="C176" s="295" t="s">
        <v>60</v>
      </c>
      <c r="D176" s="295"/>
      <c r="E176" s="295"/>
      <c r="F176" s="316" t="s">
        <v>450</v>
      </c>
      <c r="G176" s="295"/>
      <c r="H176" s="295" t="s">
        <v>519</v>
      </c>
      <c r="I176" s="295" t="s">
        <v>520</v>
      </c>
      <c r="J176" s="295">
        <v>1</v>
      </c>
      <c r="K176" s="338"/>
    </row>
    <row r="177" spans="2:11" ht="15" customHeight="1">
      <c r="B177" s="317"/>
      <c r="C177" s="295" t="s">
        <v>56</v>
      </c>
      <c r="D177" s="295"/>
      <c r="E177" s="295"/>
      <c r="F177" s="316" t="s">
        <v>450</v>
      </c>
      <c r="G177" s="295"/>
      <c r="H177" s="295" t="s">
        <v>521</v>
      </c>
      <c r="I177" s="295" t="s">
        <v>452</v>
      </c>
      <c r="J177" s="295">
        <v>20</v>
      </c>
      <c r="K177" s="338"/>
    </row>
    <row r="178" spans="2:11" ht="15" customHeight="1">
      <c r="B178" s="317"/>
      <c r="C178" s="295" t="s">
        <v>116</v>
      </c>
      <c r="D178" s="295"/>
      <c r="E178" s="295"/>
      <c r="F178" s="316" t="s">
        <v>450</v>
      </c>
      <c r="G178" s="295"/>
      <c r="H178" s="295" t="s">
        <v>522</v>
      </c>
      <c r="I178" s="295" t="s">
        <v>452</v>
      </c>
      <c r="J178" s="295">
        <v>255</v>
      </c>
      <c r="K178" s="338"/>
    </row>
    <row r="179" spans="2:11" ht="15" customHeight="1">
      <c r="B179" s="317"/>
      <c r="C179" s="295" t="s">
        <v>117</v>
      </c>
      <c r="D179" s="295"/>
      <c r="E179" s="295"/>
      <c r="F179" s="316" t="s">
        <v>450</v>
      </c>
      <c r="G179" s="295"/>
      <c r="H179" s="295" t="s">
        <v>415</v>
      </c>
      <c r="I179" s="295" t="s">
        <v>452</v>
      </c>
      <c r="J179" s="295">
        <v>10</v>
      </c>
      <c r="K179" s="338"/>
    </row>
    <row r="180" spans="2:11" ht="15" customHeight="1">
      <c r="B180" s="317"/>
      <c r="C180" s="295" t="s">
        <v>118</v>
      </c>
      <c r="D180" s="295"/>
      <c r="E180" s="295"/>
      <c r="F180" s="316" t="s">
        <v>450</v>
      </c>
      <c r="G180" s="295"/>
      <c r="H180" s="295" t="s">
        <v>523</v>
      </c>
      <c r="I180" s="295" t="s">
        <v>484</v>
      </c>
      <c r="J180" s="295"/>
      <c r="K180" s="338"/>
    </row>
    <row r="181" spans="2:11" ht="15" customHeight="1">
      <c r="B181" s="317"/>
      <c r="C181" s="295" t="s">
        <v>524</v>
      </c>
      <c r="D181" s="295"/>
      <c r="E181" s="295"/>
      <c r="F181" s="316" t="s">
        <v>450</v>
      </c>
      <c r="G181" s="295"/>
      <c r="H181" s="295" t="s">
        <v>525</v>
      </c>
      <c r="I181" s="295" t="s">
        <v>484</v>
      </c>
      <c r="J181" s="295"/>
      <c r="K181" s="338"/>
    </row>
    <row r="182" spans="2:11" ht="15" customHeight="1">
      <c r="B182" s="317"/>
      <c r="C182" s="295" t="s">
        <v>513</v>
      </c>
      <c r="D182" s="295"/>
      <c r="E182" s="295"/>
      <c r="F182" s="316" t="s">
        <v>450</v>
      </c>
      <c r="G182" s="295"/>
      <c r="H182" s="295" t="s">
        <v>526</v>
      </c>
      <c r="I182" s="295" t="s">
        <v>484</v>
      </c>
      <c r="J182" s="295"/>
      <c r="K182" s="338"/>
    </row>
    <row r="183" spans="2:11" ht="15" customHeight="1">
      <c r="B183" s="317"/>
      <c r="C183" s="295" t="s">
        <v>120</v>
      </c>
      <c r="D183" s="295"/>
      <c r="E183" s="295"/>
      <c r="F183" s="316" t="s">
        <v>456</v>
      </c>
      <c r="G183" s="295"/>
      <c r="H183" s="295" t="s">
        <v>527</v>
      </c>
      <c r="I183" s="295" t="s">
        <v>452</v>
      </c>
      <c r="J183" s="295">
        <v>50</v>
      </c>
      <c r="K183" s="338"/>
    </row>
    <row r="184" spans="2:11" ht="15" customHeight="1">
      <c r="B184" s="317"/>
      <c r="C184" s="295" t="s">
        <v>528</v>
      </c>
      <c r="D184" s="295"/>
      <c r="E184" s="295"/>
      <c r="F184" s="316" t="s">
        <v>456</v>
      </c>
      <c r="G184" s="295"/>
      <c r="H184" s="295" t="s">
        <v>529</v>
      </c>
      <c r="I184" s="295" t="s">
        <v>530</v>
      </c>
      <c r="J184" s="295"/>
      <c r="K184" s="338"/>
    </row>
    <row r="185" spans="2:11" ht="15" customHeight="1">
      <c r="B185" s="317"/>
      <c r="C185" s="295" t="s">
        <v>531</v>
      </c>
      <c r="D185" s="295"/>
      <c r="E185" s="295"/>
      <c r="F185" s="316" t="s">
        <v>456</v>
      </c>
      <c r="G185" s="295"/>
      <c r="H185" s="295" t="s">
        <v>532</v>
      </c>
      <c r="I185" s="295" t="s">
        <v>530</v>
      </c>
      <c r="J185" s="295"/>
      <c r="K185" s="338"/>
    </row>
    <row r="186" spans="2:11" ht="15" customHeight="1">
      <c r="B186" s="317"/>
      <c r="C186" s="295" t="s">
        <v>533</v>
      </c>
      <c r="D186" s="295"/>
      <c r="E186" s="295"/>
      <c r="F186" s="316" t="s">
        <v>456</v>
      </c>
      <c r="G186" s="295"/>
      <c r="H186" s="295" t="s">
        <v>534</v>
      </c>
      <c r="I186" s="295" t="s">
        <v>530</v>
      </c>
      <c r="J186" s="295"/>
      <c r="K186" s="338"/>
    </row>
    <row r="187" spans="2:11" ht="15" customHeight="1">
      <c r="B187" s="317"/>
      <c r="C187" s="350" t="s">
        <v>535</v>
      </c>
      <c r="D187" s="295"/>
      <c r="E187" s="295"/>
      <c r="F187" s="316" t="s">
        <v>456</v>
      </c>
      <c r="G187" s="295"/>
      <c r="H187" s="295" t="s">
        <v>536</v>
      </c>
      <c r="I187" s="295" t="s">
        <v>537</v>
      </c>
      <c r="J187" s="351" t="s">
        <v>538</v>
      </c>
      <c r="K187" s="338"/>
    </row>
    <row r="188" spans="2:11" ht="15" customHeight="1">
      <c r="B188" s="317"/>
      <c r="C188" s="301" t="s">
        <v>45</v>
      </c>
      <c r="D188" s="295"/>
      <c r="E188" s="295"/>
      <c r="F188" s="316" t="s">
        <v>450</v>
      </c>
      <c r="G188" s="295"/>
      <c r="H188" s="291" t="s">
        <v>539</v>
      </c>
      <c r="I188" s="295" t="s">
        <v>540</v>
      </c>
      <c r="J188" s="295"/>
      <c r="K188" s="338"/>
    </row>
    <row r="189" spans="2:11" ht="15" customHeight="1">
      <c r="B189" s="317"/>
      <c r="C189" s="301" t="s">
        <v>541</v>
      </c>
      <c r="D189" s="295"/>
      <c r="E189" s="295"/>
      <c r="F189" s="316" t="s">
        <v>450</v>
      </c>
      <c r="G189" s="295"/>
      <c r="H189" s="295" t="s">
        <v>542</v>
      </c>
      <c r="I189" s="295" t="s">
        <v>484</v>
      </c>
      <c r="J189" s="295"/>
      <c r="K189" s="338"/>
    </row>
    <row r="190" spans="2:11" ht="15" customHeight="1">
      <c r="B190" s="317"/>
      <c r="C190" s="301" t="s">
        <v>543</v>
      </c>
      <c r="D190" s="295"/>
      <c r="E190" s="295"/>
      <c r="F190" s="316" t="s">
        <v>450</v>
      </c>
      <c r="G190" s="295"/>
      <c r="H190" s="295" t="s">
        <v>544</v>
      </c>
      <c r="I190" s="295" t="s">
        <v>484</v>
      </c>
      <c r="J190" s="295"/>
      <c r="K190" s="338"/>
    </row>
    <row r="191" spans="2:11" ht="15" customHeight="1">
      <c r="B191" s="317"/>
      <c r="C191" s="301" t="s">
        <v>545</v>
      </c>
      <c r="D191" s="295"/>
      <c r="E191" s="295"/>
      <c r="F191" s="316" t="s">
        <v>456</v>
      </c>
      <c r="G191" s="295"/>
      <c r="H191" s="295" t="s">
        <v>546</v>
      </c>
      <c r="I191" s="295" t="s">
        <v>484</v>
      </c>
      <c r="J191" s="295"/>
      <c r="K191" s="338"/>
    </row>
    <row r="192" spans="2:11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spans="2:11" ht="18.75" customHeight="1">
      <c r="B193" s="291"/>
      <c r="C193" s="295"/>
      <c r="D193" s="295"/>
      <c r="E193" s="295"/>
      <c r="F193" s="316"/>
      <c r="G193" s="295"/>
      <c r="H193" s="295"/>
      <c r="I193" s="295"/>
      <c r="J193" s="295"/>
      <c r="K193" s="291"/>
    </row>
    <row r="194" spans="2:11" ht="18.75" customHeight="1">
      <c r="B194" s="291"/>
      <c r="C194" s="295"/>
      <c r="D194" s="295"/>
      <c r="E194" s="295"/>
      <c r="F194" s="316"/>
      <c r="G194" s="295"/>
      <c r="H194" s="295"/>
      <c r="I194" s="295"/>
      <c r="J194" s="295"/>
      <c r="K194" s="291"/>
    </row>
    <row r="195" spans="2:11" ht="18.75" customHeight="1"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</row>
    <row r="196" spans="2:11" ht="13.5">
      <c r="B196" s="281"/>
      <c r="C196" s="282"/>
      <c r="D196" s="282"/>
      <c r="E196" s="282"/>
      <c r="F196" s="282"/>
      <c r="G196" s="282"/>
      <c r="H196" s="282"/>
      <c r="I196" s="282"/>
      <c r="J196" s="282"/>
      <c r="K196" s="283"/>
    </row>
    <row r="197" spans="2:11" ht="21">
      <c r="B197" s="284"/>
      <c r="C197" s="285" t="s">
        <v>547</v>
      </c>
      <c r="D197" s="285"/>
      <c r="E197" s="285"/>
      <c r="F197" s="285"/>
      <c r="G197" s="285"/>
      <c r="H197" s="285"/>
      <c r="I197" s="285"/>
      <c r="J197" s="285"/>
      <c r="K197" s="286"/>
    </row>
    <row r="198" spans="2:11" ht="25.5" customHeight="1">
      <c r="B198" s="284"/>
      <c r="C198" s="353" t="s">
        <v>548</v>
      </c>
      <c r="D198" s="353"/>
      <c r="E198" s="353"/>
      <c r="F198" s="353" t="s">
        <v>549</v>
      </c>
      <c r="G198" s="354"/>
      <c r="H198" s="353" t="s">
        <v>550</v>
      </c>
      <c r="I198" s="353"/>
      <c r="J198" s="353"/>
      <c r="K198" s="286"/>
    </row>
    <row r="199" spans="2:11" ht="5.25" customHeight="1">
      <c r="B199" s="317"/>
      <c r="C199" s="314"/>
      <c r="D199" s="314"/>
      <c r="E199" s="314"/>
      <c r="F199" s="314"/>
      <c r="G199" s="295"/>
      <c r="H199" s="314"/>
      <c r="I199" s="314"/>
      <c r="J199" s="314"/>
      <c r="K199" s="338"/>
    </row>
    <row r="200" spans="2:11" ht="15" customHeight="1">
      <c r="B200" s="317"/>
      <c r="C200" s="295" t="s">
        <v>540</v>
      </c>
      <c r="D200" s="295"/>
      <c r="E200" s="295"/>
      <c r="F200" s="316" t="s">
        <v>46</v>
      </c>
      <c r="G200" s="295"/>
      <c r="H200" s="295" t="s">
        <v>551</v>
      </c>
      <c r="I200" s="295"/>
      <c r="J200" s="295"/>
      <c r="K200" s="338"/>
    </row>
    <row r="201" spans="2:11" ht="15" customHeight="1">
      <c r="B201" s="317"/>
      <c r="C201" s="323"/>
      <c r="D201" s="295"/>
      <c r="E201" s="295"/>
      <c r="F201" s="316" t="s">
        <v>47</v>
      </c>
      <c r="G201" s="295"/>
      <c r="H201" s="295" t="s">
        <v>552</v>
      </c>
      <c r="I201" s="295"/>
      <c r="J201" s="295"/>
      <c r="K201" s="338"/>
    </row>
    <row r="202" spans="2:11" ht="15" customHeight="1">
      <c r="B202" s="317"/>
      <c r="C202" s="323"/>
      <c r="D202" s="295"/>
      <c r="E202" s="295"/>
      <c r="F202" s="316" t="s">
        <v>50</v>
      </c>
      <c r="G202" s="295"/>
      <c r="H202" s="295" t="s">
        <v>553</v>
      </c>
      <c r="I202" s="295"/>
      <c r="J202" s="295"/>
      <c r="K202" s="338"/>
    </row>
    <row r="203" spans="2:11" ht="15" customHeight="1">
      <c r="B203" s="317"/>
      <c r="C203" s="295"/>
      <c r="D203" s="295"/>
      <c r="E203" s="295"/>
      <c r="F203" s="316" t="s">
        <v>48</v>
      </c>
      <c r="G203" s="295"/>
      <c r="H203" s="295" t="s">
        <v>554</v>
      </c>
      <c r="I203" s="295"/>
      <c r="J203" s="295"/>
      <c r="K203" s="338"/>
    </row>
    <row r="204" spans="2:11" ht="15" customHeight="1">
      <c r="B204" s="317"/>
      <c r="C204" s="295"/>
      <c r="D204" s="295"/>
      <c r="E204" s="295"/>
      <c r="F204" s="316" t="s">
        <v>49</v>
      </c>
      <c r="G204" s="295"/>
      <c r="H204" s="295" t="s">
        <v>555</v>
      </c>
      <c r="I204" s="295"/>
      <c r="J204" s="295"/>
      <c r="K204" s="338"/>
    </row>
    <row r="205" spans="2:11" ht="15" customHeight="1">
      <c r="B205" s="317"/>
      <c r="C205" s="295"/>
      <c r="D205" s="295"/>
      <c r="E205" s="295"/>
      <c r="F205" s="316"/>
      <c r="G205" s="295"/>
      <c r="H205" s="295"/>
      <c r="I205" s="295"/>
      <c r="J205" s="295"/>
      <c r="K205" s="338"/>
    </row>
    <row r="206" spans="2:11" ht="15" customHeight="1">
      <c r="B206" s="317"/>
      <c r="C206" s="295" t="s">
        <v>496</v>
      </c>
      <c r="D206" s="295"/>
      <c r="E206" s="295"/>
      <c r="F206" s="316" t="s">
        <v>82</v>
      </c>
      <c r="G206" s="295"/>
      <c r="H206" s="295" t="s">
        <v>556</v>
      </c>
      <c r="I206" s="295"/>
      <c r="J206" s="295"/>
      <c r="K206" s="338"/>
    </row>
    <row r="207" spans="2:11" ht="15" customHeight="1">
      <c r="B207" s="317"/>
      <c r="C207" s="323"/>
      <c r="D207" s="295"/>
      <c r="E207" s="295"/>
      <c r="F207" s="316" t="s">
        <v>395</v>
      </c>
      <c r="G207" s="295"/>
      <c r="H207" s="295" t="s">
        <v>396</v>
      </c>
      <c r="I207" s="295"/>
      <c r="J207" s="295"/>
      <c r="K207" s="338"/>
    </row>
    <row r="208" spans="2:11" ht="15" customHeight="1">
      <c r="B208" s="317"/>
      <c r="C208" s="295"/>
      <c r="D208" s="295"/>
      <c r="E208" s="295"/>
      <c r="F208" s="316" t="s">
        <v>393</v>
      </c>
      <c r="G208" s="295"/>
      <c r="H208" s="295" t="s">
        <v>557</v>
      </c>
      <c r="I208" s="295"/>
      <c r="J208" s="295"/>
      <c r="K208" s="338"/>
    </row>
    <row r="209" spans="2:11" ht="15" customHeight="1">
      <c r="B209" s="355"/>
      <c r="C209" s="323"/>
      <c r="D209" s="323"/>
      <c r="E209" s="323"/>
      <c r="F209" s="316" t="s">
        <v>397</v>
      </c>
      <c r="G209" s="301"/>
      <c r="H209" s="342" t="s">
        <v>398</v>
      </c>
      <c r="I209" s="342"/>
      <c r="J209" s="342"/>
      <c r="K209" s="356"/>
    </row>
    <row r="210" spans="2:11" ht="15" customHeight="1">
      <c r="B210" s="355"/>
      <c r="C210" s="323"/>
      <c r="D210" s="323"/>
      <c r="E210" s="323"/>
      <c r="F210" s="316" t="s">
        <v>375</v>
      </c>
      <c r="G210" s="301"/>
      <c r="H210" s="342" t="s">
        <v>558</v>
      </c>
      <c r="I210" s="342"/>
      <c r="J210" s="342"/>
      <c r="K210" s="356"/>
    </row>
    <row r="211" spans="2:11" ht="15" customHeight="1">
      <c r="B211" s="355"/>
      <c r="C211" s="323"/>
      <c r="D211" s="323"/>
      <c r="E211" s="323"/>
      <c r="F211" s="357"/>
      <c r="G211" s="301"/>
      <c r="H211" s="358"/>
      <c r="I211" s="358"/>
      <c r="J211" s="358"/>
      <c r="K211" s="356"/>
    </row>
    <row r="212" spans="2:11" ht="15" customHeight="1">
      <c r="B212" s="355"/>
      <c r="C212" s="295" t="s">
        <v>520</v>
      </c>
      <c r="D212" s="323"/>
      <c r="E212" s="323"/>
      <c r="F212" s="316">
        <v>1</v>
      </c>
      <c r="G212" s="301"/>
      <c r="H212" s="342" t="s">
        <v>559</v>
      </c>
      <c r="I212" s="342"/>
      <c r="J212" s="342"/>
      <c r="K212" s="356"/>
    </row>
    <row r="213" spans="2:11" ht="15" customHeight="1">
      <c r="B213" s="355"/>
      <c r="C213" s="323"/>
      <c r="D213" s="323"/>
      <c r="E213" s="323"/>
      <c r="F213" s="316">
        <v>2</v>
      </c>
      <c r="G213" s="301"/>
      <c r="H213" s="342" t="s">
        <v>560</v>
      </c>
      <c r="I213" s="342"/>
      <c r="J213" s="342"/>
      <c r="K213" s="356"/>
    </row>
    <row r="214" spans="2:11" ht="15" customHeight="1">
      <c r="B214" s="355"/>
      <c r="C214" s="323"/>
      <c r="D214" s="323"/>
      <c r="E214" s="323"/>
      <c r="F214" s="316">
        <v>3</v>
      </c>
      <c r="G214" s="301"/>
      <c r="H214" s="342" t="s">
        <v>561</v>
      </c>
      <c r="I214" s="342"/>
      <c r="J214" s="342"/>
      <c r="K214" s="356"/>
    </row>
    <row r="215" spans="2:11" ht="15" customHeight="1">
      <c r="B215" s="355"/>
      <c r="C215" s="323"/>
      <c r="D215" s="323"/>
      <c r="E215" s="323"/>
      <c r="F215" s="316">
        <v>4</v>
      </c>
      <c r="G215" s="301"/>
      <c r="H215" s="342" t="s">
        <v>562</v>
      </c>
      <c r="I215" s="342"/>
      <c r="J215" s="342"/>
      <c r="K215" s="356"/>
    </row>
    <row r="216" spans="2:11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2018-04-16T06:03:35Z</dcterms:created>
  <dcterms:modified xsi:type="dcterms:W3CDTF">2018-04-16T06:03:41Z</dcterms:modified>
  <cp:category/>
  <cp:version/>
  <cp:contentType/>
  <cp:contentStatus/>
</cp:coreProperties>
</file>