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Soutez 2020\Botanicka 23, c.b. 20\"/>
    </mc:Choice>
  </mc:AlternateContent>
  <bookViews>
    <workbookView xWindow="-105" yWindow="-105" windowWidth="23250" windowHeight="12570"/>
  </bookViews>
  <sheets>
    <sheet name="Pokyny pro vyplnění" sheetId="11" r:id="rId1"/>
    <sheet name="Stavba" sheetId="1" r:id="rId2"/>
    <sheet name="VzorPolozky" sheetId="10" state="hidden" r:id="rId3"/>
    <sheet name="1 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'1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'1 1 Pol'!$A$1:$X$145</definedName>
    <definedName name="_xlnm.Print_Area" localSheetId="1">Stavba!$A$1:$J$64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63" i="1" l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G41" i="1"/>
  <c r="F41" i="1"/>
  <c r="G40" i="1"/>
  <c r="H40" i="1" s="1"/>
  <c r="I40" i="1" s="1"/>
  <c r="F40" i="1"/>
  <c r="G39" i="1"/>
  <c r="F39" i="1"/>
  <c r="G135" i="12"/>
  <c r="G8" i="12"/>
  <c r="O8" i="12"/>
  <c r="G9" i="12"/>
  <c r="M9" i="12" s="1"/>
  <c r="M8" i="12" s="1"/>
  <c r="I9" i="12"/>
  <c r="I8" i="12" s="1"/>
  <c r="K9" i="12"/>
  <c r="K8" i="12" s="1"/>
  <c r="O9" i="12"/>
  <c r="Q9" i="12"/>
  <c r="Q8" i="12" s="1"/>
  <c r="V9" i="12"/>
  <c r="V8" i="12" s="1"/>
  <c r="G18" i="12"/>
  <c r="I18" i="12"/>
  <c r="K18" i="12"/>
  <c r="M18" i="12"/>
  <c r="O18" i="12"/>
  <c r="Q18" i="12"/>
  <c r="V18" i="12"/>
  <c r="G21" i="12"/>
  <c r="G20" i="12" s="1"/>
  <c r="I21" i="12"/>
  <c r="I20" i="12" s="1"/>
  <c r="K21" i="12"/>
  <c r="K20" i="12" s="1"/>
  <c r="O21" i="12"/>
  <c r="O20" i="12" s="1"/>
  <c r="Q21" i="12"/>
  <c r="Q20" i="12" s="1"/>
  <c r="V21" i="12"/>
  <c r="V20" i="12" s="1"/>
  <c r="G23" i="12"/>
  <c r="M23" i="12" s="1"/>
  <c r="I23" i="12"/>
  <c r="K23" i="12"/>
  <c r="O23" i="12"/>
  <c r="Q23" i="12"/>
  <c r="V23" i="12"/>
  <c r="K25" i="12"/>
  <c r="V25" i="12"/>
  <c r="G26" i="12"/>
  <c r="G25" i="12" s="1"/>
  <c r="I26" i="12"/>
  <c r="I25" i="12" s="1"/>
  <c r="K26" i="12"/>
  <c r="M26" i="12"/>
  <c r="O26" i="12"/>
  <c r="O25" i="12" s="1"/>
  <c r="Q26" i="12"/>
  <c r="Q25" i="12" s="1"/>
  <c r="V26" i="12"/>
  <c r="G33" i="12"/>
  <c r="M33" i="12" s="1"/>
  <c r="I33" i="12"/>
  <c r="K33" i="12"/>
  <c r="O33" i="12"/>
  <c r="Q33" i="12"/>
  <c r="V33" i="12"/>
  <c r="G34" i="12"/>
  <c r="I34" i="12"/>
  <c r="K34" i="12"/>
  <c r="M34" i="12"/>
  <c r="O34" i="12"/>
  <c r="Q34" i="12"/>
  <c r="V34" i="12"/>
  <c r="G36" i="12"/>
  <c r="G35" i="12" s="1"/>
  <c r="I36" i="12"/>
  <c r="I35" i="12" s="1"/>
  <c r="K36" i="12"/>
  <c r="M36" i="12"/>
  <c r="O36" i="12"/>
  <c r="O35" i="12" s="1"/>
  <c r="Q36" i="12"/>
  <c r="Q35" i="12" s="1"/>
  <c r="V36" i="12"/>
  <c r="G38" i="12"/>
  <c r="M38" i="12" s="1"/>
  <c r="I38" i="12"/>
  <c r="K38" i="12"/>
  <c r="O38" i="12"/>
  <c r="Q38" i="12"/>
  <c r="V38" i="12"/>
  <c r="G40" i="12"/>
  <c r="I40" i="12"/>
  <c r="K40" i="12"/>
  <c r="M40" i="12"/>
  <c r="O40" i="12"/>
  <c r="Q40" i="12"/>
  <c r="V40" i="12"/>
  <c r="G42" i="12"/>
  <c r="I42" i="12"/>
  <c r="K42" i="12"/>
  <c r="K35" i="12" s="1"/>
  <c r="M42" i="12"/>
  <c r="O42" i="12"/>
  <c r="Q42" i="12"/>
  <c r="V42" i="12"/>
  <c r="V35" i="12" s="1"/>
  <c r="G44" i="12"/>
  <c r="I44" i="12"/>
  <c r="K44" i="12"/>
  <c r="M44" i="12"/>
  <c r="O44" i="12"/>
  <c r="Q44" i="12"/>
  <c r="V44" i="12"/>
  <c r="G46" i="12"/>
  <c r="M46" i="12" s="1"/>
  <c r="I46" i="12"/>
  <c r="K46" i="12"/>
  <c r="O46" i="12"/>
  <c r="Q46" i="12"/>
  <c r="V46" i="12"/>
  <c r="G47" i="12"/>
  <c r="I47" i="12"/>
  <c r="K47" i="12"/>
  <c r="M47" i="12"/>
  <c r="O47" i="12"/>
  <c r="Q47" i="12"/>
  <c r="V47" i="12"/>
  <c r="G48" i="12"/>
  <c r="I48" i="12"/>
  <c r="K48" i="12"/>
  <c r="M48" i="12"/>
  <c r="O48" i="12"/>
  <c r="Q48" i="12"/>
  <c r="V48" i="12"/>
  <c r="G49" i="12"/>
  <c r="I49" i="12"/>
  <c r="K49" i="12"/>
  <c r="M49" i="12"/>
  <c r="O49" i="12"/>
  <c r="Q49" i="12"/>
  <c r="V49" i="12"/>
  <c r="G50" i="12"/>
  <c r="M50" i="12" s="1"/>
  <c r="I50" i="12"/>
  <c r="K50" i="12"/>
  <c r="O50" i="12"/>
  <c r="Q50" i="12"/>
  <c r="V50" i="12"/>
  <c r="G52" i="12"/>
  <c r="I52" i="12"/>
  <c r="K52" i="12"/>
  <c r="M52" i="12"/>
  <c r="O52" i="12"/>
  <c r="Q52" i="12"/>
  <c r="V52" i="12"/>
  <c r="G53" i="12"/>
  <c r="I53" i="12"/>
  <c r="K53" i="12"/>
  <c r="M53" i="12"/>
  <c r="O53" i="12"/>
  <c r="Q53" i="12"/>
  <c r="V53" i="12"/>
  <c r="G54" i="12"/>
  <c r="I54" i="12"/>
  <c r="K54" i="12"/>
  <c r="M54" i="12"/>
  <c r="O54" i="12"/>
  <c r="Q54" i="12"/>
  <c r="V54" i="12"/>
  <c r="G56" i="12"/>
  <c r="M56" i="12" s="1"/>
  <c r="I56" i="12"/>
  <c r="K56" i="12"/>
  <c r="O56" i="12"/>
  <c r="Q56" i="12"/>
  <c r="V56" i="12"/>
  <c r="G61" i="12"/>
  <c r="I61" i="12"/>
  <c r="K61" i="12"/>
  <c r="M61" i="12"/>
  <c r="O61" i="12"/>
  <c r="Q61" i="12"/>
  <c r="V61" i="12"/>
  <c r="K62" i="12"/>
  <c r="V62" i="12"/>
  <c r="G63" i="12"/>
  <c r="G62" i="12" s="1"/>
  <c r="I63" i="12"/>
  <c r="I62" i="12" s="1"/>
  <c r="K63" i="12"/>
  <c r="M63" i="12"/>
  <c r="M62" i="12" s="1"/>
  <c r="O63" i="12"/>
  <c r="O62" i="12" s="1"/>
  <c r="Q63" i="12"/>
  <c r="Q62" i="12" s="1"/>
  <c r="V63" i="12"/>
  <c r="G64" i="12"/>
  <c r="O64" i="12"/>
  <c r="G65" i="12"/>
  <c r="I65" i="12"/>
  <c r="I64" i="12" s="1"/>
  <c r="K65" i="12"/>
  <c r="K64" i="12" s="1"/>
  <c r="M65" i="12"/>
  <c r="M64" i="12" s="1"/>
  <c r="O65" i="12"/>
  <c r="Q65" i="12"/>
  <c r="Q64" i="12" s="1"/>
  <c r="V65" i="12"/>
  <c r="V64" i="12" s="1"/>
  <c r="G66" i="12"/>
  <c r="I66" i="12"/>
  <c r="K66" i="12"/>
  <c r="M66" i="12"/>
  <c r="O66" i="12"/>
  <c r="Q66" i="12"/>
  <c r="V66" i="12"/>
  <c r="G67" i="12"/>
  <c r="I67" i="12"/>
  <c r="K67" i="12"/>
  <c r="M67" i="12"/>
  <c r="O67" i="12"/>
  <c r="Q67" i="12"/>
  <c r="V67" i="12"/>
  <c r="G68" i="12"/>
  <c r="O68" i="12"/>
  <c r="G69" i="12"/>
  <c r="I69" i="12"/>
  <c r="I68" i="12" s="1"/>
  <c r="K69" i="12"/>
  <c r="K68" i="12" s="1"/>
  <c r="M69" i="12"/>
  <c r="M68" i="12" s="1"/>
  <c r="O69" i="12"/>
  <c r="Q69" i="12"/>
  <c r="Q68" i="12" s="1"/>
  <c r="V69" i="12"/>
  <c r="V68" i="12" s="1"/>
  <c r="G72" i="12"/>
  <c r="G71" i="12" s="1"/>
  <c r="I72" i="12"/>
  <c r="I71" i="12" s="1"/>
  <c r="K72" i="12"/>
  <c r="M72" i="12"/>
  <c r="O72" i="12"/>
  <c r="O71" i="12" s="1"/>
  <c r="Q72" i="12"/>
  <c r="Q71" i="12" s="1"/>
  <c r="V72" i="12"/>
  <c r="G74" i="12"/>
  <c r="M74" i="12" s="1"/>
  <c r="I74" i="12"/>
  <c r="K74" i="12"/>
  <c r="O74" i="12"/>
  <c r="Q74" i="12"/>
  <c r="V74" i="12"/>
  <c r="G76" i="12"/>
  <c r="I76" i="12"/>
  <c r="K76" i="12"/>
  <c r="M76" i="12"/>
  <c r="O76" i="12"/>
  <c r="Q76" i="12"/>
  <c r="V76" i="12"/>
  <c r="G78" i="12"/>
  <c r="I78" i="12"/>
  <c r="K78" i="12"/>
  <c r="K71" i="12" s="1"/>
  <c r="M78" i="12"/>
  <c r="O78" i="12"/>
  <c r="Q78" i="12"/>
  <c r="V78" i="12"/>
  <c r="V71" i="12" s="1"/>
  <c r="G80" i="12"/>
  <c r="G79" i="12" s="1"/>
  <c r="I80" i="12"/>
  <c r="I79" i="12" s="1"/>
  <c r="K80" i="12"/>
  <c r="K79" i="12" s="1"/>
  <c r="O80" i="12"/>
  <c r="O79" i="12" s="1"/>
  <c r="Q80" i="12"/>
  <c r="Q79" i="12" s="1"/>
  <c r="V80" i="12"/>
  <c r="V79" i="12" s="1"/>
  <c r="G81" i="12"/>
  <c r="I81" i="12"/>
  <c r="K81" i="12"/>
  <c r="M81" i="12"/>
  <c r="O81" i="12"/>
  <c r="Q81" i="12"/>
  <c r="V81" i="12"/>
  <c r="G82" i="12"/>
  <c r="I82" i="12"/>
  <c r="K82" i="12"/>
  <c r="M82" i="12"/>
  <c r="O82" i="12"/>
  <c r="Q82" i="12"/>
  <c r="V82" i="12"/>
  <c r="G83" i="12"/>
  <c r="I83" i="12"/>
  <c r="K83" i="12"/>
  <c r="M83" i="12"/>
  <c r="O83" i="12"/>
  <c r="Q83" i="12"/>
  <c r="V83" i="12"/>
  <c r="G84" i="12"/>
  <c r="M84" i="12" s="1"/>
  <c r="I84" i="12"/>
  <c r="K84" i="12"/>
  <c r="O84" i="12"/>
  <c r="Q84" i="12"/>
  <c r="V84" i="12"/>
  <c r="G85" i="12"/>
  <c r="I85" i="12"/>
  <c r="K85" i="12"/>
  <c r="M85" i="12"/>
  <c r="O85" i="12"/>
  <c r="Q85" i="12"/>
  <c r="V85" i="12"/>
  <c r="G86" i="12"/>
  <c r="I86" i="12"/>
  <c r="K86" i="12"/>
  <c r="M86" i="12"/>
  <c r="O86" i="12"/>
  <c r="Q86" i="12"/>
  <c r="V86" i="12"/>
  <c r="G87" i="12"/>
  <c r="I87" i="12"/>
  <c r="K87" i="12"/>
  <c r="M87" i="12"/>
  <c r="O87" i="12"/>
  <c r="Q87" i="12"/>
  <c r="V87" i="12"/>
  <c r="G88" i="12"/>
  <c r="M88" i="12" s="1"/>
  <c r="I88" i="12"/>
  <c r="K88" i="12"/>
  <c r="O88" i="12"/>
  <c r="Q88" i="12"/>
  <c r="V88" i="12"/>
  <c r="G89" i="12"/>
  <c r="I89" i="12"/>
  <c r="K89" i="12"/>
  <c r="M89" i="12"/>
  <c r="O89" i="12"/>
  <c r="Q89" i="12"/>
  <c r="V89" i="12"/>
  <c r="G90" i="12"/>
  <c r="I90" i="12"/>
  <c r="K90" i="12"/>
  <c r="M90" i="12"/>
  <c r="O90" i="12"/>
  <c r="Q90" i="12"/>
  <c r="V90" i="12"/>
  <c r="G92" i="12"/>
  <c r="G91" i="12" s="1"/>
  <c r="I92" i="12"/>
  <c r="I91" i="12" s="1"/>
  <c r="K92" i="12"/>
  <c r="K91" i="12" s="1"/>
  <c r="O92" i="12"/>
  <c r="O91" i="12" s="1"/>
  <c r="Q92" i="12"/>
  <c r="Q91" i="12" s="1"/>
  <c r="V92" i="12"/>
  <c r="V91" i="12" s="1"/>
  <c r="G97" i="12"/>
  <c r="I97" i="12"/>
  <c r="K97" i="12"/>
  <c r="M97" i="12"/>
  <c r="O97" i="12"/>
  <c r="Q97" i="12"/>
  <c r="V97" i="12"/>
  <c r="G102" i="12"/>
  <c r="I102" i="12"/>
  <c r="K102" i="12"/>
  <c r="M102" i="12"/>
  <c r="O102" i="12"/>
  <c r="Q102" i="12"/>
  <c r="V102" i="12"/>
  <c r="G104" i="12"/>
  <c r="I104" i="12"/>
  <c r="K104" i="12"/>
  <c r="M104" i="12"/>
  <c r="O104" i="12"/>
  <c r="Q104" i="12"/>
  <c r="V104" i="12"/>
  <c r="G105" i="12"/>
  <c r="O105" i="12"/>
  <c r="G106" i="12"/>
  <c r="I106" i="12"/>
  <c r="I105" i="12" s="1"/>
  <c r="K106" i="12"/>
  <c r="K105" i="12" s="1"/>
  <c r="M106" i="12"/>
  <c r="M105" i="12" s="1"/>
  <c r="O106" i="12"/>
  <c r="Q106" i="12"/>
  <c r="Q105" i="12" s="1"/>
  <c r="V106" i="12"/>
  <c r="V105" i="12" s="1"/>
  <c r="G108" i="12"/>
  <c r="I108" i="12"/>
  <c r="K108" i="12"/>
  <c r="M108" i="12"/>
  <c r="O108" i="12"/>
  <c r="Q108" i="12"/>
  <c r="V108" i="12"/>
  <c r="G110" i="12"/>
  <c r="G109" i="12" s="1"/>
  <c r="I110" i="12"/>
  <c r="I109" i="12" s="1"/>
  <c r="K110" i="12"/>
  <c r="K109" i="12" s="1"/>
  <c r="O110" i="12"/>
  <c r="O109" i="12" s="1"/>
  <c r="Q110" i="12"/>
  <c r="Q109" i="12" s="1"/>
  <c r="V110" i="12"/>
  <c r="V109" i="12" s="1"/>
  <c r="V112" i="12"/>
  <c r="G113" i="12"/>
  <c r="G112" i="12" s="1"/>
  <c r="I113" i="12"/>
  <c r="K113" i="12"/>
  <c r="K112" i="12" s="1"/>
  <c r="M113" i="12"/>
  <c r="O113" i="12"/>
  <c r="O112" i="12" s="1"/>
  <c r="Q113" i="12"/>
  <c r="V113" i="12"/>
  <c r="G115" i="12"/>
  <c r="M115" i="12" s="1"/>
  <c r="I115" i="12"/>
  <c r="K115" i="12"/>
  <c r="O115" i="12"/>
  <c r="Q115" i="12"/>
  <c r="V115" i="12"/>
  <c r="G117" i="12"/>
  <c r="M117" i="12" s="1"/>
  <c r="I117" i="12"/>
  <c r="I112" i="12" s="1"/>
  <c r="K117" i="12"/>
  <c r="O117" i="12"/>
  <c r="Q117" i="12"/>
  <c r="Q112" i="12" s="1"/>
  <c r="V117" i="12"/>
  <c r="I124" i="12"/>
  <c r="K124" i="12"/>
  <c r="Q124" i="12"/>
  <c r="V124" i="12"/>
  <c r="G125" i="12"/>
  <c r="G124" i="12" s="1"/>
  <c r="I125" i="12"/>
  <c r="K125" i="12"/>
  <c r="M125" i="12"/>
  <c r="M124" i="12" s="1"/>
  <c r="O125" i="12"/>
  <c r="O124" i="12" s="1"/>
  <c r="Q125" i="12"/>
  <c r="V125" i="12"/>
  <c r="G126" i="12"/>
  <c r="G127" i="12"/>
  <c r="M127" i="12" s="1"/>
  <c r="I127" i="12"/>
  <c r="I126" i="12" s="1"/>
  <c r="K127" i="12"/>
  <c r="K126" i="12" s="1"/>
  <c r="O127" i="12"/>
  <c r="Q127" i="12"/>
  <c r="Q126" i="12" s="1"/>
  <c r="V127" i="12"/>
  <c r="V126" i="12" s="1"/>
  <c r="G128" i="12"/>
  <c r="I128" i="12"/>
  <c r="K128" i="12"/>
  <c r="M128" i="12"/>
  <c r="O128" i="12"/>
  <c r="Q128" i="12"/>
  <c r="V128" i="12"/>
  <c r="G129" i="12"/>
  <c r="I129" i="12"/>
  <c r="K129" i="12"/>
  <c r="M129" i="12"/>
  <c r="O129" i="12"/>
  <c r="Q129" i="12"/>
  <c r="V129" i="12"/>
  <c r="G130" i="12"/>
  <c r="M130" i="12" s="1"/>
  <c r="I130" i="12"/>
  <c r="K130" i="12"/>
  <c r="O130" i="12"/>
  <c r="O126" i="12" s="1"/>
  <c r="Q130" i="12"/>
  <c r="V130" i="12"/>
  <c r="G131" i="12"/>
  <c r="M131" i="12" s="1"/>
  <c r="I131" i="12"/>
  <c r="K131" i="12"/>
  <c r="O131" i="12"/>
  <c r="Q131" i="12"/>
  <c r="V131" i="12"/>
  <c r="G132" i="12"/>
  <c r="I132" i="12"/>
  <c r="K132" i="12"/>
  <c r="M132" i="12"/>
  <c r="O132" i="12"/>
  <c r="Q132" i="12"/>
  <c r="V132" i="12"/>
  <c r="G133" i="12"/>
  <c r="I133" i="12"/>
  <c r="K133" i="12"/>
  <c r="M133" i="12"/>
  <c r="O133" i="12"/>
  <c r="Q133" i="12"/>
  <c r="V133" i="12"/>
  <c r="AE135" i="12"/>
  <c r="AF135" i="12"/>
  <c r="I20" i="1"/>
  <c r="I19" i="1"/>
  <c r="I18" i="1"/>
  <c r="I16" i="1"/>
  <c r="F42" i="1"/>
  <c r="G42" i="1"/>
  <c r="G25" i="1" s="1"/>
  <c r="A25" i="1" s="1"/>
  <c r="H41" i="1"/>
  <c r="I41" i="1" s="1"/>
  <c r="H39" i="1"/>
  <c r="H42" i="1" s="1"/>
  <c r="I64" i="1" l="1"/>
  <c r="J63" i="1" s="1"/>
  <c r="I17" i="1"/>
  <c r="I21" i="1" s="1"/>
  <c r="J54" i="1"/>
  <c r="J58" i="1"/>
  <c r="J62" i="1"/>
  <c r="J57" i="1"/>
  <c r="J61" i="1"/>
  <c r="G26" i="1"/>
  <c r="A26" i="1"/>
  <c r="G28" i="1"/>
  <c r="G23" i="1"/>
  <c r="M126" i="12"/>
  <c r="M112" i="12"/>
  <c r="M71" i="12"/>
  <c r="M35" i="12"/>
  <c r="M25" i="12"/>
  <c r="M110" i="12"/>
  <c r="M109" i="12" s="1"/>
  <c r="M92" i="12"/>
  <c r="M91" i="12" s="1"/>
  <c r="M80" i="12"/>
  <c r="M79" i="12" s="1"/>
  <c r="M21" i="12"/>
  <c r="M20" i="12" s="1"/>
  <c r="I39" i="1"/>
  <c r="I42" i="1" s="1"/>
  <c r="J41" i="1" s="1"/>
  <c r="J28" i="1"/>
  <c r="J26" i="1"/>
  <c r="G38" i="1"/>
  <c r="F38" i="1"/>
  <c r="J23" i="1"/>
  <c r="J24" i="1"/>
  <c r="J25" i="1"/>
  <c r="J27" i="1"/>
  <c r="E24" i="1"/>
  <c r="E26" i="1"/>
  <c r="J59" i="1" l="1"/>
  <c r="J56" i="1"/>
  <c r="J60" i="1"/>
  <c r="J52" i="1"/>
  <c r="J50" i="1"/>
  <c r="J49" i="1"/>
  <c r="J55" i="1"/>
  <c r="J51" i="1"/>
  <c r="J53" i="1"/>
  <c r="A23" i="1"/>
  <c r="J39" i="1"/>
  <c r="J42" i="1" s="1"/>
  <c r="J40" i="1"/>
  <c r="J64" i="1" l="1"/>
  <c r="G24" i="1"/>
  <c r="A27" i="1" s="1"/>
  <c r="A24" i="1"/>
  <c r="G29" i="1" l="1"/>
  <c r="G27" i="1" s="1"/>
  <c r="A29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Zbynek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<sst xmlns="http://schemas.openxmlformats.org/spreadsheetml/2006/main" count="762" uniqueCount="306">
  <si>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</si>
  <si>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</si>
  <si>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</si>
  <si>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</si>
  <si>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</si>
  <si>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</si>
  <si>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</si>
  <si>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</si>
  <si>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</si>
  <si>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</si>
  <si>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</si>
  <si>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</si>
  <si>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</si>
  <si>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</si>
  <si>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</si>
  <si>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</si>
  <si>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</si>
  <si>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</si>
  <si>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</si>
  <si>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</si>
  <si>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</si>
  <si>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</si>
  <si>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</si>
  <si>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</si>
  <si>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</si>
  <si>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</si>
  <si>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</si>
  <si>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</si>
  <si>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</si>
  <si>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</si>
  <si>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</si>
  <si>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</si>
  <si>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</si>
  <si>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</si>
  <si>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</si>
  <si>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</si>
  <si>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</si>
  <si>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</si>
  <si>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</si>
  <si>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</si>
  <si>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</si>
  <si>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</si>
  <si>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</si>
  <si>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1</t>
  </si>
  <si>
    <t>Oprava bytu č. 20</t>
  </si>
  <si>
    <t>Objekt:</t>
  </si>
  <si>
    <t>Rozpočet:</t>
  </si>
  <si>
    <t>20-05.02</t>
  </si>
  <si>
    <t>BD Brno, Botanická 23, byt č. 20</t>
  </si>
  <si>
    <t>Statutární město Brno</t>
  </si>
  <si>
    <t>Dominikánské náměstí 196/1</t>
  </si>
  <si>
    <t>Brno-Brno-město</t>
  </si>
  <si>
    <t>60200</t>
  </si>
  <si>
    <t>44992785</t>
  </si>
  <si>
    <t>CZ44992785</t>
  </si>
  <si>
    <t>Stavba</t>
  </si>
  <si>
    <t>Celkem za stavbu</t>
  </si>
  <si>
    <t>CZK</t>
  </si>
  <si>
    <t>Rekapitulace dílů</t>
  </si>
  <si>
    <t>Typ dílu</t>
  </si>
  <si>
    <t>61</t>
  </si>
  <si>
    <t>Úpravy povrchů vnitřní</t>
  </si>
  <si>
    <t>63</t>
  </si>
  <si>
    <t>Podlahy a podlahové konstrukce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</si>
  <si>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</si>
  <si>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</si>
  <si>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</si>
  <si>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</si>
  <si>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</si>
  <si>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</si>
  <si>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725</t>
  </si>
  <si>
    <t>Zařizovací předměty</t>
  </si>
  <si>
    <t>730</t>
  </si>
  <si>
    <t>Ústřední vytápění</t>
  </si>
  <si>
    <t>762</t>
  </si>
  <si>
    <t>Konstrukce tesařské</t>
  </si>
  <si>
    <t>766</t>
  </si>
  <si>
    <t>Konstrukce truhlářské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</si>
  <si>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</si>
  <si>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</si>
  <si>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</si>
  <si>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</si>
  <si>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</si>
  <si>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</si>
  <si>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</si>
  <si>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</si>
  <si>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</si>
  <si>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</si>
  <si>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</si>
  <si>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</si>
  <si>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</si>
  <si>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</si>
  <si>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</si>
  <si>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</si>
  <si>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</si>
  <si>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</si>
  <si>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</si>
  <si>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</si>
  <si>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</si>
  <si>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</si>
  <si>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</si>
  <si>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</si>
  <si>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</si>
  <si>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</si>
  <si>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</si>
  <si>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</si>
  <si>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</si>
  <si>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</si>
  <si>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</si>
  <si>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</si>
  <si>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</si>
  <si>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</si>
  <si>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</si>
  <si>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</si>
  <si>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</si>
  <si>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</si>
  <si>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</si>
  <si>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</si>
  <si>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</si>
  <si>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</si>
  <si>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612421131RT2</t>
  </si>
  <si>
    <t>Oprava vápen.omítek stěn do 5 % pl. - štukových s použitím suché maltové směsi</t>
  </si>
  <si>
    <t>m2</t>
  </si>
  <si>
    <t>RTS 20/ I</t>
  </si>
  <si>
    <t>Práce</t>
  </si>
  <si>
    <t>POL1_</t>
  </si>
  <si>
    <t>7.020.001 : (1,65*2+2,85*2)*3,0</t>
  </si>
  <si>
    <t>VV</t>
  </si>
  <si>
    <t>7.020.002 : (3,95*2+6,05*2)*3,0</t>
  </si>
  <si>
    <t>7.020.003 : 1,0*4*3,0</t>
  </si>
  <si>
    <t>7.020.004 : (1,74*2+1,5*2)*1,2</t>
  </si>
  <si>
    <t>7.020.005 : (3,5*2+3,95*2)*3,0</t>
  </si>
  <si>
    <t>7.020.006 : (1,0*2+0,6*2)*3,0</t>
  </si>
  <si>
    <t>Odkaz na mn. položky pořadí 2 : 4,41000*-1</t>
  </si>
  <si>
    <t>Odkaz na mn. položky pořadí 9 : 6,80000*-1</t>
  </si>
  <si>
    <t>612474611R00</t>
  </si>
  <si>
    <t>Omítka stěn vnitřní, VPC jádro, vápen.štuk, ručně</t>
  </si>
  <si>
    <t>7.020.005 : (2,1+1,05)*1,4</t>
  </si>
  <si>
    <t>631591211R00</t>
  </si>
  <si>
    <t>Násyp pod podlahy do 100 mm</t>
  </si>
  <si>
    <t>m3</t>
  </si>
  <si>
    <t>7.020.002 : 21,7*0,05</t>
  </si>
  <si>
    <t>632421116RT1</t>
  </si>
  <si>
    <t>Potěr, ručně zpracovaný,tl. 6 mm samonivelační, pevnost 25 MPa</t>
  </si>
  <si>
    <t>7.020.002 : 21,7</t>
  </si>
  <si>
    <t>952901111R00</t>
  </si>
  <si>
    <t>Vyčištění budov o výšce podlaží do 4 m</t>
  </si>
  <si>
    <t>POL1_1</t>
  </si>
  <si>
    <t>7.020.001 : 4,9</t>
  </si>
  <si>
    <t>7.020.003 : 1,0</t>
  </si>
  <si>
    <t>7.020.004 : 2,5</t>
  </si>
  <si>
    <t>7.020.005 : 13,8</t>
  </si>
  <si>
    <t>7.020.006 : 0,6</t>
  </si>
  <si>
    <t>9501</t>
  </si>
  <si>
    <t>Zednické výpomoci pro řemesla</t>
  </si>
  <si>
    <t>soubor</t>
  </si>
  <si>
    <t>Vlastní</t>
  </si>
  <si>
    <t>Indiv</t>
  </si>
  <si>
    <t>9502</t>
  </si>
  <si>
    <t>Průběžný a závěrečný úklid stavby</t>
  </si>
  <si>
    <t>965082923R00</t>
  </si>
  <si>
    <t>Odstranění násypu tl. do 10 cm, plocha nad 2 m2</t>
  </si>
  <si>
    <t>Odkaz na mn. položky pořadí 3 : 1,08500</t>
  </si>
  <si>
    <t>968062455R00</t>
  </si>
  <si>
    <t>Vybourání dřevěných dveřních zárubní pl. do 2 m2</t>
  </si>
  <si>
    <t>0,8*2,0*2+0,6*2,0*3</t>
  </si>
  <si>
    <t>978013111R00</t>
  </si>
  <si>
    <t>Otlučení omítek vnitřních stěn v rozsahu do 5 %</t>
  </si>
  <si>
    <t>Odkaz na mn. položky pořadí 1 : 149,86600</t>
  </si>
  <si>
    <t>978013191R00</t>
  </si>
  <si>
    <t>Otlučení omítek vnitřních stěn v rozsahu do 100 %</t>
  </si>
  <si>
    <t>Odkaz na mn. položky pořadí 12 : 4,41000</t>
  </si>
  <si>
    <t>978059521R00</t>
  </si>
  <si>
    <t>Odsekání vnitřních obkladů stěn do 2 m2</t>
  </si>
  <si>
    <t>725110814R00</t>
  </si>
  <si>
    <t>Demontáž klozetů kombinovaných</t>
  </si>
  <si>
    <t>725310823R00</t>
  </si>
  <si>
    <t>Demontáž dřezů 1dílných v kuchyňské sestavě</t>
  </si>
  <si>
    <t>725610810R00</t>
  </si>
  <si>
    <t>Demontáž plynového sporáku</t>
  </si>
  <si>
    <t>725820801R00</t>
  </si>
  <si>
    <t>Demontáž baterie nástěnné do G 3/4</t>
  </si>
  <si>
    <t>762522811R00</t>
  </si>
  <si>
    <t>Demontáž podlah s polštáři z prken tl. do 32 mm</t>
  </si>
  <si>
    <t>766662811R00</t>
  </si>
  <si>
    <t>Demontáž prahů dveří 1křídlových</t>
  </si>
  <si>
    <t>kus</t>
  </si>
  <si>
    <t>766812840R00</t>
  </si>
  <si>
    <t>Demontáž kuchyňských linek do 2,1 m</t>
  </si>
  <si>
    <t>775521800R00</t>
  </si>
  <si>
    <t>Demontáž podlah vlysových včetně lišt</t>
  </si>
  <si>
    <t>776511820R00</t>
  </si>
  <si>
    <t>Odstranění PVC a koberců lepených s podložkou</t>
  </si>
  <si>
    <t>9601</t>
  </si>
  <si>
    <t>Demontáž a likvidace zařízení bytu (vestav.skříně, dřev. obklady, police, garnýže apod.)</t>
  </si>
  <si>
    <t>999281151R00</t>
  </si>
  <si>
    <t>Přesun hmot pro opravy a údržbu do v. 25 m,nošením</t>
  </si>
  <si>
    <t>t</t>
  </si>
  <si>
    <t>Přesun hmot</t>
  </si>
  <si>
    <t>POL7_</t>
  </si>
  <si>
    <t>725013161R00</t>
  </si>
  <si>
    <t>Klozet kombi LYRA Plus, nádrž s armat. odpad šikmý</t>
  </si>
  <si>
    <t>725829201RT1</t>
  </si>
  <si>
    <t>Montáž baterie umyv.a dřezové nástěnné chromové včetně dodávky pákové baterie</t>
  </si>
  <si>
    <t>POL1_7</t>
  </si>
  <si>
    <t>725835113RT1</t>
  </si>
  <si>
    <t>Baterie vanová nástěnná ruční, vč. příslušenstvím standardní</t>
  </si>
  <si>
    <t>730001</t>
  </si>
  <si>
    <t>Oprava ÚT</t>
  </si>
  <si>
    <t>- výměna (dodávka) termohlavic - 2ks</t>
  </si>
  <si>
    <t>POP</t>
  </si>
  <si>
    <t>762512125R00</t>
  </si>
  <si>
    <t>Položení podlah. desek ve dvou vrstvách šroubovan.</t>
  </si>
  <si>
    <t>762595000R00</t>
  </si>
  <si>
    <t>Spojovací a ochranné prostředky k položení podlah</t>
  </si>
  <si>
    <t>Odkaz na mn. položky pořadí 28 : 21,70000*0,036</t>
  </si>
  <si>
    <t>60725038R</t>
  </si>
  <si>
    <t>Deska dřevoštěpková OSB ECO 3 N - 4PD tl. 18 mm</t>
  </si>
  <si>
    <t>SPCM</t>
  </si>
  <si>
    <t>Specifikace</t>
  </si>
  <si>
    <t>POL3_</t>
  </si>
  <si>
    <t>Odkaz na mn. položky pořadí 28 : 21,70000*2,2</t>
  </si>
  <si>
    <t>998762203R00</t>
  </si>
  <si>
    <t>Přesun hmot pro tesařské konstrukce, výšky do 24 m</t>
  </si>
  <si>
    <t>766670011R00</t>
  </si>
  <si>
    <t>Montáž obložkové zárubně a dřevěného křídla dveří</t>
  </si>
  <si>
    <t>766670021R00</t>
  </si>
  <si>
    <t>Montáž kliky a štítku</t>
  </si>
  <si>
    <t>76602</t>
  </si>
  <si>
    <t>Repase dřev.okna a balk. dveří vč. zárubní a kování</t>
  </si>
  <si>
    <t>76603</t>
  </si>
  <si>
    <t>Repase vchodových dřevěných dveří 1kř. vč. zárubní a kování</t>
  </si>
  <si>
    <t>766695212R01</t>
  </si>
  <si>
    <t>Montáž prahů dveří jednokřídlových š. do 10 cm vč. dodávky prahu s vícevrstvým lakem</t>
  </si>
  <si>
    <t>54914621R</t>
  </si>
  <si>
    <t>Dveřní kování PROFIO klíč Cr</t>
  </si>
  <si>
    <t>POL3_7</t>
  </si>
  <si>
    <t>611601201R</t>
  </si>
  <si>
    <t>Dveře vnitřní CPL 0,2 KLASIK plné 1kř. 60x197 cm 16 dekorů</t>
  </si>
  <si>
    <t>61160623R</t>
  </si>
  <si>
    <t>Dveře vnitřní CPL 0,2 KLASIK 2/3 sklo 1kř. 80x197 16 dekorů</t>
  </si>
  <si>
    <t>61181510R</t>
  </si>
  <si>
    <t>Zárubeň obložková NORMAL š. 60cm/st. 6-17cm CPL buk, hruška, olše, ořech AM, teak</t>
  </si>
  <si>
    <t>61181512R</t>
  </si>
  <si>
    <t>Zárubeň obložková NORMAL š. 80cm/st. 6-17cm CPL buk, hruška, olše, ořech AM, teak</t>
  </si>
  <si>
    <t>998766203R00</t>
  </si>
  <si>
    <t>Přesun hmot pro truhlářské konstr., výšky do 24 m</t>
  </si>
  <si>
    <t>776421100RU1</t>
  </si>
  <si>
    <t>Lepení podlahových soklíků z PVC a vinylu včetně dodávky soklíku PVC</t>
  </si>
  <si>
    <t>m</t>
  </si>
  <si>
    <t>7.020.001 : 1,65*2+2,85*2-0,6*2-0,8*3</t>
  </si>
  <si>
    <t>7.020.002 : 3,95*2+6,05*2-0,8</t>
  </si>
  <si>
    <t>7.020.005 : 3,5*2+3,95*2-0,8-0,6</t>
  </si>
  <si>
    <t>7.020.006 : 1,0*2+0,6*2-0,6</t>
  </si>
  <si>
    <t>776521200RT1</t>
  </si>
  <si>
    <t>Lepení povlakových podlah z dílců PVC a CV (vinyl) pouze položení - PVC ve specifikaci</t>
  </si>
  <si>
    <t>284122103R</t>
  </si>
  <si>
    <t>Podlahovina vinyl tl. 2,0 mm 228x1219 mm nášlapná vrstva 0,3 mm, oblast použití 23/31, lepená</t>
  </si>
  <si>
    <t>Odkaz na mn. položky pořadí 44 : 41,00000*1,15</t>
  </si>
  <si>
    <t>998776203R00</t>
  </si>
  <si>
    <t>Přesun hmot pro podlahy povlakové, výšky do 24 m</t>
  </si>
  <si>
    <t>78141190</t>
  </si>
  <si>
    <t>Oprava obkladů z obkladaček keramických do 15%</t>
  </si>
  <si>
    <t>7.020.004 : (1,74*2+1,5*2-0,6)*1,8</t>
  </si>
  <si>
    <t>998781203R00</t>
  </si>
  <si>
    <t>Přesun hmot pro obklady keramické, výšky do 24 m</t>
  </si>
  <si>
    <t>78395001</t>
  </si>
  <si>
    <t>Oprava nátěrů kovových konstrukcí syntet. lakem</t>
  </si>
  <si>
    <t>Agregovaná položka</t>
  </si>
  <si>
    <t>POL2_</t>
  </si>
  <si>
    <t>- nátěr radiátorů + potrubí</t>
  </si>
  <si>
    <t>784402801R00</t>
  </si>
  <si>
    <t>Odstranění malby oškrábáním v místnosti H do 3,8 m</t>
  </si>
  <si>
    <t>Odkaz na mn. položky pořadí 52 : 205,57600</t>
  </si>
  <si>
    <t>784191101R00</t>
  </si>
  <si>
    <t>Penetrace podkladu univerzální Primalex 1x</t>
  </si>
  <si>
    <t>784195212R00</t>
  </si>
  <si>
    <t>Malba Primalex Plus, bílá, bez penetrace, 2 x</t>
  </si>
  <si>
    <t>7.020.001 : 4,9+(1,65*2+2,85*2)*3,0</t>
  </si>
  <si>
    <t>7.020.002 : 21,7+(3,95*2+6,05*2)*3,0</t>
  </si>
  <si>
    <t>7.020.003 : 1,0+1,0*4*3,0</t>
  </si>
  <si>
    <t>7.020.004 : 2,5+(1,74*2+1,5*2)*1,2</t>
  </si>
  <si>
    <t>7.020.005 : 13,8+(3,5*2+3,95*2)*3,0</t>
  </si>
  <si>
    <t>7.020.006 : 0,6+(1,0*2+0,6*2)*3,0</t>
  </si>
  <si>
    <t>21001</t>
  </si>
  <si>
    <t>Nová elektroinstalace vč. revize</t>
  </si>
  <si>
    <t>979011211R00</t>
  </si>
  <si>
    <t>Svislá doprava suti a vybour. hmot za 2.NP nošením</t>
  </si>
  <si>
    <t>Přesun suti</t>
  </si>
  <si>
    <t>POL8_</t>
  </si>
  <si>
    <t>979011219R00</t>
  </si>
  <si>
    <t>Přípl.k svislé dopr.suti za každé další NP nošením</t>
  </si>
  <si>
    <t>979081111R00</t>
  </si>
  <si>
    <t>Odvoz suti a vybour. hmot na skládku do 1 km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</si>
  <si>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</si>
  <si>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</si>
  <si>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</si>
  <si>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</si>
  <si>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</si>
  <si>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</si>
  <si>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979999999R00</t>
  </si>
  <si>
    <t xml:space="preserve">Poplatek za skládku 10 % příměsí </t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</si>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</sst>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3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tabSelected="1"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193" t="s">
        <v>41</v>
      </c>
      <c r="B2" s="193"/>
      <c r="C2" s="193"/>
      <c r="D2" s="193"/>
      <c r="E2" s="193"/>
      <c r="F2" s="193"/>
      <c r="G2" s="193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7"/>
  <sheetViews>
    <sheetView showGridLines="0" topLeftCell="B22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229" t="s">
        <v>4</v>
      </c>
      <c r="C1" s="230"/>
      <c r="D1" s="230"/>
      <c r="E1" s="230"/>
      <c r="F1" s="230"/>
      <c r="G1" s="230"/>
      <c r="H1" s="230"/>
      <c r="I1" s="230"/>
      <c r="J1" s="231"/>
    </row>
    <row r="2" spans="1:15" ht="36" customHeight="1" x14ac:dyDescent="0.2">
      <c r="A2" s="2"/>
      <c r="B2" s="78" t="s">
        <v>24</v>
      </c>
      <c r="C2" s="79"/>
      <c r="D2" s="80" t="s">
        <v>47</v>
      </c>
      <c r="E2" s="235" t="s">
        <v>48</v>
      </c>
      <c r="F2" s="236"/>
      <c r="G2" s="236"/>
      <c r="H2" s="236"/>
      <c r="I2" s="236"/>
      <c r="J2" s="237"/>
      <c r="O2" s="1"/>
    </row>
    <row r="3" spans="1:15" ht="27" customHeight="1" x14ac:dyDescent="0.2">
      <c r="A3" s="2"/>
      <c r="B3" s="81" t="s">
        <v>45</v>
      </c>
      <c r="C3" s="79"/>
      <c r="D3" s="82" t="s">
        <v>43</v>
      </c>
      <c r="E3" s="238" t="s">
        <v>44</v>
      </c>
      <c r="F3" s="239"/>
      <c r="G3" s="239"/>
      <c r="H3" s="239"/>
      <c r="I3" s="239"/>
      <c r="J3" s="240"/>
    </row>
    <row r="4" spans="1:15" ht="23.25" customHeight="1" x14ac:dyDescent="0.2">
      <c r="A4" s="76">
        <v>4903</v>
      </c>
      <c r="B4" s="83" t="s">
        <v>46</v>
      </c>
      <c r="C4" s="84"/>
      <c r="D4" s="85" t="s">
        <v>43</v>
      </c>
      <c r="E4" s="218" t="s">
        <v>44</v>
      </c>
      <c r="F4" s="219"/>
      <c r="G4" s="219"/>
      <c r="H4" s="219"/>
      <c r="I4" s="219"/>
      <c r="J4" s="220"/>
    </row>
    <row r="5" spans="1:15" ht="24" customHeight="1" x14ac:dyDescent="0.2">
      <c r="A5" s="2"/>
      <c r="B5" s="31" t="s">
        <v>23</v>
      </c>
      <c r="D5" s="223" t="s">
        <v>49</v>
      </c>
      <c r="E5" s="224"/>
      <c r="F5" s="224"/>
      <c r="G5" s="224"/>
      <c r="H5" s="18" t="s">
        <v>42</v>
      </c>
      <c r="I5" s="86" t="s">
        <v>53</v>
      </c>
      <c r="J5" s="8"/>
    </row>
    <row r="6" spans="1:15" ht="15.75" customHeight="1" x14ac:dyDescent="0.2">
      <c r="A6" s="2"/>
      <c r="B6" s="28"/>
      <c r="C6" s="55"/>
      <c r="D6" s="225" t="s">
        <v>50</v>
      </c>
      <c r="E6" s="226"/>
      <c r="F6" s="226"/>
      <c r="G6" s="226"/>
      <c r="H6" s="18" t="s">
        <v>36</v>
      </c>
      <c r="I6" s="86" t="s">
        <v>54</v>
      </c>
      <c r="J6" s="8"/>
    </row>
    <row r="7" spans="1:15" ht="15.75" customHeight="1" x14ac:dyDescent="0.2">
      <c r="A7" s="2"/>
      <c r="B7" s="29"/>
      <c r="C7" s="56"/>
      <c r="D7" s="77" t="s">
        <v>52</v>
      </c>
      <c r="E7" s="227" t="s">
        <v>51</v>
      </c>
      <c r="F7" s="228"/>
      <c r="G7" s="228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42"/>
      <c r="E11" s="242"/>
      <c r="F11" s="242"/>
      <c r="G11" s="242"/>
      <c r="H11" s="18" t="s">
        <v>42</v>
      </c>
      <c r="I11" s="88"/>
      <c r="J11" s="8"/>
    </row>
    <row r="12" spans="1:15" ht="15.75" customHeight="1" x14ac:dyDescent="0.2">
      <c r="A12" s="2"/>
      <c r="B12" s="28"/>
      <c r="C12" s="55"/>
      <c r="D12" s="217"/>
      <c r="E12" s="217"/>
      <c r="F12" s="217"/>
      <c r="G12" s="217"/>
      <c r="H12" s="18" t="s">
        <v>36</v>
      </c>
      <c r="I12" s="88"/>
      <c r="J12" s="8"/>
    </row>
    <row r="13" spans="1:15" ht="15.75" customHeight="1" x14ac:dyDescent="0.2">
      <c r="A13" s="2"/>
      <c r="B13" s="29"/>
      <c r="C13" s="56"/>
      <c r="D13" s="87"/>
      <c r="E13" s="221"/>
      <c r="F13" s="222"/>
      <c r="G13" s="222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41"/>
      <c r="F15" s="241"/>
      <c r="G15" s="243"/>
      <c r="H15" s="243"/>
      <c r="I15" s="243" t="s">
        <v>31</v>
      </c>
      <c r="J15" s="244"/>
    </row>
    <row r="16" spans="1:15" ht="23.25" customHeight="1" x14ac:dyDescent="0.2">
      <c r="A16" s="141" t="s">
        <v>26</v>
      </c>
      <c r="B16" s="38" t="s">
        <v>26</v>
      </c>
      <c r="C16" s="62"/>
      <c r="D16" s="63"/>
      <c r="E16" s="206"/>
      <c r="F16" s="207"/>
      <c r="G16" s="206"/>
      <c r="H16" s="207"/>
      <c r="I16" s="206">
        <f>SUMIF(F49:F63,A16,I49:I63)+SUMIF(F49:F63,"PSU",I49:I63)</f>
        <v>0</v>
      </c>
      <c r="J16" s="208"/>
    </row>
    <row r="17" spans="1:10" ht="23.25" customHeight="1" x14ac:dyDescent="0.2">
      <c r="A17" s="141" t="s">
        <v>27</v>
      </c>
      <c r="B17" s="38" t="s">
        <v>27</v>
      </c>
      <c r="C17" s="62"/>
      <c r="D17" s="63"/>
      <c r="E17" s="206"/>
      <c r="F17" s="207"/>
      <c r="G17" s="206"/>
      <c r="H17" s="207"/>
      <c r="I17" s="206">
        <f>SUMIF(F49:F63,A17,I49:I63)</f>
        <v>0</v>
      </c>
      <c r="J17" s="208"/>
    </row>
    <row r="18" spans="1:10" ht="23.25" customHeight="1" x14ac:dyDescent="0.2">
      <c r="A18" s="141" t="s">
        <v>28</v>
      </c>
      <c r="B18" s="38" t="s">
        <v>28</v>
      </c>
      <c r="C18" s="62"/>
      <c r="D18" s="63"/>
      <c r="E18" s="206"/>
      <c r="F18" s="207"/>
      <c r="G18" s="206"/>
      <c r="H18" s="207"/>
      <c r="I18" s="206">
        <f>SUMIF(F49:F63,A18,I49:I63)</f>
        <v>0</v>
      </c>
      <c r="J18" s="208"/>
    </row>
    <row r="19" spans="1:10" ht="23.25" customHeight="1" x14ac:dyDescent="0.2">
      <c r="A19" s="141" t="s">
        <v>91</v>
      </c>
      <c r="B19" s="38" t="s">
        <v>29</v>
      </c>
      <c r="C19" s="62"/>
      <c r="D19" s="63"/>
      <c r="E19" s="206"/>
      <c r="F19" s="207"/>
      <c r="G19" s="206"/>
      <c r="H19" s="207"/>
      <c r="I19" s="206">
        <f>SUMIF(F49:F63,A19,I49:I63)</f>
        <v>0</v>
      </c>
      <c r="J19" s="208"/>
    </row>
    <row r="20" spans="1:10" ht="23.25" customHeight="1" x14ac:dyDescent="0.2">
      <c r="A20" s="141" t="s">
        <v>92</v>
      </c>
      <c r="B20" s="38" t="s">
        <v>30</v>
      </c>
      <c r="C20" s="62"/>
      <c r="D20" s="63"/>
      <c r="E20" s="206"/>
      <c r="F20" s="207"/>
      <c r="G20" s="206"/>
      <c r="H20" s="207"/>
      <c r="I20" s="206">
        <f>SUMIF(F49:F63,A20,I49:I63)</f>
        <v>0</v>
      </c>
      <c r="J20" s="208"/>
    </row>
    <row r="21" spans="1:10" ht="23.25" customHeight="1" x14ac:dyDescent="0.2">
      <c r="A21" s="2"/>
      <c r="B21" s="48" t="s">
        <v>31</v>
      </c>
      <c r="C21" s="64"/>
      <c r="D21" s="65"/>
      <c r="E21" s="209"/>
      <c r="F21" s="245"/>
      <c r="G21" s="209"/>
      <c r="H21" s="245"/>
      <c r="I21" s="209">
        <f>SUM(I16:J20)</f>
        <v>0</v>
      </c>
      <c r="J21" s="210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204">
        <f>ZakladDPHSniVypocet</f>
        <v>0</v>
      </c>
      <c r="H23" s="205"/>
      <c r="I23" s="205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202">
        <f>A23</f>
        <v>0</v>
      </c>
      <c r="H24" s="203"/>
      <c r="I24" s="203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04">
        <f>ZakladDPHZaklVypocet</f>
        <v>0</v>
      </c>
      <c r="H25" s="205"/>
      <c r="I25" s="205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232">
        <f>A25</f>
        <v>0</v>
      </c>
      <c r="H26" s="233"/>
      <c r="I26" s="233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234">
        <f>CenaCelkem-(ZakladDPHSni+DPHSni+ZakladDPHZakl+DPHZakl)</f>
        <v>0</v>
      </c>
      <c r="H27" s="234"/>
      <c r="I27" s="234"/>
      <c r="J27" s="41" t="str">
        <f t="shared" si="0"/>
        <v>CZK</v>
      </c>
    </row>
    <row r="28" spans="1:10" ht="27.75" hidden="1" customHeight="1" thickBot="1" x14ac:dyDescent="0.25">
      <c r="A28" s="2"/>
      <c r="B28" s="115" t="s">
        <v>25</v>
      </c>
      <c r="C28" s="116"/>
      <c r="D28" s="116"/>
      <c r="E28" s="117"/>
      <c r="F28" s="118"/>
      <c r="G28" s="212">
        <f>ZakladDPHSniVypocet+ZakladDPHZaklVypocet</f>
        <v>0</v>
      </c>
      <c r="H28" s="212"/>
      <c r="I28" s="212"/>
      <c r="J28" s="119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5" t="s">
        <v>37</v>
      </c>
      <c r="C29" s="120"/>
      <c r="D29" s="120"/>
      <c r="E29" s="120"/>
      <c r="F29" s="121"/>
      <c r="G29" s="211">
        <f>A27</f>
        <v>0</v>
      </c>
      <c r="H29" s="211"/>
      <c r="I29" s="211"/>
      <c r="J29" s="122" t="s">
        <v>57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13"/>
      <c r="E34" s="214"/>
      <c r="G34" s="215"/>
      <c r="H34" s="216"/>
      <c r="I34" s="216"/>
      <c r="J34" s="25"/>
    </row>
    <row r="35" spans="1:10" ht="12.75" customHeight="1" x14ac:dyDescent="0.2">
      <c r="A35" s="2"/>
      <c r="B35" s="2"/>
      <c r="D35" s="201" t="s">
        <v>2</v>
      </c>
      <c r="E35" s="201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92" t="s">
        <v>17</v>
      </c>
      <c r="C37" s="93"/>
      <c r="D37" s="93"/>
      <c r="E37" s="93"/>
      <c r="F37" s="94"/>
      <c r="G37" s="94"/>
      <c r="H37" s="94"/>
      <c r="I37" s="94"/>
      <c r="J37" s="95"/>
    </row>
    <row r="38" spans="1:10" ht="25.5" hidden="1" customHeight="1" x14ac:dyDescent="0.2">
      <c r="A38" s="91" t="s">
        <v>39</v>
      </c>
      <c r="B38" s="96" t="s">
        <v>18</v>
      </c>
      <c r="C38" s="97" t="s">
        <v>6</v>
      </c>
      <c r="D38" s="97"/>
      <c r="E38" s="97"/>
      <c r="F38" s="98" t="str">
        <f>B23</f>
        <v>Základ pro sníženou DPH</v>
      </c>
      <c r="G38" s="98" t="str">
        <f>B25</f>
        <v>Základ pro základní DPH</v>
      </c>
      <c r="H38" s="99" t="s">
        <v>19</v>
      </c>
      <c r="I38" s="99" t="s">
        <v>1</v>
      </c>
      <c r="J38" s="100" t="s">
        <v>0</v>
      </c>
    </row>
    <row r="39" spans="1:10" ht="25.5" hidden="1" customHeight="1" x14ac:dyDescent="0.2">
      <c r="A39" s="91">
        <v>1</v>
      </c>
      <c r="B39" s="101" t="s">
        <v>55</v>
      </c>
      <c r="C39" s="196"/>
      <c r="D39" s="196"/>
      <c r="E39" s="196"/>
      <c r="F39" s="102">
        <f>'1 1 Pol'!AE135</f>
        <v>0</v>
      </c>
      <c r="G39" s="103">
        <f>'1 1 Pol'!AF135</f>
        <v>0</v>
      </c>
      <c r="H39" s="104">
        <f>(F39*SazbaDPH1/100)+(G39*SazbaDPH2/100)</f>
        <v>0</v>
      </c>
      <c r="I39" s="104">
        <f>F39+G39+H39</f>
        <v>0</v>
      </c>
      <c r="J39" s="105" t="str">
        <f>IF(_xlfn.SINGLE(CenaCelkemVypocet)=0,"",I39/_xlfn.SINGLE(CenaCelkemVypocet)*100)</f>
        <v/>
      </c>
    </row>
    <row r="40" spans="1:10" ht="25.5" hidden="1" customHeight="1" x14ac:dyDescent="0.2">
      <c r="A40" s="91">
        <v>2</v>
      </c>
      <c r="B40" s="106" t="s">
        <v>43</v>
      </c>
      <c r="C40" s="197" t="s">
        <v>44</v>
      </c>
      <c r="D40" s="197"/>
      <c r="E40" s="197"/>
      <c r="F40" s="107">
        <f>'1 1 Pol'!AE135</f>
        <v>0</v>
      </c>
      <c r="G40" s="108">
        <f>'1 1 Pol'!AF135</f>
        <v>0</v>
      </c>
      <c r="H40" s="108">
        <f>(F40*SazbaDPH1/100)+(G40*SazbaDPH2/100)</f>
        <v>0</v>
      </c>
      <c r="I40" s="108">
        <f>F40+G40+H40</f>
        <v>0</v>
      </c>
      <c r="J40" s="109" t="str">
        <f>IF(_xlfn.SINGLE(CenaCelkemVypocet)=0,"",I40/_xlfn.SINGLE(CenaCelkemVypocet)*100)</f>
        <v/>
      </c>
    </row>
    <row r="41" spans="1:10" ht="25.5" hidden="1" customHeight="1" x14ac:dyDescent="0.2">
      <c r="A41" s="91">
        <v>3</v>
      </c>
      <c r="B41" s="110" t="s">
        <v>43</v>
      </c>
      <c r="C41" s="196" t="s">
        <v>44</v>
      </c>
      <c r="D41" s="196"/>
      <c r="E41" s="196"/>
      <c r="F41" s="111">
        <f>'1 1 Pol'!AE135</f>
        <v>0</v>
      </c>
      <c r="G41" s="104">
        <f>'1 1 Pol'!AF135</f>
        <v>0</v>
      </c>
      <c r="H41" s="104">
        <f>(F41*SazbaDPH1/100)+(G41*SazbaDPH2/100)</f>
        <v>0</v>
      </c>
      <c r="I41" s="104">
        <f>F41+G41+H41</f>
        <v>0</v>
      </c>
      <c r="J41" s="105" t="str">
        <f>IF(_xlfn.SINGLE(CenaCelkemVypocet)=0,"",I41/_xlfn.SINGLE(CenaCelkemVypocet)*100)</f>
        <v/>
      </c>
    </row>
    <row r="42" spans="1:10" ht="25.5" hidden="1" customHeight="1" x14ac:dyDescent="0.2">
      <c r="A42" s="91"/>
      <c r="B42" s="198" t="s">
        <v>56</v>
      </c>
      <c r="C42" s="199"/>
      <c r="D42" s="199"/>
      <c r="E42" s="200"/>
      <c r="F42" s="112">
        <f>SUMIF(A39:A41,"=1",F39:F41)</f>
        <v>0</v>
      </c>
      <c r="G42" s="113">
        <f>SUMIF(A39:A41,"=1",G39:G41)</f>
        <v>0</v>
      </c>
      <c r="H42" s="113">
        <f>SUMIF(A39:A41,"=1",H39:H41)</f>
        <v>0</v>
      </c>
      <c r="I42" s="113">
        <f>SUMIF(A39:A41,"=1",I39:I41)</f>
        <v>0</v>
      </c>
      <c r="J42" s="114">
        <f>SUMIF(A39:A41,"=1",J39:J41)</f>
        <v>0</v>
      </c>
    </row>
    <row r="46" spans="1:10" ht="15.75" x14ac:dyDescent="0.25">
      <c r="B46" s="123" t="s">
        <v>58</v>
      </c>
    </row>
    <row r="48" spans="1:10" ht="25.5" customHeight="1" x14ac:dyDescent="0.2">
      <c r="A48" s="125"/>
      <c r="B48" s="128" t="s">
        <v>18</v>
      </c>
      <c r="C48" s="128" t="s">
        <v>6</v>
      </c>
      <c r="D48" s="129"/>
      <c r="E48" s="129"/>
      <c r="F48" s="130" t="s">
        <v>59</v>
      </c>
      <c r="G48" s="130"/>
      <c r="H48" s="130"/>
      <c r="I48" s="130" t="s">
        <v>31</v>
      </c>
      <c r="J48" s="130" t="s">
        <v>0</v>
      </c>
    </row>
    <row r="49" spans="1:10" ht="36.75" customHeight="1" x14ac:dyDescent="0.2">
      <c r="A49" s="126"/>
      <c r="B49" s="131" t="s">
        <v>60</v>
      </c>
      <c r="C49" s="194" t="s">
        <v>61</v>
      </c>
      <c r="D49" s="195"/>
      <c r="E49" s="195"/>
      <c r="F49" s="137" t="s">
        <v>26</v>
      </c>
      <c r="G49" s="138"/>
      <c r="H49" s="138"/>
      <c r="I49" s="138">
        <f>'1 1 Pol'!G8</f>
        <v>0</v>
      </c>
      <c r="J49" s="135" t="str">
        <f>IF(I64=0,"",I49/I64*100)</f>
        <v/>
      </c>
    </row>
    <row r="50" spans="1:10" ht="36.75" customHeight="1" x14ac:dyDescent="0.2">
      <c r="A50" s="126"/>
      <c r="B50" s="131" t="s">
        <v>62</v>
      </c>
      <c r="C50" s="194" t="s">
        <v>63</v>
      </c>
      <c r="D50" s="195"/>
      <c r="E50" s="195"/>
      <c r="F50" s="137" t="s">
        <v>26</v>
      </c>
      <c r="G50" s="138"/>
      <c r="H50" s="138"/>
      <c r="I50" s="138">
        <f>'1 1 Pol'!G20</f>
        <v>0</v>
      </c>
      <c r="J50" s="135" t="str">
        <f>IF(I64=0,"",I50/I64*100)</f>
        <v/>
      </c>
    </row>
    <row r="51" spans="1:10" ht="36.75" customHeight="1" x14ac:dyDescent="0.2">
      <c r="A51" s="126"/>
      <c r="B51" s="131" t="s">
        <v>64</v>
      </c>
      <c r="C51" s="194" t="s">
        <v>65</v>
      </c>
      <c r="D51" s="195"/>
      <c r="E51" s="195"/>
      <c r="F51" s="137" t="s">
        <v>26</v>
      </c>
      <c r="G51" s="138"/>
      <c r="H51" s="138"/>
      <c r="I51" s="138">
        <f>'1 1 Pol'!G25</f>
        <v>0</v>
      </c>
      <c r="J51" s="135" t="str">
        <f>IF(I64=0,"",I51/I64*100)</f>
        <v/>
      </c>
    </row>
    <row r="52" spans="1:10" ht="36.75" customHeight="1" x14ac:dyDescent="0.2">
      <c r="A52" s="126"/>
      <c r="B52" s="131" t="s">
        <v>66</v>
      </c>
      <c r="C52" s="194" t="s">
        <v>67</v>
      </c>
      <c r="D52" s="195"/>
      <c r="E52" s="195"/>
      <c r="F52" s="137" t="s">
        <v>26</v>
      </c>
      <c r="G52" s="138"/>
      <c r="H52" s="138"/>
      <c r="I52" s="138">
        <f>'1 1 Pol'!G35</f>
        <v>0</v>
      </c>
      <c r="J52" s="135" t="str">
        <f>IF(I64=0,"",I52/I64*100)</f>
        <v/>
      </c>
    </row>
    <row r="53" spans="1:10" ht="36.75" customHeight="1" x14ac:dyDescent="0.2">
      <c r="A53" s="126"/>
      <c r="B53" s="131" t="s">
        <v>68</v>
      </c>
      <c r="C53" s="194" t="s">
        <v>69</v>
      </c>
      <c r="D53" s="195"/>
      <c r="E53" s="195"/>
      <c r="F53" s="137" t="s">
        <v>26</v>
      </c>
      <c r="G53" s="138"/>
      <c r="H53" s="138"/>
      <c r="I53" s="138">
        <f>'1 1 Pol'!G62</f>
        <v>0</v>
      </c>
      <c r="J53" s="135" t="str">
        <f>IF(I64=0,"",I53/I64*100)</f>
        <v/>
      </c>
    </row>
    <row r="54" spans="1:10" ht="36.75" customHeight="1" x14ac:dyDescent="0.2">
      <c r="A54" s="126"/>
      <c r="B54" s="131" t="s">
        <v>70</v>
      </c>
      <c r="C54" s="194" t="s">
        <v>71</v>
      </c>
      <c r="D54" s="195"/>
      <c r="E54" s="195"/>
      <c r="F54" s="137" t="s">
        <v>27</v>
      </c>
      <c r="G54" s="138"/>
      <c r="H54" s="138"/>
      <c r="I54" s="138">
        <f>'1 1 Pol'!G64</f>
        <v>0</v>
      </c>
      <c r="J54" s="135" t="str">
        <f>IF(I64=0,"",I54/I64*100)</f>
        <v/>
      </c>
    </row>
    <row r="55" spans="1:10" ht="36.75" customHeight="1" x14ac:dyDescent="0.2">
      <c r="A55" s="126"/>
      <c r="B55" s="131" t="s">
        <v>72</v>
      </c>
      <c r="C55" s="194" t="s">
        <v>73</v>
      </c>
      <c r="D55" s="195"/>
      <c r="E55" s="195"/>
      <c r="F55" s="137" t="s">
        <v>27</v>
      </c>
      <c r="G55" s="138"/>
      <c r="H55" s="138"/>
      <c r="I55" s="138">
        <f>'1 1 Pol'!G68</f>
        <v>0</v>
      </c>
      <c r="J55" s="135" t="str">
        <f>IF(I64=0,"",I55/I64*100)</f>
        <v/>
      </c>
    </row>
    <row r="56" spans="1:10" ht="36.75" customHeight="1" x14ac:dyDescent="0.2">
      <c r="A56" s="126"/>
      <c r="B56" s="131" t="s">
        <v>74</v>
      </c>
      <c r="C56" s="194" t="s">
        <v>75</v>
      </c>
      <c r="D56" s="195"/>
      <c r="E56" s="195"/>
      <c r="F56" s="137" t="s">
        <v>27</v>
      </c>
      <c r="G56" s="138"/>
      <c r="H56" s="138"/>
      <c r="I56" s="138">
        <f>'1 1 Pol'!G71</f>
        <v>0</v>
      </c>
      <c r="J56" s="135" t="str">
        <f>IF(I64=0,"",I56/I64*100)</f>
        <v/>
      </c>
    </row>
    <row r="57" spans="1:10" ht="36.75" customHeight="1" x14ac:dyDescent="0.2">
      <c r="A57" s="126"/>
      <c r="B57" s="131" t="s">
        <v>76</v>
      </c>
      <c r="C57" s="194" t="s">
        <v>77</v>
      </c>
      <c r="D57" s="195"/>
      <c r="E57" s="195"/>
      <c r="F57" s="137" t="s">
        <v>27</v>
      </c>
      <c r="G57" s="138"/>
      <c r="H57" s="138"/>
      <c r="I57" s="138">
        <f>'1 1 Pol'!G79</f>
        <v>0</v>
      </c>
      <c r="J57" s="135" t="str">
        <f>IF(I64=0,"",I57/I64*100)</f>
        <v/>
      </c>
    </row>
    <row r="58" spans="1:10" ht="36.75" customHeight="1" x14ac:dyDescent="0.2">
      <c r="A58" s="126"/>
      <c r="B58" s="131" t="s">
        <v>78</v>
      </c>
      <c r="C58" s="194" t="s">
        <v>79</v>
      </c>
      <c r="D58" s="195"/>
      <c r="E58" s="195"/>
      <c r="F58" s="137" t="s">
        <v>27</v>
      </c>
      <c r="G58" s="138"/>
      <c r="H58" s="138"/>
      <c r="I58" s="138">
        <f>'1 1 Pol'!G91</f>
        <v>0</v>
      </c>
      <c r="J58" s="135" t="str">
        <f>IF(I64=0,"",I58/I64*100)</f>
        <v/>
      </c>
    </row>
    <row r="59" spans="1:10" ht="36.75" customHeight="1" x14ac:dyDescent="0.2">
      <c r="A59" s="126"/>
      <c r="B59" s="131" t="s">
        <v>80</v>
      </c>
      <c r="C59" s="194" t="s">
        <v>81</v>
      </c>
      <c r="D59" s="195"/>
      <c r="E59" s="195"/>
      <c r="F59" s="137" t="s">
        <v>27</v>
      </c>
      <c r="G59" s="138"/>
      <c r="H59" s="138"/>
      <c r="I59" s="138">
        <f>'1 1 Pol'!G105</f>
        <v>0</v>
      </c>
      <c r="J59" s="135" t="str">
        <f>IF(I64=0,"",I59/I64*100)</f>
        <v/>
      </c>
    </row>
    <row r="60" spans="1:10" ht="36.75" customHeight="1" x14ac:dyDescent="0.2">
      <c r="A60" s="126"/>
      <c r="B60" s="131" t="s">
        <v>82</v>
      </c>
      <c r="C60" s="194" t="s">
        <v>83</v>
      </c>
      <c r="D60" s="195"/>
      <c r="E60" s="195"/>
      <c r="F60" s="137" t="s">
        <v>27</v>
      </c>
      <c r="G60" s="138"/>
      <c r="H60" s="138"/>
      <c r="I60" s="138">
        <f>'1 1 Pol'!G109</f>
        <v>0</v>
      </c>
      <c r="J60" s="135" t="str">
        <f>IF(I64=0,"",I60/I64*100)</f>
        <v/>
      </c>
    </row>
    <row r="61" spans="1:10" ht="36.75" customHeight="1" x14ac:dyDescent="0.2">
      <c r="A61" s="126"/>
      <c r="B61" s="131" t="s">
        <v>84</v>
      </c>
      <c r="C61" s="194" t="s">
        <v>85</v>
      </c>
      <c r="D61" s="195"/>
      <c r="E61" s="195"/>
      <c r="F61" s="137" t="s">
        <v>27</v>
      </c>
      <c r="G61" s="138"/>
      <c r="H61" s="138"/>
      <c r="I61" s="138">
        <f>'1 1 Pol'!G112</f>
        <v>0</v>
      </c>
      <c r="J61" s="135" t="str">
        <f>IF(I64=0,"",I61/I64*100)</f>
        <v/>
      </c>
    </row>
    <row r="62" spans="1:10" ht="36.75" customHeight="1" x14ac:dyDescent="0.2">
      <c r="A62" s="126"/>
      <c r="B62" s="131" t="s">
        <v>86</v>
      </c>
      <c r="C62" s="194" t="s">
        <v>87</v>
      </c>
      <c r="D62" s="195"/>
      <c r="E62" s="195"/>
      <c r="F62" s="137" t="s">
        <v>28</v>
      </c>
      <c r="G62" s="138"/>
      <c r="H62" s="138"/>
      <c r="I62" s="138">
        <f>'1 1 Pol'!G124</f>
        <v>0</v>
      </c>
      <c r="J62" s="135" t="str">
        <f>IF(I64=0,"",I62/I64*100)</f>
        <v/>
      </c>
    </row>
    <row r="63" spans="1:10" ht="36.75" customHeight="1" x14ac:dyDescent="0.2">
      <c r="A63" s="126"/>
      <c r="B63" s="131" t="s">
        <v>88</v>
      </c>
      <c r="C63" s="194" t="s">
        <v>89</v>
      </c>
      <c r="D63" s="195"/>
      <c r="E63" s="195"/>
      <c r="F63" s="137" t="s">
        <v>90</v>
      </c>
      <c r="G63" s="138"/>
      <c r="H63" s="138"/>
      <c r="I63" s="138">
        <f>'1 1 Pol'!G126</f>
        <v>0</v>
      </c>
      <c r="J63" s="135" t="str">
        <f>IF(I64=0,"",I63/I64*100)</f>
        <v/>
      </c>
    </row>
    <row r="64" spans="1:10" ht="25.5" customHeight="1" x14ac:dyDescent="0.2">
      <c r="A64" s="127"/>
      <c r="B64" s="132" t="s">
        <v>1</v>
      </c>
      <c r="C64" s="133"/>
      <c r="D64" s="134"/>
      <c r="E64" s="134"/>
      <c r="F64" s="139"/>
      <c r="G64" s="140"/>
      <c r="H64" s="140"/>
      <c r="I64" s="140">
        <f>SUM(I49:I63)</f>
        <v>0</v>
      </c>
      <c r="J64" s="136">
        <f>SUM(J49:J63)</f>
        <v>0</v>
      </c>
    </row>
    <row r="65" spans="6:10" x14ac:dyDescent="0.2">
      <c r="F65" s="89"/>
      <c r="G65" s="89"/>
      <c r="H65" s="89"/>
      <c r="I65" s="89"/>
      <c r="J65" s="90"/>
    </row>
    <row r="66" spans="6:10" x14ac:dyDescent="0.2">
      <c r="F66" s="89"/>
      <c r="G66" s="89"/>
      <c r="H66" s="89"/>
      <c r="I66" s="89"/>
      <c r="J66" s="90"/>
    </row>
    <row r="67" spans="6:10" x14ac:dyDescent="0.2">
      <c r="F67" s="89"/>
      <c r="G67" s="89"/>
      <c r="H67" s="89"/>
      <c r="I67" s="89"/>
      <c r="J67" s="90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0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60:E60"/>
    <mergeCell ref="C61:E61"/>
    <mergeCell ref="C62:E62"/>
    <mergeCell ref="C63:E63"/>
    <mergeCell ref="C55:E55"/>
    <mergeCell ref="C56:E56"/>
    <mergeCell ref="C57:E57"/>
    <mergeCell ref="C58:E58"/>
    <mergeCell ref="C59:E5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6" t="s">
        <v>7</v>
      </c>
      <c r="B1" s="246"/>
      <c r="C1" s="247"/>
      <c r="D1" s="246"/>
      <c r="E1" s="246"/>
      <c r="F1" s="246"/>
      <c r="G1" s="246"/>
    </row>
    <row r="2" spans="1:7" ht="24.95" customHeight="1" x14ac:dyDescent="0.2">
      <c r="A2" s="50" t="s">
        <v>8</v>
      </c>
      <c r="B2" s="49"/>
      <c r="C2" s="248"/>
      <c r="D2" s="248"/>
      <c r="E2" s="248"/>
      <c r="F2" s="248"/>
      <c r="G2" s="249"/>
    </row>
    <row r="3" spans="1:7" ht="24.95" customHeight="1" x14ac:dyDescent="0.2">
      <c r="A3" s="50" t="s">
        <v>9</v>
      </c>
      <c r="B3" s="49"/>
      <c r="C3" s="248"/>
      <c r="D3" s="248"/>
      <c r="E3" s="248"/>
      <c r="F3" s="248"/>
      <c r="G3" s="249"/>
    </row>
    <row r="4" spans="1:7" ht="24.95" customHeight="1" x14ac:dyDescent="0.2">
      <c r="A4" s="50" t="s">
        <v>10</v>
      </c>
      <c r="B4" s="49"/>
      <c r="C4" s="248"/>
      <c r="D4" s="248"/>
      <c r="E4" s="248"/>
      <c r="F4" s="248"/>
      <c r="G4" s="249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7109375" style="124" customWidth="1"/>
    <col min="3" max="3" width="38.28515625" style="124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0" t="s">
        <v>7</v>
      </c>
      <c r="B1" s="250"/>
      <c r="C1" s="250"/>
      <c r="D1" s="250"/>
      <c r="E1" s="250"/>
      <c r="F1" s="250"/>
      <c r="G1" s="250"/>
      <c r="AG1" t="s">
        <v>93</v>
      </c>
    </row>
    <row r="2" spans="1:60" ht="25.15" customHeight="1" x14ac:dyDescent="0.2">
      <c r="A2" s="142" t="s">
        <v>8</v>
      </c>
      <c r="B2" s="49" t="s">
        <v>47</v>
      </c>
      <c r="C2" s="251" t="s">
        <v>48</v>
      </c>
      <c r="D2" s="252"/>
      <c r="E2" s="252"/>
      <c r="F2" s="252"/>
      <c r="G2" s="253"/>
      <c r="AG2" t="s">
        <v>94</v>
      </c>
    </row>
    <row r="3" spans="1:60" ht="25.15" customHeight="1" x14ac:dyDescent="0.2">
      <c r="A3" s="142" t="s">
        <v>9</v>
      </c>
      <c r="B3" s="49" t="s">
        <v>43</v>
      </c>
      <c r="C3" s="251" t="s">
        <v>44</v>
      </c>
      <c r="D3" s="252"/>
      <c r="E3" s="252"/>
      <c r="F3" s="252"/>
      <c r="G3" s="253"/>
      <c r="AC3" s="124" t="s">
        <v>94</v>
      </c>
      <c r="AG3" t="s">
        <v>95</v>
      </c>
    </row>
    <row r="4" spans="1:60" ht="25.15" customHeight="1" x14ac:dyDescent="0.2">
      <c r="A4" s="143" t="s">
        <v>10</v>
      </c>
      <c r="B4" s="144" t="s">
        <v>43</v>
      </c>
      <c r="C4" s="254" t="s">
        <v>44</v>
      </c>
      <c r="D4" s="255"/>
      <c r="E4" s="255"/>
      <c r="F4" s="255"/>
      <c r="G4" s="256"/>
      <c r="AG4" t="s">
        <v>96</v>
      </c>
    </row>
    <row r="5" spans="1:60" x14ac:dyDescent="0.2">
      <c r="D5" s="10"/>
    </row>
    <row r="6" spans="1:60" ht="38.25" x14ac:dyDescent="0.2">
      <c r="A6" s="146" t="s">
        <v>97</v>
      </c>
      <c r="B6" s="148" t="s">
        <v>98</v>
      </c>
      <c r="C6" s="148" t="s">
        <v>99</v>
      </c>
      <c r="D6" s="147" t="s">
        <v>100</v>
      </c>
      <c r="E6" s="146" t="s">
        <v>101</v>
      </c>
      <c r="F6" s="145" t="s">
        <v>102</v>
      </c>
      <c r="G6" s="146" t="s">
        <v>31</v>
      </c>
      <c r="H6" s="149" t="s">
        <v>32</v>
      </c>
      <c r="I6" s="149" t="s">
        <v>103</v>
      </c>
      <c r="J6" s="149" t="s">
        <v>33</v>
      </c>
      <c r="K6" s="149" t="s">
        <v>104</v>
      </c>
      <c r="L6" s="149" t="s">
        <v>105</v>
      </c>
      <c r="M6" s="149" t="s">
        <v>106</v>
      </c>
      <c r="N6" s="149" t="s">
        <v>107</v>
      </c>
      <c r="O6" s="149" t="s">
        <v>108</v>
      </c>
      <c r="P6" s="149" t="s">
        <v>109</v>
      </c>
      <c r="Q6" s="149" t="s">
        <v>110</v>
      </c>
      <c r="R6" s="149" t="s">
        <v>111</v>
      </c>
      <c r="S6" s="149" t="s">
        <v>112</v>
      </c>
      <c r="T6" s="149" t="s">
        <v>113</v>
      </c>
      <c r="U6" s="149" t="s">
        <v>114</v>
      </c>
      <c r="V6" s="149" t="s">
        <v>115</v>
      </c>
      <c r="W6" s="149" t="s">
        <v>116</v>
      </c>
      <c r="X6" s="149" t="s">
        <v>117</v>
      </c>
    </row>
    <row r="7" spans="1:60" hidden="1" x14ac:dyDescent="0.2">
      <c r="A7" s="3"/>
      <c r="B7" s="4"/>
      <c r="C7" s="4"/>
      <c r="D7" s="6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</row>
    <row r="8" spans="1:60" x14ac:dyDescent="0.2">
      <c r="A8" s="165" t="s">
        <v>118</v>
      </c>
      <c r="B8" s="166" t="s">
        <v>60</v>
      </c>
      <c r="C8" s="185" t="s">
        <v>61</v>
      </c>
      <c r="D8" s="167"/>
      <c r="E8" s="168"/>
      <c r="F8" s="169"/>
      <c r="G8" s="170">
        <f>SUMIF(AG9:AG19,"&lt;&gt;NOR",G9:G19)</f>
        <v>0</v>
      </c>
      <c r="H8" s="164"/>
      <c r="I8" s="164">
        <f>SUM(I9:I19)</f>
        <v>0</v>
      </c>
      <c r="J8" s="164"/>
      <c r="K8" s="164">
        <f>SUM(K9:K19)</f>
        <v>0</v>
      </c>
      <c r="L8" s="164"/>
      <c r="M8" s="164">
        <f>SUM(M9:M19)</f>
        <v>0</v>
      </c>
      <c r="N8" s="164"/>
      <c r="O8" s="164">
        <f>SUM(O9:O19)</f>
        <v>0.42000000000000004</v>
      </c>
      <c r="P8" s="164"/>
      <c r="Q8" s="164">
        <f>SUM(Q9:Q19)</f>
        <v>0</v>
      </c>
      <c r="R8" s="164"/>
      <c r="S8" s="164"/>
      <c r="T8" s="164"/>
      <c r="U8" s="164"/>
      <c r="V8" s="164">
        <f>SUM(V9:V19)</f>
        <v>20.09</v>
      </c>
      <c r="W8" s="164"/>
      <c r="X8" s="164"/>
      <c r="AG8" t="s">
        <v>119</v>
      </c>
    </row>
    <row r="9" spans="1:60" ht="22.5" outlineLevel="1" x14ac:dyDescent="0.2">
      <c r="A9" s="171">
        <v>1</v>
      </c>
      <c r="B9" s="172" t="s">
        <v>120</v>
      </c>
      <c r="C9" s="186" t="s">
        <v>121</v>
      </c>
      <c r="D9" s="173" t="s">
        <v>122</v>
      </c>
      <c r="E9" s="174">
        <v>149.86600000000001</v>
      </c>
      <c r="F9" s="175"/>
      <c r="G9" s="176">
        <f>ROUND(E9*F9,2)</f>
        <v>0</v>
      </c>
      <c r="H9" s="161"/>
      <c r="I9" s="160">
        <f>ROUND(E9*H9,2)</f>
        <v>0</v>
      </c>
      <c r="J9" s="161"/>
      <c r="K9" s="160">
        <f>ROUND(E9*J9,2)</f>
        <v>0</v>
      </c>
      <c r="L9" s="160">
        <v>15</v>
      </c>
      <c r="M9" s="160">
        <f>G9*(1+L9/100)</f>
        <v>0</v>
      </c>
      <c r="N9" s="160">
        <v>1.9E-3</v>
      </c>
      <c r="O9" s="160">
        <f>ROUND(E9*N9,2)</f>
        <v>0.28000000000000003</v>
      </c>
      <c r="P9" s="160">
        <v>0</v>
      </c>
      <c r="Q9" s="160">
        <f>ROUND(E9*P9,2)</f>
        <v>0</v>
      </c>
      <c r="R9" s="160"/>
      <c r="S9" s="160" t="s">
        <v>123</v>
      </c>
      <c r="T9" s="160" t="s">
        <v>123</v>
      </c>
      <c r="U9" s="160">
        <v>0.11</v>
      </c>
      <c r="V9" s="160">
        <f>ROUND(E9*U9,2)</f>
        <v>16.489999999999998</v>
      </c>
      <c r="W9" s="160"/>
      <c r="X9" s="160" t="s">
        <v>124</v>
      </c>
      <c r="Y9" s="150"/>
      <c r="Z9" s="150"/>
      <c r="AA9" s="150"/>
      <c r="AB9" s="150"/>
      <c r="AC9" s="150"/>
      <c r="AD9" s="150"/>
      <c r="AE9" s="150"/>
      <c r="AF9" s="150"/>
      <c r="AG9" s="150" t="s">
        <v>125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">
      <c r="A10" s="157"/>
      <c r="B10" s="158"/>
      <c r="C10" s="187" t="s">
        <v>126</v>
      </c>
      <c r="D10" s="162"/>
      <c r="E10" s="163">
        <v>27</v>
      </c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50"/>
      <c r="Z10" s="150"/>
      <c r="AA10" s="150"/>
      <c r="AB10" s="150"/>
      <c r="AC10" s="150"/>
      <c r="AD10" s="150"/>
      <c r="AE10" s="150"/>
      <c r="AF10" s="150"/>
      <c r="AG10" s="150" t="s">
        <v>127</v>
      </c>
      <c r="AH10" s="150">
        <v>0</v>
      </c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 x14ac:dyDescent="0.2">
      <c r="A11" s="157"/>
      <c r="B11" s="158"/>
      <c r="C11" s="187" t="s">
        <v>128</v>
      </c>
      <c r="D11" s="162"/>
      <c r="E11" s="163">
        <v>60</v>
      </c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50"/>
      <c r="Z11" s="150"/>
      <c r="AA11" s="150"/>
      <c r="AB11" s="150"/>
      <c r="AC11" s="150"/>
      <c r="AD11" s="150"/>
      <c r="AE11" s="150"/>
      <c r="AF11" s="150"/>
      <c r="AG11" s="150" t="s">
        <v>127</v>
      </c>
      <c r="AH11" s="150">
        <v>0</v>
      </c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1" x14ac:dyDescent="0.2">
      <c r="A12" s="157"/>
      <c r="B12" s="158"/>
      <c r="C12" s="187" t="s">
        <v>129</v>
      </c>
      <c r="D12" s="162"/>
      <c r="E12" s="163">
        <v>12</v>
      </c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50"/>
      <c r="Z12" s="150"/>
      <c r="AA12" s="150"/>
      <c r="AB12" s="150"/>
      <c r="AC12" s="150"/>
      <c r="AD12" s="150"/>
      <c r="AE12" s="150"/>
      <c r="AF12" s="150"/>
      <c r="AG12" s="150" t="s">
        <v>127</v>
      </c>
      <c r="AH12" s="150">
        <v>0</v>
      </c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1" x14ac:dyDescent="0.2">
      <c r="A13" s="157"/>
      <c r="B13" s="158"/>
      <c r="C13" s="187" t="s">
        <v>130</v>
      </c>
      <c r="D13" s="162"/>
      <c r="E13" s="163">
        <v>7.7759999999999998</v>
      </c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50"/>
      <c r="Z13" s="150"/>
      <c r="AA13" s="150"/>
      <c r="AB13" s="150"/>
      <c r="AC13" s="150"/>
      <c r="AD13" s="150"/>
      <c r="AE13" s="150"/>
      <c r="AF13" s="150"/>
      <c r="AG13" s="150" t="s">
        <v>127</v>
      </c>
      <c r="AH13" s="150">
        <v>0</v>
      </c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1" x14ac:dyDescent="0.2">
      <c r="A14" s="157"/>
      <c r="B14" s="158"/>
      <c r="C14" s="187" t="s">
        <v>131</v>
      </c>
      <c r="D14" s="162"/>
      <c r="E14" s="163">
        <v>44.7</v>
      </c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50"/>
      <c r="Z14" s="150"/>
      <c r="AA14" s="150"/>
      <c r="AB14" s="150"/>
      <c r="AC14" s="150"/>
      <c r="AD14" s="150"/>
      <c r="AE14" s="150"/>
      <c r="AF14" s="150"/>
      <c r="AG14" s="150" t="s">
        <v>127</v>
      </c>
      <c r="AH14" s="150">
        <v>0</v>
      </c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1" x14ac:dyDescent="0.2">
      <c r="A15" s="157"/>
      <c r="B15" s="158"/>
      <c r="C15" s="187" t="s">
        <v>132</v>
      </c>
      <c r="D15" s="162"/>
      <c r="E15" s="163">
        <v>9.6</v>
      </c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50"/>
      <c r="Z15" s="150"/>
      <c r="AA15" s="150"/>
      <c r="AB15" s="150"/>
      <c r="AC15" s="150"/>
      <c r="AD15" s="150"/>
      <c r="AE15" s="150"/>
      <c r="AF15" s="150"/>
      <c r="AG15" s="150" t="s">
        <v>127</v>
      </c>
      <c r="AH15" s="150">
        <v>0</v>
      </c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1" x14ac:dyDescent="0.2">
      <c r="A16" s="157"/>
      <c r="B16" s="158"/>
      <c r="C16" s="187" t="s">
        <v>133</v>
      </c>
      <c r="D16" s="162"/>
      <c r="E16" s="163">
        <v>-4.41</v>
      </c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50"/>
      <c r="Z16" s="150"/>
      <c r="AA16" s="150"/>
      <c r="AB16" s="150"/>
      <c r="AC16" s="150"/>
      <c r="AD16" s="150"/>
      <c r="AE16" s="150"/>
      <c r="AF16" s="150"/>
      <c r="AG16" s="150" t="s">
        <v>127</v>
      </c>
      <c r="AH16" s="150">
        <v>5</v>
      </c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1" x14ac:dyDescent="0.2">
      <c r="A17" s="157"/>
      <c r="B17" s="158"/>
      <c r="C17" s="187" t="s">
        <v>134</v>
      </c>
      <c r="D17" s="162"/>
      <c r="E17" s="163">
        <v>-6.8</v>
      </c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50"/>
      <c r="Z17" s="150"/>
      <c r="AA17" s="150"/>
      <c r="AB17" s="150"/>
      <c r="AC17" s="150"/>
      <c r="AD17" s="150"/>
      <c r="AE17" s="150"/>
      <c r="AF17" s="150"/>
      <c r="AG17" s="150" t="s">
        <v>127</v>
      </c>
      <c r="AH17" s="150">
        <v>5</v>
      </c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1" x14ac:dyDescent="0.2">
      <c r="A18" s="171">
        <v>2</v>
      </c>
      <c r="B18" s="172" t="s">
        <v>135</v>
      </c>
      <c r="C18" s="186" t="s">
        <v>136</v>
      </c>
      <c r="D18" s="173" t="s">
        <v>122</v>
      </c>
      <c r="E18" s="174">
        <v>4.41</v>
      </c>
      <c r="F18" s="175"/>
      <c r="G18" s="176">
        <f>ROUND(E18*F18,2)</f>
        <v>0</v>
      </c>
      <c r="H18" s="161"/>
      <c r="I18" s="160">
        <f>ROUND(E18*H18,2)</f>
        <v>0</v>
      </c>
      <c r="J18" s="161"/>
      <c r="K18" s="160">
        <f>ROUND(E18*J18,2)</f>
        <v>0</v>
      </c>
      <c r="L18" s="160">
        <v>15</v>
      </c>
      <c r="M18" s="160">
        <f>G18*(1+L18/100)</f>
        <v>0</v>
      </c>
      <c r="N18" s="160">
        <v>3.2030000000000003E-2</v>
      </c>
      <c r="O18" s="160">
        <f>ROUND(E18*N18,2)</f>
        <v>0.14000000000000001</v>
      </c>
      <c r="P18" s="160">
        <v>0</v>
      </c>
      <c r="Q18" s="160">
        <f>ROUND(E18*P18,2)</f>
        <v>0</v>
      </c>
      <c r="R18" s="160"/>
      <c r="S18" s="160" t="s">
        <v>123</v>
      </c>
      <c r="T18" s="160" t="s">
        <v>123</v>
      </c>
      <c r="U18" s="160">
        <v>0.81599999999999995</v>
      </c>
      <c r="V18" s="160">
        <f>ROUND(E18*U18,2)</f>
        <v>3.6</v>
      </c>
      <c r="W18" s="160"/>
      <c r="X18" s="160" t="s">
        <v>124</v>
      </c>
      <c r="Y18" s="150"/>
      <c r="Z18" s="150"/>
      <c r="AA18" s="150"/>
      <c r="AB18" s="150"/>
      <c r="AC18" s="150"/>
      <c r="AD18" s="150"/>
      <c r="AE18" s="150"/>
      <c r="AF18" s="150"/>
      <c r="AG18" s="150" t="s">
        <v>125</v>
      </c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1" x14ac:dyDescent="0.2">
      <c r="A19" s="157"/>
      <c r="B19" s="158"/>
      <c r="C19" s="187" t="s">
        <v>137</v>
      </c>
      <c r="D19" s="162"/>
      <c r="E19" s="163">
        <v>4.41</v>
      </c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50"/>
      <c r="Z19" s="150"/>
      <c r="AA19" s="150"/>
      <c r="AB19" s="150"/>
      <c r="AC19" s="150"/>
      <c r="AD19" s="150"/>
      <c r="AE19" s="150"/>
      <c r="AF19" s="150"/>
      <c r="AG19" s="150" t="s">
        <v>127</v>
      </c>
      <c r="AH19" s="150">
        <v>0</v>
      </c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x14ac:dyDescent="0.2">
      <c r="A20" s="165" t="s">
        <v>118</v>
      </c>
      <c r="B20" s="166" t="s">
        <v>62</v>
      </c>
      <c r="C20" s="185" t="s">
        <v>63</v>
      </c>
      <c r="D20" s="167"/>
      <c r="E20" s="168"/>
      <c r="F20" s="169"/>
      <c r="G20" s="170">
        <f>SUMIF(AG21:AG24,"&lt;&gt;NOR",G21:G24)</f>
        <v>0</v>
      </c>
      <c r="H20" s="164"/>
      <c r="I20" s="164">
        <f>SUM(I21:I24)</f>
        <v>0</v>
      </c>
      <c r="J20" s="164"/>
      <c r="K20" s="164">
        <f>SUM(K21:K24)</f>
        <v>0</v>
      </c>
      <c r="L20" s="164"/>
      <c r="M20" s="164">
        <f>SUM(M21:M24)</f>
        <v>0</v>
      </c>
      <c r="N20" s="164"/>
      <c r="O20" s="164">
        <f>SUM(O21:O24)</f>
        <v>0.65999999999999992</v>
      </c>
      <c r="P20" s="164"/>
      <c r="Q20" s="164">
        <f>SUM(Q21:Q24)</f>
        <v>0</v>
      </c>
      <c r="R20" s="164"/>
      <c r="S20" s="164"/>
      <c r="T20" s="164"/>
      <c r="U20" s="164"/>
      <c r="V20" s="164">
        <f>SUM(V21:V24)</f>
        <v>9.6199999999999992</v>
      </c>
      <c r="W20" s="164"/>
      <c r="X20" s="164"/>
      <c r="AG20" t="s">
        <v>119</v>
      </c>
    </row>
    <row r="21" spans="1:60" outlineLevel="1" x14ac:dyDescent="0.2">
      <c r="A21" s="171">
        <v>3</v>
      </c>
      <c r="B21" s="172" t="s">
        <v>138</v>
      </c>
      <c r="C21" s="186" t="s">
        <v>139</v>
      </c>
      <c r="D21" s="173" t="s">
        <v>140</v>
      </c>
      <c r="E21" s="174">
        <v>1.085</v>
      </c>
      <c r="F21" s="175"/>
      <c r="G21" s="176">
        <f>ROUND(E21*F21,2)</f>
        <v>0</v>
      </c>
      <c r="H21" s="161"/>
      <c r="I21" s="160">
        <f>ROUND(E21*H21,2)</f>
        <v>0</v>
      </c>
      <c r="J21" s="161"/>
      <c r="K21" s="160">
        <f>ROUND(E21*J21,2)</f>
        <v>0</v>
      </c>
      <c r="L21" s="160">
        <v>15</v>
      </c>
      <c r="M21" s="160">
        <f>G21*(1+L21/100)</f>
        <v>0</v>
      </c>
      <c r="N21" s="160">
        <v>0.38850000000000001</v>
      </c>
      <c r="O21" s="160">
        <f>ROUND(E21*N21,2)</f>
        <v>0.42</v>
      </c>
      <c r="P21" s="160">
        <v>0</v>
      </c>
      <c r="Q21" s="160">
        <f>ROUND(E21*P21,2)</f>
        <v>0</v>
      </c>
      <c r="R21" s="160"/>
      <c r="S21" s="160" t="s">
        <v>123</v>
      </c>
      <c r="T21" s="160" t="s">
        <v>123</v>
      </c>
      <c r="U21" s="160">
        <v>1.8360000000000001</v>
      </c>
      <c r="V21" s="160">
        <f>ROUND(E21*U21,2)</f>
        <v>1.99</v>
      </c>
      <c r="W21" s="160"/>
      <c r="X21" s="160" t="s">
        <v>124</v>
      </c>
      <c r="Y21" s="150"/>
      <c r="Z21" s="150"/>
      <c r="AA21" s="150"/>
      <c r="AB21" s="150"/>
      <c r="AC21" s="150"/>
      <c r="AD21" s="150"/>
      <c r="AE21" s="150"/>
      <c r="AF21" s="150"/>
      <c r="AG21" s="150" t="s">
        <v>125</v>
      </c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outlineLevel="1" x14ac:dyDescent="0.2">
      <c r="A22" s="157"/>
      <c r="B22" s="158"/>
      <c r="C22" s="187" t="s">
        <v>141</v>
      </c>
      <c r="D22" s="162"/>
      <c r="E22" s="163">
        <v>1.085</v>
      </c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50"/>
      <c r="Z22" s="150"/>
      <c r="AA22" s="150"/>
      <c r="AB22" s="150"/>
      <c r="AC22" s="150"/>
      <c r="AD22" s="150"/>
      <c r="AE22" s="150"/>
      <c r="AF22" s="150"/>
      <c r="AG22" s="150" t="s">
        <v>127</v>
      </c>
      <c r="AH22" s="150">
        <v>0</v>
      </c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ht="22.5" outlineLevel="1" x14ac:dyDescent="0.2">
      <c r="A23" s="171">
        <v>4</v>
      </c>
      <c r="B23" s="172" t="s">
        <v>142</v>
      </c>
      <c r="C23" s="186" t="s">
        <v>143</v>
      </c>
      <c r="D23" s="173" t="s">
        <v>122</v>
      </c>
      <c r="E23" s="174">
        <v>21.7</v>
      </c>
      <c r="F23" s="175"/>
      <c r="G23" s="176">
        <f>ROUND(E23*F23,2)</f>
        <v>0</v>
      </c>
      <c r="H23" s="161"/>
      <c r="I23" s="160">
        <f>ROUND(E23*H23,2)</f>
        <v>0</v>
      </c>
      <c r="J23" s="161"/>
      <c r="K23" s="160">
        <f>ROUND(E23*J23,2)</f>
        <v>0</v>
      </c>
      <c r="L23" s="160">
        <v>15</v>
      </c>
      <c r="M23" s="160">
        <f>G23*(1+L23/100)</f>
        <v>0</v>
      </c>
      <c r="N23" s="160">
        <v>1.0919999999999999E-2</v>
      </c>
      <c r="O23" s="160">
        <f>ROUND(E23*N23,2)</f>
        <v>0.24</v>
      </c>
      <c r="P23" s="160">
        <v>0</v>
      </c>
      <c r="Q23" s="160">
        <f>ROUND(E23*P23,2)</f>
        <v>0</v>
      </c>
      <c r="R23" s="160"/>
      <c r="S23" s="160" t="s">
        <v>123</v>
      </c>
      <c r="T23" s="160" t="s">
        <v>123</v>
      </c>
      <c r="U23" s="160">
        <v>0.35149999999999998</v>
      </c>
      <c r="V23" s="160">
        <f>ROUND(E23*U23,2)</f>
        <v>7.63</v>
      </c>
      <c r="W23" s="160"/>
      <c r="X23" s="160" t="s">
        <v>124</v>
      </c>
      <c r="Y23" s="150"/>
      <c r="Z23" s="150"/>
      <c r="AA23" s="150"/>
      <c r="AB23" s="150"/>
      <c r="AC23" s="150"/>
      <c r="AD23" s="150"/>
      <c r="AE23" s="150"/>
      <c r="AF23" s="150"/>
      <c r="AG23" s="150" t="s">
        <v>125</v>
      </c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outlineLevel="1" x14ac:dyDescent="0.2">
      <c r="A24" s="157"/>
      <c r="B24" s="158"/>
      <c r="C24" s="187" t="s">
        <v>144</v>
      </c>
      <c r="D24" s="162"/>
      <c r="E24" s="163">
        <v>21.7</v>
      </c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50"/>
      <c r="Z24" s="150"/>
      <c r="AA24" s="150"/>
      <c r="AB24" s="150"/>
      <c r="AC24" s="150"/>
      <c r="AD24" s="150"/>
      <c r="AE24" s="150"/>
      <c r="AF24" s="150"/>
      <c r="AG24" s="150" t="s">
        <v>127</v>
      </c>
      <c r="AH24" s="150">
        <v>0</v>
      </c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ht="25.5" x14ac:dyDescent="0.2">
      <c r="A25" s="165" t="s">
        <v>118</v>
      </c>
      <c r="B25" s="166" t="s">
        <v>64</v>
      </c>
      <c r="C25" s="185" t="s">
        <v>65</v>
      </c>
      <c r="D25" s="167"/>
      <c r="E25" s="168"/>
      <c r="F25" s="169"/>
      <c r="G25" s="170">
        <f>SUMIF(AG26:AG34,"&lt;&gt;NOR",G26:G34)</f>
        <v>0</v>
      </c>
      <c r="H25" s="164"/>
      <c r="I25" s="164">
        <f>SUM(I26:I34)</f>
        <v>0</v>
      </c>
      <c r="J25" s="164"/>
      <c r="K25" s="164">
        <f>SUM(K26:K34)</f>
        <v>0</v>
      </c>
      <c r="L25" s="164"/>
      <c r="M25" s="164">
        <f>SUM(M26:M34)</f>
        <v>0</v>
      </c>
      <c r="N25" s="164"/>
      <c r="O25" s="164">
        <f>SUM(O26:O34)</f>
        <v>0</v>
      </c>
      <c r="P25" s="164"/>
      <c r="Q25" s="164">
        <f>SUM(Q26:Q34)</f>
        <v>0</v>
      </c>
      <c r="R25" s="164"/>
      <c r="S25" s="164"/>
      <c r="T25" s="164"/>
      <c r="U25" s="164"/>
      <c r="V25" s="164">
        <f>SUM(V26:V34)</f>
        <v>13.71</v>
      </c>
      <c r="W25" s="164"/>
      <c r="X25" s="164"/>
      <c r="AG25" t="s">
        <v>119</v>
      </c>
    </row>
    <row r="26" spans="1:60" outlineLevel="1" x14ac:dyDescent="0.2">
      <c r="A26" s="171">
        <v>5</v>
      </c>
      <c r="B26" s="172" t="s">
        <v>145</v>
      </c>
      <c r="C26" s="186" t="s">
        <v>146</v>
      </c>
      <c r="D26" s="173" t="s">
        <v>122</v>
      </c>
      <c r="E26" s="174">
        <v>44.5</v>
      </c>
      <c r="F26" s="175"/>
      <c r="G26" s="176">
        <f>ROUND(E26*F26,2)</f>
        <v>0</v>
      </c>
      <c r="H26" s="161"/>
      <c r="I26" s="160">
        <f>ROUND(E26*H26,2)</f>
        <v>0</v>
      </c>
      <c r="J26" s="161"/>
      <c r="K26" s="160">
        <f>ROUND(E26*J26,2)</f>
        <v>0</v>
      </c>
      <c r="L26" s="160">
        <v>15</v>
      </c>
      <c r="M26" s="160">
        <f>G26*(1+L26/100)</f>
        <v>0</v>
      </c>
      <c r="N26" s="160">
        <v>4.0000000000000003E-5</v>
      </c>
      <c r="O26" s="160">
        <f>ROUND(E26*N26,2)</f>
        <v>0</v>
      </c>
      <c r="P26" s="160">
        <v>0</v>
      </c>
      <c r="Q26" s="160">
        <f>ROUND(E26*P26,2)</f>
        <v>0</v>
      </c>
      <c r="R26" s="160"/>
      <c r="S26" s="160" t="s">
        <v>123</v>
      </c>
      <c r="T26" s="160" t="s">
        <v>123</v>
      </c>
      <c r="U26" s="160">
        <v>0.308</v>
      </c>
      <c r="V26" s="160">
        <f>ROUND(E26*U26,2)</f>
        <v>13.71</v>
      </c>
      <c r="W26" s="160"/>
      <c r="X26" s="160" t="s">
        <v>124</v>
      </c>
      <c r="Y26" s="150"/>
      <c r="Z26" s="150"/>
      <c r="AA26" s="150"/>
      <c r="AB26" s="150"/>
      <c r="AC26" s="150"/>
      <c r="AD26" s="150"/>
      <c r="AE26" s="150"/>
      <c r="AF26" s="150"/>
      <c r="AG26" s="150" t="s">
        <v>147</v>
      </c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outlineLevel="1" x14ac:dyDescent="0.2">
      <c r="A27" s="157"/>
      <c r="B27" s="158"/>
      <c r="C27" s="187" t="s">
        <v>148</v>
      </c>
      <c r="D27" s="162"/>
      <c r="E27" s="163">
        <v>4.9000000000000004</v>
      </c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50"/>
      <c r="Z27" s="150"/>
      <c r="AA27" s="150"/>
      <c r="AB27" s="150"/>
      <c r="AC27" s="150"/>
      <c r="AD27" s="150"/>
      <c r="AE27" s="150"/>
      <c r="AF27" s="150"/>
      <c r="AG27" s="150" t="s">
        <v>127</v>
      </c>
      <c r="AH27" s="150">
        <v>0</v>
      </c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outlineLevel="1" x14ac:dyDescent="0.2">
      <c r="A28" s="157"/>
      <c r="B28" s="158"/>
      <c r="C28" s="187" t="s">
        <v>144</v>
      </c>
      <c r="D28" s="162"/>
      <c r="E28" s="163">
        <v>21.7</v>
      </c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50"/>
      <c r="Z28" s="150"/>
      <c r="AA28" s="150"/>
      <c r="AB28" s="150"/>
      <c r="AC28" s="150"/>
      <c r="AD28" s="150"/>
      <c r="AE28" s="150"/>
      <c r="AF28" s="150"/>
      <c r="AG28" s="150" t="s">
        <v>127</v>
      </c>
      <c r="AH28" s="150">
        <v>0</v>
      </c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outlineLevel="1" x14ac:dyDescent="0.2">
      <c r="A29" s="157"/>
      <c r="B29" s="158"/>
      <c r="C29" s="187" t="s">
        <v>149</v>
      </c>
      <c r="D29" s="162"/>
      <c r="E29" s="163">
        <v>1</v>
      </c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  <c r="Y29" s="150"/>
      <c r="Z29" s="150"/>
      <c r="AA29" s="150"/>
      <c r="AB29" s="150"/>
      <c r="AC29" s="150"/>
      <c r="AD29" s="150"/>
      <c r="AE29" s="150"/>
      <c r="AF29" s="150"/>
      <c r="AG29" s="150" t="s">
        <v>127</v>
      </c>
      <c r="AH29" s="150">
        <v>0</v>
      </c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outlineLevel="1" x14ac:dyDescent="0.2">
      <c r="A30" s="157"/>
      <c r="B30" s="158"/>
      <c r="C30" s="187" t="s">
        <v>150</v>
      </c>
      <c r="D30" s="162"/>
      <c r="E30" s="163">
        <v>2.5</v>
      </c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50"/>
      <c r="Z30" s="150"/>
      <c r="AA30" s="150"/>
      <c r="AB30" s="150"/>
      <c r="AC30" s="150"/>
      <c r="AD30" s="150"/>
      <c r="AE30" s="150"/>
      <c r="AF30" s="150"/>
      <c r="AG30" s="150" t="s">
        <v>127</v>
      </c>
      <c r="AH30" s="150">
        <v>0</v>
      </c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outlineLevel="1" x14ac:dyDescent="0.2">
      <c r="A31" s="157"/>
      <c r="B31" s="158"/>
      <c r="C31" s="187" t="s">
        <v>151</v>
      </c>
      <c r="D31" s="162"/>
      <c r="E31" s="163">
        <v>13.8</v>
      </c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50"/>
      <c r="Z31" s="150"/>
      <c r="AA31" s="150"/>
      <c r="AB31" s="150"/>
      <c r="AC31" s="150"/>
      <c r="AD31" s="150"/>
      <c r="AE31" s="150"/>
      <c r="AF31" s="150"/>
      <c r="AG31" s="150" t="s">
        <v>127</v>
      </c>
      <c r="AH31" s="150">
        <v>0</v>
      </c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outlineLevel="1" x14ac:dyDescent="0.2">
      <c r="A32" s="157"/>
      <c r="B32" s="158"/>
      <c r="C32" s="187" t="s">
        <v>152</v>
      </c>
      <c r="D32" s="162"/>
      <c r="E32" s="163">
        <v>0.6</v>
      </c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50"/>
      <c r="Z32" s="150"/>
      <c r="AA32" s="150"/>
      <c r="AB32" s="150"/>
      <c r="AC32" s="150"/>
      <c r="AD32" s="150"/>
      <c r="AE32" s="150"/>
      <c r="AF32" s="150"/>
      <c r="AG32" s="150" t="s">
        <v>127</v>
      </c>
      <c r="AH32" s="150">
        <v>0</v>
      </c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outlineLevel="1" x14ac:dyDescent="0.2">
      <c r="A33" s="177">
        <v>6</v>
      </c>
      <c r="B33" s="178" t="s">
        <v>153</v>
      </c>
      <c r="C33" s="188" t="s">
        <v>154</v>
      </c>
      <c r="D33" s="179" t="s">
        <v>155</v>
      </c>
      <c r="E33" s="180">
        <v>1</v>
      </c>
      <c r="F33" s="181"/>
      <c r="G33" s="182">
        <f>ROUND(E33*F33,2)</f>
        <v>0</v>
      </c>
      <c r="H33" s="161"/>
      <c r="I33" s="160">
        <f>ROUND(E33*H33,2)</f>
        <v>0</v>
      </c>
      <c r="J33" s="161"/>
      <c r="K33" s="160">
        <f>ROUND(E33*J33,2)</f>
        <v>0</v>
      </c>
      <c r="L33" s="160">
        <v>15</v>
      </c>
      <c r="M33" s="160">
        <f>G33*(1+L33/100)</f>
        <v>0</v>
      </c>
      <c r="N33" s="160">
        <v>0</v>
      </c>
      <c r="O33" s="160">
        <f>ROUND(E33*N33,2)</f>
        <v>0</v>
      </c>
      <c r="P33" s="160">
        <v>0</v>
      </c>
      <c r="Q33" s="160">
        <f>ROUND(E33*P33,2)</f>
        <v>0</v>
      </c>
      <c r="R33" s="160"/>
      <c r="S33" s="160" t="s">
        <v>156</v>
      </c>
      <c r="T33" s="160" t="s">
        <v>157</v>
      </c>
      <c r="U33" s="160">
        <v>0</v>
      </c>
      <c r="V33" s="160">
        <f>ROUND(E33*U33,2)</f>
        <v>0</v>
      </c>
      <c r="W33" s="160"/>
      <c r="X33" s="160" t="s">
        <v>124</v>
      </c>
      <c r="Y33" s="150"/>
      <c r="Z33" s="150"/>
      <c r="AA33" s="150"/>
      <c r="AB33" s="150"/>
      <c r="AC33" s="150"/>
      <c r="AD33" s="150"/>
      <c r="AE33" s="150"/>
      <c r="AF33" s="150"/>
      <c r="AG33" s="150" t="s">
        <v>147</v>
      </c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outlineLevel="1" x14ac:dyDescent="0.2">
      <c r="A34" s="177">
        <v>7</v>
      </c>
      <c r="B34" s="178" t="s">
        <v>158</v>
      </c>
      <c r="C34" s="188" t="s">
        <v>159</v>
      </c>
      <c r="D34" s="179" t="s">
        <v>155</v>
      </c>
      <c r="E34" s="180">
        <v>1</v>
      </c>
      <c r="F34" s="181"/>
      <c r="G34" s="182">
        <f>ROUND(E34*F34,2)</f>
        <v>0</v>
      </c>
      <c r="H34" s="161"/>
      <c r="I34" s="160">
        <f>ROUND(E34*H34,2)</f>
        <v>0</v>
      </c>
      <c r="J34" s="161"/>
      <c r="K34" s="160">
        <f>ROUND(E34*J34,2)</f>
        <v>0</v>
      </c>
      <c r="L34" s="160">
        <v>15</v>
      </c>
      <c r="M34" s="160">
        <f>G34*(1+L34/100)</f>
        <v>0</v>
      </c>
      <c r="N34" s="160">
        <v>0</v>
      </c>
      <c r="O34" s="160">
        <f>ROUND(E34*N34,2)</f>
        <v>0</v>
      </c>
      <c r="P34" s="160">
        <v>0</v>
      </c>
      <c r="Q34" s="160">
        <f>ROUND(E34*P34,2)</f>
        <v>0</v>
      </c>
      <c r="R34" s="160"/>
      <c r="S34" s="160" t="s">
        <v>156</v>
      </c>
      <c r="T34" s="160" t="s">
        <v>157</v>
      </c>
      <c r="U34" s="160">
        <v>0</v>
      </c>
      <c r="V34" s="160">
        <f>ROUND(E34*U34,2)</f>
        <v>0</v>
      </c>
      <c r="W34" s="160"/>
      <c r="X34" s="160" t="s">
        <v>124</v>
      </c>
      <c r="Y34" s="150"/>
      <c r="Z34" s="150"/>
      <c r="AA34" s="150"/>
      <c r="AB34" s="150"/>
      <c r="AC34" s="150"/>
      <c r="AD34" s="150"/>
      <c r="AE34" s="150"/>
      <c r="AF34" s="150"/>
      <c r="AG34" s="150" t="s">
        <v>125</v>
      </c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x14ac:dyDescent="0.2">
      <c r="A35" s="165" t="s">
        <v>118</v>
      </c>
      <c r="B35" s="166" t="s">
        <v>66</v>
      </c>
      <c r="C35" s="185" t="s">
        <v>67</v>
      </c>
      <c r="D35" s="167"/>
      <c r="E35" s="168"/>
      <c r="F35" s="169"/>
      <c r="G35" s="170">
        <f>SUMIF(AG36:AG61,"&lt;&gt;NOR",G36:G61)</f>
        <v>0</v>
      </c>
      <c r="H35" s="164"/>
      <c r="I35" s="164">
        <f>SUM(I36:I61)</f>
        <v>0</v>
      </c>
      <c r="J35" s="164"/>
      <c r="K35" s="164">
        <f>SUM(K36:K61)</f>
        <v>0</v>
      </c>
      <c r="L35" s="164"/>
      <c r="M35" s="164">
        <f>SUM(M36:M61)</f>
        <v>0</v>
      </c>
      <c r="N35" s="164"/>
      <c r="O35" s="164">
        <f>SUM(O36:O61)</f>
        <v>0.01</v>
      </c>
      <c r="P35" s="164"/>
      <c r="Q35" s="164">
        <f>SUM(Q36:Q61)</f>
        <v>4.0699999999999994</v>
      </c>
      <c r="R35" s="164"/>
      <c r="S35" s="164"/>
      <c r="T35" s="164"/>
      <c r="U35" s="164"/>
      <c r="V35" s="164">
        <f>SUM(V36:V61)</f>
        <v>33.320000000000007</v>
      </c>
      <c r="W35" s="164"/>
      <c r="X35" s="164"/>
      <c r="AG35" t="s">
        <v>119</v>
      </c>
    </row>
    <row r="36" spans="1:60" outlineLevel="1" x14ac:dyDescent="0.2">
      <c r="A36" s="171">
        <v>8</v>
      </c>
      <c r="B36" s="172" t="s">
        <v>160</v>
      </c>
      <c r="C36" s="186" t="s">
        <v>161</v>
      </c>
      <c r="D36" s="173" t="s">
        <v>140</v>
      </c>
      <c r="E36" s="174">
        <v>1.085</v>
      </c>
      <c r="F36" s="175"/>
      <c r="G36" s="176">
        <f>ROUND(E36*F36,2)</f>
        <v>0</v>
      </c>
      <c r="H36" s="161"/>
      <c r="I36" s="160">
        <f>ROUND(E36*H36,2)</f>
        <v>0</v>
      </c>
      <c r="J36" s="161"/>
      <c r="K36" s="160">
        <f>ROUND(E36*J36,2)</f>
        <v>0</v>
      </c>
      <c r="L36" s="160">
        <v>15</v>
      </c>
      <c r="M36" s="160">
        <f>G36*(1+L36/100)</f>
        <v>0</v>
      </c>
      <c r="N36" s="160">
        <v>0</v>
      </c>
      <c r="O36" s="160">
        <f>ROUND(E36*N36,2)</f>
        <v>0</v>
      </c>
      <c r="P36" s="160">
        <v>1.4</v>
      </c>
      <c r="Q36" s="160">
        <f>ROUND(E36*P36,2)</f>
        <v>1.52</v>
      </c>
      <c r="R36" s="160"/>
      <c r="S36" s="160" t="s">
        <v>123</v>
      </c>
      <c r="T36" s="160" t="s">
        <v>123</v>
      </c>
      <c r="U36" s="160">
        <v>1.2569999999999999</v>
      </c>
      <c r="V36" s="160">
        <f>ROUND(E36*U36,2)</f>
        <v>1.36</v>
      </c>
      <c r="W36" s="160"/>
      <c r="X36" s="160" t="s">
        <v>124</v>
      </c>
      <c r="Y36" s="150"/>
      <c r="Z36" s="150"/>
      <c r="AA36" s="150"/>
      <c r="AB36" s="150"/>
      <c r="AC36" s="150"/>
      <c r="AD36" s="150"/>
      <c r="AE36" s="150"/>
      <c r="AF36" s="150"/>
      <c r="AG36" s="150" t="s">
        <v>125</v>
      </c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outlineLevel="1" x14ac:dyDescent="0.2">
      <c r="A37" s="157"/>
      <c r="B37" s="158"/>
      <c r="C37" s="187" t="s">
        <v>162</v>
      </c>
      <c r="D37" s="162"/>
      <c r="E37" s="163">
        <v>1.085</v>
      </c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50"/>
      <c r="Z37" s="150"/>
      <c r="AA37" s="150"/>
      <c r="AB37" s="150"/>
      <c r="AC37" s="150"/>
      <c r="AD37" s="150"/>
      <c r="AE37" s="150"/>
      <c r="AF37" s="150"/>
      <c r="AG37" s="150" t="s">
        <v>127</v>
      </c>
      <c r="AH37" s="150">
        <v>5</v>
      </c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outlineLevel="1" x14ac:dyDescent="0.2">
      <c r="A38" s="171">
        <v>9</v>
      </c>
      <c r="B38" s="172" t="s">
        <v>163</v>
      </c>
      <c r="C38" s="186" t="s">
        <v>164</v>
      </c>
      <c r="D38" s="173" t="s">
        <v>122</v>
      </c>
      <c r="E38" s="174">
        <v>6.8</v>
      </c>
      <c r="F38" s="175"/>
      <c r="G38" s="176">
        <f>ROUND(E38*F38,2)</f>
        <v>0</v>
      </c>
      <c r="H38" s="161"/>
      <c r="I38" s="160">
        <f>ROUND(E38*H38,2)</f>
        <v>0</v>
      </c>
      <c r="J38" s="161"/>
      <c r="K38" s="160">
        <f>ROUND(E38*J38,2)</f>
        <v>0</v>
      </c>
      <c r="L38" s="160">
        <v>15</v>
      </c>
      <c r="M38" s="160">
        <f>G38*(1+L38/100)</f>
        <v>0</v>
      </c>
      <c r="N38" s="160">
        <v>1.17E-3</v>
      </c>
      <c r="O38" s="160">
        <f>ROUND(E38*N38,2)</f>
        <v>0.01</v>
      </c>
      <c r="P38" s="160">
        <v>8.7999999999999995E-2</v>
      </c>
      <c r="Q38" s="160">
        <f>ROUND(E38*P38,2)</f>
        <v>0.6</v>
      </c>
      <c r="R38" s="160"/>
      <c r="S38" s="160" t="s">
        <v>123</v>
      </c>
      <c r="T38" s="160" t="s">
        <v>123</v>
      </c>
      <c r="U38" s="160">
        <v>0.55600000000000005</v>
      </c>
      <c r="V38" s="160">
        <f>ROUND(E38*U38,2)</f>
        <v>3.78</v>
      </c>
      <c r="W38" s="160"/>
      <c r="X38" s="160" t="s">
        <v>124</v>
      </c>
      <c r="Y38" s="150"/>
      <c r="Z38" s="150"/>
      <c r="AA38" s="150"/>
      <c r="AB38" s="150"/>
      <c r="AC38" s="150"/>
      <c r="AD38" s="150"/>
      <c r="AE38" s="150"/>
      <c r="AF38" s="150"/>
      <c r="AG38" s="150" t="s">
        <v>125</v>
      </c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outlineLevel="1" x14ac:dyDescent="0.2">
      <c r="A39" s="157"/>
      <c r="B39" s="158"/>
      <c r="C39" s="187" t="s">
        <v>165</v>
      </c>
      <c r="D39" s="162"/>
      <c r="E39" s="163">
        <v>6.8</v>
      </c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50"/>
      <c r="Z39" s="150"/>
      <c r="AA39" s="150"/>
      <c r="AB39" s="150"/>
      <c r="AC39" s="150"/>
      <c r="AD39" s="150"/>
      <c r="AE39" s="150"/>
      <c r="AF39" s="150"/>
      <c r="AG39" s="150" t="s">
        <v>127</v>
      </c>
      <c r="AH39" s="150">
        <v>0</v>
      </c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outlineLevel="1" x14ac:dyDescent="0.2">
      <c r="A40" s="171">
        <v>10</v>
      </c>
      <c r="B40" s="172" t="s">
        <v>166</v>
      </c>
      <c r="C40" s="186" t="s">
        <v>167</v>
      </c>
      <c r="D40" s="173" t="s">
        <v>122</v>
      </c>
      <c r="E40" s="174">
        <v>149.86600000000001</v>
      </c>
      <c r="F40" s="175"/>
      <c r="G40" s="176">
        <f>ROUND(E40*F40,2)</f>
        <v>0</v>
      </c>
      <c r="H40" s="161"/>
      <c r="I40" s="160">
        <f>ROUND(E40*H40,2)</f>
        <v>0</v>
      </c>
      <c r="J40" s="161"/>
      <c r="K40" s="160">
        <f>ROUND(E40*J40,2)</f>
        <v>0</v>
      </c>
      <c r="L40" s="160">
        <v>15</v>
      </c>
      <c r="M40" s="160">
        <f>G40*(1+L40/100)</f>
        <v>0</v>
      </c>
      <c r="N40" s="160">
        <v>0</v>
      </c>
      <c r="O40" s="160">
        <f>ROUND(E40*N40,2)</f>
        <v>0</v>
      </c>
      <c r="P40" s="160">
        <v>2E-3</v>
      </c>
      <c r="Q40" s="160">
        <f>ROUND(E40*P40,2)</f>
        <v>0.3</v>
      </c>
      <c r="R40" s="160"/>
      <c r="S40" s="160" t="s">
        <v>123</v>
      </c>
      <c r="T40" s="160" t="s">
        <v>123</v>
      </c>
      <c r="U40" s="160">
        <v>0.01</v>
      </c>
      <c r="V40" s="160">
        <f>ROUND(E40*U40,2)</f>
        <v>1.5</v>
      </c>
      <c r="W40" s="160"/>
      <c r="X40" s="160" t="s">
        <v>124</v>
      </c>
      <c r="Y40" s="150"/>
      <c r="Z40" s="150"/>
      <c r="AA40" s="150"/>
      <c r="AB40" s="150"/>
      <c r="AC40" s="150"/>
      <c r="AD40" s="150"/>
      <c r="AE40" s="150"/>
      <c r="AF40" s="150"/>
      <c r="AG40" s="150" t="s">
        <v>125</v>
      </c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outlineLevel="1" x14ac:dyDescent="0.2">
      <c r="A41" s="157"/>
      <c r="B41" s="158"/>
      <c r="C41" s="187" t="s">
        <v>168</v>
      </c>
      <c r="D41" s="162"/>
      <c r="E41" s="163">
        <v>149.86600000000001</v>
      </c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50"/>
      <c r="Z41" s="150"/>
      <c r="AA41" s="150"/>
      <c r="AB41" s="150"/>
      <c r="AC41" s="150"/>
      <c r="AD41" s="150"/>
      <c r="AE41" s="150"/>
      <c r="AF41" s="150"/>
      <c r="AG41" s="150" t="s">
        <v>127</v>
      </c>
      <c r="AH41" s="150">
        <v>5</v>
      </c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outlineLevel="1" x14ac:dyDescent="0.2">
      <c r="A42" s="171">
        <v>11</v>
      </c>
      <c r="B42" s="172" t="s">
        <v>169</v>
      </c>
      <c r="C42" s="186" t="s">
        <v>170</v>
      </c>
      <c r="D42" s="173" t="s">
        <v>122</v>
      </c>
      <c r="E42" s="174">
        <v>4.41</v>
      </c>
      <c r="F42" s="175"/>
      <c r="G42" s="176">
        <f>ROUND(E42*F42,2)</f>
        <v>0</v>
      </c>
      <c r="H42" s="161"/>
      <c r="I42" s="160">
        <f>ROUND(E42*H42,2)</f>
        <v>0</v>
      </c>
      <c r="J42" s="161"/>
      <c r="K42" s="160">
        <f>ROUND(E42*J42,2)</f>
        <v>0</v>
      </c>
      <c r="L42" s="160">
        <v>15</v>
      </c>
      <c r="M42" s="160">
        <f>G42*(1+L42/100)</f>
        <v>0</v>
      </c>
      <c r="N42" s="160">
        <v>0</v>
      </c>
      <c r="O42" s="160">
        <f>ROUND(E42*N42,2)</f>
        <v>0</v>
      </c>
      <c r="P42" s="160">
        <v>4.5999999999999999E-2</v>
      </c>
      <c r="Q42" s="160">
        <f>ROUND(E42*P42,2)</f>
        <v>0.2</v>
      </c>
      <c r="R42" s="160"/>
      <c r="S42" s="160" t="s">
        <v>123</v>
      </c>
      <c r="T42" s="160" t="s">
        <v>123</v>
      </c>
      <c r="U42" s="160">
        <v>0.26</v>
      </c>
      <c r="V42" s="160">
        <f>ROUND(E42*U42,2)</f>
        <v>1.1499999999999999</v>
      </c>
      <c r="W42" s="160"/>
      <c r="X42" s="160" t="s">
        <v>124</v>
      </c>
      <c r="Y42" s="150"/>
      <c r="Z42" s="150"/>
      <c r="AA42" s="150"/>
      <c r="AB42" s="150"/>
      <c r="AC42" s="150"/>
      <c r="AD42" s="150"/>
      <c r="AE42" s="150"/>
      <c r="AF42" s="150"/>
      <c r="AG42" s="150" t="s">
        <v>125</v>
      </c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outlineLevel="1" x14ac:dyDescent="0.2">
      <c r="A43" s="157"/>
      <c r="B43" s="158"/>
      <c r="C43" s="187" t="s">
        <v>171</v>
      </c>
      <c r="D43" s="162"/>
      <c r="E43" s="163">
        <v>4.41</v>
      </c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50"/>
      <c r="Z43" s="150"/>
      <c r="AA43" s="150"/>
      <c r="AB43" s="150"/>
      <c r="AC43" s="150"/>
      <c r="AD43" s="150"/>
      <c r="AE43" s="150"/>
      <c r="AF43" s="150"/>
      <c r="AG43" s="150" t="s">
        <v>127</v>
      </c>
      <c r="AH43" s="150">
        <v>5</v>
      </c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outlineLevel="1" x14ac:dyDescent="0.2">
      <c r="A44" s="171">
        <v>12</v>
      </c>
      <c r="B44" s="172" t="s">
        <v>172</v>
      </c>
      <c r="C44" s="186" t="s">
        <v>173</v>
      </c>
      <c r="D44" s="173" t="s">
        <v>122</v>
      </c>
      <c r="E44" s="174">
        <v>4.41</v>
      </c>
      <c r="F44" s="175"/>
      <c r="G44" s="176">
        <f>ROUND(E44*F44,2)</f>
        <v>0</v>
      </c>
      <c r="H44" s="161"/>
      <c r="I44" s="160">
        <f>ROUND(E44*H44,2)</f>
        <v>0</v>
      </c>
      <c r="J44" s="161"/>
      <c r="K44" s="160">
        <f>ROUND(E44*J44,2)</f>
        <v>0</v>
      </c>
      <c r="L44" s="160">
        <v>15</v>
      </c>
      <c r="M44" s="160">
        <f>G44*(1+L44/100)</f>
        <v>0</v>
      </c>
      <c r="N44" s="160">
        <v>0</v>
      </c>
      <c r="O44" s="160">
        <f>ROUND(E44*N44,2)</f>
        <v>0</v>
      </c>
      <c r="P44" s="160">
        <v>6.8000000000000005E-2</v>
      </c>
      <c r="Q44" s="160">
        <f>ROUND(E44*P44,2)</f>
        <v>0.3</v>
      </c>
      <c r="R44" s="160"/>
      <c r="S44" s="160" t="s">
        <v>123</v>
      </c>
      <c r="T44" s="160" t="s">
        <v>123</v>
      </c>
      <c r="U44" s="160">
        <v>0.48</v>
      </c>
      <c r="V44" s="160">
        <f>ROUND(E44*U44,2)</f>
        <v>2.12</v>
      </c>
      <c r="W44" s="160"/>
      <c r="X44" s="160" t="s">
        <v>124</v>
      </c>
      <c r="Y44" s="150"/>
      <c r="Z44" s="150"/>
      <c r="AA44" s="150"/>
      <c r="AB44" s="150"/>
      <c r="AC44" s="150"/>
      <c r="AD44" s="150"/>
      <c r="AE44" s="150"/>
      <c r="AF44" s="150"/>
      <c r="AG44" s="150" t="s">
        <v>125</v>
      </c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outlineLevel="1" x14ac:dyDescent="0.2">
      <c r="A45" s="157"/>
      <c r="B45" s="158"/>
      <c r="C45" s="187" t="s">
        <v>137</v>
      </c>
      <c r="D45" s="162"/>
      <c r="E45" s="163">
        <v>4.41</v>
      </c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50"/>
      <c r="Z45" s="150"/>
      <c r="AA45" s="150"/>
      <c r="AB45" s="150"/>
      <c r="AC45" s="150"/>
      <c r="AD45" s="150"/>
      <c r="AE45" s="150"/>
      <c r="AF45" s="150"/>
      <c r="AG45" s="150" t="s">
        <v>127</v>
      </c>
      <c r="AH45" s="150">
        <v>0</v>
      </c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outlineLevel="1" x14ac:dyDescent="0.2">
      <c r="A46" s="177">
        <v>13</v>
      </c>
      <c r="B46" s="178" t="s">
        <v>174</v>
      </c>
      <c r="C46" s="188" t="s">
        <v>175</v>
      </c>
      <c r="D46" s="179" t="s">
        <v>155</v>
      </c>
      <c r="E46" s="180">
        <v>1</v>
      </c>
      <c r="F46" s="181"/>
      <c r="G46" s="182">
        <f>ROUND(E46*F46,2)</f>
        <v>0</v>
      </c>
      <c r="H46" s="161"/>
      <c r="I46" s="160">
        <f>ROUND(E46*H46,2)</f>
        <v>0</v>
      </c>
      <c r="J46" s="161"/>
      <c r="K46" s="160">
        <f>ROUND(E46*J46,2)</f>
        <v>0</v>
      </c>
      <c r="L46" s="160">
        <v>15</v>
      </c>
      <c r="M46" s="160">
        <f>G46*(1+L46/100)</f>
        <v>0</v>
      </c>
      <c r="N46" s="160">
        <v>0</v>
      </c>
      <c r="O46" s="160">
        <f>ROUND(E46*N46,2)</f>
        <v>0</v>
      </c>
      <c r="P46" s="160">
        <v>3.4200000000000001E-2</v>
      </c>
      <c r="Q46" s="160">
        <f>ROUND(E46*P46,2)</f>
        <v>0.03</v>
      </c>
      <c r="R46" s="160"/>
      <c r="S46" s="160" t="s">
        <v>123</v>
      </c>
      <c r="T46" s="160" t="s">
        <v>123</v>
      </c>
      <c r="U46" s="160">
        <v>0.46500000000000002</v>
      </c>
      <c r="V46" s="160">
        <f>ROUND(E46*U46,2)</f>
        <v>0.47</v>
      </c>
      <c r="W46" s="160"/>
      <c r="X46" s="160" t="s">
        <v>124</v>
      </c>
      <c r="Y46" s="150"/>
      <c r="Z46" s="150"/>
      <c r="AA46" s="150"/>
      <c r="AB46" s="150"/>
      <c r="AC46" s="150"/>
      <c r="AD46" s="150"/>
      <c r="AE46" s="150"/>
      <c r="AF46" s="150"/>
      <c r="AG46" s="150" t="s">
        <v>125</v>
      </c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outlineLevel="1" x14ac:dyDescent="0.2">
      <c r="A47" s="177">
        <v>14</v>
      </c>
      <c r="B47" s="178" t="s">
        <v>176</v>
      </c>
      <c r="C47" s="188" t="s">
        <v>177</v>
      </c>
      <c r="D47" s="179" t="s">
        <v>155</v>
      </c>
      <c r="E47" s="180">
        <v>1</v>
      </c>
      <c r="F47" s="181"/>
      <c r="G47" s="182">
        <f>ROUND(E47*F47,2)</f>
        <v>0</v>
      </c>
      <c r="H47" s="161"/>
      <c r="I47" s="160">
        <f>ROUND(E47*H47,2)</f>
        <v>0</v>
      </c>
      <c r="J47" s="161"/>
      <c r="K47" s="160">
        <f>ROUND(E47*J47,2)</f>
        <v>0</v>
      </c>
      <c r="L47" s="160">
        <v>15</v>
      </c>
      <c r="M47" s="160">
        <f>G47*(1+L47/100)</f>
        <v>0</v>
      </c>
      <c r="N47" s="160">
        <v>0</v>
      </c>
      <c r="O47" s="160">
        <f>ROUND(E47*N47,2)</f>
        <v>0</v>
      </c>
      <c r="P47" s="160">
        <v>9.1999999999999998E-3</v>
      </c>
      <c r="Q47" s="160">
        <f>ROUND(E47*P47,2)</f>
        <v>0.01</v>
      </c>
      <c r="R47" s="160"/>
      <c r="S47" s="160" t="s">
        <v>123</v>
      </c>
      <c r="T47" s="160" t="s">
        <v>123</v>
      </c>
      <c r="U47" s="160">
        <v>0.46500000000000002</v>
      </c>
      <c r="V47" s="160">
        <f>ROUND(E47*U47,2)</f>
        <v>0.47</v>
      </c>
      <c r="W47" s="160"/>
      <c r="X47" s="160" t="s">
        <v>124</v>
      </c>
      <c r="Y47" s="150"/>
      <c r="Z47" s="150"/>
      <c r="AA47" s="150"/>
      <c r="AB47" s="150"/>
      <c r="AC47" s="150"/>
      <c r="AD47" s="150"/>
      <c r="AE47" s="150"/>
      <c r="AF47" s="150"/>
      <c r="AG47" s="150" t="s">
        <v>125</v>
      </c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outlineLevel="1" x14ac:dyDescent="0.2">
      <c r="A48" s="177">
        <v>15</v>
      </c>
      <c r="B48" s="178" t="s">
        <v>178</v>
      </c>
      <c r="C48" s="188" t="s">
        <v>179</v>
      </c>
      <c r="D48" s="179" t="s">
        <v>155</v>
      </c>
      <c r="E48" s="180">
        <v>1</v>
      </c>
      <c r="F48" s="181"/>
      <c r="G48" s="182">
        <f>ROUND(E48*F48,2)</f>
        <v>0</v>
      </c>
      <c r="H48" s="161"/>
      <c r="I48" s="160">
        <f>ROUND(E48*H48,2)</f>
        <v>0</v>
      </c>
      <c r="J48" s="161"/>
      <c r="K48" s="160">
        <f>ROUND(E48*J48,2)</f>
        <v>0</v>
      </c>
      <c r="L48" s="160">
        <v>15</v>
      </c>
      <c r="M48" s="160">
        <f>G48*(1+L48/100)</f>
        <v>0</v>
      </c>
      <c r="N48" s="160">
        <v>0</v>
      </c>
      <c r="O48" s="160">
        <f>ROUND(E48*N48,2)</f>
        <v>0</v>
      </c>
      <c r="P48" s="160">
        <v>6.7000000000000004E-2</v>
      </c>
      <c r="Q48" s="160">
        <f>ROUND(E48*P48,2)</f>
        <v>7.0000000000000007E-2</v>
      </c>
      <c r="R48" s="160"/>
      <c r="S48" s="160" t="s">
        <v>123</v>
      </c>
      <c r="T48" s="160" t="s">
        <v>123</v>
      </c>
      <c r="U48" s="160">
        <v>0.31</v>
      </c>
      <c r="V48" s="160">
        <f>ROUND(E48*U48,2)</f>
        <v>0.31</v>
      </c>
      <c r="W48" s="160"/>
      <c r="X48" s="160" t="s">
        <v>124</v>
      </c>
      <c r="Y48" s="150"/>
      <c r="Z48" s="150"/>
      <c r="AA48" s="150"/>
      <c r="AB48" s="150"/>
      <c r="AC48" s="150"/>
      <c r="AD48" s="150"/>
      <c r="AE48" s="150"/>
      <c r="AF48" s="150"/>
      <c r="AG48" s="150" t="s">
        <v>125</v>
      </c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outlineLevel="1" x14ac:dyDescent="0.2">
      <c r="A49" s="177">
        <v>16</v>
      </c>
      <c r="B49" s="178" t="s">
        <v>180</v>
      </c>
      <c r="C49" s="188" t="s">
        <v>181</v>
      </c>
      <c r="D49" s="179" t="s">
        <v>155</v>
      </c>
      <c r="E49" s="180">
        <v>3</v>
      </c>
      <c r="F49" s="181"/>
      <c r="G49" s="182">
        <f>ROUND(E49*F49,2)</f>
        <v>0</v>
      </c>
      <c r="H49" s="161"/>
      <c r="I49" s="160">
        <f>ROUND(E49*H49,2)</f>
        <v>0</v>
      </c>
      <c r="J49" s="161"/>
      <c r="K49" s="160">
        <f>ROUND(E49*J49,2)</f>
        <v>0</v>
      </c>
      <c r="L49" s="160">
        <v>15</v>
      </c>
      <c r="M49" s="160">
        <f>G49*(1+L49/100)</f>
        <v>0</v>
      </c>
      <c r="N49" s="160">
        <v>0</v>
      </c>
      <c r="O49" s="160">
        <f>ROUND(E49*N49,2)</f>
        <v>0</v>
      </c>
      <c r="P49" s="160">
        <v>1.56E-3</v>
      </c>
      <c r="Q49" s="160">
        <f>ROUND(E49*P49,2)</f>
        <v>0</v>
      </c>
      <c r="R49" s="160"/>
      <c r="S49" s="160" t="s">
        <v>123</v>
      </c>
      <c r="T49" s="160" t="s">
        <v>123</v>
      </c>
      <c r="U49" s="160">
        <v>0.217</v>
      </c>
      <c r="V49" s="160">
        <f>ROUND(E49*U49,2)</f>
        <v>0.65</v>
      </c>
      <c r="W49" s="160"/>
      <c r="X49" s="160" t="s">
        <v>124</v>
      </c>
      <c r="Y49" s="150"/>
      <c r="Z49" s="150"/>
      <c r="AA49" s="150"/>
      <c r="AB49" s="150"/>
      <c r="AC49" s="150"/>
      <c r="AD49" s="150"/>
      <c r="AE49" s="150"/>
      <c r="AF49" s="150"/>
      <c r="AG49" s="150" t="s">
        <v>125</v>
      </c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outlineLevel="1" x14ac:dyDescent="0.2">
      <c r="A50" s="171">
        <v>17</v>
      </c>
      <c r="B50" s="172" t="s">
        <v>182</v>
      </c>
      <c r="C50" s="186" t="s">
        <v>183</v>
      </c>
      <c r="D50" s="173" t="s">
        <v>122</v>
      </c>
      <c r="E50" s="174">
        <v>21.7</v>
      </c>
      <c r="F50" s="175"/>
      <c r="G50" s="176">
        <f>ROUND(E50*F50,2)</f>
        <v>0</v>
      </c>
      <c r="H50" s="161"/>
      <c r="I50" s="160">
        <f>ROUND(E50*H50,2)</f>
        <v>0</v>
      </c>
      <c r="J50" s="161"/>
      <c r="K50" s="160">
        <f>ROUND(E50*J50,2)</f>
        <v>0</v>
      </c>
      <c r="L50" s="160">
        <v>15</v>
      </c>
      <c r="M50" s="160">
        <f>G50*(1+L50/100)</f>
        <v>0</v>
      </c>
      <c r="N50" s="160">
        <v>0</v>
      </c>
      <c r="O50" s="160">
        <f>ROUND(E50*N50,2)</f>
        <v>0</v>
      </c>
      <c r="P50" s="160">
        <v>1.7999999999999999E-2</v>
      </c>
      <c r="Q50" s="160">
        <f>ROUND(E50*P50,2)</f>
        <v>0.39</v>
      </c>
      <c r="R50" s="160"/>
      <c r="S50" s="160" t="s">
        <v>123</v>
      </c>
      <c r="T50" s="160" t="s">
        <v>123</v>
      </c>
      <c r="U50" s="160">
        <v>0.19500000000000001</v>
      </c>
      <c r="V50" s="160">
        <f>ROUND(E50*U50,2)</f>
        <v>4.2300000000000004</v>
      </c>
      <c r="W50" s="160"/>
      <c r="X50" s="160" t="s">
        <v>124</v>
      </c>
      <c r="Y50" s="150"/>
      <c r="Z50" s="150"/>
      <c r="AA50" s="150"/>
      <c r="AB50" s="150"/>
      <c r="AC50" s="150"/>
      <c r="AD50" s="150"/>
      <c r="AE50" s="150"/>
      <c r="AF50" s="150"/>
      <c r="AG50" s="150" t="s">
        <v>125</v>
      </c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outlineLevel="1" x14ac:dyDescent="0.2">
      <c r="A51" s="157"/>
      <c r="B51" s="158"/>
      <c r="C51" s="187" t="s">
        <v>144</v>
      </c>
      <c r="D51" s="162"/>
      <c r="E51" s="163">
        <v>21.7</v>
      </c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  <c r="Y51" s="150"/>
      <c r="Z51" s="150"/>
      <c r="AA51" s="150"/>
      <c r="AB51" s="150"/>
      <c r="AC51" s="150"/>
      <c r="AD51" s="150"/>
      <c r="AE51" s="150"/>
      <c r="AF51" s="150"/>
      <c r="AG51" s="150" t="s">
        <v>127</v>
      </c>
      <c r="AH51" s="150">
        <v>0</v>
      </c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</row>
    <row r="52" spans="1:60" outlineLevel="1" x14ac:dyDescent="0.2">
      <c r="A52" s="177">
        <v>18</v>
      </c>
      <c r="B52" s="178" t="s">
        <v>184</v>
      </c>
      <c r="C52" s="188" t="s">
        <v>185</v>
      </c>
      <c r="D52" s="179" t="s">
        <v>186</v>
      </c>
      <c r="E52" s="180">
        <v>6</v>
      </c>
      <c r="F52" s="181"/>
      <c r="G52" s="182">
        <f>ROUND(E52*F52,2)</f>
        <v>0</v>
      </c>
      <c r="H52" s="161"/>
      <c r="I52" s="160">
        <f>ROUND(E52*H52,2)</f>
        <v>0</v>
      </c>
      <c r="J52" s="161"/>
      <c r="K52" s="160">
        <f>ROUND(E52*J52,2)</f>
        <v>0</v>
      </c>
      <c r="L52" s="160">
        <v>15</v>
      </c>
      <c r="M52" s="160">
        <f>G52*(1+L52/100)</f>
        <v>0</v>
      </c>
      <c r="N52" s="160">
        <v>0</v>
      </c>
      <c r="O52" s="160">
        <f>ROUND(E52*N52,2)</f>
        <v>0</v>
      </c>
      <c r="P52" s="160">
        <v>1.8E-3</v>
      </c>
      <c r="Q52" s="160">
        <f>ROUND(E52*P52,2)</f>
        <v>0.01</v>
      </c>
      <c r="R52" s="160"/>
      <c r="S52" s="160" t="s">
        <v>123</v>
      </c>
      <c r="T52" s="160" t="s">
        <v>123</v>
      </c>
      <c r="U52" s="160">
        <v>0.11</v>
      </c>
      <c r="V52" s="160">
        <f>ROUND(E52*U52,2)</f>
        <v>0.66</v>
      </c>
      <c r="W52" s="160"/>
      <c r="X52" s="160" t="s">
        <v>124</v>
      </c>
      <c r="Y52" s="150"/>
      <c r="Z52" s="150"/>
      <c r="AA52" s="150"/>
      <c r="AB52" s="150"/>
      <c r="AC52" s="150"/>
      <c r="AD52" s="150"/>
      <c r="AE52" s="150"/>
      <c r="AF52" s="150"/>
      <c r="AG52" s="150" t="s">
        <v>125</v>
      </c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 outlineLevel="1" x14ac:dyDescent="0.2">
      <c r="A53" s="177">
        <v>19</v>
      </c>
      <c r="B53" s="178" t="s">
        <v>187</v>
      </c>
      <c r="C53" s="188" t="s">
        <v>188</v>
      </c>
      <c r="D53" s="179" t="s">
        <v>186</v>
      </c>
      <c r="E53" s="180">
        <v>1</v>
      </c>
      <c r="F53" s="181"/>
      <c r="G53" s="182">
        <f>ROUND(E53*F53,2)</f>
        <v>0</v>
      </c>
      <c r="H53" s="161"/>
      <c r="I53" s="160">
        <f>ROUND(E53*H53,2)</f>
        <v>0</v>
      </c>
      <c r="J53" s="161"/>
      <c r="K53" s="160">
        <f>ROUND(E53*J53,2)</f>
        <v>0</v>
      </c>
      <c r="L53" s="160">
        <v>15</v>
      </c>
      <c r="M53" s="160">
        <f>G53*(1+L53/100)</f>
        <v>0</v>
      </c>
      <c r="N53" s="160">
        <v>0</v>
      </c>
      <c r="O53" s="160">
        <f>ROUND(E53*N53,2)</f>
        <v>0</v>
      </c>
      <c r="P53" s="160">
        <v>0.17399999999999999</v>
      </c>
      <c r="Q53" s="160">
        <f>ROUND(E53*P53,2)</f>
        <v>0.17</v>
      </c>
      <c r="R53" s="160"/>
      <c r="S53" s="160" t="s">
        <v>123</v>
      </c>
      <c r="T53" s="160" t="s">
        <v>123</v>
      </c>
      <c r="U53" s="160">
        <v>0.95</v>
      </c>
      <c r="V53" s="160">
        <f>ROUND(E53*U53,2)</f>
        <v>0.95</v>
      </c>
      <c r="W53" s="160"/>
      <c r="X53" s="160" t="s">
        <v>124</v>
      </c>
      <c r="Y53" s="150"/>
      <c r="Z53" s="150"/>
      <c r="AA53" s="150"/>
      <c r="AB53" s="150"/>
      <c r="AC53" s="150"/>
      <c r="AD53" s="150"/>
      <c r="AE53" s="150"/>
      <c r="AF53" s="150"/>
      <c r="AG53" s="150" t="s">
        <v>125</v>
      </c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outlineLevel="1" x14ac:dyDescent="0.2">
      <c r="A54" s="171">
        <v>20</v>
      </c>
      <c r="B54" s="172" t="s">
        <v>189</v>
      </c>
      <c r="C54" s="186" t="s">
        <v>190</v>
      </c>
      <c r="D54" s="173" t="s">
        <v>122</v>
      </c>
      <c r="E54" s="174">
        <v>21.7</v>
      </c>
      <c r="F54" s="175"/>
      <c r="G54" s="176">
        <f>ROUND(E54*F54,2)</f>
        <v>0</v>
      </c>
      <c r="H54" s="161"/>
      <c r="I54" s="160">
        <f>ROUND(E54*H54,2)</f>
        <v>0</v>
      </c>
      <c r="J54" s="161"/>
      <c r="K54" s="160">
        <f>ROUND(E54*J54,2)</f>
        <v>0</v>
      </c>
      <c r="L54" s="160">
        <v>15</v>
      </c>
      <c r="M54" s="160">
        <f>G54*(1+L54/100)</f>
        <v>0</v>
      </c>
      <c r="N54" s="160">
        <v>0</v>
      </c>
      <c r="O54" s="160">
        <f>ROUND(E54*N54,2)</f>
        <v>0</v>
      </c>
      <c r="P54" s="160">
        <v>0.02</v>
      </c>
      <c r="Q54" s="160">
        <f>ROUND(E54*P54,2)</f>
        <v>0.43</v>
      </c>
      <c r="R54" s="160"/>
      <c r="S54" s="160" t="s">
        <v>123</v>
      </c>
      <c r="T54" s="160" t="s">
        <v>123</v>
      </c>
      <c r="U54" s="160">
        <v>0.24</v>
      </c>
      <c r="V54" s="160">
        <f>ROUND(E54*U54,2)</f>
        <v>5.21</v>
      </c>
      <c r="W54" s="160"/>
      <c r="X54" s="160" t="s">
        <v>124</v>
      </c>
      <c r="Y54" s="150"/>
      <c r="Z54" s="150"/>
      <c r="AA54" s="150"/>
      <c r="AB54" s="150"/>
      <c r="AC54" s="150"/>
      <c r="AD54" s="150"/>
      <c r="AE54" s="150"/>
      <c r="AF54" s="150"/>
      <c r="AG54" s="150" t="s">
        <v>125</v>
      </c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 outlineLevel="1" x14ac:dyDescent="0.2">
      <c r="A55" s="157"/>
      <c r="B55" s="158"/>
      <c r="C55" s="187" t="s">
        <v>144</v>
      </c>
      <c r="D55" s="162"/>
      <c r="E55" s="163">
        <v>21.7</v>
      </c>
      <c r="F55" s="160"/>
      <c r="G55" s="160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60"/>
      <c r="Y55" s="150"/>
      <c r="Z55" s="150"/>
      <c r="AA55" s="150"/>
      <c r="AB55" s="150"/>
      <c r="AC55" s="150"/>
      <c r="AD55" s="150"/>
      <c r="AE55" s="150"/>
      <c r="AF55" s="150"/>
      <c r="AG55" s="150" t="s">
        <v>127</v>
      </c>
      <c r="AH55" s="150">
        <v>0</v>
      </c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outlineLevel="1" x14ac:dyDescent="0.2">
      <c r="A56" s="171">
        <v>21</v>
      </c>
      <c r="B56" s="172" t="s">
        <v>191</v>
      </c>
      <c r="C56" s="186" t="s">
        <v>192</v>
      </c>
      <c r="D56" s="173" t="s">
        <v>122</v>
      </c>
      <c r="E56" s="174">
        <v>41</v>
      </c>
      <c r="F56" s="175"/>
      <c r="G56" s="176">
        <f>ROUND(E56*F56,2)</f>
        <v>0</v>
      </c>
      <c r="H56" s="161"/>
      <c r="I56" s="160">
        <f>ROUND(E56*H56,2)</f>
        <v>0</v>
      </c>
      <c r="J56" s="161"/>
      <c r="K56" s="160">
        <f>ROUND(E56*J56,2)</f>
        <v>0</v>
      </c>
      <c r="L56" s="160">
        <v>15</v>
      </c>
      <c r="M56" s="160">
        <f>G56*(1+L56/100)</f>
        <v>0</v>
      </c>
      <c r="N56" s="160">
        <v>0</v>
      </c>
      <c r="O56" s="160">
        <f>ROUND(E56*N56,2)</f>
        <v>0</v>
      </c>
      <c r="P56" s="160">
        <v>1E-3</v>
      </c>
      <c r="Q56" s="160">
        <f>ROUND(E56*P56,2)</f>
        <v>0.04</v>
      </c>
      <c r="R56" s="160"/>
      <c r="S56" s="160" t="s">
        <v>123</v>
      </c>
      <c r="T56" s="160" t="s">
        <v>123</v>
      </c>
      <c r="U56" s="160">
        <v>0.255</v>
      </c>
      <c r="V56" s="160">
        <f>ROUND(E56*U56,2)</f>
        <v>10.46</v>
      </c>
      <c r="W56" s="160"/>
      <c r="X56" s="160" t="s">
        <v>124</v>
      </c>
      <c r="Y56" s="150"/>
      <c r="Z56" s="150"/>
      <c r="AA56" s="150"/>
      <c r="AB56" s="150"/>
      <c r="AC56" s="150"/>
      <c r="AD56" s="150"/>
      <c r="AE56" s="150"/>
      <c r="AF56" s="150"/>
      <c r="AG56" s="150" t="s">
        <v>125</v>
      </c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 outlineLevel="1" x14ac:dyDescent="0.2">
      <c r="A57" s="157"/>
      <c r="B57" s="158"/>
      <c r="C57" s="187" t="s">
        <v>148</v>
      </c>
      <c r="D57" s="162"/>
      <c r="E57" s="163">
        <v>4.9000000000000004</v>
      </c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  <c r="Y57" s="150"/>
      <c r="Z57" s="150"/>
      <c r="AA57" s="150"/>
      <c r="AB57" s="150"/>
      <c r="AC57" s="150"/>
      <c r="AD57" s="150"/>
      <c r="AE57" s="150"/>
      <c r="AF57" s="150"/>
      <c r="AG57" s="150" t="s">
        <v>127</v>
      </c>
      <c r="AH57" s="150">
        <v>0</v>
      </c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outlineLevel="1" x14ac:dyDescent="0.2">
      <c r="A58" s="157"/>
      <c r="B58" s="158"/>
      <c r="C58" s="187" t="s">
        <v>144</v>
      </c>
      <c r="D58" s="162"/>
      <c r="E58" s="163">
        <v>21.7</v>
      </c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  <c r="Y58" s="150"/>
      <c r="Z58" s="150"/>
      <c r="AA58" s="150"/>
      <c r="AB58" s="150"/>
      <c r="AC58" s="150"/>
      <c r="AD58" s="150"/>
      <c r="AE58" s="150"/>
      <c r="AF58" s="150"/>
      <c r="AG58" s="150" t="s">
        <v>127</v>
      </c>
      <c r="AH58" s="150">
        <v>0</v>
      </c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</row>
    <row r="59" spans="1:60" outlineLevel="1" x14ac:dyDescent="0.2">
      <c r="A59" s="157"/>
      <c r="B59" s="158"/>
      <c r="C59" s="187" t="s">
        <v>151</v>
      </c>
      <c r="D59" s="162"/>
      <c r="E59" s="163">
        <v>13.8</v>
      </c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  <c r="Y59" s="150"/>
      <c r="Z59" s="150"/>
      <c r="AA59" s="150"/>
      <c r="AB59" s="150"/>
      <c r="AC59" s="150"/>
      <c r="AD59" s="150"/>
      <c r="AE59" s="150"/>
      <c r="AF59" s="150"/>
      <c r="AG59" s="150" t="s">
        <v>127</v>
      </c>
      <c r="AH59" s="150">
        <v>0</v>
      </c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</row>
    <row r="60" spans="1:60" outlineLevel="1" x14ac:dyDescent="0.2">
      <c r="A60" s="157"/>
      <c r="B60" s="158"/>
      <c r="C60" s="187" t="s">
        <v>152</v>
      </c>
      <c r="D60" s="162"/>
      <c r="E60" s="163">
        <v>0.6</v>
      </c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50"/>
      <c r="Z60" s="150"/>
      <c r="AA60" s="150"/>
      <c r="AB60" s="150"/>
      <c r="AC60" s="150"/>
      <c r="AD60" s="150"/>
      <c r="AE60" s="150"/>
      <c r="AF60" s="150"/>
      <c r="AG60" s="150" t="s">
        <v>127</v>
      </c>
      <c r="AH60" s="150">
        <v>0</v>
      </c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</row>
    <row r="61" spans="1:60" ht="22.5" outlineLevel="1" x14ac:dyDescent="0.2">
      <c r="A61" s="177">
        <v>22</v>
      </c>
      <c r="B61" s="178" t="s">
        <v>193</v>
      </c>
      <c r="C61" s="188" t="s">
        <v>194</v>
      </c>
      <c r="D61" s="179" t="s">
        <v>155</v>
      </c>
      <c r="E61" s="180">
        <v>1</v>
      </c>
      <c r="F61" s="181"/>
      <c r="G61" s="182">
        <f>ROUND(E61*F61,2)</f>
        <v>0</v>
      </c>
      <c r="H61" s="161"/>
      <c r="I61" s="160">
        <f>ROUND(E61*H61,2)</f>
        <v>0</v>
      </c>
      <c r="J61" s="161"/>
      <c r="K61" s="160">
        <f>ROUND(E61*J61,2)</f>
        <v>0</v>
      </c>
      <c r="L61" s="160">
        <v>15</v>
      </c>
      <c r="M61" s="160">
        <f>G61*(1+L61/100)</f>
        <v>0</v>
      </c>
      <c r="N61" s="160">
        <v>0</v>
      </c>
      <c r="O61" s="160">
        <f>ROUND(E61*N61,2)</f>
        <v>0</v>
      </c>
      <c r="P61" s="160">
        <v>0</v>
      </c>
      <c r="Q61" s="160">
        <f>ROUND(E61*P61,2)</f>
        <v>0</v>
      </c>
      <c r="R61" s="160"/>
      <c r="S61" s="160" t="s">
        <v>156</v>
      </c>
      <c r="T61" s="160" t="s">
        <v>157</v>
      </c>
      <c r="U61" s="160">
        <v>0</v>
      </c>
      <c r="V61" s="160">
        <f>ROUND(E61*U61,2)</f>
        <v>0</v>
      </c>
      <c r="W61" s="160"/>
      <c r="X61" s="160" t="s">
        <v>124</v>
      </c>
      <c r="Y61" s="150"/>
      <c r="Z61" s="150"/>
      <c r="AA61" s="150"/>
      <c r="AB61" s="150"/>
      <c r="AC61" s="150"/>
      <c r="AD61" s="150"/>
      <c r="AE61" s="150"/>
      <c r="AF61" s="150"/>
      <c r="AG61" s="150" t="s">
        <v>147</v>
      </c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</row>
    <row r="62" spans="1:60" x14ac:dyDescent="0.2">
      <c r="A62" s="165" t="s">
        <v>118</v>
      </c>
      <c r="B62" s="166" t="s">
        <v>68</v>
      </c>
      <c r="C62" s="185" t="s">
        <v>69</v>
      </c>
      <c r="D62" s="167"/>
      <c r="E62" s="168"/>
      <c r="F62" s="169"/>
      <c r="G62" s="170">
        <f>SUMIF(AG63:AG63,"&lt;&gt;NOR",G63:G63)</f>
        <v>0</v>
      </c>
      <c r="H62" s="164"/>
      <c r="I62" s="164">
        <f>SUM(I63:I63)</f>
        <v>0</v>
      </c>
      <c r="J62" s="164"/>
      <c r="K62" s="164">
        <f>SUM(K63:K63)</f>
        <v>0</v>
      </c>
      <c r="L62" s="164"/>
      <c r="M62" s="164">
        <f>SUM(M63:M63)</f>
        <v>0</v>
      </c>
      <c r="N62" s="164"/>
      <c r="O62" s="164">
        <f>SUM(O63:O63)</f>
        <v>0</v>
      </c>
      <c r="P62" s="164"/>
      <c r="Q62" s="164">
        <f>SUM(Q63:Q63)</f>
        <v>0</v>
      </c>
      <c r="R62" s="164"/>
      <c r="S62" s="164"/>
      <c r="T62" s="164"/>
      <c r="U62" s="164"/>
      <c r="V62" s="164">
        <f>SUM(V63:V63)</f>
        <v>6.02</v>
      </c>
      <c r="W62" s="164"/>
      <c r="X62" s="164"/>
      <c r="AG62" t="s">
        <v>119</v>
      </c>
    </row>
    <row r="63" spans="1:60" ht="22.5" outlineLevel="1" x14ac:dyDescent="0.2">
      <c r="A63" s="177">
        <v>23</v>
      </c>
      <c r="B63" s="178" t="s">
        <v>195</v>
      </c>
      <c r="C63" s="188" t="s">
        <v>196</v>
      </c>
      <c r="D63" s="179" t="s">
        <v>197</v>
      </c>
      <c r="E63" s="180">
        <v>1.09422</v>
      </c>
      <c r="F63" s="181"/>
      <c r="G63" s="182">
        <f>ROUND(E63*F63,2)</f>
        <v>0</v>
      </c>
      <c r="H63" s="161"/>
      <c r="I63" s="160">
        <f>ROUND(E63*H63,2)</f>
        <v>0</v>
      </c>
      <c r="J63" s="161"/>
      <c r="K63" s="160">
        <f>ROUND(E63*J63,2)</f>
        <v>0</v>
      </c>
      <c r="L63" s="160">
        <v>15</v>
      </c>
      <c r="M63" s="160">
        <f>G63*(1+L63/100)</f>
        <v>0</v>
      </c>
      <c r="N63" s="160">
        <v>0</v>
      </c>
      <c r="O63" s="160">
        <f>ROUND(E63*N63,2)</f>
        <v>0</v>
      </c>
      <c r="P63" s="160">
        <v>0</v>
      </c>
      <c r="Q63" s="160">
        <f>ROUND(E63*P63,2)</f>
        <v>0</v>
      </c>
      <c r="R63" s="160"/>
      <c r="S63" s="160" t="s">
        <v>123</v>
      </c>
      <c r="T63" s="160" t="s">
        <v>123</v>
      </c>
      <c r="U63" s="160">
        <v>5.5</v>
      </c>
      <c r="V63" s="160">
        <f>ROUND(E63*U63,2)</f>
        <v>6.02</v>
      </c>
      <c r="W63" s="160"/>
      <c r="X63" s="160" t="s">
        <v>198</v>
      </c>
      <c r="Y63" s="150"/>
      <c r="Z63" s="150"/>
      <c r="AA63" s="150"/>
      <c r="AB63" s="150"/>
      <c r="AC63" s="150"/>
      <c r="AD63" s="150"/>
      <c r="AE63" s="150"/>
      <c r="AF63" s="150"/>
      <c r="AG63" s="150" t="s">
        <v>199</v>
      </c>
      <c r="AH63" s="150"/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</row>
    <row r="64" spans="1:60" x14ac:dyDescent="0.2">
      <c r="A64" s="165" t="s">
        <v>118</v>
      </c>
      <c r="B64" s="166" t="s">
        <v>70</v>
      </c>
      <c r="C64" s="185" t="s">
        <v>71</v>
      </c>
      <c r="D64" s="167"/>
      <c r="E64" s="168"/>
      <c r="F64" s="169"/>
      <c r="G64" s="170">
        <f>SUMIF(AG65:AG67,"&lt;&gt;NOR",G65:G67)</f>
        <v>0</v>
      </c>
      <c r="H64" s="164"/>
      <c r="I64" s="164">
        <f>SUM(I65:I67)</f>
        <v>0</v>
      </c>
      <c r="J64" s="164"/>
      <c r="K64" s="164">
        <f>SUM(K65:K67)</f>
        <v>0</v>
      </c>
      <c r="L64" s="164"/>
      <c r="M64" s="164">
        <f>SUM(M65:M67)</f>
        <v>0</v>
      </c>
      <c r="N64" s="164"/>
      <c r="O64" s="164">
        <f>SUM(O65:O67)</f>
        <v>0.03</v>
      </c>
      <c r="P64" s="164"/>
      <c r="Q64" s="164">
        <f>SUM(Q65:Q67)</f>
        <v>0</v>
      </c>
      <c r="R64" s="164"/>
      <c r="S64" s="164"/>
      <c r="T64" s="164"/>
      <c r="U64" s="164"/>
      <c r="V64" s="164">
        <f>SUM(V65:V67)</f>
        <v>2.64</v>
      </c>
      <c r="W64" s="164"/>
      <c r="X64" s="164"/>
      <c r="AG64" t="s">
        <v>119</v>
      </c>
    </row>
    <row r="65" spans="1:60" outlineLevel="1" x14ac:dyDescent="0.2">
      <c r="A65" s="177">
        <v>24</v>
      </c>
      <c r="B65" s="178" t="s">
        <v>200</v>
      </c>
      <c r="C65" s="188" t="s">
        <v>201</v>
      </c>
      <c r="D65" s="179" t="s">
        <v>155</v>
      </c>
      <c r="E65" s="180">
        <v>1</v>
      </c>
      <c r="F65" s="181"/>
      <c r="G65" s="182">
        <f>ROUND(E65*F65,2)</f>
        <v>0</v>
      </c>
      <c r="H65" s="161"/>
      <c r="I65" s="160">
        <f>ROUND(E65*H65,2)</f>
        <v>0</v>
      </c>
      <c r="J65" s="161"/>
      <c r="K65" s="160">
        <f>ROUND(E65*J65,2)</f>
        <v>0</v>
      </c>
      <c r="L65" s="160">
        <v>15</v>
      </c>
      <c r="M65" s="160">
        <f>G65*(1+L65/100)</f>
        <v>0</v>
      </c>
      <c r="N65" s="160">
        <v>2.794E-2</v>
      </c>
      <c r="O65" s="160">
        <f>ROUND(E65*N65,2)</f>
        <v>0.03</v>
      </c>
      <c r="P65" s="160">
        <v>0</v>
      </c>
      <c r="Q65" s="160">
        <f>ROUND(E65*P65,2)</f>
        <v>0</v>
      </c>
      <c r="R65" s="160"/>
      <c r="S65" s="160" t="s">
        <v>123</v>
      </c>
      <c r="T65" s="160" t="s">
        <v>123</v>
      </c>
      <c r="U65" s="160">
        <v>1.5</v>
      </c>
      <c r="V65" s="160">
        <f>ROUND(E65*U65,2)</f>
        <v>1.5</v>
      </c>
      <c r="W65" s="160"/>
      <c r="X65" s="160" t="s">
        <v>124</v>
      </c>
      <c r="Y65" s="150"/>
      <c r="Z65" s="150"/>
      <c r="AA65" s="150"/>
      <c r="AB65" s="150"/>
      <c r="AC65" s="150"/>
      <c r="AD65" s="150"/>
      <c r="AE65" s="150"/>
      <c r="AF65" s="150"/>
      <c r="AG65" s="150" t="s">
        <v>125</v>
      </c>
      <c r="AH65" s="150"/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</row>
    <row r="66" spans="1:60" ht="22.5" outlineLevel="1" x14ac:dyDescent="0.2">
      <c r="A66" s="177">
        <v>25</v>
      </c>
      <c r="B66" s="178" t="s">
        <v>202</v>
      </c>
      <c r="C66" s="188" t="s">
        <v>203</v>
      </c>
      <c r="D66" s="179" t="s">
        <v>186</v>
      </c>
      <c r="E66" s="180">
        <v>1</v>
      </c>
      <c r="F66" s="181"/>
      <c r="G66" s="182">
        <f>ROUND(E66*F66,2)</f>
        <v>0</v>
      </c>
      <c r="H66" s="161"/>
      <c r="I66" s="160">
        <f>ROUND(E66*H66,2)</f>
        <v>0</v>
      </c>
      <c r="J66" s="161"/>
      <c r="K66" s="160">
        <f>ROUND(E66*J66,2)</f>
        <v>0</v>
      </c>
      <c r="L66" s="160">
        <v>15</v>
      </c>
      <c r="M66" s="160">
        <f>G66*(1+L66/100)</f>
        <v>0</v>
      </c>
      <c r="N66" s="160">
        <v>1.72E-3</v>
      </c>
      <c r="O66" s="160">
        <f>ROUND(E66*N66,2)</f>
        <v>0</v>
      </c>
      <c r="P66" s="160">
        <v>0</v>
      </c>
      <c r="Q66" s="160">
        <f>ROUND(E66*P66,2)</f>
        <v>0</v>
      </c>
      <c r="R66" s="160"/>
      <c r="S66" s="160" t="s">
        <v>123</v>
      </c>
      <c r="T66" s="160" t="s">
        <v>123</v>
      </c>
      <c r="U66" s="160">
        <v>0.47599999999999998</v>
      </c>
      <c r="V66" s="160">
        <f>ROUND(E66*U66,2)</f>
        <v>0.48</v>
      </c>
      <c r="W66" s="160"/>
      <c r="X66" s="160" t="s">
        <v>124</v>
      </c>
      <c r="Y66" s="150"/>
      <c r="Z66" s="150"/>
      <c r="AA66" s="150"/>
      <c r="AB66" s="150"/>
      <c r="AC66" s="150"/>
      <c r="AD66" s="150"/>
      <c r="AE66" s="150"/>
      <c r="AF66" s="150"/>
      <c r="AG66" s="150" t="s">
        <v>204</v>
      </c>
      <c r="AH66" s="150"/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</row>
    <row r="67" spans="1:60" ht="22.5" outlineLevel="1" x14ac:dyDescent="0.2">
      <c r="A67" s="177">
        <v>26</v>
      </c>
      <c r="B67" s="178" t="s">
        <v>205</v>
      </c>
      <c r="C67" s="188" t="s">
        <v>206</v>
      </c>
      <c r="D67" s="179" t="s">
        <v>155</v>
      </c>
      <c r="E67" s="180">
        <v>1</v>
      </c>
      <c r="F67" s="181"/>
      <c r="G67" s="182">
        <f>ROUND(E67*F67,2)</f>
        <v>0</v>
      </c>
      <c r="H67" s="161"/>
      <c r="I67" s="160">
        <f>ROUND(E67*H67,2)</f>
        <v>0</v>
      </c>
      <c r="J67" s="161"/>
      <c r="K67" s="160">
        <f>ROUND(E67*J67,2)</f>
        <v>0</v>
      </c>
      <c r="L67" s="160">
        <v>15</v>
      </c>
      <c r="M67" s="160">
        <f>G67*(1+L67/100)</f>
        <v>0</v>
      </c>
      <c r="N67" s="160">
        <v>1.5299999999999999E-3</v>
      </c>
      <c r="O67" s="160">
        <f>ROUND(E67*N67,2)</f>
        <v>0</v>
      </c>
      <c r="P67" s="160">
        <v>0</v>
      </c>
      <c r="Q67" s="160">
        <f>ROUND(E67*P67,2)</f>
        <v>0</v>
      </c>
      <c r="R67" s="160"/>
      <c r="S67" s="160" t="s">
        <v>123</v>
      </c>
      <c r="T67" s="160" t="s">
        <v>123</v>
      </c>
      <c r="U67" s="160">
        <v>0.65500000000000003</v>
      </c>
      <c r="V67" s="160">
        <f>ROUND(E67*U67,2)</f>
        <v>0.66</v>
      </c>
      <c r="W67" s="160"/>
      <c r="X67" s="160" t="s">
        <v>124</v>
      </c>
      <c r="Y67" s="150"/>
      <c r="Z67" s="150"/>
      <c r="AA67" s="150"/>
      <c r="AB67" s="150"/>
      <c r="AC67" s="150"/>
      <c r="AD67" s="150"/>
      <c r="AE67" s="150"/>
      <c r="AF67" s="150"/>
      <c r="AG67" s="150" t="s">
        <v>204</v>
      </c>
      <c r="AH67" s="150"/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</row>
    <row r="68" spans="1:60" x14ac:dyDescent="0.2">
      <c r="A68" s="165" t="s">
        <v>118</v>
      </c>
      <c r="B68" s="166" t="s">
        <v>72</v>
      </c>
      <c r="C68" s="185" t="s">
        <v>73</v>
      </c>
      <c r="D68" s="167"/>
      <c r="E68" s="168"/>
      <c r="F68" s="169"/>
      <c r="G68" s="170">
        <f>SUMIF(AG69:AG70,"&lt;&gt;NOR",G69:G70)</f>
        <v>0</v>
      </c>
      <c r="H68" s="164"/>
      <c r="I68" s="164">
        <f>SUM(I69:I70)</f>
        <v>0</v>
      </c>
      <c r="J68" s="164"/>
      <c r="K68" s="164">
        <f>SUM(K69:K70)</f>
        <v>0</v>
      </c>
      <c r="L68" s="164"/>
      <c r="M68" s="164">
        <f>SUM(M69:M70)</f>
        <v>0</v>
      </c>
      <c r="N68" s="164"/>
      <c r="O68" s="164">
        <f>SUM(O69:O70)</f>
        <v>0</v>
      </c>
      <c r="P68" s="164"/>
      <c r="Q68" s="164">
        <f>SUM(Q69:Q70)</f>
        <v>0</v>
      </c>
      <c r="R68" s="164"/>
      <c r="S68" s="164"/>
      <c r="T68" s="164"/>
      <c r="U68" s="164"/>
      <c r="V68" s="164">
        <f>SUM(V69:V70)</f>
        <v>0</v>
      </c>
      <c r="W68" s="164"/>
      <c r="X68" s="164"/>
      <c r="AG68" t="s">
        <v>119</v>
      </c>
    </row>
    <row r="69" spans="1:60" outlineLevel="1" x14ac:dyDescent="0.2">
      <c r="A69" s="171">
        <v>27</v>
      </c>
      <c r="B69" s="172" t="s">
        <v>207</v>
      </c>
      <c r="C69" s="186" t="s">
        <v>208</v>
      </c>
      <c r="D69" s="173" t="s">
        <v>155</v>
      </c>
      <c r="E69" s="174">
        <v>1</v>
      </c>
      <c r="F69" s="175"/>
      <c r="G69" s="176">
        <f>ROUND(E69*F69,2)</f>
        <v>0</v>
      </c>
      <c r="H69" s="161"/>
      <c r="I69" s="160">
        <f>ROUND(E69*H69,2)</f>
        <v>0</v>
      </c>
      <c r="J69" s="161"/>
      <c r="K69" s="160">
        <f>ROUND(E69*J69,2)</f>
        <v>0</v>
      </c>
      <c r="L69" s="160">
        <v>15</v>
      </c>
      <c r="M69" s="160">
        <f>G69*(1+L69/100)</f>
        <v>0</v>
      </c>
      <c r="N69" s="160">
        <v>0</v>
      </c>
      <c r="O69" s="160">
        <f>ROUND(E69*N69,2)</f>
        <v>0</v>
      </c>
      <c r="P69" s="160">
        <v>0</v>
      </c>
      <c r="Q69" s="160">
        <f>ROUND(E69*P69,2)</f>
        <v>0</v>
      </c>
      <c r="R69" s="160"/>
      <c r="S69" s="160" t="s">
        <v>156</v>
      </c>
      <c r="T69" s="160" t="s">
        <v>157</v>
      </c>
      <c r="U69" s="160">
        <v>0</v>
      </c>
      <c r="V69" s="160">
        <f>ROUND(E69*U69,2)</f>
        <v>0</v>
      </c>
      <c r="W69" s="160"/>
      <c r="X69" s="160" t="s">
        <v>124</v>
      </c>
      <c r="Y69" s="150"/>
      <c r="Z69" s="150"/>
      <c r="AA69" s="150"/>
      <c r="AB69" s="150"/>
      <c r="AC69" s="150"/>
      <c r="AD69" s="150"/>
      <c r="AE69" s="150"/>
      <c r="AF69" s="150"/>
      <c r="AG69" s="150" t="s">
        <v>125</v>
      </c>
      <c r="AH69" s="150"/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</row>
    <row r="70" spans="1:60" outlineLevel="1" x14ac:dyDescent="0.2">
      <c r="A70" s="157"/>
      <c r="B70" s="158"/>
      <c r="C70" s="271" t="s">
        <v>209</v>
      </c>
      <c r="D70" s="272"/>
      <c r="E70" s="272"/>
      <c r="F70" s="272"/>
      <c r="G70" s="272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  <c r="Y70" s="150"/>
      <c r="Z70" s="150"/>
      <c r="AA70" s="150"/>
      <c r="AB70" s="150"/>
      <c r="AC70" s="150"/>
      <c r="AD70" s="150"/>
      <c r="AE70" s="150"/>
      <c r="AF70" s="150"/>
      <c r="AG70" s="150" t="s">
        <v>210</v>
      </c>
      <c r="AH70" s="150"/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</row>
    <row r="71" spans="1:60" x14ac:dyDescent="0.2">
      <c r="A71" s="165" t="s">
        <v>118</v>
      </c>
      <c r="B71" s="166" t="s">
        <v>74</v>
      </c>
      <c r="C71" s="185" t="s">
        <v>75</v>
      </c>
      <c r="D71" s="167"/>
      <c r="E71" s="168"/>
      <c r="F71" s="169"/>
      <c r="G71" s="170">
        <f>SUMIF(AG72:AG78,"&lt;&gt;NOR",G72:G78)</f>
        <v>0</v>
      </c>
      <c r="H71" s="164"/>
      <c r="I71" s="164">
        <f>SUM(I72:I78)</f>
        <v>0</v>
      </c>
      <c r="J71" s="164"/>
      <c r="K71" s="164">
        <f>SUM(K72:K78)</f>
        <v>0</v>
      </c>
      <c r="L71" s="164"/>
      <c r="M71" s="164">
        <f>SUM(M72:M78)</f>
        <v>0</v>
      </c>
      <c r="N71" s="164"/>
      <c r="O71" s="164">
        <f>SUM(O72:O78)</f>
        <v>0.47</v>
      </c>
      <c r="P71" s="164"/>
      <c r="Q71" s="164">
        <f>SUM(Q72:Q78)</f>
        <v>0</v>
      </c>
      <c r="R71" s="164"/>
      <c r="S71" s="164"/>
      <c r="T71" s="164"/>
      <c r="U71" s="164"/>
      <c r="V71" s="164">
        <f>SUM(V72:V78)</f>
        <v>10.42</v>
      </c>
      <c r="W71" s="164"/>
      <c r="X71" s="164"/>
      <c r="AG71" t="s">
        <v>119</v>
      </c>
    </row>
    <row r="72" spans="1:60" ht="22.5" outlineLevel="1" x14ac:dyDescent="0.2">
      <c r="A72" s="171">
        <v>28</v>
      </c>
      <c r="B72" s="172" t="s">
        <v>211</v>
      </c>
      <c r="C72" s="186" t="s">
        <v>212</v>
      </c>
      <c r="D72" s="173" t="s">
        <v>122</v>
      </c>
      <c r="E72" s="174">
        <v>21.7</v>
      </c>
      <c r="F72" s="175"/>
      <c r="G72" s="176">
        <f>ROUND(E72*F72,2)</f>
        <v>0</v>
      </c>
      <c r="H72" s="161"/>
      <c r="I72" s="160">
        <f>ROUND(E72*H72,2)</f>
        <v>0</v>
      </c>
      <c r="J72" s="161"/>
      <c r="K72" s="160">
        <f>ROUND(E72*J72,2)</f>
        <v>0</v>
      </c>
      <c r="L72" s="160">
        <v>15</v>
      </c>
      <c r="M72" s="160">
        <f>G72*(1+L72/100)</f>
        <v>0</v>
      </c>
      <c r="N72" s="160">
        <v>0</v>
      </c>
      <c r="O72" s="160">
        <f>ROUND(E72*N72,2)</f>
        <v>0</v>
      </c>
      <c r="P72" s="160">
        <v>0</v>
      </c>
      <c r="Q72" s="160">
        <f>ROUND(E72*P72,2)</f>
        <v>0</v>
      </c>
      <c r="R72" s="160"/>
      <c r="S72" s="160" t="s">
        <v>123</v>
      </c>
      <c r="T72" s="160" t="s">
        <v>123</v>
      </c>
      <c r="U72" s="160">
        <v>0.48</v>
      </c>
      <c r="V72" s="160">
        <f>ROUND(E72*U72,2)</f>
        <v>10.42</v>
      </c>
      <c r="W72" s="160"/>
      <c r="X72" s="160" t="s">
        <v>124</v>
      </c>
      <c r="Y72" s="150"/>
      <c r="Z72" s="150"/>
      <c r="AA72" s="150"/>
      <c r="AB72" s="150"/>
      <c r="AC72" s="150"/>
      <c r="AD72" s="150"/>
      <c r="AE72" s="150"/>
      <c r="AF72" s="150"/>
      <c r="AG72" s="150" t="s">
        <v>125</v>
      </c>
      <c r="AH72" s="150"/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</row>
    <row r="73" spans="1:60" outlineLevel="1" x14ac:dyDescent="0.2">
      <c r="A73" s="157"/>
      <c r="B73" s="158"/>
      <c r="C73" s="187" t="s">
        <v>144</v>
      </c>
      <c r="D73" s="162"/>
      <c r="E73" s="163">
        <v>21.7</v>
      </c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  <c r="Y73" s="150"/>
      <c r="Z73" s="150"/>
      <c r="AA73" s="150"/>
      <c r="AB73" s="150"/>
      <c r="AC73" s="150"/>
      <c r="AD73" s="150"/>
      <c r="AE73" s="150"/>
      <c r="AF73" s="150"/>
      <c r="AG73" s="150" t="s">
        <v>127</v>
      </c>
      <c r="AH73" s="150">
        <v>0</v>
      </c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</row>
    <row r="74" spans="1:60" outlineLevel="1" x14ac:dyDescent="0.2">
      <c r="A74" s="171">
        <v>29</v>
      </c>
      <c r="B74" s="172" t="s">
        <v>213</v>
      </c>
      <c r="C74" s="186" t="s">
        <v>214</v>
      </c>
      <c r="D74" s="173" t="s">
        <v>140</v>
      </c>
      <c r="E74" s="174">
        <v>0.78120000000000001</v>
      </c>
      <c r="F74" s="175"/>
      <c r="G74" s="176">
        <f>ROUND(E74*F74,2)</f>
        <v>0</v>
      </c>
      <c r="H74" s="161"/>
      <c r="I74" s="160">
        <f>ROUND(E74*H74,2)</f>
        <v>0</v>
      </c>
      <c r="J74" s="161"/>
      <c r="K74" s="160">
        <f>ROUND(E74*J74,2)</f>
        <v>0</v>
      </c>
      <c r="L74" s="160">
        <v>15</v>
      </c>
      <c r="M74" s="160">
        <f>G74*(1+L74/100)</f>
        <v>0</v>
      </c>
      <c r="N74" s="160">
        <v>2.9499999999999999E-3</v>
      </c>
      <c r="O74" s="160">
        <f>ROUND(E74*N74,2)</f>
        <v>0</v>
      </c>
      <c r="P74" s="160">
        <v>0</v>
      </c>
      <c r="Q74" s="160">
        <f>ROUND(E74*P74,2)</f>
        <v>0</v>
      </c>
      <c r="R74" s="160"/>
      <c r="S74" s="160" t="s">
        <v>123</v>
      </c>
      <c r="T74" s="160" t="s">
        <v>123</v>
      </c>
      <c r="U74" s="160">
        <v>0</v>
      </c>
      <c r="V74" s="160">
        <f>ROUND(E74*U74,2)</f>
        <v>0</v>
      </c>
      <c r="W74" s="160"/>
      <c r="X74" s="160" t="s">
        <v>124</v>
      </c>
      <c r="Y74" s="150"/>
      <c r="Z74" s="150"/>
      <c r="AA74" s="150"/>
      <c r="AB74" s="150"/>
      <c r="AC74" s="150"/>
      <c r="AD74" s="150"/>
      <c r="AE74" s="150"/>
      <c r="AF74" s="150"/>
      <c r="AG74" s="150" t="s">
        <v>125</v>
      </c>
      <c r="AH74" s="150"/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</row>
    <row r="75" spans="1:60" outlineLevel="1" x14ac:dyDescent="0.2">
      <c r="A75" s="157"/>
      <c r="B75" s="158"/>
      <c r="C75" s="187" t="s">
        <v>215</v>
      </c>
      <c r="D75" s="162"/>
      <c r="E75" s="163">
        <v>0.78120000000000001</v>
      </c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  <c r="Y75" s="150"/>
      <c r="Z75" s="150"/>
      <c r="AA75" s="150"/>
      <c r="AB75" s="150"/>
      <c r="AC75" s="150"/>
      <c r="AD75" s="150"/>
      <c r="AE75" s="150"/>
      <c r="AF75" s="150"/>
      <c r="AG75" s="150" t="s">
        <v>127</v>
      </c>
      <c r="AH75" s="150">
        <v>5</v>
      </c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50"/>
      <c r="BB75" s="150"/>
      <c r="BC75" s="150"/>
      <c r="BD75" s="150"/>
      <c r="BE75" s="150"/>
      <c r="BF75" s="150"/>
      <c r="BG75" s="150"/>
      <c r="BH75" s="150"/>
    </row>
    <row r="76" spans="1:60" outlineLevel="1" x14ac:dyDescent="0.2">
      <c r="A76" s="171">
        <v>30</v>
      </c>
      <c r="B76" s="172" t="s">
        <v>216</v>
      </c>
      <c r="C76" s="186" t="s">
        <v>217</v>
      </c>
      <c r="D76" s="173" t="s">
        <v>122</v>
      </c>
      <c r="E76" s="174">
        <v>47.74</v>
      </c>
      <c r="F76" s="175"/>
      <c r="G76" s="176">
        <f>ROUND(E76*F76,2)</f>
        <v>0</v>
      </c>
      <c r="H76" s="161"/>
      <c r="I76" s="160">
        <f>ROUND(E76*H76,2)</f>
        <v>0</v>
      </c>
      <c r="J76" s="161"/>
      <c r="K76" s="160">
        <f>ROUND(E76*J76,2)</f>
        <v>0</v>
      </c>
      <c r="L76" s="160">
        <v>15</v>
      </c>
      <c r="M76" s="160">
        <f>G76*(1+L76/100)</f>
        <v>0</v>
      </c>
      <c r="N76" s="160">
        <v>9.9000000000000008E-3</v>
      </c>
      <c r="O76" s="160">
        <f>ROUND(E76*N76,2)</f>
        <v>0.47</v>
      </c>
      <c r="P76" s="160">
        <v>0</v>
      </c>
      <c r="Q76" s="160">
        <f>ROUND(E76*P76,2)</f>
        <v>0</v>
      </c>
      <c r="R76" s="160" t="s">
        <v>218</v>
      </c>
      <c r="S76" s="160" t="s">
        <v>123</v>
      </c>
      <c r="T76" s="160" t="s">
        <v>123</v>
      </c>
      <c r="U76" s="160">
        <v>0</v>
      </c>
      <c r="V76" s="160">
        <f>ROUND(E76*U76,2)</f>
        <v>0</v>
      </c>
      <c r="W76" s="160"/>
      <c r="X76" s="160" t="s">
        <v>219</v>
      </c>
      <c r="Y76" s="150"/>
      <c r="Z76" s="150"/>
      <c r="AA76" s="150"/>
      <c r="AB76" s="150"/>
      <c r="AC76" s="150"/>
      <c r="AD76" s="150"/>
      <c r="AE76" s="150"/>
      <c r="AF76" s="150"/>
      <c r="AG76" s="150" t="s">
        <v>220</v>
      </c>
      <c r="AH76" s="150"/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</row>
    <row r="77" spans="1:60" outlineLevel="1" x14ac:dyDescent="0.2">
      <c r="A77" s="157"/>
      <c r="B77" s="158"/>
      <c r="C77" s="187" t="s">
        <v>221</v>
      </c>
      <c r="D77" s="162"/>
      <c r="E77" s="163">
        <v>47.74</v>
      </c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  <c r="Y77" s="150"/>
      <c r="Z77" s="150"/>
      <c r="AA77" s="150"/>
      <c r="AB77" s="150"/>
      <c r="AC77" s="150"/>
      <c r="AD77" s="150"/>
      <c r="AE77" s="150"/>
      <c r="AF77" s="150"/>
      <c r="AG77" s="150" t="s">
        <v>127</v>
      </c>
      <c r="AH77" s="150">
        <v>5</v>
      </c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</row>
    <row r="78" spans="1:60" ht="22.5" outlineLevel="1" x14ac:dyDescent="0.2">
      <c r="A78" s="157">
        <v>31</v>
      </c>
      <c r="B78" s="158" t="s">
        <v>222</v>
      </c>
      <c r="C78" s="189" t="s">
        <v>223</v>
      </c>
      <c r="D78" s="159" t="s">
        <v>0</v>
      </c>
      <c r="E78" s="183"/>
      <c r="F78" s="161"/>
      <c r="G78" s="160">
        <f>ROUND(E78*F78,2)</f>
        <v>0</v>
      </c>
      <c r="H78" s="161"/>
      <c r="I78" s="160">
        <f>ROUND(E78*H78,2)</f>
        <v>0</v>
      </c>
      <c r="J78" s="161"/>
      <c r="K78" s="160">
        <f>ROUND(E78*J78,2)</f>
        <v>0</v>
      </c>
      <c r="L78" s="160">
        <v>15</v>
      </c>
      <c r="M78" s="160">
        <f>G78*(1+L78/100)</f>
        <v>0</v>
      </c>
      <c r="N78" s="160">
        <v>0</v>
      </c>
      <c r="O78" s="160">
        <f>ROUND(E78*N78,2)</f>
        <v>0</v>
      </c>
      <c r="P78" s="160">
        <v>0</v>
      </c>
      <c r="Q78" s="160">
        <f>ROUND(E78*P78,2)</f>
        <v>0</v>
      </c>
      <c r="R78" s="160"/>
      <c r="S78" s="160" t="s">
        <v>123</v>
      </c>
      <c r="T78" s="160" t="s">
        <v>123</v>
      </c>
      <c r="U78" s="160">
        <v>0</v>
      </c>
      <c r="V78" s="160">
        <f>ROUND(E78*U78,2)</f>
        <v>0</v>
      </c>
      <c r="W78" s="160"/>
      <c r="X78" s="160" t="s">
        <v>198</v>
      </c>
      <c r="Y78" s="150"/>
      <c r="Z78" s="150"/>
      <c r="AA78" s="150"/>
      <c r="AB78" s="150"/>
      <c r="AC78" s="150"/>
      <c r="AD78" s="150"/>
      <c r="AE78" s="150"/>
      <c r="AF78" s="150"/>
      <c r="AG78" s="150" t="s">
        <v>199</v>
      </c>
      <c r="AH78" s="150"/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</row>
    <row r="79" spans="1:60" x14ac:dyDescent="0.2">
      <c r="A79" s="165" t="s">
        <v>118</v>
      </c>
      <c r="B79" s="166" t="s">
        <v>76</v>
      </c>
      <c r="C79" s="185" t="s">
        <v>77</v>
      </c>
      <c r="D79" s="167"/>
      <c r="E79" s="168"/>
      <c r="F79" s="169"/>
      <c r="G79" s="170">
        <f>SUMIF(AG80:AG90,"&lt;&gt;NOR",G80:G90)</f>
        <v>0</v>
      </c>
      <c r="H79" s="164"/>
      <c r="I79" s="164">
        <f>SUM(I80:I90)</f>
        <v>0</v>
      </c>
      <c r="J79" s="164"/>
      <c r="K79" s="164">
        <f>SUM(K80:K90)</f>
        <v>0</v>
      </c>
      <c r="L79" s="164"/>
      <c r="M79" s="164">
        <f>SUM(M80:M90)</f>
        <v>0</v>
      </c>
      <c r="N79" s="164"/>
      <c r="O79" s="164">
        <f>SUM(O80:O90)</f>
        <v>0.17</v>
      </c>
      <c r="P79" s="164"/>
      <c r="Q79" s="164">
        <f>SUM(Q80:Q90)</f>
        <v>0</v>
      </c>
      <c r="R79" s="164"/>
      <c r="S79" s="164"/>
      <c r="T79" s="164"/>
      <c r="U79" s="164"/>
      <c r="V79" s="164">
        <f>SUM(V80:V90)</f>
        <v>21.66</v>
      </c>
      <c r="W79" s="164"/>
      <c r="X79" s="164"/>
      <c r="AG79" t="s">
        <v>119</v>
      </c>
    </row>
    <row r="80" spans="1:60" outlineLevel="1" x14ac:dyDescent="0.2">
      <c r="A80" s="177">
        <v>32</v>
      </c>
      <c r="B80" s="178" t="s">
        <v>224</v>
      </c>
      <c r="C80" s="188" t="s">
        <v>225</v>
      </c>
      <c r="D80" s="179" t="s">
        <v>186</v>
      </c>
      <c r="E80" s="180">
        <v>5</v>
      </c>
      <c r="F80" s="181"/>
      <c r="G80" s="182">
        <f t="shared" ref="G80:G90" si="0">ROUND(E80*F80,2)</f>
        <v>0</v>
      </c>
      <c r="H80" s="161"/>
      <c r="I80" s="160">
        <f t="shared" ref="I80:I90" si="1">ROUND(E80*H80,2)</f>
        <v>0</v>
      </c>
      <c r="J80" s="161"/>
      <c r="K80" s="160">
        <f t="shared" ref="K80:K90" si="2">ROUND(E80*J80,2)</f>
        <v>0</v>
      </c>
      <c r="L80" s="160">
        <v>15</v>
      </c>
      <c r="M80" s="160">
        <f t="shared" ref="M80:M90" si="3">G80*(1+L80/100)</f>
        <v>0</v>
      </c>
      <c r="N80" s="160">
        <v>2.0000000000000002E-5</v>
      </c>
      <c r="O80" s="160">
        <f t="shared" ref="O80:O90" si="4">ROUND(E80*N80,2)</f>
        <v>0</v>
      </c>
      <c r="P80" s="160">
        <v>0</v>
      </c>
      <c r="Q80" s="160">
        <f t="shared" ref="Q80:Q90" si="5">ROUND(E80*P80,2)</f>
        <v>0</v>
      </c>
      <c r="R80" s="160"/>
      <c r="S80" s="160" t="s">
        <v>123</v>
      </c>
      <c r="T80" s="160" t="s">
        <v>123</v>
      </c>
      <c r="U80" s="160">
        <v>4.0199999999999996</v>
      </c>
      <c r="V80" s="160">
        <f t="shared" ref="V80:V90" si="6">ROUND(E80*U80,2)</f>
        <v>20.100000000000001</v>
      </c>
      <c r="W80" s="160"/>
      <c r="X80" s="160" t="s">
        <v>124</v>
      </c>
      <c r="Y80" s="150"/>
      <c r="Z80" s="150"/>
      <c r="AA80" s="150"/>
      <c r="AB80" s="150"/>
      <c r="AC80" s="150"/>
      <c r="AD80" s="150"/>
      <c r="AE80" s="150"/>
      <c r="AF80" s="150"/>
      <c r="AG80" s="150" t="s">
        <v>125</v>
      </c>
      <c r="AH80" s="150"/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</row>
    <row r="81" spans="1:60" outlineLevel="1" x14ac:dyDescent="0.2">
      <c r="A81" s="177">
        <v>33</v>
      </c>
      <c r="B81" s="178" t="s">
        <v>226</v>
      </c>
      <c r="C81" s="188" t="s">
        <v>227</v>
      </c>
      <c r="D81" s="179" t="s">
        <v>186</v>
      </c>
      <c r="E81" s="180">
        <v>5</v>
      </c>
      <c r="F81" s="181"/>
      <c r="G81" s="182">
        <f t="shared" si="0"/>
        <v>0</v>
      </c>
      <c r="H81" s="161"/>
      <c r="I81" s="160">
        <f t="shared" si="1"/>
        <v>0</v>
      </c>
      <c r="J81" s="161"/>
      <c r="K81" s="160">
        <f t="shared" si="2"/>
        <v>0</v>
      </c>
      <c r="L81" s="160">
        <v>15</v>
      </c>
      <c r="M81" s="160">
        <f t="shared" si="3"/>
        <v>0</v>
      </c>
      <c r="N81" s="160">
        <v>0</v>
      </c>
      <c r="O81" s="160">
        <f t="shared" si="4"/>
        <v>0</v>
      </c>
      <c r="P81" s="160">
        <v>0</v>
      </c>
      <c r="Q81" s="160">
        <f t="shared" si="5"/>
        <v>0</v>
      </c>
      <c r="R81" s="160"/>
      <c r="S81" s="160" t="s">
        <v>123</v>
      </c>
      <c r="T81" s="160" t="s">
        <v>123</v>
      </c>
      <c r="U81" s="160">
        <v>0</v>
      </c>
      <c r="V81" s="160">
        <f t="shared" si="6"/>
        <v>0</v>
      </c>
      <c r="W81" s="160"/>
      <c r="X81" s="160" t="s">
        <v>124</v>
      </c>
      <c r="Y81" s="150"/>
      <c r="Z81" s="150"/>
      <c r="AA81" s="150"/>
      <c r="AB81" s="150"/>
      <c r="AC81" s="150"/>
      <c r="AD81" s="150"/>
      <c r="AE81" s="150"/>
      <c r="AF81" s="150"/>
      <c r="AG81" s="150" t="s">
        <v>204</v>
      </c>
      <c r="AH81" s="150"/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</row>
    <row r="82" spans="1:60" outlineLevel="1" x14ac:dyDescent="0.2">
      <c r="A82" s="177">
        <v>34</v>
      </c>
      <c r="B82" s="178" t="s">
        <v>228</v>
      </c>
      <c r="C82" s="188" t="s">
        <v>229</v>
      </c>
      <c r="D82" s="179" t="s">
        <v>186</v>
      </c>
      <c r="E82" s="180">
        <v>1</v>
      </c>
      <c r="F82" s="181"/>
      <c r="G82" s="182">
        <f t="shared" si="0"/>
        <v>0</v>
      </c>
      <c r="H82" s="161"/>
      <c r="I82" s="160">
        <f t="shared" si="1"/>
        <v>0</v>
      </c>
      <c r="J82" s="161"/>
      <c r="K82" s="160">
        <f t="shared" si="2"/>
        <v>0</v>
      </c>
      <c r="L82" s="160">
        <v>15</v>
      </c>
      <c r="M82" s="160">
        <f t="shared" si="3"/>
        <v>0</v>
      </c>
      <c r="N82" s="160">
        <v>0</v>
      </c>
      <c r="O82" s="160">
        <f t="shared" si="4"/>
        <v>0</v>
      </c>
      <c r="P82" s="160">
        <v>0</v>
      </c>
      <c r="Q82" s="160">
        <f t="shared" si="5"/>
        <v>0</v>
      </c>
      <c r="R82" s="160"/>
      <c r="S82" s="160" t="s">
        <v>156</v>
      </c>
      <c r="T82" s="160" t="s">
        <v>157</v>
      </c>
      <c r="U82" s="160">
        <v>0</v>
      </c>
      <c r="V82" s="160">
        <f t="shared" si="6"/>
        <v>0</v>
      </c>
      <c r="W82" s="160"/>
      <c r="X82" s="160" t="s">
        <v>124</v>
      </c>
      <c r="Y82" s="150"/>
      <c r="Z82" s="150"/>
      <c r="AA82" s="150"/>
      <c r="AB82" s="150"/>
      <c r="AC82" s="150"/>
      <c r="AD82" s="150"/>
      <c r="AE82" s="150"/>
      <c r="AF82" s="150"/>
      <c r="AG82" s="150" t="s">
        <v>125</v>
      </c>
      <c r="AH82" s="150"/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</row>
    <row r="83" spans="1:60" ht="22.5" outlineLevel="1" x14ac:dyDescent="0.2">
      <c r="A83" s="177">
        <v>35</v>
      </c>
      <c r="B83" s="178" t="s">
        <v>230</v>
      </c>
      <c r="C83" s="188" t="s">
        <v>231</v>
      </c>
      <c r="D83" s="179" t="s">
        <v>186</v>
      </c>
      <c r="E83" s="180">
        <v>1</v>
      </c>
      <c r="F83" s="181"/>
      <c r="G83" s="182">
        <f t="shared" si="0"/>
        <v>0</v>
      </c>
      <c r="H83" s="161"/>
      <c r="I83" s="160">
        <f t="shared" si="1"/>
        <v>0</v>
      </c>
      <c r="J83" s="161"/>
      <c r="K83" s="160">
        <f t="shared" si="2"/>
        <v>0</v>
      </c>
      <c r="L83" s="160">
        <v>15</v>
      </c>
      <c r="M83" s="160">
        <f t="shared" si="3"/>
        <v>0</v>
      </c>
      <c r="N83" s="160">
        <v>0</v>
      </c>
      <c r="O83" s="160">
        <f t="shared" si="4"/>
        <v>0</v>
      </c>
      <c r="P83" s="160">
        <v>0</v>
      </c>
      <c r="Q83" s="160">
        <f t="shared" si="5"/>
        <v>0</v>
      </c>
      <c r="R83" s="160"/>
      <c r="S83" s="160" t="s">
        <v>156</v>
      </c>
      <c r="T83" s="160" t="s">
        <v>157</v>
      </c>
      <c r="U83" s="160">
        <v>0</v>
      </c>
      <c r="V83" s="160">
        <f t="shared" si="6"/>
        <v>0</v>
      </c>
      <c r="W83" s="160"/>
      <c r="X83" s="160" t="s">
        <v>124</v>
      </c>
      <c r="Y83" s="150"/>
      <c r="Z83" s="150"/>
      <c r="AA83" s="150"/>
      <c r="AB83" s="150"/>
      <c r="AC83" s="150"/>
      <c r="AD83" s="150"/>
      <c r="AE83" s="150"/>
      <c r="AF83" s="150"/>
      <c r="AG83" s="150" t="s">
        <v>125</v>
      </c>
      <c r="AH83" s="150"/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</row>
    <row r="84" spans="1:60" ht="22.5" outlineLevel="1" x14ac:dyDescent="0.2">
      <c r="A84" s="177">
        <v>36</v>
      </c>
      <c r="B84" s="178" t="s">
        <v>232</v>
      </c>
      <c r="C84" s="188" t="s">
        <v>233</v>
      </c>
      <c r="D84" s="179" t="s">
        <v>186</v>
      </c>
      <c r="E84" s="180">
        <v>6</v>
      </c>
      <c r="F84" s="181"/>
      <c r="G84" s="182">
        <f t="shared" si="0"/>
        <v>0</v>
      </c>
      <c r="H84" s="161"/>
      <c r="I84" s="160">
        <f t="shared" si="1"/>
        <v>0</v>
      </c>
      <c r="J84" s="161"/>
      <c r="K84" s="160">
        <f t="shared" si="2"/>
        <v>0</v>
      </c>
      <c r="L84" s="160">
        <v>15</v>
      </c>
      <c r="M84" s="160">
        <f t="shared" si="3"/>
        <v>0</v>
      </c>
      <c r="N84" s="160">
        <v>1.0000000000000001E-5</v>
      </c>
      <c r="O84" s="160">
        <f t="shared" si="4"/>
        <v>0</v>
      </c>
      <c r="P84" s="160">
        <v>0</v>
      </c>
      <c r="Q84" s="160">
        <f t="shared" si="5"/>
        <v>0</v>
      </c>
      <c r="R84" s="160"/>
      <c r="S84" s="160" t="s">
        <v>156</v>
      </c>
      <c r="T84" s="160" t="s">
        <v>157</v>
      </c>
      <c r="U84" s="160">
        <v>0.26</v>
      </c>
      <c r="V84" s="160">
        <f t="shared" si="6"/>
        <v>1.56</v>
      </c>
      <c r="W84" s="160"/>
      <c r="X84" s="160" t="s">
        <v>124</v>
      </c>
      <c r="Y84" s="150"/>
      <c r="Z84" s="150"/>
      <c r="AA84" s="150"/>
      <c r="AB84" s="150"/>
      <c r="AC84" s="150"/>
      <c r="AD84" s="150"/>
      <c r="AE84" s="150"/>
      <c r="AF84" s="150"/>
      <c r="AG84" s="150" t="s">
        <v>125</v>
      </c>
      <c r="AH84" s="150"/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</row>
    <row r="85" spans="1:60" outlineLevel="1" x14ac:dyDescent="0.2">
      <c r="A85" s="177">
        <v>37</v>
      </c>
      <c r="B85" s="178" t="s">
        <v>234</v>
      </c>
      <c r="C85" s="188" t="s">
        <v>235</v>
      </c>
      <c r="D85" s="179" t="s">
        <v>186</v>
      </c>
      <c r="E85" s="180">
        <v>5</v>
      </c>
      <c r="F85" s="181"/>
      <c r="G85" s="182">
        <f t="shared" si="0"/>
        <v>0</v>
      </c>
      <c r="H85" s="161"/>
      <c r="I85" s="160">
        <f t="shared" si="1"/>
        <v>0</v>
      </c>
      <c r="J85" s="161"/>
      <c r="K85" s="160">
        <f t="shared" si="2"/>
        <v>0</v>
      </c>
      <c r="L85" s="160">
        <v>15</v>
      </c>
      <c r="M85" s="160">
        <f t="shared" si="3"/>
        <v>0</v>
      </c>
      <c r="N85" s="160">
        <v>8.0000000000000004E-4</v>
      </c>
      <c r="O85" s="160">
        <f t="shared" si="4"/>
        <v>0</v>
      </c>
      <c r="P85" s="160">
        <v>0</v>
      </c>
      <c r="Q85" s="160">
        <f t="shared" si="5"/>
        <v>0</v>
      </c>
      <c r="R85" s="160" t="s">
        <v>218</v>
      </c>
      <c r="S85" s="160" t="s">
        <v>123</v>
      </c>
      <c r="T85" s="160" t="s">
        <v>123</v>
      </c>
      <c r="U85" s="160">
        <v>0</v>
      </c>
      <c r="V85" s="160">
        <f t="shared" si="6"/>
        <v>0</v>
      </c>
      <c r="W85" s="160"/>
      <c r="X85" s="160" t="s">
        <v>219</v>
      </c>
      <c r="Y85" s="150"/>
      <c r="Z85" s="150"/>
      <c r="AA85" s="150"/>
      <c r="AB85" s="150"/>
      <c r="AC85" s="150"/>
      <c r="AD85" s="150"/>
      <c r="AE85" s="150"/>
      <c r="AF85" s="150"/>
      <c r="AG85" s="150" t="s">
        <v>236</v>
      </c>
      <c r="AH85" s="150"/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</row>
    <row r="86" spans="1:60" ht="22.5" outlineLevel="1" x14ac:dyDescent="0.2">
      <c r="A86" s="177">
        <v>38</v>
      </c>
      <c r="B86" s="178" t="s">
        <v>237</v>
      </c>
      <c r="C86" s="188" t="s">
        <v>238</v>
      </c>
      <c r="D86" s="179" t="s">
        <v>186</v>
      </c>
      <c r="E86" s="180">
        <v>3</v>
      </c>
      <c r="F86" s="181"/>
      <c r="G86" s="182">
        <f t="shared" si="0"/>
        <v>0</v>
      </c>
      <c r="H86" s="161"/>
      <c r="I86" s="160">
        <f t="shared" si="1"/>
        <v>0</v>
      </c>
      <c r="J86" s="161"/>
      <c r="K86" s="160">
        <f t="shared" si="2"/>
        <v>0</v>
      </c>
      <c r="L86" s="160">
        <v>15</v>
      </c>
      <c r="M86" s="160">
        <f t="shared" si="3"/>
        <v>0</v>
      </c>
      <c r="N86" s="160">
        <v>1.4999999999999999E-2</v>
      </c>
      <c r="O86" s="160">
        <f t="shared" si="4"/>
        <v>0.05</v>
      </c>
      <c r="P86" s="160">
        <v>0</v>
      </c>
      <c r="Q86" s="160">
        <f t="shared" si="5"/>
        <v>0</v>
      </c>
      <c r="R86" s="160" t="s">
        <v>218</v>
      </c>
      <c r="S86" s="160" t="s">
        <v>123</v>
      </c>
      <c r="T86" s="160" t="s">
        <v>123</v>
      </c>
      <c r="U86" s="160">
        <v>0</v>
      </c>
      <c r="V86" s="160">
        <f t="shared" si="6"/>
        <v>0</v>
      </c>
      <c r="W86" s="160"/>
      <c r="X86" s="160" t="s">
        <v>219</v>
      </c>
      <c r="Y86" s="150"/>
      <c r="Z86" s="150"/>
      <c r="AA86" s="150"/>
      <c r="AB86" s="150"/>
      <c r="AC86" s="150"/>
      <c r="AD86" s="150"/>
      <c r="AE86" s="150"/>
      <c r="AF86" s="150"/>
      <c r="AG86" s="150" t="s">
        <v>220</v>
      </c>
      <c r="AH86" s="150"/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</row>
    <row r="87" spans="1:60" ht="22.5" outlineLevel="1" x14ac:dyDescent="0.2">
      <c r="A87" s="177">
        <v>39</v>
      </c>
      <c r="B87" s="178" t="s">
        <v>239</v>
      </c>
      <c r="C87" s="188" t="s">
        <v>240</v>
      </c>
      <c r="D87" s="179" t="s">
        <v>186</v>
      </c>
      <c r="E87" s="180">
        <v>2</v>
      </c>
      <c r="F87" s="181"/>
      <c r="G87" s="182">
        <f t="shared" si="0"/>
        <v>0</v>
      </c>
      <c r="H87" s="161"/>
      <c r="I87" s="160">
        <f t="shared" si="1"/>
        <v>0</v>
      </c>
      <c r="J87" s="161"/>
      <c r="K87" s="160">
        <f t="shared" si="2"/>
        <v>0</v>
      </c>
      <c r="L87" s="160">
        <v>15</v>
      </c>
      <c r="M87" s="160">
        <f t="shared" si="3"/>
        <v>0</v>
      </c>
      <c r="N87" s="160">
        <v>0.02</v>
      </c>
      <c r="O87" s="160">
        <f t="shared" si="4"/>
        <v>0.04</v>
      </c>
      <c r="P87" s="160">
        <v>0</v>
      </c>
      <c r="Q87" s="160">
        <f t="shared" si="5"/>
        <v>0</v>
      </c>
      <c r="R87" s="160" t="s">
        <v>218</v>
      </c>
      <c r="S87" s="160" t="s">
        <v>123</v>
      </c>
      <c r="T87" s="160" t="s">
        <v>123</v>
      </c>
      <c r="U87" s="160">
        <v>0</v>
      </c>
      <c r="V87" s="160">
        <f t="shared" si="6"/>
        <v>0</v>
      </c>
      <c r="W87" s="160"/>
      <c r="X87" s="160" t="s">
        <v>219</v>
      </c>
      <c r="Y87" s="150"/>
      <c r="Z87" s="150"/>
      <c r="AA87" s="150"/>
      <c r="AB87" s="150"/>
      <c r="AC87" s="150"/>
      <c r="AD87" s="150"/>
      <c r="AE87" s="150"/>
      <c r="AF87" s="150"/>
      <c r="AG87" s="150" t="s">
        <v>220</v>
      </c>
      <c r="AH87" s="150"/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</row>
    <row r="88" spans="1:60" ht="22.5" outlineLevel="1" x14ac:dyDescent="0.2">
      <c r="A88" s="177">
        <v>40</v>
      </c>
      <c r="B88" s="178" t="s">
        <v>241</v>
      </c>
      <c r="C88" s="188" t="s">
        <v>242</v>
      </c>
      <c r="D88" s="179" t="s">
        <v>186</v>
      </c>
      <c r="E88" s="180">
        <v>3</v>
      </c>
      <c r="F88" s="181"/>
      <c r="G88" s="182">
        <f t="shared" si="0"/>
        <v>0</v>
      </c>
      <c r="H88" s="161"/>
      <c r="I88" s="160">
        <f t="shared" si="1"/>
        <v>0</v>
      </c>
      <c r="J88" s="161"/>
      <c r="K88" s="160">
        <f t="shared" si="2"/>
        <v>0</v>
      </c>
      <c r="L88" s="160">
        <v>15</v>
      </c>
      <c r="M88" s="160">
        <f t="shared" si="3"/>
        <v>0</v>
      </c>
      <c r="N88" s="160">
        <v>1.6E-2</v>
      </c>
      <c r="O88" s="160">
        <f t="shared" si="4"/>
        <v>0.05</v>
      </c>
      <c r="P88" s="160">
        <v>0</v>
      </c>
      <c r="Q88" s="160">
        <f t="shared" si="5"/>
        <v>0</v>
      </c>
      <c r="R88" s="160" t="s">
        <v>218</v>
      </c>
      <c r="S88" s="160" t="s">
        <v>123</v>
      </c>
      <c r="T88" s="160" t="s">
        <v>123</v>
      </c>
      <c r="U88" s="160">
        <v>0</v>
      </c>
      <c r="V88" s="160">
        <f t="shared" si="6"/>
        <v>0</v>
      </c>
      <c r="W88" s="160"/>
      <c r="X88" s="160" t="s">
        <v>219</v>
      </c>
      <c r="Y88" s="150"/>
      <c r="Z88" s="150"/>
      <c r="AA88" s="150"/>
      <c r="AB88" s="150"/>
      <c r="AC88" s="150"/>
      <c r="AD88" s="150"/>
      <c r="AE88" s="150"/>
      <c r="AF88" s="150"/>
      <c r="AG88" s="150" t="s">
        <v>220</v>
      </c>
      <c r="AH88" s="150"/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</row>
    <row r="89" spans="1:60" ht="22.5" outlineLevel="1" x14ac:dyDescent="0.2">
      <c r="A89" s="171">
        <v>41</v>
      </c>
      <c r="B89" s="172" t="s">
        <v>243</v>
      </c>
      <c r="C89" s="186" t="s">
        <v>244</v>
      </c>
      <c r="D89" s="173" t="s">
        <v>186</v>
      </c>
      <c r="E89" s="174">
        <v>2</v>
      </c>
      <c r="F89" s="175"/>
      <c r="G89" s="176">
        <f t="shared" si="0"/>
        <v>0</v>
      </c>
      <c r="H89" s="161"/>
      <c r="I89" s="160">
        <f t="shared" si="1"/>
        <v>0</v>
      </c>
      <c r="J89" s="161"/>
      <c r="K89" s="160">
        <f t="shared" si="2"/>
        <v>0</v>
      </c>
      <c r="L89" s="160">
        <v>15</v>
      </c>
      <c r="M89" s="160">
        <f t="shared" si="3"/>
        <v>0</v>
      </c>
      <c r="N89" s="160">
        <v>1.6E-2</v>
      </c>
      <c r="O89" s="160">
        <f t="shared" si="4"/>
        <v>0.03</v>
      </c>
      <c r="P89" s="160">
        <v>0</v>
      </c>
      <c r="Q89" s="160">
        <f t="shared" si="5"/>
        <v>0</v>
      </c>
      <c r="R89" s="160" t="s">
        <v>218</v>
      </c>
      <c r="S89" s="160" t="s">
        <v>123</v>
      </c>
      <c r="T89" s="160" t="s">
        <v>123</v>
      </c>
      <c r="U89" s="160">
        <v>0</v>
      </c>
      <c r="V89" s="160">
        <f t="shared" si="6"/>
        <v>0</v>
      </c>
      <c r="W89" s="160"/>
      <c r="X89" s="160" t="s">
        <v>219</v>
      </c>
      <c r="Y89" s="150"/>
      <c r="Z89" s="150"/>
      <c r="AA89" s="150"/>
      <c r="AB89" s="150"/>
      <c r="AC89" s="150"/>
      <c r="AD89" s="150"/>
      <c r="AE89" s="150"/>
      <c r="AF89" s="150"/>
      <c r="AG89" s="150" t="s">
        <v>220</v>
      </c>
      <c r="AH89" s="150"/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/>
      <c r="BF89" s="150"/>
      <c r="BG89" s="150"/>
      <c r="BH89" s="150"/>
    </row>
    <row r="90" spans="1:60" outlineLevel="1" x14ac:dyDescent="0.2">
      <c r="A90" s="157">
        <v>42</v>
      </c>
      <c r="B90" s="158" t="s">
        <v>245</v>
      </c>
      <c r="C90" s="189" t="s">
        <v>246</v>
      </c>
      <c r="D90" s="159" t="s">
        <v>0</v>
      </c>
      <c r="E90" s="183"/>
      <c r="F90" s="161"/>
      <c r="G90" s="160">
        <f t="shared" si="0"/>
        <v>0</v>
      </c>
      <c r="H90" s="161"/>
      <c r="I90" s="160">
        <f t="shared" si="1"/>
        <v>0</v>
      </c>
      <c r="J90" s="161"/>
      <c r="K90" s="160">
        <f t="shared" si="2"/>
        <v>0</v>
      </c>
      <c r="L90" s="160">
        <v>15</v>
      </c>
      <c r="M90" s="160">
        <f t="shared" si="3"/>
        <v>0</v>
      </c>
      <c r="N90" s="160">
        <v>0</v>
      </c>
      <c r="O90" s="160">
        <f t="shared" si="4"/>
        <v>0</v>
      </c>
      <c r="P90" s="160">
        <v>0</v>
      </c>
      <c r="Q90" s="160">
        <f t="shared" si="5"/>
        <v>0</v>
      </c>
      <c r="R90" s="160"/>
      <c r="S90" s="160" t="s">
        <v>123</v>
      </c>
      <c r="T90" s="160" t="s">
        <v>123</v>
      </c>
      <c r="U90" s="160">
        <v>0</v>
      </c>
      <c r="V90" s="160">
        <f t="shared" si="6"/>
        <v>0</v>
      </c>
      <c r="W90" s="160"/>
      <c r="X90" s="160" t="s">
        <v>198</v>
      </c>
      <c r="Y90" s="150"/>
      <c r="Z90" s="150"/>
      <c r="AA90" s="150"/>
      <c r="AB90" s="150"/>
      <c r="AC90" s="150"/>
      <c r="AD90" s="150"/>
      <c r="AE90" s="150"/>
      <c r="AF90" s="150"/>
      <c r="AG90" s="150" t="s">
        <v>199</v>
      </c>
      <c r="AH90" s="150"/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</row>
    <row r="91" spans="1:60" x14ac:dyDescent="0.2">
      <c r="A91" s="165" t="s">
        <v>118</v>
      </c>
      <c r="B91" s="166" t="s">
        <v>78</v>
      </c>
      <c r="C91" s="185" t="s">
        <v>79</v>
      </c>
      <c r="D91" s="167"/>
      <c r="E91" s="168"/>
      <c r="F91" s="169"/>
      <c r="G91" s="170">
        <f>SUMIF(AG92:AG104,"&lt;&gt;NOR",G92:G104)</f>
        <v>0</v>
      </c>
      <c r="H91" s="164"/>
      <c r="I91" s="164">
        <f>SUM(I92:I104)</f>
        <v>0</v>
      </c>
      <c r="J91" s="164"/>
      <c r="K91" s="164">
        <f>SUM(K92:K104)</f>
        <v>0</v>
      </c>
      <c r="L91" s="164"/>
      <c r="M91" s="164">
        <f>SUM(M92:M104)</f>
        <v>0</v>
      </c>
      <c r="N91" s="164"/>
      <c r="O91" s="164">
        <f>SUM(O92:O104)</f>
        <v>0.18000000000000002</v>
      </c>
      <c r="P91" s="164"/>
      <c r="Q91" s="164">
        <f>SUM(Q92:Q104)</f>
        <v>0</v>
      </c>
      <c r="R91" s="164"/>
      <c r="S91" s="164"/>
      <c r="T91" s="164"/>
      <c r="U91" s="164"/>
      <c r="V91" s="164">
        <f>SUM(V92:V104)</f>
        <v>24.15</v>
      </c>
      <c r="W91" s="164"/>
      <c r="X91" s="164"/>
      <c r="AG91" t="s">
        <v>119</v>
      </c>
    </row>
    <row r="92" spans="1:60" ht="22.5" outlineLevel="1" x14ac:dyDescent="0.2">
      <c r="A92" s="171">
        <v>43</v>
      </c>
      <c r="B92" s="172" t="s">
        <v>247</v>
      </c>
      <c r="C92" s="186" t="s">
        <v>248</v>
      </c>
      <c r="D92" s="173" t="s">
        <v>249</v>
      </c>
      <c r="E92" s="174">
        <v>40.700000000000003</v>
      </c>
      <c r="F92" s="175"/>
      <c r="G92" s="176">
        <f>ROUND(E92*F92,2)</f>
        <v>0</v>
      </c>
      <c r="H92" s="161"/>
      <c r="I92" s="160">
        <f>ROUND(E92*H92,2)</f>
        <v>0</v>
      </c>
      <c r="J92" s="161"/>
      <c r="K92" s="160">
        <f>ROUND(E92*J92,2)</f>
        <v>0</v>
      </c>
      <c r="L92" s="160">
        <v>15</v>
      </c>
      <c r="M92" s="160">
        <f>G92*(1+L92/100)</f>
        <v>0</v>
      </c>
      <c r="N92" s="160">
        <v>8.0000000000000007E-5</v>
      </c>
      <c r="O92" s="160">
        <f>ROUND(E92*N92,2)</f>
        <v>0</v>
      </c>
      <c r="P92" s="160">
        <v>0</v>
      </c>
      <c r="Q92" s="160">
        <f>ROUND(E92*P92,2)</f>
        <v>0</v>
      </c>
      <c r="R92" s="160"/>
      <c r="S92" s="160" t="s">
        <v>123</v>
      </c>
      <c r="T92" s="160" t="s">
        <v>123</v>
      </c>
      <c r="U92" s="160">
        <v>0.14000000000000001</v>
      </c>
      <c r="V92" s="160">
        <f>ROUND(E92*U92,2)</f>
        <v>5.7</v>
      </c>
      <c r="W92" s="160"/>
      <c r="X92" s="160" t="s">
        <v>124</v>
      </c>
      <c r="Y92" s="150"/>
      <c r="Z92" s="150"/>
      <c r="AA92" s="150"/>
      <c r="AB92" s="150"/>
      <c r="AC92" s="150"/>
      <c r="AD92" s="150"/>
      <c r="AE92" s="150"/>
      <c r="AF92" s="150"/>
      <c r="AG92" s="150" t="s">
        <v>125</v>
      </c>
      <c r="AH92" s="150"/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</row>
    <row r="93" spans="1:60" outlineLevel="1" x14ac:dyDescent="0.2">
      <c r="A93" s="157"/>
      <c r="B93" s="158"/>
      <c r="C93" s="187" t="s">
        <v>250</v>
      </c>
      <c r="D93" s="162"/>
      <c r="E93" s="163">
        <v>5.4</v>
      </c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  <c r="Y93" s="150"/>
      <c r="Z93" s="150"/>
      <c r="AA93" s="150"/>
      <c r="AB93" s="150"/>
      <c r="AC93" s="150"/>
      <c r="AD93" s="150"/>
      <c r="AE93" s="150"/>
      <c r="AF93" s="150"/>
      <c r="AG93" s="150" t="s">
        <v>127</v>
      </c>
      <c r="AH93" s="150">
        <v>0</v>
      </c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</row>
    <row r="94" spans="1:60" outlineLevel="1" x14ac:dyDescent="0.2">
      <c r="A94" s="157"/>
      <c r="B94" s="158"/>
      <c r="C94" s="187" t="s">
        <v>251</v>
      </c>
      <c r="D94" s="162"/>
      <c r="E94" s="163">
        <v>19.2</v>
      </c>
      <c r="F94" s="160"/>
      <c r="G94" s="160"/>
      <c r="H94" s="160"/>
      <c r="I94" s="160"/>
      <c r="J94" s="160"/>
      <c r="K94" s="160"/>
      <c r="L94" s="160"/>
      <c r="M94" s="160"/>
      <c r="N94" s="160"/>
      <c r="O94" s="160"/>
      <c r="P94" s="160"/>
      <c r="Q94" s="160"/>
      <c r="R94" s="160"/>
      <c r="S94" s="160"/>
      <c r="T94" s="160"/>
      <c r="U94" s="160"/>
      <c r="V94" s="160"/>
      <c r="W94" s="160"/>
      <c r="X94" s="160"/>
      <c r="Y94" s="150"/>
      <c r="Z94" s="150"/>
      <c r="AA94" s="150"/>
      <c r="AB94" s="150"/>
      <c r="AC94" s="150"/>
      <c r="AD94" s="150"/>
      <c r="AE94" s="150"/>
      <c r="AF94" s="150"/>
      <c r="AG94" s="150" t="s">
        <v>127</v>
      </c>
      <c r="AH94" s="150">
        <v>0</v>
      </c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50"/>
      <c r="BB94" s="150"/>
      <c r="BC94" s="150"/>
      <c r="BD94" s="150"/>
      <c r="BE94" s="150"/>
      <c r="BF94" s="150"/>
      <c r="BG94" s="150"/>
      <c r="BH94" s="150"/>
    </row>
    <row r="95" spans="1:60" outlineLevel="1" x14ac:dyDescent="0.2">
      <c r="A95" s="157"/>
      <c r="B95" s="158"/>
      <c r="C95" s="187" t="s">
        <v>252</v>
      </c>
      <c r="D95" s="162"/>
      <c r="E95" s="163">
        <v>13.5</v>
      </c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  <c r="Y95" s="150"/>
      <c r="Z95" s="150"/>
      <c r="AA95" s="150"/>
      <c r="AB95" s="150"/>
      <c r="AC95" s="150"/>
      <c r="AD95" s="150"/>
      <c r="AE95" s="150"/>
      <c r="AF95" s="150"/>
      <c r="AG95" s="150" t="s">
        <v>127</v>
      </c>
      <c r="AH95" s="150">
        <v>0</v>
      </c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</row>
    <row r="96" spans="1:60" outlineLevel="1" x14ac:dyDescent="0.2">
      <c r="A96" s="157"/>
      <c r="B96" s="158"/>
      <c r="C96" s="187" t="s">
        <v>253</v>
      </c>
      <c r="D96" s="162"/>
      <c r="E96" s="163">
        <v>2.6</v>
      </c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  <c r="Y96" s="150"/>
      <c r="Z96" s="150"/>
      <c r="AA96" s="150"/>
      <c r="AB96" s="150"/>
      <c r="AC96" s="150"/>
      <c r="AD96" s="150"/>
      <c r="AE96" s="150"/>
      <c r="AF96" s="150"/>
      <c r="AG96" s="150" t="s">
        <v>127</v>
      </c>
      <c r="AH96" s="150">
        <v>0</v>
      </c>
      <c r="AI96" s="150"/>
      <c r="AJ96" s="150"/>
      <c r="AK96" s="150"/>
      <c r="AL96" s="150"/>
      <c r="AM96" s="150"/>
      <c r="AN96" s="150"/>
      <c r="AO96" s="150"/>
      <c r="AP96" s="150"/>
      <c r="AQ96" s="150"/>
      <c r="AR96" s="150"/>
      <c r="AS96" s="150"/>
      <c r="AT96" s="150"/>
      <c r="AU96" s="150"/>
      <c r="AV96" s="150"/>
      <c r="AW96" s="150"/>
      <c r="AX96" s="150"/>
      <c r="AY96" s="150"/>
      <c r="AZ96" s="150"/>
      <c r="BA96" s="150"/>
      <c r="BB96" s="150"/>
      <c r="BC96" s="150"/>
      <c r="BD96" s="150"/>
      <c r="BE96" s="150"/>
      <c r="BF96" s="150"/>
      <c r="BG96" s="150"/>
      <c r="BH96" s="150"/>
    </row>
    <row r="97" spans="1:60" ht="22.5" outlineLevel="1" x14ac:dyDescent="0.2">
      <c r="A97" s="171">
        <v>44</v>
      </c>
      <c r="B97" s="172" t="s">
        <v>254</v>
      </c>
      <c r="C97" s="186" t="s">
        <v>255</v>
      </c>
      <c r="D97" s="173" t="s">
        <v>122</v>
      </c>
      <c r="E97" s="174">
        <v>41</v>
      </c>
      <c r="F97" s="175"/>
      <c r="G97" s="176">
        <f>ROUND(E97*F97,2)</f>
        <v>0</v>
      </c>
      <c r="H97" s="161"/>
      <c r="I97" s="160">
        <f>ROUND(E97*H97,2)</f>
        <v>0</v>
      </c>
      <c r="J97" s="161"/>
      <c r="K97" s="160">
        <f>ROUND(E97*J97,2)</f>
        <v>0</v>
      </c>
      <c r="L97" s="160">
        <v>15</v>
      </c>
      <c r="M97" s="160">
        <f>G97*(1+L97/100)</f>
        <v>0</v>
      </c>
      <c r="N97" s="160">
        <v>3.3E-4</v>
      </c>
      <c r="O97" s="160">
        <f>ROUND(E97*N97,2)</f>
        <v>0.01</v>
      </c>
      <c r="P97" s="160">
        <v>0</v>
      </c>
      <c r="Q97" s="160">
        <f>ROUND(E97*P97,2)</f>
        <v>0</v>
      </c>
      <c r="R97" s="160"/>
      <c r="S97" s="160" t="s">
        <v>123</v>
      </c>
      <c r="T97" s="160" t="s">
        <v>123</v>
      </c>
      <c r="U97" s="160">
        <v>0.45</v>
      </c>
      <c r="V97" s="160">
        <f>ROUND(E97*U97,2)</f>
        <v>18.45</v>
      </c>
      <c r="W97" s="160"/>
      <c r="X97" s="160" t="s">
        <v>124</v>
      </c>
      <c r="Y97" s="150"/>
      <c r="Z97" s="150"/>
      <c r="AA97" s="150"/>
      <c r="AB97" s="150"/>
      <c r="AC97" s="150"/>
      <c r="AD97" s="150"/>
      <c r="AE97" s="150"/>
      <c r="AF97" s="150"/>
      <c r="AG97" s="150" t="s">
        <v>125</v>
      </c>
      <c r="AH97" s="150"/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0"/>
      <c r="AT97" s="150"/>
      <c r="AU97" s="150"/>
      <c r="AV97" s="150"/>
      <c r="AW97" s="150"/>
      <c r="AX97" s="150"/>
      <c r="AY97" s="150"/>
      <c r="AZ97" s="150"/>
      <c r="BA97" s="150"/>
      <c r="BB97" s="150"/>
      <c r="BC97" s="150"/>
      <c r="BD97" s="150"/>
      <c r="BE97" s="150"/>
      <c r="BF97" s="150"/>
      <c r="BG97" s="150"/>
      <c r="BH97" s="150"/>
    </row>
    <row r="98" spans="1:60" outlineLevel="1" x14ac:dyDescent="0.2">
      <c r="A98" s="157"/>
      <c r="B98" s="158"/>
      <c r="C98" s="187" t="s">
        <v>148</v>
      </c>
      <c r="D98" s="162"/>
      <c r="E98" s="163">
        <v>4.9000000000000004</v>
      </c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  <c r="Y98" s="150"/>
      <c r="Z98" s="150"/>
      <c r="AA98" s="150"/>
      <c r="AB98" s="150"/>
      <c r="AC98" s="150"/>
      <c r="AD98" s="150"/>
      <c r="AE98" s="150"/>
      <c r="AF98" s="150"/>
      <c r="AG98" s="150" t="s">
        <v>127</v>
      </c>
      <c r="AH98" s="150">
        <v>0</v>
      </c>
      <c r="AI98" s="150"/>
      <c r="AJ98" s="150"/>
      <c r="AK98" s="150"/>
      <c r="AL98" s="150"/>
      <c r="AM98" s="150"/>
      <c r="AN98" s="150"/>
      <c r="AO98" s="150"/>
      <c r="AP98" s="150"/>
      <c r="AQ98" s="150"/>
      <c r="AR98" s="150"/>
      <c r="AS98" s="150"/>
      <c r="AT98" s="150"/>
      <c r="AU98" s="150"/>
      <c r="AV98" s="150"/>
      <c r="AW98" s="150"/>
      <c r="AX98" s="150"/>
      <c r="AY98" s="150"/>
      <c r="AZ98" s="150"/>
      <c r="BA98" s="150"/>
      <c r="BB98" s="150"/>
      <c r="BC98" s="150"/>
      <c r="BD98" s="150"/>
      <c r="BE98" s="150"/>
      <c r="BF98" s="150"/>
      <c r="BG98" s="150"/>
      <c r="BH98" s="150"/>
    </row>
    <row r="99" spans="1:60" outlineLevel="1" x14ac:dyDescent="0.2">
      <c r="A99" s="157"/>
      <c r="B99" s="158"/>
      <c r="C99" s="187" t="s">
        <v>144</v>
      </c>
      <c r="D99" s="162"/>
      <c r="E99" s="163">
        <v>21.7</v>
      </c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  <c r="Y99" s="150"/>
      <c r="Z99" s="150"/>
      <c r="AA99" s="150"/>
      <c r="AB99" s="150"/>
      <c r="AC99" s="150"/>
      <c r="AD99" s="150"/>
      <c r="AE99" s="150"/>
      <c r="AF99" s="150"/>
      <c r="AG99" s="150" t="s">
        <v>127</v>
      </c>
      <c r="AH99" s="150">
        <v>0</v>
      </c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0"/>
      <c r="AT99" s="150"/>
      <c r="AU99" s="150"/>
      <c r="AV99" s="150"/>
      <c r="AW99" s="150"/>
      <c r="AX99" s="150"/>
      <c r="AY99" s="150"/>
      <c r="AZ99" s="150"/>
      <c r="BA99" s="150"/>
      <c r="BB99" s="150"/>
      <c r="BC99" s="150"/>
      <c r="BD99" s="150"/>
      <c r="BE99" s="150"/>
      <c r="BF99" s="150"/>
      <c r="BG99" s="150"/>
      <c r="BH99" s="150"/>
    </row>
    <row r="100" spans="1:60" outlineLevel="1" x14ac:dyDescent="0.2">
      <c r="A100" s="157"/>
      <c r="B100" s="158"/>
      <c r="C100" s="187" t="s">
        <v>151</v>
      </c>
      <c r="D100" s="162"/>
      <c r="E100" s="163">
        <v>13.8</v>
      </c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  <c r="Y100" s="150"/>
      <c r="Z100" s="150"/>
      <c r="AA100" s="150"/>
      <c r="AB100" s="150"/>
      <c r="AC100" s="150"/>
      <c r="AD100" s="150"/>
      <c r="AE100" s="150"/>
      <c r="AF100" s="150"/>
      <c r="AG100" s="150" t="s">
        <v>127</v>
      </c>
      <c r="AH100" s="150">
        <v>0</v>
      </c>
      <c r="AI100" s="150"/>
      <c r="AJ100" s="150"/>
      <c r="AK100" s="150"/>
      <c r="AL100" s="150"/>
      <c r="AM100" s="150"/>
      <c r="AN100" s="150"/>
      <c r="AO100" s="150"/>
      <c r="AP100" s="150"/>
      <c r="AQ100" s="150"/>
      <c r="AR100" s="150"/>
      <c r="AS100" s="150"/>
      <c r="AT100" s="150"/>
      <c r="AU100" s="150"/>
      <c r="AV100" s="150"/>
      <c r="AW100" s="150"/>
      <c r="AX100" s="150"/>
      <c r="AY100" s="150"/>
      <c r="AZ100" s="150"/>
      <c r="BA100" s="150"/>
      <c r="BB100" s="150"/>
      <c r="BC100" s="150"/>
      <c r="BD100" s="150"/>
      <c r="BE100" s="150"/>
      <c r="BF100" s="150"/>
      <c r="BG100" s="150"/>
      <c r="BH100" s="150"/>
    </row>
    <row r="101" spans="1:60" outlineLevel="1" x14ac:dyDescent="0.2">
      <c r="A101" s="157"/>
      <c r="B101" s="158"/>
      <c r="C101" s="187" t="s">
        <v>152</v>
      </c>
      <c r="D101" s="162"/>
      <c r="E101" s="163">
        <v>0.6</v>
      </c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  <c r="Y101" s="150"/>
      <c r="Z101" s="150"/>
      <c r="AA101" s="150"/>
      <c r="AB101" s="150"/>
      <c r="AC101" s="150"/>
      <c r="AD101" s="150"/>
      <c r="AE101" s="150"/>
      <c r="AF101" s="150"/>
      <c r="AG101" s="150" t="s">
        <v>127</v>
      </c>
      <c r="AH101" s="150">
        <v>0</v>
      </c>
      <c r="AI101" s="150"/>
      <c r="AJ101" s="150"/>
      <c r="AK101" s="150"/>
      <c r="AL101" s="150"/>
      <c r="AM101" s="150"/>
      <c r="AN101" s="150"/>
      <c r="AO101" s="150"/>
      <c r="AP101" s="150"/>
      <c r="AQ101" s="150"/>
      <c r="AR101" s="150"/>
      <c r="AS101" s="150"/>
      <c r="AT101" s="150"/>
      <c r="AU101" s="150"/>
      <c r="AV101" s="150"/>
      <c r="AW101" s="150"/>
      <c r="AX101" s="150"/>
      <c r="AY101" s="150"/>
      <c r="AZ101" s="150"/>
      <c r="BA101" s="150"/>
      <c r="BB101" s="150"/>
      <c r="BC101" s="150"/>
      <c r="BD101" s="150"/>
      <c r="BE101" s="150"/>
      <c r="BF101" s="150"/>
      <c r="BG101" s="150"/>
      <c r="BH101" s="150"/>
    </row>
    <row r="102" spans="1:60" ht="22.5" outlineLevel="1" x14ac:dyDescent="0.2">
      <c r="A102" s="171">
        <v>45</v>
      </c>
      <c r="B102" s="172" t="s">
        <v>256</v>
      </c>
      <c r="C102" s="186" t="s">
        <v>257</v>
      </c>
      <c r="D102" s="173" t="s">
        <v>122</v>
      </c>
      <c r="E102" s="174">
        <v>47.15</v>
      </c>
      <c r="F102" s="175"/>
      <c r="G102" s="176">
        <f>ROUND(E102*F102,2)</f>
        <v>0</v>
      </c>
      <c r="H102" s="161"/>
      <c r="I102" s="160">
        <f>ROUND(E102*H102,2)</f>
        <v>0</v>
      </c>
      <c r="J102" s="161"/>
      <c r="K102" s="160">
        <f>ROUND(E102*J102,2)</f>
        <v>0</v>
      </c>
      <c r="L102" s="160">
        <v>15</v>
      </c>
      <c r="M102" s="160">
        <f>G102*(1+L102/100)</f>
        <v>0</v>
      </c>
      <c r="N102" s="160">
        <v>3.5300000000000002E-3</v>
      </c>
      <c r="O102" s="160">
        <f>ROUND(E102*N102,2)</f>
        <v>0.17</v>
      </c>
      <c r="P102" s="160">
        <v>0</v>
      </c>
      <c r="Q102" s="160">
        <f>ROUND(E102*P102,2)</f>
        <v>0</v>
      </c>
      <c r="R102" s="160" t="s">
        <v>218</v>
      </c>
      <c r="S102" s="160" t="s">
        <v>123</v>
      </c>
      <c r="T102" s="160" t="s">
        <v>123</v>
      </c>
      <c r="U102" s="160">
        <v>0</v>
      </c>
      <c r="V102" s="160">
        <f>ROUND(E102*U102,2)</f>
        <v>0</v>
      </c>
      <c r="W102" s="160"/>
      <c r="X102" s="160" t="s">
        <v>219</v>
      </c>
      <c r="Y102" s="150"/>
      <c r="Z102" s="150"/>
      <c r="AA102" s="150"/>
      <c r="AB102" s="150"/>
      <c r="AC102" s="150"/>
      <c r="AD102" s="150"/>
      <c r="AE102" s="150"/>
      <c r="AF102" s="150"/>
      <c r="AG102" s="150" t="s">
        <v>220</v>
      </c>
      <c r="AH102" s="150"/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  <c r="AT102" s="150"/>
      <c r="AU102" s="150"/>
      <c r="AV102" s="150"/>
      <c r="AW102" s="150"/>
      <c r="AX102" s="150"/>
      <c r="AY102" s="150"/>
      <c r="AZ102" s="150"/>
      <c r="BA102" s="150"/>
      <c r="BB102" s="150"/>
      <c r="BC102" s="150"/>
      <c r="BD102" s="150"/>
      <c r="BE102" s="150"/>
      <c r="BF102" s="150"/>
      <c r="BG102" s="150"/>
      <c r="BH102" s="150"/>
    </row>
    <row r="103" spans="1:60" outlineLevel="1" x14ac:dyDescent="0.2">
      <c r="A103" s="157"/>
      <c r="B103" s="158"/>
      <c r="C103" s="187" t="s">
        <v>258</v>
      </c>
      <c r="D103" s="162"/>
      <c r="E103" s="163">
        <v>47.15</v>
      </c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  <c r="Y103" s="150"/>
      <c r="Z103" s="150"/>
      <c r="AA103" s="150"/>
      <c r="AB103" s="150"/>
      <c r="AC103" s="150"/>
      <c r="AD103" s="150"/>
      <c r="AE103" s="150"/>
      <c r="AF103" s="150"/>
      <c r="AG103" s="150" t="s">
        <v>127</v>
      </c>
      <c r="AH103" s="150">
        <v>5</v>
      </c>
      <c r="AI103" s="150"/>
      <c r="AJ103" s="150"/>
      <c r="AK103" s="150"/>
      <c r="AL103" s="150"/>
      <c r="AM103" s="150"/>
      <c r="AN103" s="150"/>
      <c r="AO103" s="150"/>
      <c r="AP103" s="150"/>
      <c r="AQ103" s="150"/>
      <c r="AR103" s="150"/>
      <c r="AS103" s="150"/>
      <c r="AT103" s="150"/>
      <c r="AU103" s="150"/>
      <c r="AV103" s="150"/>
      <c r="AW103" s="150"/>
      <c r="AX103" s="150"/>
      <c r="AY103" s="150"/>
      <c r="AZ103" s="150"/>
      <c r="BA103" s="150"/>
      <c r="BB103" s="150"/>
      <c r="BC103" s="150"/>
      <c r="BD103" s="150"/>
      <c r="BE103" s="150"/>
      <c r="BF103" s="150"/>
      <c r="BG103" s="150"/>
      <c r="BH103" s="150"/>
    </row>
    <row r="104" spans="1:60" outlineLevel="1" x14ac:dyDescent="0.2">
      <c r="A104" s="157">
        <v>46</v>
      </c>
      <c r="B104" s="158" t="s">
        <v>259</v>
      </c>
      <c r="C104" s="189" t="s">
        <v>260</v>
      </c>
      <c r="D104" s="159" t="s">
        <v>0</v>
      </c>
      <c r="E104" s="183"/>
      <c r="F104" s="161"/>
      <c r="G104" s="160">
        <f>ROUND(E104*F104,2)</f>
        <v>0</v>
      </c>
      <c r="H104" s="161"/>
      <c r="I104" s="160">
        <f>ROUND(E104*H104,2)</f>
        <v>0</v>
      </c>
      <c r="J104" s="161"/>
      <c r="K104" s="160">
        <f>ROUND(E104*J104,2)</f>
        <v>0</v>
      </c>
      <c r="L104" s="160">
        <v>15</v>
      </c>
      <c r="M104" s="160">
        <f>G104*(1+L104/100)</f>
        <v>0</v>
      </c>
      <c r="N104" s="160">
        <v>0</v>
      </c>
      <c r="O104" s="160">
        <f>ROUND(E104*N104,2)</f>
        <v>0</v>
      </c>
      <c r="P104" s="160">
        <v>0</v>
      </c>
      <c r="Q104" s="160">
        <f>ROUND(E104*P104,2)</f>
        <v>0</v>
      </c>
      <c r="R104" s="160"/>
      <c r="S104" s="160" t="s">
        <v>123</v>
      </c>
      <c r="T104" s="160" t="s">
        <v>123</v>
      </c>
      <c r="U104" s="160">
        <v>0</v>
      </c>
      <c r="V104" s="160">
        <f>ROUND(E104*U104,2)</f>
        <v>0</v>
      </c>
      <c r="W104" s="160"/>
      <c r="X104" s="160" t="s">
        <v>198</v>
      </c>
      <c r="Y104" s="150"/>
      <c r="Z104" s="150"/>
      <c r="AA104" s="150"/>
      <c r="AB104" s="150"/>
      <c r="AC104" s="150"/>
      <c r="AD104" s="150"/>
      <c r="AE104" s="150"/>
      <c r="AF104" s="150"/>
      <c r="AG104" s="150" t="s">
        <v>199</v>
      </c>
      <c r="AH104" s="150"/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  <c r="AU104" s="150"/>
      <c r="AV104" s="150"/>
      <c r="AW104" s="150"/>
      <c r="AX104" s="150"/>
      <c r="AY104" s="150"/>
      <c r="AZ104" s="150"/>
      <c r="BA104" s="150"/>
      <c r="BB104" s="150"/>
      <c r="BC104" s="150"/>
      <c r="BD104" s="150"/>
      <c r="BE104" s="150"/>
      <c r="BF104" s="150"/>
      <c r="BG104" s="150"/>
      <c r="BH104" s="150"/>
    </row>
    <row r="105" spans="1:60" x14ac:dyDescent="0.2">
      <c r="A105" s="165" t="s">
        <v>118</v>
      </c>
      <c r="B105" s="166" t="s">
        <v>80</v>
      </c>
      <c r="C105" s="185" t="s">
        <v>81</v>
      </c>
      <c r="D105" s="167"/>
      <c r="E105" s="168"/>
      <c r="F105" s="169"/>
      <c r="G105" s="170">
        <f>SUMIF(AG106:AG108,"&lt;&gt;NOR",G106:G108)</f>
        <v>0</v>
      </c>
      <c r="H105" s="164"/>
      <c r="I105" s="164">
        <f>SUM(I106:I108)</f>
        <v>0</v>
      </c>
      <c r="J105" s="164"/>
      <c r="K105" s="164">
        <f>SUM(K106:K108)</f>
        <v>0</v>
      </c>
      <c r="L105" s="164"/>
      <c r="M105" s="164">
        <f>SUM(M106:M108)</f>
        <v>0</v>
      </c>
      <c r="N105" s="164"/>
      <c r="O105" s="164">
        <f>SUM(O106:O108)</f>
        <v>0.01</v>
      </c>
      <c r="P105" s="164"/>
      <c r="Q105" s="164">
        <f>SUM(Q106:Q108)</f>
        <v>0</v>
      </c>
      <c r="R105" s="164"/>
      <c r="S105" s="164"/>
      <c r="T105" s="164"/>
      <c r="U105" s="164"/>
      <c r="V105" s="164">
        <f>SUM(V106:V108)</f>
        <v>1.59</v>
      </c>
      <c r="W105" s="164"/>
      <c r="X105" s="164"/>
      <c r="AG105" t="s">
        <v>119</v>
      </c>
    </row>
    <row r="106" spans="1:60" outlineLevel="1" x14ac:dyDescent="0.2">
      <c r="A106" s="171">
        <v>47</v>
      </c>
      <c r="B106" s="172" t="s">
        <v>261</v>
      </c>
      <c r="C106" s="186" t="s">
        <v>262</v>
      </c>
      <c r="D106" s="173" t="s">
        <v>122</v>
      </c>
      <c r="E106" s="174">
        <v>10.584</v>
      </c>
      <c r="F106" s="175"/>
      <c r="G106" s="176">
        <f>ROUND(E106*F106,2)</f>
        <v>0</v>
      </c>
      <c r="H106" s="161"/>
      <c r="I106" s="160">
        <f>ROUND(E106*H106,2)</f>
        <v>0</v>
      </c>
      <c r="J106" s="161"/>
      <c r="K106" s="160">
        <f>ROUND(E106*J106,2)</f>
        <v>0</v>
      </c>
      <c r="L106" s="160">
        <v>15</v>
      </c>
      <c r="M106" s="160">
        <f>G106*(1+L106/100)</f>
        <v>0</v>
      </c>
      <c r="N106" s="160">
        <v>1.4E-3</v>
      </c>
      <c r="O106" s="160">
        <f>ROUND(E106*N106,2)</f>
        <v>0.01</v>
      </c>
      <c r="P106" s="160">
        <v>0</v>
      </c>
      <c r="Q106" s="160">
        <f>ROUND(E106*P106,2)</f>
        <v>0</v>
      </c>
      <c r="R106" s="160"/>
      <c r="S106" s="160" t="s">
        <v>156</v>
      </c>
      <c r="T106" s="160" t="s">
        <v>157</v>
      </c>
      <c r="U106" s="160">
        <v>0.15</v>
      </c>
      <c r="V106" s="160">
        <f>ROUND(E106*U106,2)</f>
        <v>1.59</v>
      </c>
      <c r="W106" s="160"/>
      <c r="X106" s="160" t="s">
        <v>124</v>
      </c>
      <c r="Y106" s="150"/>
      <c r="Z106" s="150"/>
      <c r="AA106" s="150"/>
      <c r="AB106" s="150"/>
      <c r="AC106" s="150"/>
      <c r="AD106" s="150"/>
      <c r="AE106" s="150"/>
      <c r="AF106" s="150"/>
      <c r="AG106" s="150" t="s">
        <v>125</v>
      </c>
      <c r="AH106" s="150"/>
      <c r="AI106" s="150"/>
      <c r="AJ106" s="150"/>
      <c r="AK106" s="150"/>
      <c r="AL106" s="150"/>
      <c r="AM106" s="150"/>
      <c r="AN106" s="150"/>
      <c r="AO106" s="150"/>
      <c r="AP106" s="150"/>
      <c r="AQ106" s="150"/>
      <c r="AR106" s="150"/>
      <c r="AS106" s="150"/>
      <c r="AT106" s="150"/>
      <c r="AU106" s="150"/>
      <c r="AV106" s="150"/>
      <c r="AW106" s="150"/>
      <c r="AX106" s="150"/>
      <c r="AY106" s="150"/>
      <c r="AZ106" s="150"/>
      <c r="BA106" s="150"/>
      <c r="BB106" s="150"/>
      <c r="BC106" s="150"/>
      <c r="BD106" s="150"/>
      <c r="BE106" s="150"/>
      <c r="BF106" s="150"/>
      <c r="BG106" s="150"/>
      <c r="BH106" s="150"/>
    </row>
    <row r="107" spans="1:60" outlineLevel="1" x14ac:dyDescent="0.2">
      <c r="A107" s="157"/>
      <c r="B107" s="158"/>
      <c r="C107" s="187" t="s">
        <v>263</v>
      </c>
      <c r="D107" s="162"/>
      <c r="E107" s="163">
        <v>10.584</v>
      </c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60"/>
      <c r="U107" s="160"/>
      <c r="V107" s="160"/>
      <c r="W107" s="160"/>
      <c r="X107" s="160"/>
      <c r="Y107" s="150"/>
      <c r="Z107" s="150"/>
      <c r="AA107" s="150"/>
      <c r="AB107" s="150"/>
      <c r="AC107" s="150"/>
      <c r="AD107" s="150"/>
      <c r="AE107" s="150"/>
      <c r="AF107" s="150"/>
      <c r="AG107" s="150" t="s">
        <v>127</v>
      </c>
      <c r="AH107" s="150">
        <v>0</v>
      </c>
      <c r="AI107" s="150"/>
      <c r="AJ107" s="150"/>
      <c r="AK107" s="150"/>
      <c r="AL107" s="150"/>
      <c r="AM107" s="150"/>
      <c r="AN107" s="150"/>
      <c r="AO107" s="150"/>
      <c r="AP107" s="150"/>
      <c r="AQ107" s="150"/>
      <c r="AR107" s="150"/>
      <c r="AS107" s="150"/>
      <c r="AT107" s="150"/>
      <c r="AU107" s="150"/>
      <c r="AV107" s="150"/>
      <c r="AW107" s="150"/>
      <c r="AX107" s="150"/>
      <c r="AY107" s="150"/>
      <c r="AZ107" s="150"/>
      <c r="BA107" s="150"/>
      <c r="BB107" s="150"/>
      <c r="BC107" s="150"/>
      <c r="BD107" s="150"/>
      <c r="BE107" s="150"/>
      <c r="BF107" s="150"/>
      <c r="BG107" s="150"/>
      <c r="BH107" s="150"/>
    </row>
    <row r="108" spans="1:60" outlineLevel="1" x14ac:dyDescent="0.2">
      <c r="A108" s="157">
        <v>48</v>
      </c>
      <c r="B108" s="158" t="s">
        <v>264</v>
      </c>
      <c r="C108" s="189" t="s">
        <v>265</v>
      </c>
      <c r="D108" s="159" t="s">
        <v>0</v>
      </c>
      <c r="E108" s="183"/>
      <c r="F108" s="161"/>
      <c r="G108" s="160">
        <f>ROUND(E108*F108,2)</f>
        <v>0</v>
      </c>
      <c r="H108" s="161"/>
      <c r="I108" s="160">
        <f>ROUND(E108*H108,2)</f>
        <v>0</v>
      </c>
      <c r="J108" s="161"/>
      <c r="K108" s="160">
        <f>ROUND(E108*J108,2)</f>
        <v>0</v>
      </c>
      <c r="L108" s="160">
        <v>15</v>
      </c>
      <c r="M108" s="160">
        <f>G108*(1+L108/100)</f>
        <v>0</v>
      </c>
      <c r="N108" s="160">
        <v>0</v>
      </c>
      <c r="O108" s="160">
        <f>ROUND(E108*N108,2)</f>
        <v>0</v>
      </c>
      <c r="P108" s="160">
        <v>0</v>
      </c>
      <c r="Q108" s="160">
        <f>ROUND(E108*P108,2)</f>
        <v>0</v>
      </c>
      <c r="R108" s="160"/>
      <c r="S108" s="160" t="s">
        <v>123</v>
      </c>
      <c r="T108" s="160" t="s">
        <v>123</v>
      </c>
      <c r="U108" s="160">
        <v>0</v>
      </c>
      <c r="V108" s="160">
        <f>ROUND(E108*U108,2)</f>
        <v>0</v>
      </c>
      <c r="W108" s="160"/>
      <c r="X108" s="160" t="s">
        <v>198</v>
      </c>
      <c r="Y108" s="150"/>
      <c r="Z108" s="150"/>
      <c r="AA108" s="150"/>
      <c r="AB108" s="150"/>
      <c r="AC108" s="150"/>
      <c r="AD108" s="150"/>
      <c r="AE108" s="150"/>
      <c r="AF108" s="150"/>
      <c r="AG108" s="150" t="s">
        <v>199</v>
      </c>
      <c r="AH108" s="150"/>
      <c r="AI108" s="150"/>
      <c r="AJ108" s="150"/>
      <c r="AK108" s="150"/>
      <c r="AL108" s="150"/>
      <c r="AM108" s="150"/>
      <c r="AN108" s="150"/>
      <c r="AO108" s="150"/>
      <c r="AP108" s="150"/>
      <c r="AQ108" s="150"/>
      <c r="AR108" s="150"/>
      <c r="AS108" s="150"/>
      <c r="AT108" s="150"/>
      <c r="AU108" s="150"/>
      <c r="AV108" s="150"/>
      <c r="AW108" s="150"/>
      <c r="AX108" s="150"/>
      <c r="AY108" s="150"/>
      <c r="AZ108" s="150"/>
      <c r="BA108" s="150"/>
      <c r="BB108" s="150"/>
      <c r="BC108" s="150"/>
      <c r="BD108" s="150"/>
      <c r="BE108" s="150"/>
      <c r="BF108" s="150"/>
      <c r="BG108" s="150"/>
      <c r="BH108" s="150"/>
    </row>
    <row r="109" spans="1:60" x14ac:dyDescent="0.2">
      <c r="A109" s="165" t="s">
        <v>118</v>
      </c>
      <c r="B109" s="166" t="s">
        <v>82</v>
      </c>
      <c r="C109" s="185" t="s">
        <v>83</v>
      </c>
      <c r="D109" s="167"/>
      <c r="E109" s="168"/>
      <c r="F109" s="169"/>
      <c r="G109" s="170">
        <f>SUMIF(AG110:AG111,"&lt;&gt;NOR",G110:G111)</f>
        <v>0</v>
      </c>
      <c r="H109" s="164"/>
      <c r="I109" s="164">
        <f>SUM(I110:I111)</f>
        <v>0</v>
      </c>
      <c r="J109" s="164"/>
      <c r="K109" s="164">
        <f>SUM(K110:K111)</f>
        <v>0</v>
      </c>
      <c r="L109" s="164"/>
      <c r="M109" s="164">
        <f>SUM(M110:M111)</f>
        <v>0</v>
      </c>
      <c r="N109" s="164"/>
      <c r="O109" s="164">
        <f>SUM(O110:O111)</f>
        <v>0</v>
      </c>
      <c r="P109" s="164"/>
      <c r="Q109" s="164">
        <f>SUM(Q110:Q111)</f>
        <v>0</v>
      </c>
      <c r="R109" s="164"/>
      <c r="S109" s="164"/>
      <c r="T109" s="164"/>
      <c r="U109" s="164"/>
      <c r="V109" s="164">
        <f>SUM(V110:V111)</f>
        <v>0</v>
      </c>
      <c r="W109" s="164"/>
      <c r="X109" s="164"/>
      <c r="AG109" t="s">
        <v>119</v>
      </c>
    </row>
    <row r="110" spans="1:60" outlineLevel="1" x14ac:dyDescent="0.2">
      <c r="A110" s="171">
        <v>49</v>
      </c>
      <c r="B110" s="172" t="s">
        <v>266</v>
      </c>
      <c r="C110" s="186" t="s">
        <v>267</v>
      </c>
      <c r="D110" s="173" t="s">
        <v>155</v>
      </c>
      <c r="E110" s="174">
        <v>1</v>
      </c>
      <c r="F110" s="175"/>
      <c r="G110" s="176">
        <f>ROUND(E110*F110,2)</f>
        <v>0</v>
      </c>
      <c r="H110" s="161"/>
      <c r="I110" s="160">
        <f>ROUND(E110*H110,2)</f>
        <v>0</v>
      </c>
      <c r="J110" s="161"/>
      <c r="K110" s="160">
        <f>ROUND(E110*J110,2)</f>
        <v>0</v>
      </c>
      <c r="L110" s="160">
        <v>15</v>
      </c>
      <c r="M110" s="160">
        <f>G110*(1+L110/100)</f>
        <v>0</v>
      </c>
      <c r="N110" s="160">
        <v>2.7E-4</v>
      </c>
      <c r="O110" s="160">
        <f>ROUND(E110*N110,2)</f>
        <v>0</v>
      </c>
      <c r="P110" s="160">
        <v>0</v>
      </c>
      <c r="Q110" s="160">
        <f>ROUND(E110*P110,2)</f>
        <v>0</v>
      </c>
      <c r="R110" s="160"/>
      <c r="S110" s="160" t="s">
        <v>156</v>
      </c>
      <c r="T110" s="160" t="s">
        <v>157</v>
      </c>
      <c r="U110" s="160">
        <v>0</v>
      </c>
      <c r="V110" s="160">
        <f>ROUND(E110*U110,2)</f>
        <v>0</v>
      </c>
      <c r="W110" s="160"/>
      <c r="X110" s="160" t="s">
        <v>268</v>
      </c>
      <c r="Y110" s="150"/>
      <c r="Z110" s="150"/>
      <c r="AA110" s="150"/>
      <c r="AB110" s="150"/>
      <c r="AC110" s="150"/>
      <c r="AD110" s="150"/>
      <c r="AE110" s="150"/>
      <c r="AF110" s="150"/>
      <c r="AG110" s="150" t="s">
        <v>269</v>
      </c>
      <c r="AH110" s="150"/>
      <c r="AI110" s="150"/>
      <c r="AJ110" s="150"/>
      <c r="AK110" s="150"/>
      <c r="AL110" s="150"/>
      <c r="AM110" s="150"/>
      <c r="AN110" s="150"/>
      <c r="AO110" s="150"/>
      <c r="AP110" s="150"/>
      <c r="AQ110" s="150"/>
      <c r="AR110" s="150"/>
      <c r="AS110" s="150"/>
      <c r="AT110" s="150"/>
      <c r="AU110" s="150"/>
      <c r="AV110" s="150"/>
      <c r="AW110" s="150"/>
      <c r="AX110" s="150"/>
      <c r="AY110" s="150"/>
      <c r="AZ110" s="150"/>
      <c r="BA110" s="150"/>
      <c r="BB110" s="150"/>
      <c r="BC110" s="150"/>
      <c r="BD110" s="150"/>
      <c r="BE110" s="150"/>
      <c r="BF110" s="150"/>
      <c r="BG110" s="150"/>
      <c r="BH110" s="150"/>
    </row>
    <row r="111" spans="1:60" outlineLevel="1" x14ac:dyDescent="0.2">
      <c r="A111" s="157"/>
      <c r="B111" s="158"/>
      <c r="C111" s="271" t="s">
        <v>270</v>
      </c>
      <c r="D111" s="272"/>
      <c r="E111" s="272"/>
      <c r="F111" s="272"/>
      <c r="G111" s="272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  <c r="Y111" s="150"/>
      <c r="Z111" s="150"/>
      <c r="AA111" s="150"/>
      <c r="AB111" s="150"/>
      <c r="AC111" s="150"/>
      <c r="AD111" s="150"/>
      <c r="AE111" s="150"/>
      <c r="AF111" s="150"/>
      <c r="AG111" s="150" t="s">
        <v>210</v>
      </c>
      <c r="AH111" s="150"/>
      <c r="AI111" s="150"/>
      <c r="AJ111" s="150"/>
      <c r="AK111" s="150"/>
      <c r="AL111" s="150"/>
      <c r="AM111" s="150"/>
      <c r="AN111" s="150"/>
      <c r="AO111" s="150"/>
      <c r="AP111" s="150"/>
      <c r="AQ111" s="150"/>
      <c r="AR111" s="150"/>
      <c r="AS111" s="150"/>
      <c r="AT111" s="150"/>
      <c r="AU111" s="150"/>
      <c r="AV111" s="150"/>
      <c r="AW111" s="150"/>
      <c r="AX111" s="150"/>
      <c r="AY111" s="150"/>
      <c r="AZ111" s="150"/>
      <c r="BA111" s="150"/>
      <c r="BB111" s="150"/>
      <c r="BC111" s="150"/>
      <c r="BD111" s="150"/>
      <c r="BE111" s="150"/>
      <c r="BF111" s="150"/>
      <c r="BG111" s="150"/>
      <c r="BH111" s="150"/>
    </row>
    <row r="112" spans="1:60" x14ac:dyDescent="0.2">
      <c r="A112" s="165" t="s">
        <v>118</v>
      </c>
      <c r="B112" s="166" t="s">
        <v>84</v>
      </c>
      <c r="C112" s="185" t="s">
        <v>85</v>
      </c>
      <c r="D112" s="167"/>
      <c r="E112" s="168"/>
      <c r="F112" s="169"/>
      <c r="G112" s="170">
        <f>SUMIF(AG113:AG123,"&lt;&gt;NOR",G113:G123)</f>
        <v>0</v>
      </c>
      <c r="H112" s="164"/>
      <c r="I112" s="164">
        <f>SUM(I113:I123)</f>
        <v>0</v>
      </c>
      <c r="J112" s="164"/>
      <c r="K112" s="164">
        <f>SUM(K113:K123)</f>
        <v>0</v>
      </c>
      <c r="L112" s="164"/>
      <c r="M112" s="164">
        <f>SUM(M113:M123)</f>
        <v>0</v>
      </c>
      <c r="N112" s="164"/>
      <c r="O112" s="164">
        <f>SUM(O113:O123)</f>
        <v>0.04</v>
      </c>
      <c r="P112" s="164"/>
      <c r="Q112" s="164">
        <f>SUM(Q113:Q123)</f>
        <v>0</v>
      </c>
      <c r="R112" s="164"/>
      <c r="S112" s="164"/>
      <c r="T112" s="164"/>
      <c r="U112" s="164"/>
      <c r="V112" s="164">
        <f>SUM(V113:V123)</f>
        <v>41.959999999999994</v>
      </c>
      <c r="W112" s="164"/>
      <c r="X112" s="164"/>
      <c r="AG112" t="s">
        <v>119</v>
      </c>
    </row>
    <row r="113" spans="1:60" outlineLevel="1" x14ac:dyDescent="0.2">
      <c r="A113" s="171">
        <v>50</v>
      </c>
      <c r="B113" s="172" t="s">
        <v>271</v>
      </c>
      <c r="C113" s="186" t="s">
        <v>272</v>
      </c>
      <c r="D113" s="173" t="s">
        <v>122</v>
      </c>
      <c r="E113" s="174">
        <v>205.57599999999999</v>
      </c>
      <c r="F113" s="175"/>
      <c r="G113" s="176">
        <f>ROUND(E113*F113,2)</f>
        <v>0</v>
      </c>
      <c r="H113" s="161"/>
      <c r="I113" s="160">
        <f>ROUND(E113*H113,2)</f>
        <v>0</v>
      </c>
      <c r="J113" s="161"/>
      <c r="K113" s="160">
        <f>ROUND(E113*J113,2)</f>
        <v>0</v>
      </c>
      <c r="L113" s="160">
        <v>15</v>
      </c>
      <c r="M113" s="160">
        <f>G113*(1+L113/100)</f>
        <v>0</v>
      </c>
      <c r="N113" s="160">
        <v>0</v>
      </c>
      <c r="O113" s="160">
        <f>ROUND(E113*N113,2)</f>
        <v>0</v>
      </c>
      <c r="P113" s="160">
        <v>0</v>
      </c>
      <c r="Q113" s="160">
        <f>ROUND(E113*P113,2)</f>
        <v>0</v>
      </c>
      <c r="R113" s="160"/>
      <c r="S113" s="160" t="s">
        <v>123</v>
      </c>
      <c r="T113" s="160" t="s">
        <v>123</v>
      </c>
      <c r="U113" s="160">
        <v>6.9709999999999994E-2</v>
      </c>
      <c r="V113" s="160">
        <f>ROUND(E113*U113,2)</f>
        <v>14.33</v>
      </c>
      <c r="W113" s="160"/>
      <c r="X113" s="160" t="s">
        <v>124</v>
      </c>
      <c r="Y113" s="150"/>
      <c r="Z113" s="150"/>
      <c r="AA113" s="150"/>
      <c r="AB113" s="150"/>
      <c r="AC113" s="150"/>
      <c r="AD113" s="150"/>
      <c r="AE113" s="150"/>
      <c r="AF113" s="150"/>
      <c r="AG113" s="150" t="s">
        <v>204</v>
      </c>
      <c r="AH113" s="150"/>
      <c r="AI113" s="150"/>
      <c r="AJ113" s="150"/>
      <c r="AK113" s="150"/>
      <c r="AL113" s="150"/>
      <c r="AM113" s="150"/>
      <c r="AN113" s="150"/>
      <c r="AO113" s="150"/>
      <c r="AP113" s="150"/>
      <c r="AQ113" s="150"/>
      <c r="AR113" s="150"/>
      <c r="AS113" s="150"/>
      <c r="AT113" s="150"/>
      <c r="AU113" s="150"/>
      <c r="AV113" s="150"/>
      <c r="AW113" s="150"/>
      <c r="AX113" s="150"/>
      <c r="AY113" s="150"/>
      <c r="AZ113" s="150"/>
      <c r="BA113" s="150"/>
      <c r="BB113" s="150"/>
      <c r="BC113" s="150"/>
      <c r="BD113" s="150"/>
      <c r="BE113" s="150"/>
      <c r="BF113" s="150"/>
      <c r="BG113" s="150"/>
      <c r="BH113" s="150"/>
    </row>
    <row r="114" spans="1:60" outlineLevel="1" x14ac:dyDescent="0.2">
      <c r="A114" s="157"/>
      <c r="B114" s="158"/>
      <c r="C114" s="187" t="s">
        <v>273</v>
      </c>
      <c r="D114" s="162"/>
      <c r="E114" s="163">
        <v>205.57599999999999</v>
      </c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  <c r="Y114" s="150"/>
      <c r="Z114" s="150"/>
      <c r="AA114" s="150"/>
      <c r="AB114" s="150"/>
      <c r="AC114" s="150"/>
      <c r="AD114" s="150"/>
      <c r="AE114" s="150"/>
      <c r="AF114" s="150"/>
      <c r="AG114" s="150" t="s">
        <v>127</v>
      </c>
      <c r="AH114" s="150">
        <v>5</v>
      </c>
      <c r="AI114" s="150"/>
      <c r="AJ114" s="150"/>
      <c r="AK114" s="150"/>
      <c r="AL114" s="150"/>
      <c r="AM114" s="150"/>
      <c r="AN114" s="150"/>
      <c r="AO114" s="150"/>
      <c r="AP114" s="150"/>
      <c r="AQ114" s="150"/>
      <c r="AR114" s="150"/>
      <c r="AS114" s="150"/>
      <c r="AT114" s="150"/>
      <c r="AU114" s="150"/>
      <c r="AV114" s="150"/>
      <c r="AW114" s="150"/>
      <c r="AX114" s="150"/>
      <c r="AY114" s="150"/>
      <c r="AZ114" s="150"/>
      <c r="BA114" s="150"/>
      <c r="BB114" s="150"/>
      <c r="BC114" s="150"/>
      <c r="BD114" s="150"/>
      <c r="BE114" s="150"/>
      <c r="BF114" s="150"/>
      <c r="BG114" s="150"/>
      <c r="BH114" s="150"/>
    </row>
    <row r="115" spans="1:60" outlineLevel="1" x14ac:dyDescent="0.2">
      <c r="A115" s="171">
        <v>51</v>
      </c>
      <c r="B115" s="172" t="s">
        <v>274</v>
      </c>
      <c r="C115" s="186" t="s">
        <v>275</v>
      </c>
      <c r="D115" s="173" t="s">
        <v>122</v>
      </c>
      <c r="E115" s="174">
        <v>205.57599999999999</v>
      </c>
      <c r="F115" s="175"/>
      <c r="G115" s="176">
        <f>ROUND(E115*F115,2)</f>
        <v>0</v>
      </c>
      <c r="H115" s="161"/>
      <c r="I115" s="160">
        <f>ROUND(E115*H115,2)</f>
        <v>0</v>
      </c>
      <c r="J115" s="161"/>
      <c r="K115" s="160">
        <f>ROUND(E115*J115,2)</f>
        <v>0</v>
      </c>
      <c r="L115" s="160">
        <v>15</v>
      </c>
      <c r="M115" s="160">
        <f>G115*(1+L115/100)</f>
        <v>0</v>
      </c>
      <c r="N115" s="160">
        <v>6.9999999999999994E-5</v>
      </c>
      <c r="O115" s="160">
        <f>ROUND(E115*N115,2)</f>
        <v>0.01</v>
      </c>
      <c r="P115" s="160">
        <v>0</v>
      </c>
      <c r="Q115" s="160">
        <f>ROUND(E115*P115,2)</f>
        <v>0</v>
      </c>
      <c r="R115" s="160"/>
      <c r="S115" s="160" t="s">
        <v>123</v>
      </c>
      <c r="T115" s="160" t="s">
        <v>123</v>
      </c>
      <c r="U115" s="160">
        <v>3.2480000000000002E-2</v>
      </c>
      <c r="V115" s="160">
        <f>ROUND(E115*U115,2)</f>
        <v>6.68</v>
      </c>
      <c r="W115" s="160"/>
      <c r="X115" s="160" t="s">
        <v>124</v>
      </c>
      <c r="Y115" s="150"/>
      <c r="Z115" s="150"/>
      <c r="AA115" s="150"/>
      <c r="AB115" s="150"/>
      <c r="AC115" s="150"/>
      <c r="AD115" s="150"/>
      <c r="AE115" s="150"/>
      <c r="AF115" s="150"/>
      <c r="AG115" s="150" t="s">
        <v>125</v>
      </c>
      <c r="AH115" s="150"/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150"/>
      <c r="AV115" s="150"/>
      <c r="AW115" s="150"/>
      <c r="AX115" s="150"/>
      <c r="AY115" s="150"/>
      <c r="AZ115" s="150"/>
      <c r="BA115" s="150"/>
      <c r="BB115" s="150"/>
      <c r="BC115" s="150"/>
      <c r="BD115" s="150"/>
      <c r="BE115" s="150"/>
      <c r="BF115" s="150"/>
      <c r="BG115" s="150"/>
      <c r="BH115" s="150"/>
    </row>
    <row r="116" spans="1:60" outlineLevel="1" x14ac:dyDescent="0.2">
      <c r="A116" s="157"/>
      <c r="B116" s="158"/>
      <c r="C116" s="187" t="s">
        <v>273</v>
      </c>
      <c r="D116" s="162"/>
      <c r="E116" s="163">
        <v>205.57599999999999</v>
      </c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  <c r="Y116" s="150"/>
      <c r="Z116" s="150"/>
      <c r="AA116" s="150"/>
      <c r="AB116" s="150"/>
      <c r="AC116" s="150"/>
      <c r="AD116" s="150"/>
      <c r="AE116" s="150"/>
      <c r="AF116" s="150"/>
      <c r="AG116" s="150" t="s">
        <v>127</v>
      </c>
      <c r="AH116" s="150">
        <v>5</v>
      </c>
      <c r="AI116" s="150"/>
      <c r="AJ116" s="150"/>
      <c r="AK116" s="150"/>
      <c r="AL116" s="150"/>
      <c r="AM116" s="150"/>
      <c r="AN116" s="150"/>
      <c r="AO116" s="150"/>
      <c r="AP116" s="150"/>
      <c r="AQ116" s="150"/>
      <c r="AR116" s="150"/>
      <c r="AS116" s="150"/>
      <c r="AT116" s="150"/>
      <c r="AU116" s="150"/>
      <c r="AV116" s="150"/>
      <c r="AW116" s="150"/>
      <c r="AX116" s="150"/>
      <c r="AY116" s="150"/>
      <c r="AZ116" s="150"/>
      <c r="BA116" s="150"/>
      <c r="BB116" s="150"/>
      <c r="BC116" s="150"/>
      <c r="BD116" s="150"/>
      <c r="BE116" s="150"/>
      <c r="BF116" s="150"/>
      <c r="BG116" s="150"/>
      <c r="BH116" s="150"/>
    </row>
    <row r="117" spans="1:60" outlineLevel="1" x14ac:dyDescent="0.2">
      <c r="A117" s="171">
        <v>52</v>
      </c>
      <c r="B117" s="172" t="s">
        <v>276</v>
      </c>
      <c r="C117" s="186" t="s">
        <v>277</v>
      </c>
      <c r="D117" s="173" t="s">
        <v>122</v>
      </c>
      <c r="E117" s="174">
        <v>205.57599999999999</v>
      </c>
      <c r="F117" s="175"/>
      <c r="G117" s="176">
        <f>ROUND(E117*F117,2)</f>
        <v>0</v>
      </c>
      <c r="H117" s="161"/>
      <c r="I117" s="160">
        <f>ROUND(E117*H117,2)</f>
        <v>0</v>
      </c>
      <c r="J117" s="161"/>
      <c r="K117" s="160">
        <f>ROUND(E117*J117,2)</f>
        <v>0</v>
      </c>
      <c r="L117" s="160">
        <v>15</v>
      </c>
      <c r="M117" s="160">
        <f>G117*(1+L117/100)</f>
        <v>0</v>
      </c>
      <c r="N117" s="160">
        <v>1.4999999999999999E-4</v>
      </c>
      <c r="O117" s="160">
        <f>ROUND(E117*N117,2)</f>
        <v>0.03</v>
      </c>
      <c r="P117" s="160">
        <v>0</v>
      </c>
      <c r="Q117" s="160">
        <f>ROUND(E117*P117,2)</f>
        <v>0</v>
      </c>
      <c r="R117" s="160"/>
      <c r="S117" s="160" t="s">
        <v>123</v>
      </c>
      <c r="T117" s="160" t="s">
        <v>123</v>
      </c>
      <c r="U117" s="160">
        <v>0.10191</v>
      </c>
      <c r="V117" s="160">
        <f>ROUND(E117*U117,2)</f>
        <v>20.95</v>
      </c>
      <c r="W117" s="160"/>
      <c r="X117" s="160" t="s">
        <v>124</v>
      </c>
      <c r="Y117" s="150"/>
      <c r="Z117" s="150"/>
      <c r="AA117" s="150"/>
      <c r="AB117" s="150"/>
      <c r="AC117" s="150"/>
      <c r="AD117" s="150"/>
      <c r="AE117" s="150"/>
      <c r="AF117" s="150"/>
      <c r="AG117" s="150" t="s">
        <v>204</v>
      </c>
      <c r="AH117" s="150"/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150"/>
      <c r="AV117" s="150"/>
      <c r="AW117" s="150"/>
      <c r="AX117" s="150"/>
      <c r="AY117" s="150"/>
      <c r="AZ117" s="150"/>
      <c r="BA117" s="150"/>
      <c r="BB117" s="150"/>
      <c r="BC117" s="150"/>
      <c r="BD117" s="150"/>
      <c r="BE117" s="150"/>
      <c r="BF117" s="150"/>
      <c r="BG117" s="150"/>
      <c r="BH117" s="150"/>
    </row>
    <row r="118" spans="1:60" outlineLevel="1" x14ac:dyDescent="0.2">
      <c r="A118" s="157"/>
      <c r="B118" s="158"/>
      <c r="C118" s="187" t="s">
        <v>278</v>
      </c>
      <c r="D118" s="162"/>
      <c r="E118" s="163">
        <v>31.9</v>
      </c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  <c r="Y118" s="150"/>
      <c r="Z118" s="150"/>
      <c r="AA118" s="150"/>
      <c r="AB118" s="150"/>
      <c r="AC118" s="150"/>
      <c r="AD118" s="150"/>
      <c r="AE118" s="150"/>
      <c r="AF118" s="150"/>
      <c r="AG118" s="150" t="s">
        <v>127</v>
      </c>
      <c r="AH118" s="150">
        <v>0</v>
      </c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150"/>
      <c r="AV118" s="150"/>
      <c r="AW118" s="150"/>
      <c r="AX118" s="150"/>
      <c r="AY118" s="150"/>
      <c r="AZ118" s="150"/>
      <c r="BA118" s="150"/>
      <c r="BB118" s="150"/>
      <c r="BC118" s="150"/>
      <c r="BD118" s="150"/>
      <c r="BE118" s="150"/>
      <c r="BF118" s="150"/>
      <c r="BG118" s="150"/>
      <c r="BH118" s="150"/>
    </row>
    <row r="119" spans="1:60" outlineLevel="1" x14ac:dyDescent="0.2">
      <c r="A119" s="157"/>
      <c r="B119" s="158"/>
      <c r="C119" s="187" t="s">
        <v>279</v>
      </c>
      <c r="D119" s="162"/>
      <c r="E119" s="163">
        <v>81.7</v>
      </c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  <c r="Y119" s="150"/>
      <c r="Z119" s="150"/>
      <c r="AA119" s="150"/>
      <c r="AB119" s="150"/>
      <c r="AC119" s="150"/>
      <c r="AD119" s="150"/>
      <c r="AE119" s="150"/>
      <c r="AF119" s="150"/>
      <c r="AG119" s="150" t="s">
        <v>127</v>
      </c>
      <c r="AH119" s="150">
        <v>0</v>
      </c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150"/>
      <c r="AV119" s="150"/>
      <c r="AW119" s="150"/>
      <c r="AX119" s="150"/>
      <c r="AY119" s="150"/>
      <c r="AZ119" s="150"/>
      <c r="BA119" s="150"/>
      <c r="BB119" s="150"/>
      <c r="BC119" s="150"/>
      <c r="BD119" s="150"/>
      <c r="BE119" s="150"/>
      <c r="BF119" s="150"/>
      <c r="BG119" s="150"/>
      <c r="BH119" s="150"/>
    </row>
    <row r="120" spans="1:60" outlineLevel="1" x14ac:dyDescent="0.2">
      <c r="A120" s="157"/>
      <c r="B120" s="158"/>
      <c r="C120" s="187" t="s">
        <v>280</v>
      </c>
      <c r="D120" s="162"/>
      <c r="E120" s="163">
        <v>13</v>
      </c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60"/>
      <c r="Y120" s="150"/>
      <c r="Z120" s="150"/>
      <c r="AA120" s="150"/>
      <c r="AB120" s="150"/>
      <c r="AC120" s="150"/>
      <c r="AD120" s="150"/>
      <c r="AE120" s="150"/>
      <c r="AF120" s="150"/>
      <c r="AG120" s="150" t="s">
        <v>127</v>
      </c>
      <c r="AH120" s="150">
        <v>0</v>
      </c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150"/>
      <c r="AV120" s="150"/>
      <c r="AW120" s="150"/>
      <c r="AX120" s="150"/>
      <c r="AY120" s="150"/>
      <c r="AZ120" s="150"/>
      <c r="BA120" s="150"/>
      <c r="BB120" s="150"/>
      <c r="BC120" s="150"/>
      <c r="BD120" s="150"/>
      <c r="BE120" s="150"/>
      <c r="BF120" s="150"/>
      <c r="BG120" s="150"/>
      <c r="BH120" s="150"/>
    </row>
    <row r="121" spans="1:60" outlineLevel="1" x14ac:dyDescent="0.2">
      <c r="A121" s="157"/>
      <c r="B121" s="158"/>
      <c r="C121" s="187" t="s">
        <v>281</v>
      </c>
      <c r="D121" s="162"/>
      <c r="E121" s="163">
        <v>10.276</v>
      </c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50"/>
      <c r="Z121" s="150"/>
      <c r="AA121" s="150"/>
      <c r="AB121" s="150"/>
      <c r="AC121" s="150"/>
      <c r="AD121" s="150"/>
      <c r="AE121" s="150"/>
      <c r="AF121" s="150"/>
      <c r="AG121" s="150" t="s">
        <v>127</v>
      </c>
      <c r="AH121" s="150">
        <v>0</v>
      </c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150"/>
      <c r="AV121" s="150"/>
      <c r="AW121" s="150"/>
      <c r="AX121" s="150"/>
      <c r="AY121" s="150"/>
      <c r="AZ121" s="150"/>
      <c r="BA121" s="150"/>
      <c r="BB121" s="150"/>
      <c r="BC121" s="150"/>
      <c r="BD121" s="150"/>
      <c r="BE121" s="150"/>
      <c r="BF121" s="150"/>
      <c r="BG121" s="150"/>
      <c r="BH121" s="150"/>
    </row>
    <row r="122" spans="1:60" outlineLevel="1" x14ac:dyDescent="0.2">
      <c r="A122" s="157"/>
      <c r="B122" s="158"/>
      <c r="C122" s="187" t="s">
        <v>282</v>
      </c>
      <c r="D122" s="162"/>
      <c r="E122" s="163">
        <v>58.5</v>
      </c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50"/>
      <c r="Z122" s="150"/>
      <c r="AA122" s="150"/>
      <c r="AB122" s="150"/>
      <c r="AC122" s="150"/>
      <c r="AD122" s="150"/>
      <c r="AE122" s="150"/>
      <c r="AF122" s="150"/>
      <c r="AG122" s="150" t="s">
        <v>127</v>
      </c>
      <c r="AH122" s="150">
        <v>0</v>
      </c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150"/>
      <c r="AV122" s="150"/>
      <c r="AW122" s="150"/>
      <c r="AX122" s="150"/>
      <c r="AY122" s="150"/>
      <c r="AZ122" s="150"/>
      <c r="BA122" s="150"/>
      <c r="BB122" s="150"/>
      <c r="BC122" s="150"/>
      <c r="BD122" s="150"/>
      <c r="BE122" s="150"/>
      <c r="BF122" s="150"/>
      <c r="BG122" s="150"/>
      <c r="BH122" s="150"/>
    </row>
    <row r="123" spans="1:60" outlineLevel="1" x14ac:dyDescent="0.2">
      <c r="A123" s="157"/>
      <c r="B123" s="158"/>
      <c r="C123" s="187" t="s">
        <v>283</v>
      </c>
      <c r="D123" s="162"/>
      <c r="E123" s="163">
        <v>10.199999999999999</v>
      </c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50"/>
      <c r="Z123" s="150"/>
      <c r="AA123" s="150"/>
      <c r="AB123" s="150"/>
      <c r="AC123" s="150"/>
      <c r="AD123" s="150"/>
      <c r="AE123" s="150"/>
      <c r="AF123" s="150"/>
      <c r="AG123" s="150" t="s">
        <v>127</v>
      </c>
      <c r="AH123" s="150">
        <v>0</v>
      </c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150"/>
      <c r="AV123" s="150"/>
      <c r="AW123" s="150"/>
      <c r="AX123" s="150"/>
      <c r="AY123" s="150"/>
      <c r="AZ123" s="150"/>
      <c r="BA123" s="150"/>
      <c r="BB123" s="150"/>
      <c r="BC123" s="150"/>
      <c r="BD123" s="150"/>
      <c r="BE123" s="150"/>
      <c r="BF123" s="150"/>
      <c r="BG123" s="150"/>
      <c r="BH123" s="150"/>
    </row>
    <row r="124" spans="1:60" x14ac:dyDescent="0.2">
      <c r="A124" s="165" t="s">
        <v>118</v>
      </c>
      <c r="B124" s="166" t="s">
        <v>86</v>
      </c>
      <c r="C124" s="185" t="s">
        <v>87</v>
      </c>
      <c r="D124" s="167"/>
      <c r="E124" s="168"/>
      <c r="F124" s="169"/>
      <c r="G124" s="170">
        <f>SUMIF(AG125:AG125,"&lt;&gt;NOR",G125:G125)</f>
        <v>0</v>
      </c>
      <c r="H124" s="164"/>
      <c r="I124" s="164">
        <f>SUM(I125:I125)</f>
        <v>0</v>
      </c>
      <c r="J124" s="164"/>
      <c r="K124" s="164">
        <f>SUM(K125:K125)</f>
        <v>0</v>
      </c>
      <c r="L124" s="164"/>
      <c r="M124" s="164">
        <f>SUM(M125:M125)</f>
        <v>0</v>
      </c>
      <c r="N124" s="164"/>
      <c r="O124" s="164">
        <f>SUM(O125:O125)</f>
        <v>0</v>
      </c>
      <c r="P124" s="164"/>
      <c r="Q124" s="164">
        <f>SUM(Q125:Q125)</f>
        <v>0</v>
      </c>
      <c r="R124" s="164"/>
      <c r="S124" s="164"/>
      <c r="T124" s="164"/>
      <c r="U124" s="164"/>
      <c r="V124" s="164">
        <f>SUM(V125:V125)</f>
        <v>0</v>
      </c>
      <c r="W124" s="164"/>
      <c r="X124" s="164"/>
      <c r="AG124" t="s">
        <v>119</v>
      </c>
    </row>
    <row r="125" spans="1:60" outlineLevel="1" x14ac:dyDescent="0.2">
      <c r="A125" s="177">
        <v>53</v>
      </c>
      <c r="B125" s="178" t="s">
        <v>284</v>
      </c>
      <c r="C125" s="188" t="s">
        <v>285</v>
      </c>
      <c r="D125" s="179" t="s">
        <v>155</v>
      </c>
      <c r="E125" s="180">
        <v>1</v>
      </c>
      <c r="F125" s="181"/>
      <c r="G125" s="182">
        <f>ROUND(E125*F125,2)</f>
        <v>0</v>
      </c>
      <c r="H125" s="161"/>
      <c r="I125" s="160">
        <f>ROUND(E125*H125,2)</f>
        <v>0</v>
      </c>
      <c r="J125" s="161"/>
      <c r="K125" s="160">
        <f>ROUND(E125*J125,2)</f>
        <v>0</v>
      </c>
      <c r="L125" s="160">
        <v>15</v>
      </c>
      <c r="M125" s="160">
        <f>G125*(1+L125/100)</f>
        <v>0</v>
      </c>
      <c r="N125" s="160">
        <v>0</v>
      </c>
      <c r="O125" s="160">
        <f>ROUND(E125*N125,2)</f>
        <v>0</v>
      </c>
      <c r="P125" s="160">
        <v>0</v>
      </c>
      <c r="Q125" s="160">
        <f>ROUND(E125*P125,2)</f>
        <v>0</v>
      </c>
      <c r="R125" s="160"/>
      <c r="S125" s="160" t="s">
        <v>156</v>
      </c>
      <c r="T125" s="160" t="s">
        <v>157</v>
      </c>
      <c r="U125" s="160">
        <v>0</v>
      </c>
      <c r="V125" s="160">
        <f>ROUND(E125*U125,2)</f>
        <v>0</v>
      </c>
      <c r="W125" s="160"/>
      <c r="X125" s="160" t="s">
        <v>124</v>
      </c>
      <c r="Y125" s="150"/>
      <c r="Z125" s="150"/>
      <c r="AA125" s="150"/>
      <c r="AB125" s="150"/>
      <c r="AC125" s="150"/>
      <c r="AD125" s="150"/>
      <c r="AE125" s="150"/>
      <c r="AF125" s="150"/>
      <c r="AG125" s="150" t="s">
        <v>125</v>
      </c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150"/>
      <c r="AV125" s="150"/>
      <c r="AW125" s="150"/>
      <c r="AX125" s="150"/>
      <c r="AY125" s="150"/>
      <c r="AZ125" s="150"/>
      <c r="BA125" s="150"/>
      <c r="BB125" s="150"/>
      <c r="BC125" s="150"/>
      <c r="BD125" s="150"/>
      <c r="BE125" s="150"/>
      <c r="BF125" s="150"/>
      <c r="BG125" s="150"/>
      <c r="BH125" s="150"/>
    </row>
    <row r="126" spans="1:60" x14ac:dyDescent="0.2">
      <c r="A126" s="165" t="s">
        <v>118</v>
      </c>
      <c r="B126" s="166" t="s">
        <v>88</v>
      </c>
      <c r="C126" s="185" t="s">
        <v>89</v>
      </c>
      <c r="D126" s="167"/>
      <c r="E126" s="168"/>
      <c r="F126" s="169"/>
      <c r="G126" s="170">
        <f>SUMIF(AG127:AG133,"&lt;&gt;NOR",G127:G133)</f>
        <v>0</v>
      </c>
      <c r="H126" s="164"/>
      <c r="I126" s="164">
        <f>SUM(I127:I133)</f>
        <v>0</v>
      </c>
      <c r="J126" s="164"/>
      <c r="K126" s="164">
        <f>SUM(K127:K133)</f>
        <v>0</v>
      </c>
      <c r="L126" s="164"/>
      <c r="M126" s="164">
        <f>SUM(M127:M133)</f>
        <v>0</v>
      </c>
      <c r="N126" s="164"/>
      <c r="O126" s="164">
        <f>SUM(O127:O133)</f>
        <v>0</v>
      </c>
      <c r="P126" s="164"/>
      <c r="Q126" s="164">
        <f>SUM(Q127:Q133)</f>
        <v>0</v>
      </c>
      <c r="R126" s="164"/>
      <c r="S126" s="164"/>
      <c r="T126" s="164"/>
      <c r="U126" s="164"/>
      <c r="V126" s="164">
        <f>SUM(V127:V133)</f>
        <v>1105.56</v>
      </c>
      <c r="W126" s="164"/>
      <c r="X126" s="164"/>
      <c r="AG126" t="s">
        <v>119</v>
      </c>
    </row>
    <row r="127" spans="1:60" outlineLevel="1" x14ac:dyDescent="0.2">
      <c r="A127" s="177">
        <v>54</v>
      </c>
      <c r="B127" s="178" t="s">
        <v>286</v>
      </c>
      <c r="C127" s="188" t="s">
        <v>287</v>
      </c>
      <c r="D127" s="179" t="s">
        <v>197</v>
      </c>
      <c r="E127" s="180">
        <v>4.08535</v>
      </c>
      <c r="F127" s="181"/>
      <c r="G127" s="182">
        <f t="shared" ref="G127:G133" si="7">ROUND(E127*F127,2)</f>
        <v>0</v>
      </c>
      <c r="H127" s="161"/>
      <c r="I127" s="160">
        <f t="shared" ref="I127:I133" si="8">ROUND(E127*H127,2)</f>
        <v>0</v>
      </c>
      <c r="J127" s="161"/>
      <c r="K127" s="160">
        <f t="shared" ref="K127:K133" si="9">ROUND(E127*J127,2)</f>
        <v>0</v>
      </c>
      <c r="L127" s="160">
        <v>15</v>
      </c>
      <c r="M127" s="160">
        <f t="shared" ref="M127:M133" si="10">G127*(1+L127/100)</f>
        <v>0</v>
      </c>
      <c r="N127" s="160">
        <v>0</v>
      </c>
      <c r="O127" s="160">
        <f t="shared" ref="O127:O133" si="11">ROUND(E127*N127,2)</f>
        <v>0</v>
      </c>
      <c r="P127" s="160">
        <v>0</v>
      </c>
      <c r="Q127" s="160">
        <f t="shared" ref="Q127:Q133" si="12">ROUND(E127*P127,2)</f>
        <v>0</v>
      </c>
      <c r="R127" s="160"/>
      <c r="S127" s="160" t="s">
        <v>123</v>
      </c>
      <c r="T127" s="160" t="s">
        <v>123</v>
      </c>
      <c r="U127" s="160">
        <v>2.0089999999999999</v>
      </c>
      <c r="V127" s="160">
        <f t="shared" ref="V127:V133" si="13">ROUND(E127*U127,2)</f>
        <v>8.2100000000000009</v>
      </c>
      <c r="W127" s="160"/>
      <c r="X127" s="160" t="s">
        <v>288</v>
      </c>
      <c r="Y127" s="150"/>
      <c r="Z127" s="150"/>
      <c r="AA127" s="150"/>
      <c r="AB127" s="150"/>
      <c r="AC127" s="150"/>
      <c r="AD127" s="150"/>
      <c r="AE127" s="150"/>
      <c r="AF127" s="150"/>
      <c r="AG127" s="150" t="s">
        <v>289</v>
      </c>
      <c r="AH127" s="150"/>
      <c r="AI127" s="150"/>
      <c r="AJ127" s="150"/>
      <c r="AK127" s="150"/>
      <c r="AL127" s="150"/>
      <c r="AM127" s="150"/>
      <c r="AN127" s="150"/>
      <c r="AO127" s="150"/>
      <c r="AP127" s="150"/>
      <c r="AQ127" s="150"/>
      <c r="AR127" s="150"/>
      <c r="AS127" s="150"/>
      <c r="AT127" s="150"/>
      <c r="AU127" s="150"/>
      <c r="AV127" s="150"/>
      <c r="AW127" s="150"/>
      <c r="AX127" s="150"/>
      <c r="AY127" s="150"/>
      <c r="AZ127" s="150"/>
      <c r="BA127" s="150"/>
      <c r="BB127" s="150"/>
      <c r="BC127" s="150"/>
      <c r="BD127" s="150"/>
      <c r="BE127" s="150"/>
      <c r="BF127" s="150"/>
      <c r="BG127" s="150"/>
      <c r="BH127" s="150"/>
    </row>
    <row r="128" spans="1:60" outlineLevel="1" x14ac:dyDescent="0.2">
      <c r="A128" s="177">
        <v>55</v>
      </c>
      <c r="B128" s="178" t="s">
        <v>290</v>
      </c>
      <c r="C128" s="188" t="s">
        <v>291</v>
      </c>
      <c r="D128" s="179" t="s">
        <v>197</v>
      </c>
      <c r="E128" s="180">
        <v>8.1707000000000001</v>
      </c>
      <c r="F128" s="181"/>
      <c r="G128" s="182">
        <f t="shared" si="7"/>
        <v>0</v>
      </c>
      <c r="H128" s="161"/>
      <c r="I128" s="160">
        <f t="shared" si="8"/>
        <v>0</v>
      </c>
      <c r="J128" s="161"/>
      <c r="K128" s="160">
        <f t="shared" si="9"/>
        <v>0</v>
      </c>
      <c r="L128" s="160">
        <v>15</v>
      </c>
      <c r="M128" s="160">
        <f t="shared" si="10"/>
        <v>0</v>
      </c>
      <c r="N128" s="160">
        <v>0</v>
      </c>
      <c r="O128" s="160">
        <f t="shared" si="11"/>
        <v>0</v>
      </c>
      <c r="P128" s="160">
        <v>0</v>
      </c>
      <c r="Q128" s="160">
        <f t="shared" si="12"/>
        <v>0</v>
      </c>
      <c r="R128" s="160"/>
      <c r="S128" s="160" t="s">
        <v>123</v>
      </c>
      <c r="T128" s="160" t="s">
        <v>123</v>
      </c>
      <c r="U128" s="160">
        <v>0.95899999999999996</v>
      </c>
      <c r="V128" s="160">
        <f t="shared" si="13"/>
        <v>7.84</v>
      </c>
      <c r="W128" s="160"/>
      <c r="X128" s="160" t="s">
        <v>288</v>
      </c>
      <c r="Y128" s="150"/>
      <c r="Z128" s="150"/>
      <c r="AA128" s="150"/>
      <c r="AB128" s="150"/>
      <c r="AC128" s="150"/>
      <c r="AD128" s="150"/>
      <c r="AE128" s="150"/>
      <c r="AF128" s="150"/>
      <c r="AG128" s="150" t="s">
        <v>289</v>
      </c>
      <c r="AH128" s="150"/>
      <c r="AI128" s="150"/>
      <c r="AJ128" s="150"/>
      <c r="AK128" s="150"/>
      <c r="AL128" s="150"/>
      <c r="AM128" s="150"/>
      <c r="AN128" s="150"/>
      <c r="AO128" s="150"/>
      <c r="AP128" s="150"/>
      <c r="AQ128" s="150"/>
      <c r="AR128" s="150"/>
      <c r="AS128" s="150"/>
      <c r="AT128" s="150"/>
      <c r="AU128" s="150"/>
      <c r="AV128" s="150"/>
      <c r="AW128" s="150"/>
      <c r="AX128" s="150"/>
      <c r="AY128" s="150"/>
      <c r="AZ128" s="150"/>
      <c r="BA128" s="150"/>
      <c r="BB128" s="150"/>
      <c r="BC128" s="150"/>
      <c r="BD128" s="150"/>
      <c r="BE128" s="150"/>
      <c r="BF128" s="150"/>
      <c r="BG128" s="150"/>
      <c r="BH128" s="150"/>
    </row>
    <row r="129" spans="1:60" outlineLevel="1" x14ac:dyDescent="0.2">
      <c r="A129" s="177">
        <v>56</v>
      </c>
      <c r="B129" s="178" t="s">
        <v>292</v>
      </c>
      <c r="C129" s="188" t="s">
        <v>293</v>
      </c>
      <c r="D129" s="179" t="s">
        <v>197</v>
      </c>
      <c r="E129" s="180">
        <v>4.08535</v>
      </c>
      <c r="F129" s="181"/>
      <c r="G129" s="182">
        <f t="shared" si="7"/>
        <v>0</v>
      </c>
      <c r="H129" s="161"/>
      <c r="I129" s="160">
        <f t="shared" si="8"/>
        <v>0</v>
      </c>
      <c r="J129" s="161"/>
      <c r="K129" s="160">
        <f t="shared" si="9"/>
        <v>0</v>
      </c>
      <c r="L129" s="160">
        <v>15</v>
      </c>
      <c r="M129" s="160">
        <f t="shared" si="10"/>
        <v>0</v>
      </c>
      <c r="N129" s="160">
        <v>0</v>
      </c>
      <c r="O129" s="160">
        <f t="shared" si="11"/>
        <v>0</v>
      </c>
      <c r="P129" s="160">
        <v>0</v>
      </c>
      <c r="Q129" s="160">
        <f t="shared" si="12"/>
        <v>0</v>
      </c>
      <c r="R129" s="160"/>
      <c r="S129" s="160" t="s">
        <v>123</v>
      </c>
      <c r="T129" s="160" t="s">
        <v>123</v>
      </c>
      <c r="U129" s="160">
        <v>70.56</v>
      </c>
      <c r="V129" s="160">
        <f t="shared" si="13"/>
        <v>288.26</v>
      </c>
      <c r="W129" s="160"/>
      <c r="X129" s="160" t="s">
        <v>288</v>
      </c>
      <c r="Y129" s="150"/>
      <c r="Z129" s="150"/>
      <c r="AA129" s="150"/>
      <c r="AB129" s="150"/>
      <c r="AC129" s="150"/>
      <c r="AD129" s="150"/>
      <c r="AE129" s="150"/>
      <c r="AF129" s="150"/>
      <c r="AG129" s="150" t="s">
        <v>289</v>
      </c>
      <c r="AH129" s="150"/>
      <c r="AI129" s="150"/>
      <c r="AJ129" s="150"/>
      <c r="AK129" s="150"/>
      <c r="AL129" s="150"/>
      <c r="AM129" s="150"/>
      <c r="AN129" s="150"/>
      <c r="AO129" s="150"/>
      <c r="AP129" s="150"/>
      <c r="AQ129" s="150"/>
      <c r="AR129" s="150"/>
      <c r="AS129" s="150"/>
      <c r="AT129" s="150"/>
      <c r="AU129" s="150"/>
      <c r="AV129" s="150"/>
      <c r="AW129" s="150"/>
      <c r="AX129" s="150"/>
      <c r="AY129" s="150"/>
      <c r="AZ129" s="150"/>
      <c r="BA129" s="150"/>
      <c r="BB129" s="150"/>
      <c r="BC129" s="150"/>
      <c r="BD129" s="150"/>
      <c r="BE129" s="150"/>
      <c r="BF129" s="150"/>
      <c r="BG129" s="150"/>
      <c r="BH129" s="150"/>
    </row>
    <row r="130" spans="1:60" outlineLevel="1" x14ac:dyDescent="0.2">
      <c r="A130" s="177">
        <v>57</v>
      </c>
      <c r="B130" s="178" t="s">
        <v>294</v>
      </c>
      <c r="C130" s="188" t="s">
        <v>295</v>
      </c>
      <c r="D130" s="179" t="s">
        <v>197</v>
      </c>
      <c r="E130" s="180">
        <v>57.194929999999999</v>
      </c>
      <c r="F130" s="181"/>
      <c r="G130" s="182">
        <f t="shared" si="7"/>
        <v>0</v>
      </c>
      <c r="H130" s="161"/>
      <c r="I130" s="160">
        <f t="shared" si="8"/>
        <v>0</v>
      </c>
      <c r="J130" s="161"/>
      <c r="K130" s="160">
        <f t="shared" si="9"/>
        <v>0</v>
      </c>
      <c r="L130" s="160">
        <v>15</v>
      </c>
      <c r="M130" s="160">
        <f t="shared" si="10"/>
        <v>0</v>
      </c>
      <c r="N130" s="160">
        <v>0</v>
      </c>
      <c r="O130" s="160">
        <f t="shared" si="11"/>
        <v>0</v>
      </c>
      <c r="P130" s="160">
        <v>0</v>
      </c>
      <c r="Q130" s="160">
        <f t="shared" si="12"/>
        <v>0</v>
      </c>
      <c r="R130" s="160"/>
      <c r="S130" s="160" t="s">
        <v>123</v>
      </c>
      <c r="T130" s="160" t="s">
        <v>123</v>
      </c>
      <c r="U130" s="160">
        <v>0</v>
      </c>
      <c r="V130" s="160">
        <f t="shared" si="13"/>
        <v>0</v>
      </c>
      <c r="W130" s="160"/>
      <c r="X130" s="160" t="s">
        <v>288</v>
      </c>
      <c r="Y130" s="150"/>
      <c r="Z130" s="150"/>
      <c r="AA130" s="150"/>
      <c r="AB130" s="150"/>
      <c r="AC130" s="150"/>
      <c r="AD130" s="150"/>
      <c r="AE130" s="150"/>
      <c r="AF130" s="150"/>
      <c r="AG130" s="150" t="s">
        <v>289</v>
      </c>
      <c r="AH130" s="150"/>
      <c r="AI130" s="150"/>
      <c r="AJ130" s="150"/>
      <c r="AK130" s="150"/>
      <c r="AL130" s="150"/>
      <c r="AM130" s="150"/>
      <c r="AN130" s="150"/>
      <c r="AO130" s="150"/>
      <c r="AP130" s="150"/>
      <c r="AQ130" s="150"/>
      <c r="AR130" s="150"/>
      <c r="AS130" s="150"/>
      <c r="AT130" s="150"/>
      <c r="AU130" s="150"/>
      <c r="AV130" s="150"/>
      <c r="AW130" s="150"/>
      <c r="AX130" s="150"/>
      <c r="AY130" s="150"/>
      <c r="AZ130" s="150"/>
      <c r="BA130" s="150"/>
      <c r="BB130" s="150"/>
      <c r="BC130" s="150"/>
      <c r="BD130" s="150"/>
      <c r="BE130" s="150"/>
      <c r="BF130" s="150"/>
      <c r="BG130" s="150"/>
      <c r="BH130" s="150"/>
    </row>
    <row r="131" spans="1:60" outlineLevel="1" x14ac:dyDescent="0.2">
      <c r="A131" s="177">
        <v>58</v>
      </c>
      <c r="B131" s="178" t="s">
        <v>296</v>
      </c>
      <c r="C131" s="188" t="s">
        <v>297</v>
      </c>
      <c r="D131" s="179" t="s">
        <v>197</v>
      </c>
      <c r="E131" s="180">
        <v>4.08535</v>
      </c>
      <c r="F131" s="181"/>
      <c r="G131" s="182">
        <f t="shared" si="7"/>
        <v>0</v>
      </c>
      <c r="H131" s="161"/>
      <c r="I131" s="160">
        <f t="shared" si="8"/>
        <v>0</v>
      </c>
      <c r="J131" s="161"/>
      <c r="K131" s="160">
        <f t="shared" si="9"/>
        <v>0</v>
      </c>
      <c r="L131" s="160">
        <v>15</v>
      </c>
      <c r="M131" s="160">
        <f t="shared" si="10"/>
        <v>0</v>
      </c>
      <c r="N131" s="160">
        <v>0</v>
      </c>
      <c r="O131" s="160">
        <f t="shared" si="11"/>
        <v>0</v>
      </c>
      <c r="P131" s="160">
        <v>0</v>
      </c>
      <c r="Q131" s="160">
        <f t="shared" si="12"/>
        <v>0</v>
      </c>
      <c r="R131" s="160"/>
      <c r="S131" s="160" t="s">
        <v>123</v>
      </c>
      <c r="T131" s="160" t="s">
        <v>123</v>
      </c>
      <c r="U131" s="160">
        <v>135.648</v>
      </c>
      <c r="V131" s="160">
        <f t="shared" si="13"/>
        <v>554.16999999999996</v>
      </c>
      <c r="W131" s="160"/>
      <c r="X131" s="160" t="s">
        <v>288</v>
      </c>
      <c r="Y131" s="150"/>
      <c r="Z131" s="150"/>
      <c r="AA131" s="150"/>
      <c r="AB131" s="150"/>
      <c r="AC131" s="150"/>
      <c r="AD131" s="150"/>
      <c r="AE131" s="150"/>
      <c r="AF131" s="150"/>
      <c r="AG131" s="150" t="s">
        <v>289</v>
      </c>
      <c r="AH131" s="150"/>
      <c r="AI131" s="150"/>
      <c r="AJ131" s="150"/>
      <c r="AK131" s="150"/>
      <c r="AL131" s="150"/>
      <c r="AM131" s="150"/>
      <c r="AN131" s="150"/>
      <c r="AO131" s="150"/>
      <c r="AP131" s="150"/>
      <c r="AQ131" s="150"/>
      <c r="AR131" s="150"/>
      <c r="AS131" s="150"/>
      <c r="AT131" s="150"/>
      <c r="AU131" s="150"/>
      <c r="AV131" s="150"/>
      <c r="AW131" s="150"/>
      <c r="AX131" s="150"/>
      <c r="AY131" s="150"/>
      <c r="AZ131" s="150"/>
      <c r="BA131" s="150"/>
      <c r="BB131" s="150"/>
      <c r="BC131" s="150"/>
      <c r="BD131" s="150"/>
      <c r="BE131" s="150"/>
      <c r="BF131" s="150"/>
      <c r="BG131" s="150"/>
      <c r="BH131" s="150"/>
    </row>
    <row r="132" spans="1:60" outlineLevel="1" x14ac:dyDescent="0.2">
      <c r="A132" s="177">
        <v>59</v>
      </c>
      <c r="B132" s="178" t="s">
        <v>298</v>
      </c>
      <c r="C132" s="188" t="s">
        <v>299</v>
      </c>
      <c r="D132" s="179" t="s">
        <v>197</v>
      </c>
      <c r="E132" s="180">
        <v>16.34141</v>
      </c>
      <c r="F132" s="181"/>
      <c r="G132" s="182">
        <f t="shared" si="7"/>
        <v>0</v>
      </c>
      <c r="H132" s="161"/>
      <c r="I132" s="160">
        <f t="shared" si="8"/>
        <v>0</v>
      </c>
      <c r="J132" s="161"/>
      <c r="K132" s="160">
        <f t="shared" si="9"/>
        <v>0</v>
      </c>
      <c r="L132" s="160">
        <v>15</v>
      </c>
      <c r="M132" s="160">
        <f t="shared" si="10"/>
        <v>0</v>
      </c>
      <c r="N132" s="160">
        <v>0</v>
      </c>
      <c r="O132" s="160">
        <f t="shared" si="11"/>
        <v>0</v>
      </c>
      <c r="P132" s="160">
        <v>0</v>
      </c>
      <c r="Q132" s="160">
        <f t="shared" si="12"/>
        <v>0</v>
      </c>
      <c r="R132" s="160"/>
      <c r="S132" s="160" t="s">
        <v>123</v>
      </c>
      <c r="T132" s="160" t="s">
        <v>123</v>
      </c>
      <c r="U132" s="160">
        <v>15.12</v>
      </c>
      <c r="V132" s="160">
        <f t="shared" si="13"/>
        <v>247.08</v>
      </c>
      <c r="W132" s="160"/>
      <c r="X132" s="160" t="s">
        <v>288</v>
      </c>
      <c r="Y132" s="150"/>
      <c r="Z132" s="150"/>
      <c r="AA132" s="150"/>
      <c r="AB132" s="150"/>
      <c r="AC132" s="150"/>
      <c r="AD132" s="150"/>
      <c r="AE132" s="150"/>
      <c r="AF132" s="150"/>
      <c r="AG132" s="150" t="s">
        <v>289</v>
      </c>
      <c r="AH132" s="150"/>
      <c r="AI132" s="150"/>
      <c r="AJ132" s="150"/>
      <c r="AK132" s="150"/>
      <c r="AL132" s="150"/>
      <c r="AM132" s="150"/>
      <c r="AN132" s="150"/>
      <c r="AO132" s="150"/>
      <c r="AP132" s="150"/>
      <c r="AQ132" s="150"/>
      <c r="AR132" s="150"/>
      <c r="AS132" s="150"/>
      <c r="AT132" s="150"/>
      <c r="AU132" s="150"/>
      <c r="AV132" s="150"/>
      <c r="AW132" s="150"/>
      <c r="AX132" s="150"/>
      <c r="AY132" s="150"/>
      <c r="AZ132" s="150"/>
      <c r="BA132" s="150"/>
      <c r="BB132" s="150"/>
      <c r="BC132" s="150"/>
      <c r="BD132" s="150"/>
      <c r="BE132" s="150"/>
      <c r="BF132" s="150"/>
      <c r="BG132" s="150"/>
      <c r="BH132" s="150"/>
    </row>
    <row r="133" spans="1:60" outlineLevel="1" x14ac:dyDescent="0.2">
      <c r="A133" s="171">
        <v>60</v>
      </c>
      <c r="B133" s="172" t="s">
        <v>300</v>
      </c>
      <c r="C133" s="186" t="s">
        <v>301</v>
      </c>
      <c r="D133" s="173" t="s">
        <v>197</v>
      </c>
      <c r="E133" s="174">
        <v>4.08535</v>
      </c>
      <c r="F133" s="175"/>
      <c r="G133" s="176">
        <f t="shared" si="7"/>
        <v>0</v>
      </c>
      <c r="H133" s="161"/>
      <c r="I133" s="160">
        <f t="shared" si="8"/>
        <v>0</v>
      </c>
      <c r="J133" s="161"/>
      <c r="K133" s="160">
        <f t="shared" si="9"/>
        <v>0</v>
      </c>
      <c r="L133" s="160">
        <v>15</v>
      </c>
      <c r="M133" s="160">
        <f t="shared" si="10"/>
        <v>0</v>
      </c>
      <c r="N133" s="160">
        <v>0</v>
      </c>
      <c r="O133" s="160">
        <f t="shared" si="11"/>
        <v>0</v>
      </c>
      <c r="P133" s="160">
        <v>0</v>
      </c>
      <c r="Q133" s="160">
        <f t="shared" si="12"/>
        <v>0</v>
      </c>
      <c r="R133" s="160"/>
      <c r="S133" s="160" t="s">
        <v>123</v>
      </c>
      <c r="T133" s="160" t="s">
        <v>123</v>
      </c>
      <c r="U133" s="160">
        <v>0</v>
      </c>
      <c r="V133" s="160">
        <f t="shared" si="13"/>
        <v>0</v>
      </c>
      <c r="W133" s="160"/>
      <c r="X133" s="160" t="s">
        <v>288</v>
      </c>
      <c r="Y133" s="150"/>
      <c r="Z133" s="150"/>
      <c r="AA133" s="150"/>
      <c r="AB133" s="150"/>
      <c r="AC133" s="150"/>
      <c r="AD133" s="150"/>
      <c r="AE133" s="150"/>
      <c r="AF133" s="150"/>
      <c r="AG133" s="150" t="s">
        <v>289</v>
      </c>
      <c r="AH133" s="150"/>
      <c r="AI133" s="150"/>
      <c r="AJ133" s="150"/>
      <c r="AK133" s="150"/>
      <c r="AL133" s="150"/>
      <c r="AM133" s="150"/>
      <c r="AN133" s="150"/>
      <c r="AO133" s="150"/>
      <c r="AP133" s="150"/>
      <c r="AQ133" s="150"/>
      <c r="AR133" s="150"/>
      <c r="AS133" s="150"/>
      <c r="AT133" s="150"/>
      <c r="AU133" s="150"/>
      <c r="AV133" s="150"/>
      <c r="AW133" s="150"/>
      <c r="AX133" s="150"/>
      <c r="AY133" s="150"/>
      <c r="AZ133" s="150"/>
      <c r="BA133" s="150"/>
      <c r="BB133" s="150"/>
      <c r="BC133" s="150"/>
      <c r="BD133" s="150"/>
      <c r="BE133" s="150"/>
      <c r="BF133" s="150"/>
      <c r="BG133" s="150"/>
      <c r="BH133" s="150"/>
    </row>
    <row r="134" spans="1:60" x14ac:dyDescent="0.2">
      <c r="A134" s="3"/>
      <c r="B134" s="4"/>
      <c r="C134" s="190"/>
      <c r="D134" s="6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AE134">
        <v>15</v>
      </c>
      <c r="AF134">
        <v>21</v>
      </c>
      <c r="AG134" t="s">
        <v>105</v>
      </c>
    </row>
    <row r="135" spans="1:60" x14ac:dyDescent="0.2">
      <c r="A135" s="153"/>
      <c r="B135" s="154" t="s">
        <v>31</v>
      </c>
      <c r="C135" s="191"/>
      <c r="D135" s="155"/>
      <c r="E135" s="156"/>
      <c r="F135" s="156"/>
      <c r="G135" s="184">
        <f>G8+G20+G25+G35+G62+G64+G68+G71+G79+G91+G105+G109+G112+G124+G126</f>
        <v>0</v>
      </c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AE135">
        <f>SUMIF(L7:L133,AE134,G7:G133)</f>
        <v>0</v>
      </c>
      <c r="AF135">
        <f>SUMIF(L7:L133,AF134,G7:G133)</f>
        <v>0</v>
      </c>
      <c r="AG135" t="s">
        <v>302</v>
      </c>
    </row>
    <row r="136" spans="1:60" x14ac:dyDescent="0.2">
      <c r="A136" s="3"/>
      <c r="B136" s="4"/>
      <c r="C136" s="190"/>
      <c r="D136" s="6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spans="1:60" x14ac:dyDescent="0.2">
      <c r="A137" s="3"/>
      <c r="B137" s="4"/>
      <c r="C137" s="190"/>
      <c r="D137" s="6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 spans="1:60" x14ac:dyDescent="0.2">
      <c r="A138" s="257" t="s">
        <v>303</v>
      </c>
      <c r="B138" s="257"/>
      <c r="C138" s="258"/>
      <c r="D138" s="6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 spans="1:60" x14ac:dyDescent="0.2">
      <c r="A139" s="259"/>
      <c r="B139" s="260"/>
      <c r="C139" s="261"/>
      <c r="D139" s="260"/>
      <c r="E139" s="260"/>
      <c r="F139" s="260"/>
      <c r="G139" s="262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AG139" t="s">
        <v>304</v>
      </c>
    </row>
    <row r="140" spans="1:60" x14ac:dyDescent="0.2">
      <c r="A140" s="263"/>
      <c r="B140" s="264"/>
      <c r="C140" s="265"/>
      <c r="D140" s="264"/>
      <c r="E140" s="264"/>
      <c r="F140" s="264"/>
      <c r="G140" s="266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 spans="1:60" x14ac:dyDescent="0.2">
      <c r="A141" s="263"/>
      <c r="B141" s="264"/>
      <c r="C141" s="265"/>
      <c r="D141" s="264"/>
      <c r="E141" s="264"/>
      <c r="F141" s="264"/>
      <c r="G141" s="266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 spans="1:60" x14ac:dyDescent="0.2">
      <c r="A142" s="263"/>
      <c r="B142" s="264"/>
      <c r="C142" s="265"/>
      <c r="D142" s="264"/>
      <c r="E142" s="264"/>
      <c r="F142" s="264"/>
      <c r="G142" s="266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 spans="1:60" x14ac:dyDescent="0.2">
      <c r="A143" s="267"/>
      <c r="B143" s="268"/>
      <c r="C143" s="269"/>
      <c r="D143" s="268"/>
      <c r="E143" s="268"/>
      <c r="F143" s="268"/>
      <c r="G143" s="270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 spans="1:60" x14ac:dyDescent="0.2">
      <c r="A144" s="3"/>
      <c r="B144" s="4"/>
      <c r="C144" s="190"/>
      <c r="D144" s="6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 spans="3:33" x14ac:dyDescent="0.2">
      <c r="C145" s="192"/>
      <c r="D145" s="10"/>
      <c r="AG145" t="s">
        <v>305</v>
      </c>
    </row>
    <row r="146" spans="3:33" x14ac:dyDescent="0.2">
      <c r="D146" s="10"/>
    </row>
    <row r="147" spans="3:33" x14ac:dyDescent="0.2">
      <c r="D147" s="10"/>
    </row>
    <row r="148" spans="3:33" x14ac:dyDescent="0.2">
      <c r="D148" s="10"/>
    </row>
    <row r="149" spans="3:33" x14ac:dyDescent="0.2">
      <c r="D149" s="10"/>
    </row>
    <row r="150" spans="3:33" x14ac:dyDescent="0.2">
      <c r="D150" s="10"/>
    </row>
    <row r="151" spans="3:33" x14ac:dyDescent="0.2">
      <c r="D151" s="10"/>
    </row>
    <row r="152" spans="3:33" x14ac:dyDescent="0.2">
      <c r="D152" s="10"/>
    </row>
    <row r="153" spans="3:33" x14ac:dyDescent="0.2">
      <c r="D153" s="10"/>
    </row>
    <row r="154" spans="3:33" x14ac:dyDescent="0.2">
      <c r="D154" s="10"/>
    </row>
    <row r="155" spans="3:33" x14ac:dyDescent="0.2">
      <c r="D155" s="10"/>
    </row>
    <row r="156" spans="3:33" x14ac:dyDescent="0.2">
      <c r="D156" s="10"/>
    </row>
    <row r="157" spans="3:33" x14ac:dyDescent="0.2">
      <c r="D157" s="10"/>
    </row>
    <row r="158" spans="3:33" x14ac:dyDescent="0.2">
      <c r="D158" s="10"/>
    </row>
    <row r="159" spans="3:33" x14ac:dyDescent="0.2">
      <c r="D159" s="10"/>
    </row>
    <row r="160" spans="3:33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8">
    <mergeCell ref="A139:G143"/>
    <mergeCell ref="C70:G70"/>
    <mergeCell ref="C111:G111"/>
    <mergeCell ref="A1:G1"/>
    <mergeCell ref="C2:G2"/>
    <mergeCell ref="C3:G3"/>
    <mergeCell ref="C4:G4"/>
    <mergeCell ref="A138:C138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1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'1 1 Pol'!Názvy_tisku</vt:lpstr>
      <vt:lpstr>oadresa</vt:lpstr>
      <vt:lpstr>Stavba!Objednatel</vt:lpstr>
      <vt:lpstr>Stavba!Objekt</vt:lpstr>
      <vt:lpstr>'1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Zbynek</dc:creator>
  <cp:lastModifiedBy>Bc. Marie Pešáková</cp:lastModifiedBy>
  <cp:lastPrinted>2019-03-19T12:27:02Z</cp:lastPrinted>
  <dcterms:created xsi:type="dcterms:W3CDTF">2009-04-08T07:15:50Z</dcterms:created>
  <dcterms:modified xsi:type="dcterms:W3CDTF">2020-07-14T13:25:29Z</dcterms:modified>
</cp:coreProperties>
</file>