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lavonova\Dokumenty\kosilky\2020\KpS\EZAK\ZS Kridlovicka - rek SD v budove D\Dodatecne informace\11_8 - cistici zona a silnoproud\"/>
    </mc:Choice>
  </mc:AlternateContent>
  <bookViews>
    <workbookView xWindow="-120" yWindow="-120" windowWidth="25440" windowHeight="15390" activeTab="3"/>
  </bookViews>
  <sheets>
    <sheet name="Pokyny pro vyplnění" sheetId="11" r:id="rId1"/>
    <sheet name="Stavba" sheetId="1" r:id="rId2"/>
    <sheet name="VzorPolozky" sheetId="10" state="hidden" r:id="rId3"/>
    <sheet name="4 4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'4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'4 4 Pol'!$A$1:$X$524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BA388" i="12"/>
  <c r="BA278" i="12"/>
  <c r="BA242" i="12"/>
  <c r="BA139" i="12"/>
  <c r="BA135" i="12"/>
  <c r="BA129" i="12"/>
  <c r="BA115" i="12"/>
  <c r="BA101" i="12"/>
  <c r="BA90" i="12"/>
  <c r="BA82" i="12"/>
  <c r="BA23" i="12"/>
  <c r="BA21" i="12"/>
  <c r="G9" i="12"/>
  <c r="M9" i="12" s="1"/>
  <c r="I9" i="12"/>
  <c r="I8" i="12" s="1"/>
  <c r="K9" i="12"/>
  <c r="O9" i="12"/>
  <c r="Q9" i="12"/>
  <c r="Q8" i="12" s="1"/>
  <c r="V9" i="12"/>
  <c r="G13" i="12"/>
  <c r="I13" i="12"/>
  <c r="K13" i="12"/>
  <c r="K8" i="12" s="1"/>
  <c r="O13" i="12"/>
  <c r="O8" i="12" s="1"/>
  <c r="Q13" i="12"/>
  <c r="V13" i="12"/>
  <c r="V8" i="12" s="1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6" i="12"/>
  <c r="I26" i="12"/>
  <c r="I25" i="12" s="1"/>
  <c r="K26" i="12"/>
  <c r="O26" i="12"/>
  <c r="Q26" i="12"/>
  <c r="Q25" i="12" s="1"/>
  <c r="V26" i="12"/>
  <c r="G29" i="12"/>
  <c r="I29" i="12"/>
  <c r="K29" i="12"/>
  <c r="K25" i="12" s="1"/>
  <c r="O29" i="12"/>
  <c r="O25" i="12" s="1"/>
  <c r="Q29" i="12"/>
  <c r="V29" i="12"/>
  <c r="V25" i="12" s="1"/>
  <c r="G32" i="12"/>
  <c r="M32" i="12" s="1"/>
  <c r="I32" i="12"/>
  <c r="K32" i="12"/>
  <c r="O32" i="12"/>
  <c r="Q32" i="12"/>
  <c r="V32" i="12"/>
  <c r="G36" i="12"/>
  <c r="I36" i="12"/>
  <c r="I35" i="12" s="1"/>
  <c r="K36" i="12"/>
  <c r="M36" i="12"/>
  <c r="O36" i="12"/>
  <c r="Q36" i="12"/>
  <c r="Q35" i="12" s="1"/>
  <c r="V36" i="12"/>
  <c r="G39" i="12"/>
  <c r="I39" i="12"/>
  <c r="K39" i="12"/>
  <c r="K35" i="12" s="1"/>
  <c r="O39" i="12"/>
  <c r="O35" i="12" s="1"/>
  <c r="Q39" i="12"/>
  <c r="V39" i="12"/>
  <c r="V35" i="12" s="1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57" i="12"/>
  <c r="M57" i="12" s="1"/>
  <c r="I57" i="12"/>
  <c r="K57" i="12"/>
  <c r="O57" i="12"/>
  <c r="Q57" i="12"/>
  <c r="V57" i="12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5" i="12"/>
  <c r="I75" i="12"/>
  <c r="K75" i="12"/>
  <c r="K74" i="12" s="1"/>
  <c r="O75" i="12"/>
  <c r="O74" i="12" s="1"/>
  <c r="Q75" i="12"/>
  <c r="V75" i="12"/>
  <c r="V74" i="12" s="1"/>
  <c r="G79" i="12"/>
  <c r="I79" i="12"/>
  <c r="I74" i="12" s="1"/>
  <c r="K79" i="12"/>
  <c r="M79" i="12"/>
  <c r="O79" i="12"/>
  <c r="Q79" i="12"/>
  <c r="Q74" i="12" s="1"/>
  <c r="V79" i="12"/>
  <c r="G81" i="12"/>
  <c r="M81" i="12" s="1"/>
  <c r="I81" i="12"/>
  <c r="K81" i="12"/>
  <c r="O81" i="12"/>
  <c r="Q81" i="12"/>
  <c r="V81" i="12"/>
  <c r="I83" i="12"/>
  <c r="Q83" i="12"/>
  <c r="G84" i="12"/>
  <c r="G83" i="12" s="1"/>
  <c r="I54" i="1" s="1"/>
  <c r="I84" i="12"/>
  <c r="K84" i="12"/>
  <c r="K83" i="12" s="1"/>
  <c r="O84" i="12"/>
  <c r="O83" i="12" s="1"/>
  <c r="Q84" i="12"/>
  <c r="V84" i="12"/>
  <c r="V83" i="12" s="1"/>
  <c r="G88" i="12"/>
  <c r="I88" i="12"/>
  <c r="K88" i="12"/>
  <c r="K87" i="12" s="1"/>
  <c r="O88" i="12"/>
  <c r="O87" i="12" s="1"/>
  <c r="Q88" i="12"/>
  <c r="V88" i="12"/>
  <c r="V87" i="12" s="1"/>
  <c r="G89" i="12"/>
  <c r="M89" i="12" s="1"/>
  <c r="I89" i="12"/>
  <c r="I87" i="12" s="1"/>
  <c r="K89" i="12"/>
  <c r="O89" i="12"/>
  <c r="Q89" i="12"/>
  <c r="Q87" i="12" s="1"/>
  <c r="V89" i="12"/>
  <c r="G100" i="12"/>
  <c r="M100" i="12" s="1"/>
  <c r="I100" i="12"/>
  <c r="K100" i="12"/>
  <c r="O100" i="12"/>
  <c r="Q100" i="12"/>
  <c r="V100" i="12"/>
  <c r="I107" i="12"/>
  <c r="Q107" i="12"/>
  <c r="G108" i="12"/>
  <c r="G107" i="12" s="1"/>
  <c r="I56" i="1" s="1"/>
  <c r="I108" i="12"/>
  <c r="K108" i="12"/>
  <c r="K107" i="12" s="1"/>
  <c r="O108" i="12"/>
  <c r="O107" i="12" s="1"/>
  <c r="Q108" i="12"/>
  <c r="V108" i="12"/>
  <c r="V107" i="12" s="1"/>
  <c r="I110" i="12"/>
  <c r="Q110" i="12"/>
  <c r="G111" i="12"/>
  <c r="G110" i="12" s="1"/>
  <c r="I57" i="1" s="1"/>
  <c r="I111" i="12"/>
  <c r="K111" i="12"/>
  <c r="K110" i="12" s="1"/>
  <c r="O111" i="12"/>
  <c r="O110" i="12" s="1"/>
  <c r="Q111" i="12"/>
  <c r="V111" i="12"/>
  <c r="V110" i="12" s="1"/>
  <c r="G114" i="12"/>
  <c r="I114" i="12"/>
  <c r="K114" i="12"/>
  <c r="K113" i="12" s="1"/>
  <c r="O114" i="12"/>
  <c r="O113" i="12" s="1"/>
  <c r="Q114" i="12"/>
  <c r="V114" i="12"/>
  <c r="V113" i="12" s="1"/>
  <c r="G117" i="12"/>
  <c r="M117" i="12" s="1"/>
  <c r="I117" i="12"/>
  <c r="I113" i="12" s="1"/>
  <c r="K117" i="12"/>
  <c r="O117" i="12"/>
  <c r="Q117" i="12"/>
  <c r="Q113" i="12" s="1"/>
  <c r="V117" i="12"/>
  <c r="G119" i="12"/>
  <c r="I59" i="1" s="1"/>
  <c r="K119" i="12"/>
  <c r="O119" i="12"/>
  <c r="V119" i="12"/>
  <c r="G120" i="12"/>
  <c r="M120" i="12" s="1"/>
  <c r="M119" i="12" s="1"/>
  <c r="I120" i="12"/>
  <c r="I119" i="12" s="1"/>
  <c r="K120" i="12"/>
  <c r="O120" i="12"/>
  <c r="Q120" i="12"/>
  <c r="Q119" i="12" s="1"/>
  <c r="V120" i="12"/>
  <c r="K123" i="12"/>
  <c r="O123" i="12"/>
  <c r="V123" i="12"/>
  <c r="G124" i="12"/>
  <c r="M124" i="12" s="1"/>
  <c r="M123" i="12" s="1"/>
  <c r="I124" i="12"/>
  <c r="I123" i="12" s="1"/>
  <c r="K124" i="12"/>
  <c r="O124" i="12"/>
  <c r="Q124" i="12"/>
  <c r="Q123" i="12" s="1"/>
  <c r="V124" i="12"/>
  <c r="G125" i="12"/>
  <c r="I61" i="1" s="1"/>
  <c r="K125" i="12"/>
  <c r="O125" i="12"/>
  <c r="V125" i="12"/>
  <c r="G126" i="12"/>
  <c r="I126" i="12"/>
  <c r="I125" i="12" s="1"/>
  <c r="K126" i="12"/>
  <c r="M126" i="12"/>
  <c r="M125" i="12" s="1"/>
  <c r="O126" i="12"/>
  <c r="Q126" i="12"/>
  <c r="Q125" i="12" s="1"/>
  <c r="V126" i="12"/>
  <c r="G128" i="12"/>
  <c r="M128" i="12" s="1"/>
  <c r="I128" i="12"/>
  <c r="I127" i="12" s="1"/>
  <c r="K128" i="12"/>
  <c r="O128" i="12"/>
  <c r="Q128" i="12"/>
  <c r="Q127" i="12" s="1"/>
  <c r="V128" i="12"/>
  <c r="G130" i="12"/>
  <c r="I130" i="12"/>
  <c r="K130" i="12"/>
  <c r="K127" i="12" s="1"/>
  <c r="O130" i="12"/>
  <c r="O127" i="12" s="1"/>
  <c r="Q130" i="12"/>
  <c r="V130" i="12"/>
  <c r="V127" i="12" s="1"/>
  <c r="G131" i="12"/>
  <c r="I131" i="12"/>
  <c r="K131" i="12"/>
  <c r="M131" i="12"/>
  <c r="O131" i="12"/>
  <c r="Q131" i="12"/>
  <c r="V131" i="12"/>
  <c r="G134" i="12"/>
  <c r="M134" i="12" s="1"/>
  <c r="I134" i="12"/>
  <c r="K134" i="12"/>
  <c r="O134" i="12"/>
  <c r="Q134" i="12"/>
  <c r="V134" i="12"/>
  <c r="G138" i="12"/>
  <c r="M138" i="12" s="1"/>
  <c r="I138" i="12"/>
  <c r="K138" i="12"/>
  <c r="O138" i="12"/>
  <c r="Q138" i="12"/>
  <c r="V138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60" i="12"/>
  <c r="I160" i="12"/>
  <c r="K160" i="12"/>
  <c r="M160" i="12"/>
  <c r="O160" i="12"/>
  <c r="Q160" i="12"/>
  <c r="V160" i="12"/>
  <c r="G163" i="12"/>
  <c r="M163" i="12" s="1"/>
  <c r="I163" i="12"/>
  <c r="K163" i="12"/>
  <c r="O163" i="12"/>
  <c r="Q163" i="12"/>
  <c r="V163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I177" i="12"/>
  <c r="Q177" i="12"/>
  <c r="G178" i="12"/>
  <c r="G177" i="12" s="1"/>
  <c r="I178" i="12"/>
  <c r="K178" i="12"/>
  <c r="K177" i="12" s="1"/>
  <c r="O178" i="12"/>
  <c r="O177" i="12" s="1"/>
  <c r="Q178" i="12"/>
  <c r="V178" i="12"/>
  <c r="V177" i="12" s="1"/>
  <c r="G181" i="12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G193" i="12"/>
  <c r="M193" i="12" s="1"/>
  <c r="I193" i="12"/>
  <c r="K193" i="12"/>
  <c r="O193" i="12"/>
  <c r="Q193" i="12"/>
  <c r="V193" i="12"/>
  <c r="G198" i="12"/>
  <c r="M198" i="12" s="1"/>
  <c r="I198" i="12"/>
  <c r="K198" i="12"/>
  <c r="O198" i="12"/>
  <c r="Q198" i="12"/>
  <c r="V198" i="12"/>
  <c r="G202" i="12"/>
  <c r="M202" i="12" s="1"/>
  <c r="I202" i="12"/>
  <c r="K202" i="12"/>
  <c r="O202" i="12"/>
  <c r="Q202" i="12"/>
  <c r="V202" i="12"/>
  <c r="G209" i="12"/>
  <c r="I209" i="12"/>
  <c r="K209" i="12"/>
  <c r="M209" i="12"/>
  <c r="O209" i="12"/>
  <c r="Q209" i="12"/>
  <c r="V209" i="12"/>
  <c r="G213" i="12"/>
  <c r="M213" i="12" s="1"/>
  <c r="I213" i="12"/>
  <c r="K213" i="12"/>
  <c r="O213" i="12"/>
  <c r="Q213" i="12"/>
  <c r="V213" i="12"/>
  <c r="G215" i="12"/>
  <c r="I215" i="12"/>
  <c r="K215" i="12"/>
  <c r="M215" i="12"/>
  <c r="O215" i="12"/>
  <c r="Q215" i="12"/>
  <c r="V215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7" i="12"/>
  <c r="M227" i="12" s="1"/>
  <c r="I227" i="12"/>
  <c r="K227" i="12"/>
  <c r="O227" i="12"/>
  <c r="Q227" i="12"/>
  <c r="V227" i="12"/>
  <c r="G230" i="12"/>
  <c r="I230" i="12"/>
  <c r="K230" i="12"/>
  <c r="K229" i="12" s="1"/>
  <c r="O230" i="12"/>
  <c r="O229" i="12" s="1"/>
  <c r="Q230" i="12"/>
  <c r="V230" i="12"/>
  <c r="V229" i="12" s="1"/>
  <c r="G231" i="12"/>
  <c r="M231" i="12" s="1"/>
  <c r="I231" i="12"/>
  <c r="I229" i="12" s="1"/>
  <c r="K231" i="12"/>
  <c r="O231" i="12"/>
  <c r="Q231" i="12"/>
  <c r="Q229" i="12" s="1"/>
  <c r="V231" i="12"/>
  <c r="G233" i="12"/>
  <c r="M233" i="12" s="1"/>
  <c r="I233" i="12"/>
  <c r="K233" i="12"/>
  <c r="O233" i="12"/>
  <c r="Q233" i="12"/>
  <c r="V233" i="12"/>
  <c r="G241" i="12"/>
  <c r="I241" i="12"/>
  <c r="K241" i="12"/>
  <c r="M241" i="12"/>
  <c r="O241" i="12"/>
  <c r="Q241" i="12"/>
  <c r="V241" i="12"/>
  <c r="G244" i="12"/>
  <c r="M244" i="12" s="1"/>
  <c r="I244" i="12"/>
  <c r="K244" i="12"/>
  <c r="O244" i="12"/>
  <c r="Q244" i="12"/>
  <c r="V244" i="12"/>
  <c r="G246" i="12"/>
  <c r="I246" i="12"/>
  <c r="K246" i="12"/>
  <c r="M246" i="12"/>
  <c r="O246" i="12"/>
  <c r="Q246" i="12"/>
  <c r="V246" i="12"/>
  <c r="K248" i="12"/>
  <c r="O248" i="12"/>
  <c r="V248" i="12"/>
  <c r="G249" i="12"/>
  <c r="G248" i="12" s="1"/>
  <c r="I66" i="1" s="1"/>
  <c r="I249" i="12"/>
  <c r="I248" i="12" s="1"/>
  <c r="K249" i="12"/>
  <c r="O249" i="12"/>
  <c r="Q249" i="12"/>
  <c r="Q248" i="12" s="1"/>
  <c r="V249" i="12"/>
  <c r="G251" i="12"/>
  <c r="M251" i="12" s="1"/>
  <c r="I251" i="12"/>
  <c r="I250" i="12" s="1"/>
  <c r="K251" i="12"/>
  <c r="O251" i="12"/>
  <c r="Q251" i="12"/>
  <c r="Q250" i="12" s="1"/>
  <c r="V251" i="12"/>
  <c r="G252" i="12"/>
  <c r="M252" i="12" s="1"/>
  <c r="I252" i="12"/>
  <c r="K252" i="12"/>
  <c r="K250" i="12" s="1"/>
  <c r="O252" i="12"/>
  <c r="O250" i="12" s="1"/>
  <c r="Q252" i="12"/>
  <c r="V252" i="12"/>
  <c r="V250" i="12" s="1"/>
  <c r="G253" i="12"/>
  <c r="M253" i="12" s="1"/>
  <c r="I253" i="12"/>
  <c r="K253" i="12"/>
  <c r="O253" i="12"/>
  <c r="Q253" i="12"/>
  <c r="V253" i="12"/>
  <c r="G254" i="12"/>
  <c r="I68" i="1" s="1"/>
  <c r="K254" i="12"/>
  <c r="O254" i="12"/>
  <c r="V254" i="12"/>
  <c r="G255" i="12"/>
  <c r="M255" i="12" s="1"/>
  <c r="M254" i="12" s="1"/>
  <c r="I255" i="12"/>
  <c r="I254" i="12" s="1"/>
  <c r="K255" i="12"/>
  <c r="O255" i="12"/>
  <c r="Q255" i="12"/>
  <c r="Q254" i="12" s="1"/>
  <c r="V255" i="12"/>
  <c r="G257" i="12"/>
  <c r="M257" i="12" s="1"/>
  <c r="I257" i="12"/>
  <c r="I256" i="12" s="1"/>
  <c r="K257" i="12"/>
  <c r="O257" i="12"/>
  <c r="Q257" i="12"/>
  <c r="Q256" i="12" s="1"/>
  <c r="V257" i="12"/>
  <c r="G259" i="12"/>
  <c r="M259" i="12" s="1"/>
  <c r="I259" i="12"/>
  <c r="K259" i="12"/>
  <c r="K256" i="12" s="1"/>
  <c r="O259" i="12"/>
  <c r="O256" i="12" s="1"/>
  <c r="Q259" i="12"/>
  <c r="V259" i="12"/>
  <c r="V256" i="12" s="1"/>
  <c r="G262" i="12"/>
  <c r="M262" i="12" s="1"/>
  <c r="I262" i="12"/>
  <c r="K262" i="12"/>
  <c r="O262" i="12"/>
  <c r="Q262" i="12"/>
  <c r="V262" i="12"/>
  <c r="G265" i="12"/>
  <c r="M265" i="12" s="1"/>
  <c r="I265" i="12"/>
  <c r="I264" i="12" s="1"/>
  <c r="K265" i="12"/>
  <c r="O265" i="12"/>
  <c r="Q265" i="12"/>
  <c r="Q264" i="12" s="1"/>
  <c r="V265" i="12"/>
  <c r="G276" i="12"/>
  <c r="M276" i="12" s="1"/>
  <c r="I276" i="12"/>
  <c r="K276" i="12"/>
  <c r="K264" i="12" s="1"/>
  <c r="O276" i="12"/>
  <c r="O264" i="12" s="1"/>
  <c r="Q276" i="12"/>
  <c r="V276" i="12"/>
  <c r="V264" i="12" s="1"/>
  <c r="G277" i="12"/>
  <c r="M277" i="12" s="1"/>
  <c r="I277" i="12"/>
  <c r="K277" i="12"/>
  <c r="O277" i="12"/>
  <c r="Q277" i="12"/>
  <c r="V277" i="12"/>
  <c r="G280" i="12"/>
  <c r="M280" i="12" s="1"/>
  <c r="I280" i="12"/>
  <c r="K280" i="12"/>
  <c r="O280" i="12"/>
  <c r="Q280" i="12"/>
  <c r="V280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7" i="12"/>
  <c r="M287" i="12" s="1"/>
  <c r="I287" i="12"/>
  <c r="K287" i="12"/>
  <c r="O287" i="12"/>
  <c r="Q287" i="12"/>
  <c r="V287" i="12"/>
  <c r="G288" i="12"/>
  <c r="M288" i="12" s="1"/>
  <c r="I288" i="12"/>
  <c r="K288" i="12"/>
  <c r="O288" i="12"/>
  <c r="Q288" i="12"/>
  <c r="V288" i="12"/>
  <c r="G297" i="12"/>
  <c r="I297" i="12"/>
  <c r="K297" i="12"/>
  <c r="M297" i="12"/>
  <c r="O297" i="12"/>
  <c r="Q297" i="12"/>
  <c r="V297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Q315" i="12"/>
  <c r="V315" i="12"/>
  <c r="G317" i="12"/>
  <c r="M317" i="12" s="1"/>
  <c r="I317" i="12"/>
  <c r="K317" i="12"/>
  <c r="O317" i="12"/>
  <c r="Q317" i="12"/>
  <c r="V317" i="12"/>
  <c r="G318" i="12"/>
  <c r="I318" i="12"/>
  <c r="K318" i="12"/>
  <c r="M318" i="12"/>
  <c r="O318" i="12"/>
  <c r="Q318" i="12"/>
  <c r="V318" i="12"/>
  <c r="G321" i="12"/>
  <c r="M321" i="12" s="1"/>
  <c r="I321" i="12"/>
  <c r="I320" i="12" s="1"/>
  <c r="K321" i="12"/>
  <c r="O321" i="12"/>
  <c r="Q321" i="12"/>
  <c r="Q320" i="12" s="1"/>
  <c r="V321" i="12"/>
  <c r="G325" i="12"/>
  <c r="M325" i="12" s="1"/>
  <c r="I325" i="12"/>
  <c r="K325" i="12"/>
  <c r="K320" i="12" s="1"/>
  <c r="O325" i="12"/>
  <c r="O320" i="12" s="1"/>
  <c r="Q325" i="12"/>
  <c r="V325" i="12"/>
  <c r="V320" i="12" s="1"/>
  <c r="G327" i="12"/>
  <c r="I327" i="12"/>
  <c r="K327" i="12"/>
  <c r="M327" i="12"/>
  <c r="O327" i="12"/>
  <c r="Q327" i="12"/>
  <c r="V327" i="12"/>
  <c r="G336" i="12"/>
  <c r="M336" i="12" s="1"/>
  <c r="I336" i="12"/>
  <c r="K336" i="12"/>
  <c r="O336" i="12"/>
  <c r="Q336" i="12"/>
  <c r="V336" i="12"/>
  <c r="G339" i="12"/>
  <c r="I339" i="12"/>
  <c r="K339" i="12"/>
  <c r="K338" i="12" s="1"/>
  <c r="O339" i="12"/>
  <c r="O338" i="12" s="1"/>
  <c r="Q339" i="12"/>
  <c r="V339" i="12"/>
  <c r="V338" i="12" s="1"/>
  <c r="G346" i="12"/>
  <c r="I346" i="12"/>
  <c r="I338" i="12" s="1"/>
  <c r="K346" i="12"/>
  <c r="M346" i="12"/>
  <c r="O346" i="12"/>
  <c r="Q346" i="12"/>
  <c r="Q338" i="12" s="1"/>
  <c r="V346" i="12"/>
  <c r="G348" i="12"/>
  <c r="M348" i="12" s="1"/>
  <c r="I348" i="12"/>
  <c r="K348" i="12"/>
  <c r="O348" i="12"/>
  <c r="Q348" i="12"/>
  <c r="V348" i="12"/>
  <c r="G351" i="12"/>
  <c r="I351" i="12"/>
  <c r="K351" i="12"/>
  <c r="M351" i="12"/>
  <c r="O351" i="12"/>
  <c r="Q351" i="12"/>
  <c r="V351" i="12"/>
  <c r="G353" i="12"/>
  <c r="M353" i="12" s="1"/>
  <c r="I353" i="12"/>
  <c r="K353" i="12"/>
  <c r="O353" i="12"/>
  <c r="Q353" i="12"/>
  <c r="V353" i="12"/>
  <c r="G355" i="12"/>
  <c r="I355" i="12"/>
  <c r="K355" i="12"/>
  <c r="M355" i="12"/>
  <c r="O355" i="12"/>
  <c r="Q355" i="12"/>
  <c r="V355" i="12"/>
  <c r="G360" i="12"/>
  <c r="M360" i="12" s="1"/>
  <c r="I360" i="12"/>
  <c r="K360" i="12"/>
  <c r="O360" i="12"/>
  <c r="Q360" i="12"/>
  <c r="V360" i="12"/>
  <c r="G361" i="12"/>
  <c r="I361" i="12"/>
  <c r="K361" i="12"/>
  <c r="M361" i="12"/>
  <c r="O361" i="12"/>
  <c r="Q361" i="12"/>
  <c r="V361" i="12"/>
  <c r="G362" i="12"/>
  <c r="M362" i="12" s="1"/>
  <c r="I362" i="12"/>
  <c r="K362" i="12"/>
  <c r="O362" i="12"/>
  <c r="Q362" i="12"/>
  <c r="V362" i="12"/>
  <c r="G365" i="12"/>
  <c r="M365" i="12" s="1"/>
  <c r="I365" i="12"/>
  <c r="K365" i="12"/>
  <c r="O365" i="12"/>
  <c r="Q365" i="12"/>
  <c r="V365" i="12"/>
  <c r="G370" i="12"/>
  <c r="M370" i="12" s="1"/>
  <c r="I370" i="12"/>
  <c r="K370" i="12"/>
  <c r="O370" i="12"/>
  <c r="Q370" i="12"/>
  <c r="V370" i="12"/>
  <c r="G374" i="12"/>
  <c r="M374" i="12" s="1"/>
  <c r="I374" i="12"/>
  <c r="K374" i="12"/>
  <c r="O374" i="12"/>
  <c r="Q374" i="12"/>
  <c r="V374" i="12"/>
  <c r="G376" i="12"/>
  <c r="M376" i="12" s="1"/>
  <c r="I376" i="12"/>
  <c r="K376" i="12"/>
  <c r="O376" i="12"/>
  <c r="Q376" i="12"/>
  <c r="V376" i="12"/>
  <c r="G378" i="12"/>
  <c r="M378" i="12" s="1"/>
  <c r="I378" i="12"/>
  <c r="K378" i="12"/>
  <c r="O378" i="12"/>
  <c r="Q378" i="12"/>
  <c r="V378" i="12"/>
  <c r="G380" i="12"/>
  <c r="M380" i="12" s="1"/>
  <c r="I380" i="12"/>
  <c r="K380" i="12"/>
  <c r="O380" i="12"/>
  <c r="Q380" i="12"/>
  <c r="V380" i="12"/>
  <c r="G384" i="12"/>
  <c r="M384" i="12" s="1"/>
  <c r="I384" i="12"/>
  <c r="K384" i="12"/>
  <c r="O384" i="12"/>
  <c r="Q384" i="12"/>
  <c r="V384" i="12"/>
  <c r="G386" i="12"/>
  <c r="I73" i="1" s="1"/>
  <c r="K386" i="12"/>
  <c r="O386" i="12"/>
  <c r="V386" i="12"/>
  <c r="G387" i="12"/>
  <c r="M387" i="12" s="1"/>
  <c r="M386" i="12" s="1"/>
  <c r="I387" i="12"/>
  <c r="I386" i="12" s="1"/>
  <c r="K387" i="12"/>
  <c r="O387" i="12"/>
  <c r="Q387" i="12"/>
  <c r="Q386" i="12" s="1"/>
  <c r="V387" i="12"/>
  <c r="G396" i="12"/>
  <c r="M396" i="12" s="1"/>
  <c r="I396" i="12"/>
  <c r="I395" i="12" s="1"/>
  <c r="K396" i="12"/>
  <c r="O396" i="12"/>
  <c r="Q396" i="12"/>
  <c r="Q395" i="12" s="1"/>
  <c r="V396" i="12"/>
  <c r="G400" i="12"/>
  <c r="M400" i="12" s="1"/>
  <c r="I400" i="12"/>
  <c r="K400" i="12"/>
  <c r="K395" i="12" s="1"/>
  <c r="O400" i="12"/>
  <c r="O395" i="12" s="1"/>
  <c r="Q400" i="12"/>
  <c r="V400" i="12"/>
  <c r="V395" i="12" s="1"/>
  <c r="G402" i="12"/>
  <c r="I402" i="12"/>
  <c r="K402" i="12"/>
  <c r="K401" i="12" s="1"/>
  <c r="O402" i="12"/>
  <c r="O401" i="12" s="1"/>
  <c r="Q402" i="12"/>
  <c r="V402" i="12"/>
  <c r="V401" i="12" s="1"/>
  <c r="G404" i="12"/>
  <c r="M404" i="12" s="1"/>
  <c r="I404" i="12"/>
  <c r="I401" i="12" s="1"/>
  <c r="K404" i="12"/>
  <c r="O404" i="12"/>
  <c r="Q404" i="12"/>
  <c r="Q401" i="12" s="1"/>
  <c r="V404" i="12"/>
  <c r="G409" i="12"/>
  <c r="M409" i="12" s="1"/>
  <c r="I409" i="12"/>
  <c r="K409" i="12"/>
  <c r="O409" i="12"/>
  <c r="Q409" i="12"/>
  <c r="V409" i="12"/>
  <c r="G412" i="12"/>
  <c r="M412" i="12" s="1"/>
  <c r="I412" i="12"/>
  <c r="K412" i="12"/>
  <c r="O412" i="12"/>
  <c r="Q412" i="12"/>
  <c r="V412" i="12"/>
  <c r="G416" i="12"/>
  <c r="M416" i="12" s="1"/>
  <c r="I416" i="12"/>
  <c r="K416" i="12"/>
  <c r="O416" i="12"/>
  <c r="Q416" i="12"/>
  <c r="V416" i="12"/>
  <c r="G418" i="12"/>
  <c r="I418" i="12"/>
  <c r="K418" i="12"/>
  <c r="M418" i="12"/>
  <c r="O418" i="12"/>
  <c r="Q418" i="12"/>
  <c r="V418" i="12"/>
  <c r="G424" i="12"/>
  <c r="M424" i="12" s="1"/>
  <c r="I424" i="12"/>
  <c r="K424" i="12"/>
  <c r="O424" i="12"/>
  <c r="Q424" i="12"/>
  <c r="V424" i="12"/>
  <c r="G428" i="12"/>
  <c r="I428" i="12"/>
  <c r="K428" i="12"/>
  <c r="M428" i="12"/>
  <c r="O428" i="12"/>
  <c r="Q428" i="12"/>
  <c r="V428" i="12"/>
  <c r="V434" i="12"/>
  <c r="G435" i="12"/>
  <c r="I435" i="12"/>
  <c r="I434" i="12" s="1"/>
  <c r="K435" i="12"/>
  <c r="M435" i="12"/>
  <c r="O435" i="12"/>
  <c r="Q435" i="12"/>
  <c r="Q434" i="12" s="1"/>
  <c r="V435" i="12"/>
  <c r="G436" i="12"/>
  <c r="I436" i="12"/>
  <c r="K436" i="12"/>
  <c r="K434" i="12" s="1"/>
  <c r="O436" i="12"/>
  <c r="O434" i="12" s="1"/>
  <c r="Q436" i="12"/>
  <c r="V436" i="12"/>
  <c r="G438" i="12"/>
  <c r="I438" i="12"/>
  <c r="K438" i="12"/>
  <c r="O438" i="12"/>
  <c r="O437" i="12" s="1"/>
  <c r="Q438" i="12"/>
  <c r="V438" i="12"/>
  <c r="V437" i="12" s="1"/>
  <c r="G439" i="12"/>
  <c r="I439" i="12"/>
  <c r="I437" i="12" s="1"/>
  <c r="K439" i="12"/>
  <c r="M439" i="12"/>
  <c r="O439" i="12"/>
  <c r="Q439" i="12"/>
  <c r="Q437" i="12" s="1"/>
  <c r="V439" i="12"/>
  <c r="G440" i="12"/>
  <c r="M440" i="12" s="1"/>
  <c r="I440" i="12"/>
  <c r="K440" i="12"/>
  <c r="O440" i="12"/>
  <c r="Q440" i="12"/>
  <c r="V440" i="12"/>
  <c r="G442" i="12"/>
  <c r="I442" i="12"/>
  <c r="K442" i="12"/>
  <c r="O442" i="12"/>
  <c r="Q442" i="12"/>
  <c r="V442" i="12"/>
  <c r="G444" i="12"/>
  <c r="M444" i="12" s="1"/>
  <c r="I444" i="12"/>
  <c r="I441" i="12" s="1"/>
  <c r="K444" i="12"/>
  <c r="O444" i="12"/>
  <c r="Q444" i="12"/>
  <c r="Q441" i="12" s="1"/>
  <c r="V444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I449" i="12"/>
  <c r="K449" i="12"/>
  <c r="M449" i="12"/>
  <c r="O449" i="12"/>
  <c r="Q449" i="12"/>
  <c r="V449" i="12"/>
  <c r="G450" i="12"/>
  <c r="M450" i="12" s="1"/>
  <c r="I450" i="12"/>
  <c r="K450" i="12"/>
  <c r="O450" i="12"/>
  <c r="Q450" i="12"/>
  <c r="V450" i="12"/>
  <c r="G453" i="12"/>
  <c r="I453" i="12"/>
  <c r="K453" i="12"/>
  <c r="K452" i="12" s="1"/>
  <c r="O453" i="12"/>
  <c r="O452" i="12" s="1"/>
  <c r="Q453" i="12"/>
  <c r="V453" i="12"/>
  <c r="V452" i="12" s="1"/>
  <c r="G458" i="12"/>
  <c r="I458" i="12"/>
  <c r="I452" i="12" s="1"/>
  <c r="K458" i="12"/>
  <c r="M458" i="12"/>
  <c r="O458" i="12"/>
  <c r="Q458" i="12"/>
  <c r="Q452" i="12" s="1"/>
  <c r="V458" i="12"/>
  <c r="G464" i="12"/>
  <c r="M464" i="12" s="1"/>
  <c r="I464" i="12"/>
  <c r="K464" i="12"/>
  <c r="O464" i="12"/>
  <c r="Q464" i="12"/>
  <c r="V464" i="12"/>
  <c r="G469" i="12"/>
  <c r="I469" i="12"/>
  <c r="K469" i="12"/>
  <c r="M469" i="12"/>
  <c r="O469" i="12"/>
  <c r="Q469" i="12"/>
  <c r="V469" i="12"/>
  <c r="G477" i="12"/>
  <c r="M477" i="12" s="1"/>
  <c r="I477" i="12"/>
  <c r="K477" i="12"/>
  <c r="O477" i="12"/>
  <c r="Q477" i="12"/>
  <c r="V477" i="12"/>
  <c r="G483" i="12"/>
  <c r="M483" i="12" s="1"/>
  <c r="I483" i="12"/>
  <c r="K483" i="12"/>
  <c r="O483" i="12"/>
  <c r="Q483" i="12"/>
  <c r="V483" i="12"/>
  <c r="G487" i="12"/>
  <c r="M487" i="12" s="1"/>
  <c r="I487" i="12"/>
  <c r="K487" i="12"/>
  <c r="O487" i="12"/>
  <c r="Q487" i="12"/>
  <c r="V487" i="12"/>
  <c r="G492" i="12"/>
  <c r="I492" i="12"/>
  <c r="K492" i="12"/>
  <c r="K491" i="12" s="1"/>
  <c r="O492" i="12"/>
  <c r="O491" i="12" s="1"/>
  <c r="Q492" i="12"/>
  <c r="V492" i="12"/>
  <c r="V491" i="12" s="1"/>
  <c r="G498" i="12"/>
  <c r="I498" i="12"/>
  <c r="I491" i="12" s="1"/>
  <c r="K498" i="12"/>
  <c r="M498" i="12"/>
  <c r="O498" i="12"/>
  <c r="Q498" i="12"/>
  <c r="Q491" i="12" s="1"/>
  <c r="V498" i="12"/>
  <c r="G503" i="12"/>
  <c r="M503" i="12" s="1"/>
  <c r="I503" i="12"/>
  <c r="K503" i="12"/>
  <c r="O503" i="12"/>
  <c r="Q503" i="12"/>
  <c r="V503" i="12"/>
  <c r="G507" i="12"/>
  <c r="M507" i="12" s="1"/>
  <c r="I507" i="12"/>
  <c r="K507" i="12"/>
  <c r="O507" i="12"/>
  <c r="Q507" i="12"/>
  <c r="V507" i="12"/>
  <c r="G511" i="12"/>
  <c r="M511" i="12" s="1"/>
  <c r="I511" i="12"/>
  <c r="K511" i="12"/>
  <c r="O511" i="12"/>
  <c r="Q511" i="12"/>
  <c r="V511" i="12"/>
  <c r="G519" i="12"/>
  <c r="I519" i="12"/>
  <c r="K519" i="12"/>
  <c r="M519" i="12"/>
  <c r="O519" i="12"/>
  <c r="Q519" i="12"/>
  <c r="V519" i="12"/>
  <c r="AE523" i="12"/>
  <c r="F42" i="1" s="1"/>
  <c r="H40" i="1"/>
  <c r="G491" i="12" l="1"/>
  <c r="I80" i="1" s="1"/>
  <c r="I20" i="1" s="1"/>
  <c r="G452" i="12"/>
  <c r="I79" i="1" s="1"/>
  <c r="I19" i="1" s="1"/>
  <c r="G401" i="12"/>
  <c r="I75" i="1" s="1"/>
  <c r="G338" i="12"/>
  <c r="I72" i="1" s="1"/>
  <c r="M249" i="12"/>
  <c r="M248" i="12" s="1"/>
  <c r="G229" i="12"/>
  <c r="I65" i="1" s="1"/>
  <c r="G127" i="12"/>
  <c r="I62" i="1" s="1"/>
  <c r="G123" i="12"/>
  <c r="I60" i="1" s="1"/>
  <c r="G113" i="12"/>
  <c r="I58" i="1" s="1"/>
  <c r="G87" i="12"/>
  <c r="I55" i="1" s="1"/>
  <c r="G74" i="12"/>
  <c r="I53" i="1" s="1"/>
  <c r="G35" i="12"/>
  <c r="I52" i="1" s="1"/>
  <c r="AF523" i="12"/>
  <c r="G41" i="1" s="1"/>
  <c r="G25" i="12"/>
  <c r="I51" i="1" s="1"/>
  <c r="M26" i="12"/>
  <c r="G8" i="12"/>
  <c r="F39" i="1"/>
  <c r="F41" i="1"/>
  <c r="V441" i="12"/>
  <c r="O441" i="12"/>
  <c r="M436" i="12"/>
  <c r="G434" i="12"/>
  <c r="I76" i="1" s="1"/>
  <c r="I18" i="1" s="1"/>
  <c r="M434" i="12"/>
  <c r="M395" i="12"/>
  <c r="M250" i="12"/>
  <c r="M492" i="12"/>
  <c r="M491" i="12" s="1"/>
  <c r="M453" i="12"/>
  <c r="M452" i="12" s="1"/>
  <c r="K441" i="12"/>
  <c r="G441" i="12"/>
  <c r="I78" i="1" s="1"/>
  <c r="M442" i="12"/>
  <c r="M441" i="12" s="1"/>
  <c r="K437" i="12"/>
  <c r="G437" i="12"/>
  <c r="I77" i="1" s="1"/>
  <c r="M438" i="12"/>
  <c r="M437" i="12" s="1"/>
  <c r="M320" i="12"/>
  <c r="M264" i="12"/>
  <c r="M256" i="12"/>
  <c r="G395" i="12"/>
  <c r="I74" i="1" s="1"/>
  <c r="G320" i="12"/>
  <c r="I71" i="1" s="1"/>
  <c r="G264" i="12"/>
  <c r="I70" i="1" s="1"/>
  <c r="G256" i="12"/>
  <c r="I69" i="1" s="1"/>
  <c r="G250" i="12"/>
  <c r="I67" i="1" s="1"/>
  <c r="Q180" i="12"/>
  <c r="I180" i="12"/>
  <c r="V180" i="12"/>
  <c r="O180" i="12"/>
  <c r="M402" i="12"/>
  <c r="M401" i="12" s="1"/>
  <c r="M339" i="12"/>
  <c r="M338" i="12" s="1"/>
  <c r="M230" i="12"/>
  <c r="M229" i="12" s="1"/>
  <c r="K180" i="12"/>
  <c r="G180" i="12"/>
  <c r="I64" i="1" s="1"/>
  <c r="M181" i="12"/>
  <c r="M180" i="12" s="1"/>
  <c r="M178" i="12"/>
  <c r="M177" i="12" s="1"/>
  <c r="M130" i="12"/>
  <c r="M127" i="12" s="1"/>
  <c r="M114" i="12"/>
  <c r="M113" i="12" s="1"/>
  <c r="M111" i="12"/>
  <c r="M110" i="12" s="1"/>
  <c r="M108" i="12"/>
  <c r="M107" i="12" s="1"/>
  <c r="M88" i="12"/>
  <c r="M87" i="12" s="1"/>
  <c r="M84" i="12"/>
  <c r="M83" i="12" s="1"/>
  <c r="M75" i="12"/>
  <c r="M74" i="12" s="1"/>
  <c r="M39" i="12"/>
  <c r="M35" i="12" s="1"/>
  <c r="M29" i="12"/>
  <c r="M25" i="12" s="1"/>
  <c r="M13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G42" i="1"/>
  <c r="H42" i="1" s="1"/>
  <c r="I42" i="1" s="1"/>
  <c r="H41" i="1"/>
  <c r="I41" i="1" s="1"/>
  <c r="G39" i="1"/>
  <c r="G43" i="1" s="1"/>
  <c r="G25" i="1" s="1"/>
  <c r="A25" i="1" s="1"/>
  <c r="A26" i="1" s="1"/>
  <c r="G523" i="12"/>
  <c r="I50" i="1"/>
  <c r="I81" i="1" s="1"/>
  <c r="F43" i="1"/>
  <c r="I16" i="1"/>
  <c r="I21" i="1" l="1"/>
  <c r="H39" i="1"/>
  <c r="H43" i="1" s="1"/>
  <c r="G26" i="1"/>
  <c r="G23" i="1"/>
  <c r="A23" i="1" s="1"/>
  <c r="A24" i="1" s="1"/>
  <c r="G28" i="1"/>
  <c r="J80" i="1"/>
  <c r="J51" i="1"/>
  <c r="J63" i="1"/>
  <c r="J73" i="1"/>
  <c r="J58" i="1"/>
  <c r="J74" i="1"/>
  <c r="J67" i="1"/>
  <c r="J75" i="1"/>
  <c r="J60" i="1"/>
  <c r="J76" i="1"/>
  <c r="J71" i="1"/>
  <c r="J77" i="1"/>
  <c r="J62" i="1"/>
  <c r="J78" i="1"/>
  <c r="J53" i="1"/>
  <c r="J79" i="1"/>
  <c r="J64" i="1"/>
  <c r="J59" i="1"/>
  <c r="J65" i="1"/>
  <c r="J54" i="1"/>
  <c r="J70" i="1"/>
  <c r="J55" i="1"/>
  <c r="J69" i="1"/>
  <c r="J56" i="1"/>
  <c r="J72" i="1"/>
  <c r="J57" i="1"/>
  <c r="J50" i="1"/>
  <c r="J66" i="1"/>
  <c r="J61" i="1"/>
  <c r="J52" i="1"/>
  <c r="J68" i="1"/>
  <c r="I39" i="1" l="1"/>
  <c r="I43" i="1" s="1"/>
  <c r="J41" i="1" s="1"/>
  <c r="G24" i="1"/>
  <c r="A27" i="1" s="1"/>
  <c r="G29" i="1" s="1"/>
  <c r="G27" i="1" s="1"/>
  <c r="J81" i="1"/>
  <c r="J39" i="1" l="1"/>
  <c r="J43" i="1" s="1"/>
  <c r="J42" i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siler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<sst xmlns="http://schemas.openxmlformats.org/spreadsheetml/2006/main" count="2177" uniqueCount="786">
  <si>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</si>
  <si>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</si>
  <si>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</si>
  <si>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</si>
  <si>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</si>
  <si>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</si>
  <si>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</si>
  <si>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</si>
  <si>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</si>
  <si>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</si>
  <si>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</si>
  <si>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</si>
  <si>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</si>
  <si>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</si>
  <si>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</si>
  <si>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</si>
  <si>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</si>
  <si>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</si>
  <si>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</si>
  <si>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</si>
  <si>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</si>
  <si>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</si>
  <si>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</si>
  <si>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</si>
  <si>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</si>
  <si>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</si>
  <si>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</si>
  <si>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</si>
  <si>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</si>
  <si>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</si>
  <si>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</si>
  <si>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</si>
  <si>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</si>
  <si>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</si>
  <si>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</si>
  <si>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</si>
  <si>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</si>
  <si>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</si>
  <si>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</si>
  <si>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</si>
  <si>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</si>
  <si>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</si>
  <si>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</si>
  <si>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4</t>
  </si>
  <si>
    <t>projektový</t>
  </si>
  <si>
    <t>SO 01-D1 - rekonstrukce objektu a provedení sanace</t>
  </si>
  <si>
    <t>Objekt:</t>
  </si>
  <si>
    <t>Rozpočet:</t>
  </si>
  <si>
    <t>SE 159</t>
  </si>
  <si>
    <t>ZŠ a MŠ Křídlovická 30b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</si>
  <si>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</si>
  <si>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</si>
  <si>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</si>
  <si>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</si>
  <si>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</si>
  <si>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</si>
  <si>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</si>
  <si>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</si>
  <si>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</si>
  <si>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</si>
  <si>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</si>
  <si>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</si>
  <si>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</si>
  <si>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</si>
  <si>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</si>
  <si>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</si>
  <si>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</si>
  <si>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</si>
  <si>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</si>
  <si>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</si>
  <si>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</si>
  <si>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</si>
  <si>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</si>
  <si>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</si>
  <si>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</si>
  <si>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</si>
  <si>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</si>
  <si>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</si>
  <si>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</si>
  <si>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</si>
  <si>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</si>
  <si>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</si>
  <si>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</si>
  <si>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</si>
  <si>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</si>
  <si>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</si>
  <si>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</si>
  <si>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</si>
  <si>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</si>
  <si>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</si>
  <si>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728</t>
  </si>
  <si>
    <t>Vzduchotechnika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</si>
  <si>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</si>
  <si>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</si>
  <si>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</si>
  <si>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</si>
  <si>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</si>
  <si>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</si>
  <si>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</si>
  <si>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</si>
  <si>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</si>
  <si>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</si>
  <si>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</si>
  <si>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</si>
  <si>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</si>
  <si>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</si>
  <si>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</si>
  <si>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</si>
  <si>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</si>
  <si>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</si>
  <si>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</si>
  <si>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</si>
  <si>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</si>
  <si>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</si>
  <si>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</si>
  <si>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</si>
  <si>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</si>
  <si>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</si>
  <si>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</si>
  <si>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</si>
  <si>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</si>
  <si>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</si>
  <si>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</si>
  <si>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</si>
  <si>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</si>
  <si>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</si>
  <si>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</si>
  <si>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</si>
  <si>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</si>
  <si>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</si>
  <si>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</si>
  <si>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</si>
  <si>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</si>
  <si>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</si>
  <si>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</si>
  <si>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</si>
  <si>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</si>
  <si>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</si>
  <si>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</si>
  <si>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</si>
  <si>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</si>
  <si>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</si>
  <si>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</si>
  <si>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</si>
  <si>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</si>
  <si>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139601103R00</t>
  </si>
  <si>
    <t>Ruční výkop jam, rýh a šachet v hornině 4</t>
  </si>
  <si>
    <t>m3</t>
  </si>
  <si>
    <t>800-1</t>
  </si>
  <si>
    <t>RTS 20/ I</t>
  </si>
  <si>
    <t>Práce</t>
  </si>
  <si>
    <t>POL1_</t>
  </si>
  <si>
    <t>s přehozením na vzdálenost do 5 m nebo s naložením na ruční dopravní prostředek</t>
  </si>
  <si>
    <t>SPI</t>
  </si>
  <si>
    <t>okapový chodník : 17,2</t>
  </si>
  <si>
    <t>VV</t>
  </si>
  <si>
    <t>základ pod stříšku : 0,5*0,5*0,8</t>
  </si>
  <si>
    <t>162201101R00</t>
  </si>
  <si>
    <t>Vodorovné přemístění výkopku z horniny 1 až 4, na vzdálenost do 20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</si>
  <si>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</si>
  <si>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</si>
  <si>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</si>
  <si>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</si>
  <si>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m_x000D_
 z horniny 1 až 4</t>
  </si>
  <si>
    <t>6,089*4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</si>
  <si>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</si>
  <si>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</si>
  <si>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</si>
  <si>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175101209R00</t>
  </si>
  <si>
    <t>Obsyp objektů příplatek za prohození sypaniny</t>
  </si>
  <si>
    <t>199000002R00</t>
  </si>
  <si>
    <t>Poplatky za skládku horniny 1- 4, skupina 17 05 04 z Katalogu odpadů</t>
  </si>
  <si>
    <t>273313611R00</t>
  </si>
  <si>
    <t>Beton základových desek prostý třídy C 16/20</t>
  </si>
  <si>
    <t>801-1</t>
  </si>
  <si>
    <t>dodávka a uložení betonu do připravené konstrukce,</t>
  </si>
  <si>
    <t>spádový beton - okapový chodník : 0,43*0,075/2*(16,2*2+11,9)</t>
  </si>
  <si>
    <t>273321311R00</t>
  </si>
  <si>
    <t>Beton základových desek železový třídy C 16/20</t>
  </si>
  <si>
    <t>bez dodávky a uložení výztuže</t>
  </si>
  <si>
    <t>skladba P1 - podkladní beton nových podlah : 0,15*92,6</t>
  </si>
  <si>
    <t>273361921RT4</t>
  </si>
  <si>
    <t>Výztuž základových desek ze svařovaných sítí průměr drátu 6 mm, velikost oka 100/100 mm</t>
  </si>
  <si>
    <t>t</t>
  </si>
  <si>
    <t>včetně distančních prvků</t>
  </si>
  <si>
    <t>skladba P1 - nové podlahy -2x : 92,6*2*1,2*0,00444</t>
  </si>
  <si>
    <t>310239211RT2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</si>
  <si>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</si>
  <si>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</si>
  <si>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</si>
  <si>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úprava otvoru po vybouraném okně : 0,555*(2,54*0,93+1,72*0,69)</t>
  </si>
  <si>
    <t>317234410RT2</t>
  </si>
  <si>
    <t>Vyzdívka mezi nosníky cementovou</t>
  </si>
  <si>
    <t>jakýmikoliv cihlami pálenými na jakoukoliv maltu,</t>
  </si>
  <si>
    <t>ocelový překlad : 0,45*2,1*0,14</t>
  </si>
  <si>
    <t>317941123RT2</t>
  </si>
  <si>
    <t>Osazení ocelových válcovaných nosníků na zdivu profil I, výšky 140 mm</t>
  </si>
  <si>
    <t>profilu I, nebo IE, nebo U, nebo UE, nebo L</t>
  </si>
  <si>
    <t>X2 - ocelový překlad : 0,0143*2,1*2</t>
  </si>
  <si>
    <t>338171122R00</t>
  </si>
  <si>
    <t>Osazování sloupků a vzpěr plotových ocelových výšky do 2,60 m, se zabetonováním do 0,5 m3 do předem připravených jamek betonem C 25/30</t>
  </si>
  <si>
    <t>kus</t>
  </si>
  <si>
    <t>801-5</t>
  </si>
  <si>
    <t>trubkových nebo profilovaných</t>
  </si>
  <si>
    <t>dodávka sloupu je součást dodávka přístřešku : 1</t>
  </si>
  <si>
    <t>342255022RT1</t>
  </si>
  <si>
    <t>Příčky z cihel a tvárnic nepálených příčky z příčkovek pórobetonových tloušťky 75 mm</t>
  </si>
  <si>
    <t>m2</t>
  </si>
  <si>
    <t>včetně pomocného lešení</t>
  </si>
  <si>
    <t>165 : 1*2,07</t>
  </si>
  <si>
    <t>108 : 3,3*1,87</t>
  </si>
  <si>
    <t>102 : 3,3*2,96-0,9*2,02</t>
  </si>
  <si>
    <t>102,103 : 3,3*5,01</t>
  </si>
  <si>
    <t>107 : 3,3*5,01-0,7*1,97</t>
  </si>
  <si>
    <t>106 : 3,3*1,53-0,7*1,97</t>
  </si>
  <si>
    <t>104,105 : 3,3*(5,01+1,2)-0,8*2,02-0,7*1,97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</si>
  <si>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</si>
  <si>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</si>
  <si>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</si>
  <si>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</si>
  <si>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</si>
  <si>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POP</t>
  </si>
  <si>
    <t>3,3*13+2,07*2</t>
  </si>
  <si>
    <t>346244381RT2</t>
  </si>
  <si>
    <t>Plentování ocelových nosníků jednostranné výšky do 200 mm</t>
  </si>
  <si>
    <t>jakýmikoliv cihlami,</t>
  </si>
  <si>
    <t>ocelový překlad : 0,14*2,1*2</t>
  </si>
  <si>
    <t>342266111RU9</t>
  </si>
  <si>
    <t>Předstěny opláštěné sádrokartonovými deskami obklad stěn sádrokartonem na ocelovou konstrukci z profilů CW 50 tloušťka desky 12, 5 mm, impregnovaná, bez izolace</t>
  </si>
  <si>
    <t>107 : 2,8*5,01</t>
  </si>
  <si>
    <t>106 : (1,3+0,15)*1,53</t>
  </si>
  <si>
    <t>105 : 2,8*2,91</t>
  </si>
  <si>
    <t>104 : (1,3+0,15)*2</t>
  </si>
  <si>
    <t>171 : (0,6+0,3*2)*2,74</t>
  </si>
  <si>
    <t>342264051RT1</t>
  </si>
  <si>
    <t>Podhledy na kovové konstrukci opláštěné deskami sádrokartonovými nosná konstrukce z profilů CD s přímým uchycením 1x deska, tloušťky 12,5 mm, standard, bez izolace</t>
  </si>
  <si>
    <t>101+102+106+108+103 : 4,2+14,5+7,13+51,3+2,96*3,2</t>
  </si>
  <si>
    <t>342264051RT3</t>
  </si>
  <si>
    <t>Podhledy na kovové konstrukci opláštěné deskami sádrokartonovými nosná konstrukce z profilů CD s přímým uchycením 1x deska, tloušťky 12,5 mm, impregnovaná, bez izolace</t>
  </si>
  <si>
    <t>104+105+107 : 2+3+5,4</t>
  </si>
  <si>
    <t>564791111R00</t>
  </si>
  <si>
    <t>Podklad z kameniva drceného podklad pro zpevněné plochy z kameniva drceného se zhutněním frakce 0 - 63 mm</t>
  </si>
  <si>
    <t>800-2</t>
  </si>
  <si>
    <t>pro zpevněné plochy se zhutněním,</t>
  </si>
  <si>
    <t>Včetně kameniva, rozprostření a zhutnění podkladu.</t>
  </si>
  <si>
    <t>0,1*43</t>
  </si>
  <si>
    <t>564811111R00</t>
  </si>
  <si>
    <t>Podklad ze štěrkodrti s rozprostřením a zhutněním frakce 0-32 mm, tloušťka po zhutnění 50 mm</t>
  </si>
  <si>
    <t>822-1</t>
  </si>
  <si>
    <t>pod betonovou dlažbou : 0,5*(16,05*2+10,9)</t>
  </si>
  <si>
    <t>596811111RT5</t>
  </si>
  <si>
    <t>Kladení dlažby z betonových nebo kameninových dlaždic včetně dodávky dlaždic_x000D_
 betonových, rozměru 50/50 mm, tloušťky 60 mm, do lože z kameniva těženého</t>
  </si>
  <si>
    <t>komunikací pro pěší do velikosti dlaždic 0,25 m2 s provedením lože do tl. 30 mm, s vyplněním spár a se smetením přebytečného materiálu na vzdálenost do 3 m</t>
  </si>
  <si>
    <t>602013123RT1</t>
  </si>
  <si>
    <t xml:space="preserve">Omítka stěn z hotových směsí vrstva jádrová, cementová, sanační, tloušťka vrstvy 20 mm,  </t>
  </si>
  <si>
    <t>po jednotlivých vrstvách</t>
  </si>
  <si>
    <t>základy-pod sanační stěrku : 1,24*44,3</t>
  </si>
  <si>
    <t>612433212RT1</t>
  </si>
  <si>
    <t xml:space="preserve">Omítka vnitřní sanační pro střední zasolení, dvouvrstvá, tloušťky 25 mm,  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</si>
  <si>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</si>
  <si>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</si>
  <si>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</si>
  <si>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</si>
  <si>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>vyrovnání pod obklad - 107 : 2,8*(5,01+1,07*2)-0,7*1,97</t>
  </si>
  <si>
    <t>106 : 2,8*1,76*2+1,53*2,8-0,7*1,97+1,53*1,5</t>
  </si>
  <si>
    <t>108 předsíň pod obklad laminátem : 2,8*(3*2+1,53*2)-0,7*1,97*4-1,53*2,55</t>
  </si>
  <si>
    <t>105 pod obklad : 2,8*(2,91+1,05*2)-0,7*1,97</t>
  </si>
  <si>
    <t>104 pod obklad : 2,8*(2+1,05*2)+1,5*2-0,7*1,97</t>
  </si>
  <si>
    <t>103 : 2,8*(3,2*2+2,98*2)-0,8*1,97-1,35*1,63</t>
  </si>
  <si>
    <t>102 : 2,8*(6,13+2,96+4)-0,9*1,97</t>
  </si>
  <si>
    <t>101 : 2,8*(1,2+2,96)-2,96*2,42</t>
  </si>
  <si>
    <t>612473182R00</t>
  </si>
  <si>
    <t>Omítky vnitřní zdiva ze suchých směsí štukové, strojně</t>
  </si>
  <si>
    <t>včetně postřiku a jádrové omítky.</t>
  </si>
  <si>
    <t>108 : 2,8*1,87</t>
  </si>
  <si>
    <t>103 : 2,8*2,96-0,8*1,97</t>
  </si>
  <si>
    <t>104 : 2,8*1,05</t>
  </si>
  <si>
    <t>105 : 2,8*1,05</t>
  </si>
  <si>
    <t>622904121R00</t>
  </si>
  <si>
    <t xml:space="preserve">Očištění fasád ruční čištění ocelovým kartáčem,  </t>
  </si>
  <si>
    <t>základy : 1,174*44,3</t>
  </si>
  <si>
    <t>631416212RT1</t>
  </si>
  <si>
    <t>Mazanina betonová ze suché směsi tloušťky přes 80 do 120 mm pevnost v tlaku 25 MPa</t>
  </si>
  <si>
    <t>skladba P1 - nové podlahy : 0,1*92,6</t>
  </si>
  <si>
    <t>648952421RT3</t>
  </si>
  <si>
    <t>Osazení parapetních desek dřevěných včetně dodávky parapetní desky_x000D_
 šířky 350 mm</t>
  </si>
  <si>
    <t>na montážní pěnu, zapravení omítky pod parapetem, těsnění spáry mezi parapetem a rámem okna, dodávka silikonu.</t>
  </si>
  <si>
    <t>3/T - 6/T : 2,26*3+1,54+1,35+0,84</t>
  </si>
  <si>
    <t>648951411PC1</t>
  </si>
  <si>
    <t>Osazení parapetních desek dřevěných š. do 25 cm včetně dodávky, šířka 120 mm</t>
  </si>
  <si>
    <t>Vlastní</t>
  </si>
  <si>
    <t>Indiv</t>
  </si>
  <si>
    <t>2,26*3</t>
  </si>
  <si>
    <t>917762111RT5</t>
  </si>
  <si>
    <t>Osazení silničního nebo chodníkového betonového obrubníku včetně dodávky obrubníku_x000D_
 ležatého, rozměru 1000/100/250 mm, s boční opěrou z betonu prostého, do lože z betonu prostého C 12/15</t>
  </si>
  <si>
    <t>S dodáním hmot pro lože tl. 80-100 mm.</t>
  </si>
  <si>
    <t>okapový chodník : 16,05*2+11,85</t>
  </si>
  <si>
    <t>941955002R00</t>
  </si>
  <si>
    <t>Lešení lehké pracovní pomocné pomocné, o výšce lešeňové podlahy přes 1,2 do 1,9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</si>
  <si>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</si>
  <si>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</si>
  <si>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</si>
  <si>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100001500R00</t>
  </si>
  <si>
    <t>Dočištění stěny pro jakoukoliv třídu horniny</t>
  </si>
  <si>
    <t>po odstřelu od převislých a uvolněných balvanů a úprava stěny pro provedení vrtů a odstřel další etáže při jakékoliv výšce a sklonu stěny,</t>
  </si>
  <si>
    <t>216904391R00</t>
  </si>
  <si>
    <t>Očištění ploch tlak. vodou nebo stlač. vzduchem  ,  , příplatek za ruční dočištění ocelovými kartáči</t>
  </si>
  <si>
    <t>961055111R00</t>
  </si>
  <si>
    <t>Bourání základů železobetonových</t>
  </si>
  <si>
    <t>801-3</t>
  </si>
  <si>
    <t>nebo vybourání otvorů průřezové plochy přes 4 m2 v základech</t>
  </si>
  <si>
    <t>podkladní beton s KARI sítí : 0,15*94,9</t>
  </si>
  <si>
    <t>962031132R00</t>
  </si>
  <si>
    <t xml:space="preserve">Bourání příček </t>
  </si>
  <si>
    <t>RTS 17/ I</t>
  </si>
  <si>
    <t>nebo vybourání otvorů průřezové plochy přes 4 m2 v příčkách, včetně pomocného lešení o výšce podlahy do 1900 mm a pro zatížení do 1,5 kPa  (150 kg/m2),</t>
  </si>
  <si>
    <t>167+168 : 2,8*(3,97+0,9+2,13*2)-0,9*1,97*3</t>
  </si>
  <si>
    <t>2,8*(2,98+0,52+3,48+1,92+3,97+2,96)-0,9*1,97-0,9*1,97-1,47*1,98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</si>
  <si>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</si>
  <si>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</si>
  <si>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</si>
  <si>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otvor ve středové nosné zdi : 2,8*0,63</t>
  </si>
  <si>
    <t>965042121RT2</t>
  </si>
  <si>
    <t>Bourání podkladů pod dlažby nebo litých celistvých dlažeb a mazanin  betonových nebo z litého asfaltu, tloušťky do 100 mm, plochy do 1 m2</t>
  </si>
  <si>
    <t>0,1*94,9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</si>
  <si>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</si>
  <si>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</si>
  <si>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</si>
  <si>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968061126R00</t>
  </si>
  <si>
    <t>Vyvěšení nebo zavěšení dřevěných křídel dveří, plochy přes 2 m2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</si>
  <si>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</si>
  <si>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</si>
  <si>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0,7*2*3+0,8*2*2+0,9*2+1*2,07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</si>
  <si>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</si>
  <si>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</si>
  <si>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1,47*2</t>
  </si>
  <si>
    <t>968083004R00</t>
  </si>
  <si>
    <t>Vybourání plastových výplní otvorů oken, nad 4 m2</t>
  </si>
  <si>
    <t>970051035R00</t>
  </si>
  <si>
    <t>Jádrové vrtání, kruhové prostupy v železobetonu jádrové vrtání , d 35-39 mm</t>
  </si>
  <si>
    <t>otvor v ŽB podlaze v m.č.171 pro ZTI : 0,5</t>
  </si>
  <si>
    <t>970051130R00</t>
  </si>
  <si>
    <t>Jádrové vrtání, kruhové prostupy v železobetonu jádrové vrtání , do D 130 mm</t>
  </si>
  <si>
    <t>strop - pro odvětrání kanalizace : 0,5</t>
  </si>
  <si>
    <t>971033461R00</t>
  </si>
  <si>
    <t>Vybourání otvorů ve zdivu cihelném z jakýchkoliv cihel pálených_x000D_
 na jakoukoliv maltu vápenou nebo vápenocementovou, plochy do 0,25 m2, tloušťky do 600 mm</t>
  </si>
  <si>
    <t>základovém nebo nadzákladovém,</t>
  </si>
  <si>
    <t>Včetně pomocného lešení o výšce podlahy do 1900 mm a pro zatížení do 1,5 kPa  (150 kg/m2).</t>
  </si>
  <si>
    <t>pro odvětrání koupelen : 3</t>
  </si>
  <si>
    <t>973031326R00</t>
  </si>
  <si>
    <t>Vysekání v cihelném zdivu výklenků a kapes kapes na jakoukoliv maltu vápennou nebo vápenocementovou, plochy do 0,1 m2, hloubky do 450 mm</t>
  </si>
  <si>
    <t>pro osazení ocelových překlad : 2</t>
  </si>
  <si>
    <t>978013191R00</t>
  </si>
  <si>
    <t>Otlučení omítek vápenných nebo vápenocementových vnitřních s vyškrabáním spár, s očištěním zdiva stěn, v rozsahu do 100 %</t>
  </si>
  <si>
    <t>plocha pro sanační omítku - 101+102+103 - O1+O4 : 1,5*9,43+3,95</t>
  </si>
  <si>
    <t>103+105+106+107 : 1,5*4,5+1,35*0,8</t>
  </si>
  <si>
    <t>104+106+107 středová zeď : 1,5*4,25</t>
  </si>
  <si>
    <t>108 středová zeď : 1,5*12,08</t>
  </si>
  <si>
    <t>108 +101 obvodová zeď : 1,5*(0,586+0,79+0,78+0,75+3,81)</t>
  </si>
  <si>
    <t>108 -pod okny : 2,26*0,84*3</t>
  </si>
  <si>
    <t>978023411R00</t>
  </si>
  <si>
    <t>Vysekání, vyškrábání a vyčištění spár zdiva cihelného_x000D_
 mimo komínového</t>
  </si>
  <si>
    <t>pod sanační omítku : 66,1892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</si>
  <si>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</si>
  <si>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</si>
  <si>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</si>
  <si>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167 : 2*(2,02+2,13+0,9*2+1,02)</t>
  </si>
  <si>
    <t>168 : 2*(0,85+0,9*2,13*4+0,1+0,05)</t>
  </si>
  <si>
    <t>163 : 1,5*1,1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</si>
  <si>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</si>
  <si>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</si>
  <si>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</si>
  <si>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</si>
  <si>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</si>
  <si>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711132311R00</t>
  </si>
  <si>
    <t>Provedení izolace proti zemní vlhkosti pásy na sucho svislá,  , nopovou fólií včetně uchycovacích prvků</t>
  </si>
  <si>
    <t>800-711</t>
  </si>
  <si>
    <t>základy : 1,24*44,3</t>
  </si>
  <si>
    <t>711140102R00</t>
  </si>
  <si>
    <t>Odstranění izolace proti vodě - pásy přitavením vodorovné, 2 vrstvy</t>
  </si>
  <si>
    <t>711212221R00</t>
  </si>
  <si>
    <t>Izolace proti vodě stěrka hydroizolační  proti vlhkosti</t>
  </si>
  <si>
    <t>svislá stěrka základů kolem budovy : 1,24*44,3</t>
  </si>
  <si>
    <t>stěrka na sanační omítku : 83,79</t>
  </si>
  <si>
    <t>711001</t>
  </si>
  <si>
    <t>Sanační omítka</t>
  </si>
  <si>
    <t xml:space="preserve">m2    </t>
  </si>
  <si>
    <t xml:space="preserve">sanační hydrofilní omítka s tepelně izolačními vlastnostmi : </t>
  </si>
  <si>
    <t xml:space="preserve">nanesená na sanační hydrofilní jádrovou omítku vyrovnávací : </t>
  </si>
  <si>
    <t xml:space="preserve">se síranovzdorným cementem : </t>
  </si>
  <si>
    <t>vnější izolace základů ve výkopu : 1,1*(15,57+10,06+15,57)</t>
  </si>
  <si>
    <t>středová zeď 108 : 1,5*(11,95+4,25)*2</t>
  </si>
  <si>
    <t>711002</t>
  </si>
  <si>
    <t>Vyrovnávací sanační omítka</t>
  </si>
  <si>
    <t xml:space="preserve">nanáší se pod sanační omítku na vyrovnaný podklad : </t>
  </si>
  <si>
    <t xml:space="preserve">ze sanační hydrofilní jádrové malty se síranovzdorným : </t>
  </si>
  <si>
    <t xml:space="preserve">cementem : </t>
  </si>
  <si>
    <t>vnější izolace základů ve výkopu : 1,28*(15,57+10,06+15,57)</t>
  </si>
  <si>
    <t>711003</t>
  </si>
  <si>
    <t>Silikátová minerální stěrka</t>
  </si>
  <si>
    <t>silikátová  minerální  stěrka nanesená na vyrovnaný podklad : 1,28*(15,57+10,06+15,57)</t>
  </si>
  <si>
    <t xml:space="preserve"> ze sanační malty jádrové se síranovzdorným cementem : </t>
  </si>
  <si>
    <t xml:space="preserve">m2 : </t>
  </si>
  <si>
    <t>711004</t>
  </si>
  <si>
    <t>Detailní napojení izolací</t>
  </si>
  <si>
    <t xml:space="preserve">m     </t>
  </si>
  <si>
    <t xml:space="preserve">napojení vodorovných izolací stěn a úrovně podlah 1.NP : </t>
  </si>
  <si>
    <t xml:space="preserve">systémem silikátové minerální stěrky provodené na : </t>
  </si>
  <si>
    <t xml:space="preserve">vyrovnaný podklad ze sanační malty jádrové se : </t>
  </si>
  <si>
    <t xml:space="preserve">síranovzdorným cementem tl.10 - 20 mm 500 mm : </t>
  </si>
  <si>
    <t xml:space="preserve">nad úroveň injektáží : </t>
  </si>
  <si>
    <t>m : 11,94+4,25</t>
  </si>
  <si>
    <t>711005</t>
  </si>
  <si>
    <t>Injektáž na bázi injektážního krému</t>
  </si>
  <si>
    <t xml:space="preserve">chemická clona : </t>
  </si>
  <si>
    <t xml:space="preserve">krém s vysokým obsahem účinné látky v úrovni podlahy 1.NP : </t>
  </si>
  <si>
    <t>m2 : 0,58*14,98+0,45*12,08+0,53*10+0,555*8,54+0,1*5,01</t>
  </si>
  <si>
    <t>711006</t>
  </si>
  <si>
    <t>Krystalická hydroizolace na beton</t>
  </si>
  <si>
    <t>skladba P 1 : 92,6</t>
  </si>
  <si>
    <t>711007</t>
  </si>
  <si>
    <t>Bitumenová stěrka</t>
  </si>
  <si>
    <t>bezešvá bitumenová  stěrka nanesená na vyrovnaný podklad : 1,28*(15,57+10,06+15,57)</t>
  </si>
  <si>
    <t xml:space="preserve">pod minerální stěrku : </t>
  </si>
  <si>
    <t>711008</t>
  </si>
  <si>
    <t>Sanační fixační postřik,tl.5 mm</t>
  </si>
  <si>
    <t>středová zeď 108 : 1,5*(11,95+4,25)</t>
  </si>
  <si>
    <t>711020</t>
  </si>
  <si>
    <t>Osazení  soupravy větrací hlavice DN 110 na střeše, dodávka je v ZTI</t>
  </si>
  <si>
    <t xml:space="preserve">ks    </t>
  </si>
  <si>
    <t xml:space="preserve">demontáž povlakové krytiny,tepelné izolace : </t>
  </si>
  <si>
    <t xml:space="preserve">a zpětné zapravení střechy po osazení větracích hlavic : </t>
  </si>
  <si>
    <t xml:space="preserve">v rozměru 1000x1000 mm : </t>
  </si>
  <si>
    <t>ks : 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</si>
  <si>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</si>
  <si>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</si>
  <si>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</si>
  <si>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713100813R00</t>
  </si>
  <si>
    <t>Odstranění tepelné izolace z kombidesek polystyrenových tloušťka přes 50 mm</t>
  </si>
  <si>
    <t>800-713</t>
  </si>
  <si>
    <t>RTS 17/ II</t>
  </si>
  <si>
    <t>713121111RV5</t>
  </si>
  <si>
    <t>Izolace podlah tepelná na sucho, tloušťky 100 mm, jednovrstvá</t>
  </si>
  <si>
    <t>skladba P1 - nové podlahy : 92,6</t>
  </si>
  <si>
    <t>713121118RU1</t>
  </si>
  <si>
    <t xml:space="preserve">Izolace podlah tepelná obložení stěn dilatační páskou, tloušťky 100 mm,  </t>
  </si>
  <si>
    <t>107 : 5,01*2+1,07*2</t>
  </si>
  <si>
    <t>106 : 1,76*2+2,92*2+1,53*4</t>
  </si>
  <si>
    <t>105 : 2,91*2+1,05*2</t>
  </si>
  <si>
    <t>104 : 2*2+1,05*2</t>
  </si>
  <si>
    <t>103 : 3,2*2+2,96*2</t>
  </si>
  <si>
    <t>101+102 : 6,13*2+2,96*2</t>
  </si>
  <si>
    <t>108 : 11,95*2+3,87*2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</si>
  <si>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</si>
  <si>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</si>
  <si>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</si>
  <si>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základy : 0,81*44,3</t>
  </si>
  <si>
    <t>28375460R</t>
  </si>
  <si>
    <t>deska izolační tepelně izol.; extrudovaný polystyren; povrch hladký; součinitel tepelné vodivosti 0,035 W/mK; obj. hmotnost 40,00 kg/m3</t>
  </si>
  <si>
    <t>SPCM</t>
  </si>
  <si>
    <t>Specifikace</t>
  </si>
  <si>
    <t>POL3_</t>
  </si>
  <si>
    <t>základy : 0,14*0,81*44,3*1,05</t>
  </si>
  <si>
    <t>998713201R00</t>
  </si>
  <si>
    <t>Přesun hmot pro izolace tepelné v objektech výšky do 6 m</t>
  </si>
  <si>
    <t>50 m vodorovně</t>
  </si>
  <si>
    <t>720001</t>
  </si>
  <si>
    <t>Dodávka a montáž rozvodů ZTI včetně zař.předmětů dle položkového rozpočtu</t>
  </si>
  <si>
    <t>kpl.</t>
  </si>
  <si>
    <t>728611721R01</t>
  </si>
  <si>
    <t>Mtž ventilátoru radiál. nízkotl. do d 100mm</t>
  </si>
  <si>
    <t>429001</t>
  </si>
  <si>
    <t>Ventilátor do potrubí</t>
  </si>
  <si>
    <t>429002</t>
  </si>
  <si>
    <t>Příslušenství - mřížka</t>
  </si>
  <si>
    <t>730001</t>
  </si>
  <si>
    <t>Dodávka a montáž rozvodů ÚT dle položkového rozpočtu</t>
  </si>
  <si>
    <t>764454203R00</t>
  </si>
  <si>
    <t>Odpadní trouby z pozinkovaného plechu výroba a montáž odpadní trouby z Pz plechu, kruhové včetně zděří, manžet, odboček, kolen, odskoků, výpustí vody a přechodových kusů_x000D_
 průměru 120 mm</t>
  </si>
  <si>
    <t>800-764</t>
  </si>
  <si>
    <t>pro větrání hygienického zařízení ( m.č.105,106,107) : 0,725*2+3,735</t>
  </si>
  <si>
    <t>764410440R00</t>
  </si>
  <si>
    <t>Oplechování parapetů z hliníku výroba a montáž parapetů z ohýbaných plechů_x000D_
 z hliníkového plechu , tloušťky 0,63 mm, rš 250 mm</t>
  </si>
  <si>
    <t>včetně rohů</t>
  </si>
  <si>
    <t>u vyměňovaného okna m.č.106 : 0,845</t>
  </si>
  <si>
    <t>998764201R00</t>
  </si>
  <si>
    <t>Přesun hmot pro konstrukce klempířské v objektech výšky do 6 m</t>
  </si>
  <si>
    <t>766416142R00</t>
  </si>
  <si>
    <t>Montáž obložení stěn, sloupů a pilířů o ploše přes 5 m2, panely obkladovými, z aglomerovaných desek, velikosti přes 0,6 do 1,5 m2</t>
  </si>
  <si>
    <t>800-766</t>
  </si>
  <si>
    <t>Včetně našroubování soklu.</t>
  </si>
  <si>
    <t>obklad stěn - 108  ozn.O 1 Steingrau hell do výšky 1500 mm : 1,5*(8,15+0,775+0,75+0,78+0,79+0,59)</t>
  </si>
  <si>
    <t>108 - ozn.O 4  Schwarz až ke stropu : 2,8*3,95</t>
  </si>
  <si>
    <t>108- předsíň před hygienou ozn.O 3  Steingrau hell až ke stropu : 2,8*3*2</t>
  </si>
  <si>
    <t>108- předsíň před hygienou ozn.O 4  Schwarz až ke stropu : 2,8*1,53</t>
  </si>
  <si>
    <t>108 - vyplnění prostoru vodorovně  ozn.O 1 Steingrau hell : 0,05*(8,15+0,775+0,75+0,78+0,79+0,59)</t>
  </si>
  <si>
    <t>108 - vyplnění bočního prostoru svisle do výšky 1500 mm : 0,05*1,5*14</t>
  </si>
  <si>
    <t>101 - ozn.O 1  za vstupem Steingrau hell do výšky 1500 mm : 1,5*1,2</t>
  </si>
  <si>
    <t>102 - ozn.O 1 Steingrau hell do výšky 1500 mm : 1,5*(4,85+1,03*2+4,03)</t>
  </si>
  <si>
    <t>165 - ozn.O 1  Steingrau hell do výšky 1500 mm : 1,5*(7,7+5,01)</t>
  </si>
  <si>
    <t>766417111R00</t>
  </si>
  <si>
    <t>Montáž obložení stěn, sloupů a pilířů doplňkové konstrukce podkladový rošt pod obložení stěn</t>
  </si>
  <si>
    <t>766601229RT1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</si>
  <si>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</si>
  <si>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Dodávka a aplikace parotěsné a paropropustné fólie, těsnicí pásky pod rám a pod vnější parapet, vymezovacího provazce pod vnitřní parapet a silikonového tmelu.</t>
  </si>
  <si>
    <t>0,82*2+0,69*2</t>
  </si>
  <si>
    <t>766661112R00</t>
  </si>
  <si>
    <t>Montáž dveřních křídel kompletizovaných otevíravých ,  , do ocelové nebo fošnové zárubně, jednokřídlových, šířky do 800 mm</t>
  </si>
  <si>
    <t>766670021R00</t>
  </si>
  <si>
    <t xml:space="preserve">Montáž kliky a štítku </t>
  </si>
  <si>
    <t>766001</t>
  </si>
  <si>
    <t>1/P - dodávkaa montáž plastového okna</t>
  </si>
  <si>
    <t xml:space="preserve">zasklení izolačním bezpečnostním dvojsklem : </t>
  </si>
  <si>
    <t xml:space="preserve">barevné řešení - barva bílá oboustranně : </t>
  </si>
  <si>
    <t xml:space="preserve">rozměr 820x690 mm,kování OS s mikroventilací : </t>
  </si>
  <si>
    <t>ks : 1</t>
  </si>
  <si>
    <t>766002</t>
  </si>
  <si>
    <t>8/T - dodávka a montáž kuch.linky včetně vestavného spotřebiče</t>
  </si>
  <si>
    <t>766003</t>
  </si>
  <si>
    <t>3/P - dodávka a montáž plastové částečně prosklené stěny s 2-kř.dveřmi</t>
  </si>
  <si>
    <t xml:space="preserve">2-kř.dveře rozměr 1400x2050 mm : </t>
  </si>
  <si>
    <t xml:space="preserve">zbývající část je prosklená FIX bezp.sklem,do výše 800 mm : </t>
  </si>
  <si>
    <t xml:space="preserve">od podlahy je výplň z plastu(ozn.") : </t>
  </si>
  <si>
    <t xml:space="preserve">rozměr stěny 2960x2720 mm : </t>
  </si>
  <si>
    <t xml:space="preserve">plastová stěna včetně výplně barva bílá oboustranně : </t>
  </si>
  <si>
    <t xml:space="preserve">kování-zámek s cylindrickou bezpečnostní vložkou : </t>
  </si>
  <si>
    <t xml:space="preserve">klika-koule,v barvě černé : </t>
  </si>
  <si>
    <t>766004</t>
  </si>
  <si>
    <t>4/P - dodávka a montáž částečně prosklené stěny s dveřmi</t>
  </si>
  <si>
    <t xml:space="preserve">1x otevíravé křídlo 800x2000 mm : </t>
  </si>
  <si>
    <t xml:space="preserve">od podlahy je výplň z plastu  (ozn.") : </t>
  </si>
  <si>
    <t xml:space="preserve">rozměr stěny 2080x2720 mm : </t>
  </si>
  <si>
    <t xml:space="preserve">plast. prvky včetně výplně barva bílá oboustranně : </t>
  </si>
  <si>
    <t xml:space="preserve">kování-zámek dozický : </t>
  </si>
  <si>
    <t xml:space="preserve">klika-klika,v barvě černé : </t>
  </si>
  <si>
    <t>54914589R.</t>
  </si>
  <si>
    <t>Kliky se štítem mezip  s ukazatelem 804 černé</t>
  </si>
  <si>
    <t>54914593R.</t>
  </si>
  <si>
    <t>Kliky se štítem dveř.  804  klíč/90 černé</t>
  </si>
  <si>
    <t>54914595R.</t>
  </si>
  <si>
    <t>Kliky se štítem dveř.  804  FAB/90 černé</t>
  </si>
  <si>
    <t>60510000R</t>
  </si>
  <si>
    <t>lať jehličnaté(SM/JD); průřez 15 cm2; jakost I; l = 3 000 až 5 000 mm</t>
  </si>
  <si>
    <t>podkladový rošt obkladu stěn : 185*1,1</t>
  </si>
  <si>
    <t>61160102R</t>
  </si>
  <si>
    <t>dveře vnitřní š = 700 mm; h = 1 970,0 mm; hladké; otevíravé; počet křídel 1; plné; povrch. úprava bílá barva</t>
  </si>
  <si>
    <t>61160103R</t>
  </si>
  <si>
    <t>dveře vnitřní š = 800 mm; h = 1 970,0 mm; hladké; otevíravé; počet křídel 1; plné; povrch. úprava bílá barva</t>
  </si>
  <si>
    <t>6119PC1</t>
  </si>
  <si>
    <t>Deska tlakový laminát Steingrau hell</t>
  </si>
  <si>
    <t>ozn.O 1+O3 : 72,74875*1,15</t>
  </si>
  <si>
    <t>6119PC2</t>
  </si>
  <si>
    <t>Deska tlakový laminát Schwarz</t>
  </si>
  <si>
    <t>ozn.O 5 : 15,344*1,15</t>
  </si>
  <si>
    <t>6119PC3</t>
  </si>
  <si>
    <t>Nerezový sokl v=100 mm obložení stěn</t>
  </si>
  <si>
    <t>998766201R00</t>
  </si>
  <si>
    <t>Přesun hmot pro konstrukce truhlářské v objektech výšky do 6 m</t>
  </si>
  <si>
    <t>767003</t>
  </si>
  <si>
    <t>4/Z - dodávka a montáž stříšky nad vstupem do objektu</t>
  </si>
  <si>
    <t xml:space="preserve">půdorysný rozměr 3340x2000 mm : </t>
  </si>
  <si>
    <t xml:space="preserve">zastřešení bezpečnostním sklem : </t>
  </si>
  <si>
    <t>767004</t>
  </si>
  <si>
    <t>Dodávka a montáž WC příčky</t>
  </si>
  <si>
    <t>m.č.107+105 : 2</t>
  </si>
  <si>
    <t>767005</t>
  </si>
  <si>
    <t>9/Z - dodávka a montáž hliníkové částečně prosklené stěny s 2-kř.dveřmi</t>
  </si>
  <si>
    <t xml:space="preserve">rozměr dveří 1800x2320 mm otevíravé : </t>
  </si>
  <si>
    <t xml:space="preserve">zbytek stěny zasklení FIX bezpečnostním sklem : </t>
  </si>
  <si>
    <t xml:space="preserve">tvar a použitý materiál je v tabulkách zám.výrobků : </t>
  </si>
  <si>
    <t xml:space="preserve">barevné řešení - bílá včetně hliníkových částí výplně : </t>
  </si>
  <si>
    <t xml:space="preserve">rozměr stěny 2940x2400 mm : </t>
  </si>
  <si>
    <t xml:space="preserve">kování-zámek vložkový bezpečnostní ,koule-klika,barva černá : </t>
  </si>
  <si>
    <t xml:space="preserve">na skla nalepit folie z venku neprůhledné : </t>
  </si>
  <si>
    <t>998767201R00</t>
  </si>
  <si>
    <t>Přesun hmot pro kovové stavební doplňk. konstrukce v objektech výšky do 6 m</t>
  </si>
  <si>
    <t>800-767</t>
  </si>
  <si>
    <t>712997001RT1</t>
  </si>
  <si>
    <t>Přilepení polystyrenových klínů do asfaltu</t>
  </si>
  <si>
    <t>107 : 5,01*2</t>
  </si>
  <si>
    <t>106 : 1,76*2+1,53*2+0,68*2</t>
  </si>
  <si>
    <t>105 : 2,91+2,21+1,05*2</t>
  </si>
  <si>
    <t>104 : 2+1,3+1,05*2</t>
  </si>
  <si>
    <t>103 : 2,96+2,16+3,2*2</t>
  </si>
  <si>
    <t>108 : 1,3+1,87</t>
  </si>
  <si>
    <t>776101101R00</t>
  </si>
  <si>
    <t>Přípravné práce vysávání povlakových podlah průmyslovým vysavačem</t>
  </si>
  <si>
    <t>800-775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</si>
  <si>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</si>
  <si>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</si>
  <si>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</si>
  <si>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</si>
  <si>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</si>
  <si>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776521100RT1</t>
  </si>
  <si>
    <t xml:space="preserve">Lepení povlakových podlah z plastů  Lepení povlakových podlah z plastů - pásy z PVC, montáž,  </t>
  </si>
  <si>
    <t>776972122R00</t>
  </si>
  <si>
    <t>Čisticí zóny a rohože vstupní rohož, z Al profilůspojených nerewzovým lankema odděleny pryžovými mezikroužky, tloušťky 22 mm</t>
  </si>
  <si>
    <t xml:space="preserve">konstrukce zapuštěné hrubé venkovní čistící zóny : </t>
  </si>
  <si>
    <t xml:space="preserve">ze slitin a gumy : </t>
  </si>
  <si>
    <t xml:space="preserve">rozměr 2960x1000 mm : </t>
  </si>
  <si>
    <t>776994111RT1</t>
  </si>
  <si>
    <t>Ostatní práce svařování povlakových podlah  z pásů nebo čtverců</t>
  </si>
  <si>
    <t>776996110R00</t>
  </si>
  <si>
    <t>Ostatní práce napuštění povlakových podlah pastou</t>
  </si>
  <si>
    <t>776411PC</t>
  </si>
  <si>
    <t>Lepení PVC vinyl na stěny</t>
  </si>
  <si>
    <t>m.č.103 - ozn.O 6 až ke stropu : 2,8*3,2</t>
  </si>
  <si>
    <t xml:space="preserve">včetně penetrace pod lepidlo a lepidla : </t>
  </si>
  <si>
    <t>776971318PC1</t>
  </si>
  <si>
    <t>1/Z - Rohož textilní Shatwell tl. 18 mm, včetně hliníkového rámu</t>
  </si>
  <si>
    <t xml:space="preserve">čistící koberec rozměr 2960x1430 mm : </t>
  </si>
  <si>
    <t xml:space="preserve">do zapuštěného rámu : </t>
  </si>
  <si>
    <t xml:space="preserve">rozměr 2960x1430 mm : </t>
  </si>
  <si>
    <t>776510010RA0</t>
  </si>
  <si>
    <t xml:space="preserve">Demontáž povlakových podlah z nášlapné plochy </t>
  </si>
  <si>
    <t>AP-PSV</t>
  </si>
  <si>
    <t>Součtová</t>
  </si>
  <si>
    <t>Agregovaná položka</t>
  </si>
  <si>
    <t>POL2_</t>
  </si>
  <si>
    <t xml:space="preserve"> lepených s podložkou.</t>
  </si>
  <si>
    <t>Vodorovné vnitrostaveništní přemístění do 30 m, odvoz na skládku do 10 km. Bez poplatku za skládku.</t>
  </si>
  <si>
    <t>161 - 166 : 86,7</t>
  </si>
  <si>
    <t>23521594.AR</t>
  </si>
  <si>
    <t>vyrovnávací stěrka rychletuhnoucí; cementová; plnivo křemičité, syntetické; pro podlahy; samonivelační; pro interiér, průmyslové podlahy; zátěž střední, lehká; tl. vrstvy 1,0 až 10,0 mm; pod dlažby, pod nátěry, pod PVC, k vyrovnání dřevěných podkladů; barva šedá</t>
  </si>
  <si>
    <t>kg</t>
  </si>
  <si>
    <t>nové podlahy - spotřeba 1,6 kg/m2/1 mm - 5 mm : 92,6*1,6*5</t>
  </si>
  <si>
    <t>24696906.AR</t>
  </si>
  <si>
    <t>penetrační hmota vodou ředitelná; úprava savosti podkladu, pod stěrkové hmoty, adhezní můstek</t>
  </si>
  <si>
    <t>92,6*0,1</t>
  </si>
  <si>
    <t>28375980R</t>
  </si>
  <si>
    <t>klín atikový pěnový polystyren; š = 50,0 mm; v = 50 mm; l = 1 000 mm</t>
  </si>
  <si>
    <t>45,27*1,05</t>
  </si>
  <si>
    <t>284101PC1</t>
  </si>
  <si>
    <t>Gerflor 0749 Kubes-Sky tl. 3,2 mm š. 2 m</t>
  </si>
  <si>
    <t>nové podlahy : 92,6*1,1</t>
  </si>
  <si>
    <t>vytvoření fabionu ve styku stěna-podlaha v=100 mm : 0,1*45,27</t>
  </si>
  <si>
    <t>na stěny : 8,96*1,1</t>
  </si>
  <si>
    <t>998776201R00</t>
  </si>
  <si>
    <t>Přesun hmot pro podlahy povlakové v objektech výšky do 6 m</t>
  </si>
  <si>
    <t>vodorovně do 50 m</t>
  </si>
  <si>
    <t>781475114RAA</t>
  </si>
  <si>
    <t xml:space="preserve">Obklad vnitřní keramický do velikosti 300 x 300 mm, do flexibilního tmelu,  ,  </t>
  </si>
  <si>
    <t>z dlaždic keramických kladených do malty, včetně spárování a podílu práce v omezeném prostoru a na malých plochách.</t>
  </si>
  <si>
    <t>106 : 2,8*(1,76*2+1,48*2)-0,7*2</t>
  </si>
  <si>
    <t>107 : 2,8*5,01*2-0,7*2</t>
  </si>
  <si>
    <t>108-kolem umyvadla : 1,5*(0,35*2+1)</t>
  </si>
  <si>
    <t>105 : 2,8*2,91*2</t>
  </si>
  <si>
    <t>104 : 2,8*2*2</t>
  </si>
  <si>
    <t xml:space="preserve">rozměr obkladu 200x400 mm v barvě šedé : </t>
  </si>
  <si>
    <t>784161401R00</t>
  </si>
  <si>
    <t>Příprava povrchu Penetrace (napouštění) podkladu disperzní, jednonásobná</t>
  </si>
  <si>
    <t>800-784</t>
  </si>
  <si>
    <t>strop : 83,2+9,5</t>
  </si>
  <si>
    <t>stěna : 2,64*(1,07*2+1,53*2+2,96*2+3,2+1,87+2,83)</t>
  </si>
  <si>
    <t>1,14*(6,13+2,96+9,13+12)</t>
  </si>
  <si>
    <t>784164112R00</t>
  </si>
  <si>
    <t>Malby latexové  , bílé, dvojnásobné</t>
  </si>
  <si>
    <t>799001</t>
  </si>
  <si>
    <t>Odpadkový koš s poklopem,nášlapný,nerez,min.8 l</t>
  </si>
  <si>
    <t>103 : 1</t>
  </si>
  <si>
    <t>799002</t>
  </si>
  <si>
    <t>Odpadkový koš otevřený na papírové ručníky,nerez, objem cca.60 l</t>
  </si>
  <si>
    <t>104 : 1</t>
  </si>
  <si>
    <t>105 : 1</t>
  </si>
  <si>
    <t>107 : 1</t>
  </si>
  <si>
    <t>108 : 1</t>
  </si>
  <si>
    <t>799003</t>
  </si>
  <si>
    <t>Háček na oděvy,nerez</t>
  </si>
  <si>
    <t>103 - na látkový ručník : 3</t>
  </si>
  <si>
    <t>101 : 1</t>
  </si>
  <si>
    <t>799004</t>
  </si>
  <si>
    <t>WC štětka,nerez</t>
  </si>
  <si>
    <t>799005</t>
  </si>
  <si>
    <t>Přístroj na dávkování dezinfekce na ruce</t>
  </si>
  <si>
    <t>102 : 1</t>
  </si>
  <si>
    <t>799007</t>
  </si>
  <si>
    <t>Dávkovač na tekuté mýdlo</t>
  </si>
  <si>
    <t>799008</t>
  </si>
  <si>
    <t>zásobník na toaletní papír</t>
  </si>
  <si>
    <t>799006</t>
  </si>
  <si>
    <t>Držák na papírové útěrky</t>
  </si>
  <si>
    <t>R-položka</t>
  </si>
  <si>
    <t>POL12_1</t>
  </si>
  <si>
    <t>210001</t>
  </si>
  <si>
    <t>Dodávka a montáž svítidel</t>
  </si>
  <si>
    <t>210002</t>
  </si>
  <si>
    <t>Dodávka a montáž rozvodů el.instalace</t>
  </si>
  <si>
    <t>220001</t>
  </si>
  <si>
    <t>Dodávka a montáž DTLF IP dle položkového rozpočtu</t>
  </si>
  <si>
    <t>220002</t>
  </si>
  <si>
    <t>Dodávka a montáž PZTS - rozšíření dle položkového rozpočtu</t>
  </si>
  <si>
    <t>220003</t>
  </si>
  <si>
    <t>Dodávka a montáž strukturované datové kabeláže dle položkového rozpočtu</t>
  </si>
  <si>
    <t>979087212R00</t>
  </si>
  <si>
    <t>Nakládání na dopravní prostředky suti</t>
  </si>
  <si>
    <t>Přesun suti</t>
  </si>
  <si>
    <t>POL8_</t>
  </si>
  <si>
    <t>pro vodorovnou dopravu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</si>
  <si>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</si>
  <si>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</si>
  <si>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</si>
  <si>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</si>
  <si>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</si>
  <si>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</si>
  <si>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</si>
  <si>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</si>
  <si>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</si>
  <si>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</si>
  <si>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 xml:space="preserve">Poplatek za skládku suti s 10 % příměsí - DUFONEV Brno,  </t>
  </si>
  <si>
    <t>979093111R00</t>
  </si>
  <si>
    <t>Uložení suti na skládku bez zhutnění</t>
  </si>
  <si>
    <t>800-6</t>
  </si>
  <si>
    <t>s hrubým urovnáním,</t>
  </si>
  <si>
    <t>Pol.1</t>
  </si>
  <si>
    <t>Vybudování zařízení staveniště</t>
  </si>
  <si>
    <t xml:space="preserve">náklady spojené se zařízením staveniště,přípojek energií k objektům ZS : </t>
  </si>
  <si>
    <t xml:space="preserve">případných měřících odběrných míst a zařízení,případná příprava území : </t>
  </si>
  <si>
    <t xml:space="preserve">pro objekty ZS : </t>
  </si>
  <si>
    <t>kpl. : 1</t>
  </si>
  <si>
    <t>Pol.2</t>
  </si>
  <si>
    <t>Provoz zařízení staveniště</t>
  </si>
  <si>
    <t xml:space="preserve">náklady na vybavení objektů a provoz zařízení staveniště,ostraha staveniště : </t>
  </si>
  <si>
    <t xml:space="preserve">náklady na energie spotřebované dodavatelem v rámci provozu ZS, : </t>
  </si>
  <si>
    <t xml:space="preserve">náklady na potřebný úklid v prostorách ZS,náklady na nutnou údržbu a : </t>
  </si>
  <si>
    <t xml:space="preserve">opravy na objektech ZS : </t>
  </si>
  <si>
    <t>Pol.3</t>
  </si>
  <si>
    <t>Odstranění zařízení staveniště</t>
  </si>
  <si>
    <t xml:space="preserve">odstranění objektů ZS včetně přípojek energií a jejech odvoz. : </t>
  </si>
  <si>
    <t xml:space="preserve">položka zahrnuje i náklady na úpravu povrchů po odstranění ZS : </t>
  </si>
  <si>
    <t xml:space="preserve">a úklid ploch na kterých bylo ZS provozováno atd. : </t>
  </si>
  <si>
    <t>Pol.4</t>
  </si>
  <si>
    <t>Provozní vlivy</t>
  </si>
  <si>
    <t xml:space="preserve">náklady na ztížené podmínky provádění tam,kde jsou stavební práce : </t>
  </si>
  <si>
    <t xml:space="preserve">zcela nebo zčásti omezovány provozem jiných osob,jde zejména o zvýšené : </t>
  </si>
  <si>
    <t xml:space="preserve">náklady související s omezeným provozem v areálu objednatele nebo : </t>
  </si>
  <si>
    <t xml:space="preserve">o náklady v důsledku nezbytného respektování stávající dopravy, : </t>
  </si>
  <si>
    <t xml:space="preserve">ovlivňující stavební práce,provedení bezpečnostních opatření na ochranu osob : </t>
  </si>
  <si>
    <t xml:space="preserve">a majetku,protihluková a jiná opatření při provádění díla : </t>
  </si>
  <si>
    <t>Pol.5</t>
  </si>
  <si>
    <t>Ochranná opatření uvnitř objektu během výstavby</t>
  </si>
  <si>
    <t xml:space="preserve">náklady na zřízení ochrany v kabinách stávajících výtahů uvnitř objektu : </t>
  </si>
  <si>
    <t xml:space="preserve">v místnostech určených pro dopravu materiálů a odpadu,jedná se o zakrytí : </t>
  </si>
  <si>
    <t xml:space="preserve">OSB deskami,plachtami atd. : </t>
  </si>
  <si>
    <t xml:space="preserve">Po ukončení stavebních prací demontáž a odvoz : </t>
  </si>
  <si>
    <t>Pol.6</t>
  </si>
  <si>
    <t>Celkový úklid objektu po provedení stavebních prací</t>
  </si>
  <si>
    <t xml:space="preserve">náklady na úklidové práce v objektu po provedení stavebních prací : </t>
  </si>
  <si>
    <t xml:space="preserve">globální úklid všech dotčených ploch : </t>
  </si>
  <si>
    <t>Pol.7</t>
  </si>
  <si>
    <t>Koordinační činnost</t>
  </si>
  <si>
    <t xml:space="preserve">koordinace stavebních a technických dodávek stavby při provádění prací za : </t>
  </si>
  <si>
    <t xml:space="preserve">provozu objednatele : </t>
  </si>
  <si>
    <t>Pol.10</t>
  </si>
  <si>
    <t>Zpracování výrobní (dílenské) dokumentace</t>
  </si>
  <si>
    <t xml:space="preserve">včetně statických výpočtů,detailů provedení jednotlivých prvků : </t>
  </si>
  <si>
    <t xml:space="preserve">orientačního systému,kotvení do fasády atd. : </t>
  </si>
  <si>
    <t xml:space="preserve">zjištění stavu hydroizolace a návrh provedení sanace : </t>
  </si>
  <si>
    <t xml:space="preserve">včetně dozoru odborné firmy : </t>
  </si>
  <si>
    <t>Pol.12</t>
  </si>
  <si>
    <t>Dokumentace skutečného provedení stavby</t>
  </si>
  <si>
    <t xml:space="preserve">včetně geodetického zaměření venkovních objektů a : </t>
  </si>
  <si>
    <t xml:space="preserve">podzemních vedení : </t>
  </si>
  <si>
    <t xml:space="preserve">stavební část,elektroinstalace : </t>
  </si>
  <si>
    <t>Pol.13</t>
  </si>
  <si>
    <t>Technická pomoc projektanta</t>
  </si>
  <si>
    <t xml:space="preserve">schválení předložených vzorků,odsouhlasení architektonických : </t>
  </si>
  <si>
    <t xml:space="preserve">materiálů,účast na kontrolních dnech na vyzvání : </t>
  </si>
  <si>
    <t>Pol.14</t>
  </si>
  <si>
    <t>Revizní zprávy a revize</t>
  </si>
  <si>
    <t xml:space="preserve">zařízení elektroinstalace silnoproudu a uzemnění : </t>
  </si>
  <si>
    <t xml:space="preserve">vypracování revizní zprávy : </t>
  </si>
  <si>
    <t>Pol.16</t>
  </si>
  <si>
    <t>Bezpečnostní a hygienická opatření na staveništi</t>
  </si>
  <si>
    <t xml:space="preserve">včetně vypracování BOZP : </t>
  </si>
  <si>
    <t xml:space="preserve">náklady na ochranu staveniště před vstupem nepovolaných osob : </t>
  </si>
  <si>
    <t xml:space="preserve">včetně příslušného označení uvnitř budov i na venkovních plochách : </t>
  </si>
  <si>
    <t xml:space="preserve">náklady na osvětlení staveniště,náklady na vypracování potřebné : </t>
  </si>
  <si>
    <t xml:space="preserve">dokumentace pro provoz staveniště z hlediska požární ochrany a : </t>
  </si>
  <si>
    <t xml:space="preserve">z hlediska provozu staveniště : </t>
  </si>
  <si>
    <t>Pol.17</t>
  </si>
  <si>
    <t>Dokladová část</t>
  </si>
  <si>
    <t xml:space="preserve">vypracování provozních řádů,návodů na provoz a údržbu : </t>
  </si>
  <si>
    <t>SUM</t>
  </si>
  <si>
    <t>END</t>
  </si>
  <si>
    <t>SO 01-D1 - rekonstrukce objektu a provedení sanace - doplnění č. 2</t>
  </si>
  <si>
    <t xml:space="preserve">SO 01-D1 - rekonstrukce objektu a provedení sanace - doplnění č.2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</si>
</sst>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6" borderId="40" xfId="0" applyFont="1" applyFill="1" applyBorder="1" applyAlignment="1">
      <alignment horizontal="right"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data\us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FvWihWTR2f9UTKaI0A5e4oQzNZB++GefZ//gIbMKcyKPGTN0+/i3SVWyPj4aeBukwFChAW7uEZwbx0jkbPE19A==" saltValue="emBufPKxWSfe8u16nCPqh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opLeftCell="B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2" t="s">
        <v>41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2"/>
      <c r="B2" s="77" t="s">
        <v>22</v>
      </c>
      <c r="C2" s="78"/>
      <c r="D2" s="79" t="s">
        <v>48</v>
      </c>
      <c r="E2" s="201" t="s">
        <v>49</v>
      </c>
      <c r="F2" s="202"/>
      <c r="G2" s="202"/>
      <c r="H2" s="202"/>
      <c r="I2" s="202"/>
      <c r="J2" s="203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04" t="s">
        <v>784</v>
      </c>
      <c r="F3" s="205"/>
      <c r="G3" s="205"/>
      <c r="H3" s="205"/>
      <c r="I3" s="205"/>
      <c r="J3" s="206"/>
    </row>
    <row r="4" spans="1:15" ht="23.25" customHeight="1" x14ac:dyDescent="0.2">
      <c r="A4" s="76">
        <v>925</v>
      </c>
      <c r="B4" s="82" t="s">
        <v>47</v>
      </c>
      <c r="C4" s="83"/>
      <c r="D4" s="84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8"/>
      <c r="E11" s="208"/>
      <c r="F11" s="208"/>
      <c r="G11" s="208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7"/>
      <c r="F15" s="207"/>
      <c r="G15" s="209"/>
      <c r="H15" s="209"/>
      <c r="I15" s="209" t="s">
        <v>29</v>
      </c>
      <c r="J15" s="210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198"/>
      <c r="F16" s="199"/>
      <c r="G16" s="198"/>
      <c r="H16" s="199"/>
      <c r="I16" s="198">
        <f>SUMIF(F50:F80,A16,I50:I80)+SUMIF(F50:F80,"PSU",I50:I80)</f>
        <v>0</v>
      </c>
      <c r="J16" s="200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198"/>
      <c r="F17" s="199"/>
      <c r="G17" s="198"/>
      <c r="H17" s="199"/>
      <c r="I17" s="198">
        <f>SUMIF(F50:F80,A17,I50:I80)</f>
        <v>0</v>
      </c>
      <c r="J17" s="200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198"/>
      <c r="F18" s="199"/>
      <c r="G18" s="198"/>
      <c r="H18" s="199"/>
      <c r="I18" s="198">
        <f>SUMIF(F50:F80,A18,I50:I80)</f>
        <v>0</v>
      </c>
      <c r="J18" s="200"/>
    </row>
    <row r="19" spans="1:10" ht="23.25" customHeight="1" x14ac:dyDescent="0.2">
      <c r="A19" s="139" t="s">
        <v>115</v>
      </c>
      <c r="B19" s="38" t="s">
        <v>27</v>
      </c>
      <c r="C19" s="62"/>
      <c r="D19" s="63"/>
      <c r="E19" s="198"/>
      <c r="F19" s="199"/>
      <c r="G19" s="198"/>
      <c r="H19" s="199"/>
      <c r="I19" s="198">
        <f>SUMIF(F50:F80,A19,I50:I80)</f>
        <v>0</v>
      </c>
      <c r="J19" s="200"/>
    </row>
    <row r="20" spans="1:10" ht="23.25" customHeight="1" x14ac:dyDescent="0.2">
      <c r="A20" s="139" t="s">
        <v>116</v>
      </c>
      <c r="B20" s="38" t="s">
        <v>28</v>
      </c>
      <c r="C20" s="62"/>
      <c r="D20" s="63"/>
      <c r="E20" s="198"/>
      <c r="F20" s="199"/>
      <c r="G20" s="198"/>
      <c r="H20" s="199"/>
      <c r="I20" s="198">
        <f>SUMIF(F50:F80,A20,I50:I80)</f>
        <v>0</v>
      </c>
      <c r="J20" s="20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12"/>
      <c r="G21" s="211"/>
      <c r="H21" s="212"/>
      <c r="I21" s="211">
        <f>SUM(I16:J20)</f>
        <v>0</v>
      </c>
      <c r="J21" s="23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26">
        <f>A23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5">
        <f>A25</f>
        <v>0</v>
      </c>
      <c r="H26" s="196"/>
      <c r="I26" s="19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7">
        <f>CenaCelkem-(ZakladDPHSni+DPHSni+ZakladDPHZakl+DPHZakl)</f>
        <v>0</v>
      </c>
      <c r="H27" s="197"/>
      <c r="I27" s="19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31">
        <f>ZakladDPHSniVypocet+ZakladDPHZaklVypocet</f>
        <v>0</v>
      </c>
      <c r="H28" s="232"/>
      <c r="I28" s="23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31">
        <f>A27</f>
        <v>0</v>
      </c>
      <c r="H29" s="231"/>
      <c r="I29" s="231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37"/>
      <c r="D39" s="237"/>
      <c r="E39" s="237"/>
      <c r="F39" s="100">
        <f>'4 4 Pol'!AE523</f>
        <v>0</v>
      </c>
      <c r="G39" s="101">
        <f>'4 4 Pol'!AF523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238" t="s">
        <v>51</v>
      </c>
      <c r="D40" s="238"/>
      <c r="E40" s="238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43</v>
      </c>
      <c r="C41" s="238" t="s">
        <v>45</v>
      </c>
      <c r="D41" s="238"/>
      <c r="E41" s="238"/>
      <c r="F41" s="105">
        <f>'4 4 Pol'!AE523</f>
        <v>0</v>
      </c>
      <c r="G41" s="106">
        <f>'4 4 Pol'!AF523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237" t="s">
        <v>44</v>
      </c>
      <c r="D42" s="237"/>
      <c r="E42" s="237"/>
      <c r="F42" s="109">
        <f>'4 4 Pol'!AE523</f>
        <v>0</v>
      </c>
      <c r="G42" s="102">
        <f>'4 4 Pol'!AF523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239" t="s">
        <v>52</v>
      </c>
      <c r="C43" s="240"/>
      <c r="D43" s="240"/>
      <c r="E43" s="241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 x14ac:dyDescent="0.25">
      <c r="B47" s="121" t="s">
        <v>54</v>
      </c>
    </row>
    <row r="49" spans="1:10" ht="25.5" customHeight="1" x14ac:dyDescent="0.2">
      <c r="A49" s="123"/>
      <c r="B49" s="126" t="s">
        <v>17</v>
      </c>
      <c r="C49" s="126" t="s">
        <v>5</v>
      </c>
      <c r="D49" s="127"/>
      <c r="E49" s="127"/>
      <c r="F49" s="128" t="s">
        <v>55</v>
      </c>
      <c r="G49" s="128"/>
      <c r="H49" s="128"/>
      <c r="I49" s="128" t="s">
        <v>29</v>
      </c>
      <c r="J49" s="128" t="s">
        <v>0</v>
      </c>
    </row>
    <row r="50" spans="1:10" ht="36.75" customHeight="1" x14ac:dyDescent="0.2">
      <c r="A50" s="124"/>
      <c r="B50" s="129" t="s">
        <v>56</v>
      </c>
      <c r="C50" s="242" t="s">
        <v>57</v>
      </c>
      <c r="D50" s="243"/>
      <c r="E50" s="243"/>
      <c r="F50" s="137" t="s">
        <v>24</v>
      </c>
      <c r="G50" s="130"/>
      <c r="H50" s="130"/>
      <c r="I50" s="130">
        <f>'4 4 Pol'!G8</f>
        <v>0</v>
      </c>
      <c r="J50" s="135" t="str">
        <f>IF(I81=0,"",I50/I81*100)</f>
        <v/>
      </c>
    </row>
    <row r="51" spans="1:10" ht="36.75" customHeight="1" x14ac:dyDescent="0.2">
      <c r="A51" s="124"/>
      <c r="B51" s="129" t="s">
        <v>58</v>
      </c>
      <c r="C51" s="242" t="s">
        <v>59</v>
      </c>
      <c r="D51" s="243"/>
      <c r="E51" s="243"/>
      <c r="F51" s="137" t="s">
        <v>24</v>
      </c>
      <c r="G51" s="130"/>
      <c r="H51" s="130"/>
      <c r="I51" s="130">
        <f>'4 4 Pol'!G25</f>
        <v>0</v>
      </c>
      <c r="J51" s="135" t="str">
        <f>IF(I81=0,"",I51/I81*100)</f>
        <v/>
      </c>
    </row>
    <row r="52" spans="1:10" ht="36.75" customHeight="1" x14ac:dyDescent="0.2">
      <c r="A52" s="124"/>
      <c r="B52" s="129" t="s">
        <v>60</v>
      </c>
      <c r="C52" s="242" t="s">
        <v>61</v>
      </c>
      <c r="D52" s="243"/>
      <c r="E52" s="243"/>
      <c r="F52" s="137" t="s">
        <v>24</v>
      </c>
      <c r="G52" s="130"/>
      <c r="H52" s="130"/>
      <c r="I52" s="130">
        <f>'4 4 Pol'!G35</f>
        <v>0</v>
      </c>
      <c r="J52" s="135" t="str">
        <f>IF(I81=0,"",I52/I81*100)</f>
        <v/>
      </c>
    </row>
    <row r="53" spans="1:10" ht="36.75" customHeight="1" x14ac:dyDescent="0.2">
      <c r="A53" s="124"/>
      <c r="B53" s="129" t="s">
        <v>62</v>
      </c>
      <c r="C53" s="242" t="s">
        <v>63</v>
      </c>
      <c r="D53" s="243"/>
      <c r="E53" s="243"/>
      <c r="F53" s="137" t="s">
        <v>24</v>
      </c>
      <c r="G53" s="130"/>
      <c r="H53" s="130"/>
      <c r="I53" s="130">
        <f>'4 4 Pol'!G74</f>
        <v>0</v>
      </c>
      <c r="J53" s="135" t="str">
        <f>IF(I81=0,"",I53/I81*100)</f>
        <v/>
      </c>
    </row>
    <row r="54" spans="1:10" ht="36.75" customHeight="1" x14ac:dyDescent="0.2">
      <c r="A54" s="124"/>
      <c r="B54" s="129" t="s">
        <v>64</v>
      </c>
      <c r="C54" s="242" t="s">
        <v>65</v>
      </c>
      <c r="D54" s="243"/>
      <c r="E54" s="243"/>
      <c r="F54" s="137" t="s">
        <v>24</v>
      </c>
      <c r="G54" s="130"/>
      <c r="H54" s="130"/>
      <c r="I54" s="130">
        <f>'4 4 Pol'!G83</f>
        <v>0</v>
      </c>
      <c r="J54" s="135" t="str">
        <f>IF(I81=0,"",I54/I81*100)</f>
        <v/>
      </c>
    </row>
    <row r="55" spans="1:10" ht="36.75" customHeight="1" x14ac:dyDescent="0.2">
      <c r="A55" s="124"/>
      <c r="B55" s="129" t="s">
        <v>66</v>
      </c>
      <c r="C55" s="242" t="s">
        <v>67</v>
      </c>
      <c r="D55" s="243"/>
      <c r="E55" s="243"/>
      <c r="F55" s="137" t="s">
        <v>24</v>
      </c>
      <c r="G55" s="130"/>
      <c r="H55" s="130"/>
      <c r="I55" s="130">
        <f>'4 4 Pol'!G87</f>
        <v>0</v>
      </c>
      <c r="J55" s="135" t="str">
        <f>IF(I81=0,"",I55/I81*100)</f>
        <v/>
      </c>
    </row>
    <row r="56" spans="1:10" ht="36.75" customHeight="1" x14ac:dyDescent="0.2">
      <c r="A56" s="124"/>
      <c r="B56" s="129" t="s">
        <v>68</v>
      </c>
      <c r="C56" s="242" t="s">
        <v>69</v>
      </c>
      <c r="D56" s="243"/>
      <c r="E56" s="243"/>
      <c r="F56" s="137" t="s">
        <v>24</v>
      </c>
      <c r="G56" s="130"/>
      <c r="H56" s="130"/>
      <c r="I56" s="130">
        <f>'4 4 Pol'!G107</f>
        <v>0</v>
      </c>
      <c r="J56" s="135" t="str">
        <f>IF(I81=0,"",I56/I81*100)</f>
        <v/>
      </c>
    </row>
    <row r="57" spans="1:10" ht="36.75" customHeight="1" x14ac:dyDescent="0.2">
      <c r="A57" s="124"/>
      <c r="B57" s="129" t="s">
        <v>70</v>
      </c>
      <c r="C57" s="242" t="s">
        <v>71</v>
      </c>
      <c r="D57" s="243"/>
      <c r="E57" s="243"/>
      <c r="F57" s="137" t="s">
        <v>24</v>
      </c>
      <c r="G57" s="130"/>
      <c r="H57" s="130"/>
      <c r="I57" s="130">
        <f>'4 4 Pol'!G110</f>
        <v>0</v>
      </c>
      <c r="J57" s="135" t="str">
        <f>IF(I81=0,"",I57/I81*100)</f>
        <v/>
      </c>
    </row>
    <row r="58" spans="1:10" ht="36.75" customHeight="1" x14ac:dyDescent="0.2">
      <c r="A58" s="124"/>
      <c r="B58" s="129" t="s">
        <v>72</v>
      </c>
      <c r="C58" s="242" t="s">
        <v>73</v>
      </c>
      <c r="D58" s="243"/>
      <c r="E58" s="243"/>
      <c r="F58" s="137" t="s">
        <v>24</v>
      </c>
      <c r="G58" s="130"/>
      <c r="H58" s="130"/>
      <c r="I58" s="130">
        <f>'4 4 Pol'!G113</f>
        <v>0</v>
      </c>
      <c r="J58" s="135" t="str">
        <f>IF(I81=0,"",I58/I81*100)</f>
        <v/>
      </c>
    </row>
    <row r="59" spans="1:10" ht="36.75" customHeight="1" x14ac:dyDescent="0.2">
      <c r="A59" s="124"/>
      <c r="B59" s="129" t="s">
        <v>74</v>
      </c>
      <c r="C59" s="242" t="s">
        <v>75</v>
      </c>
      <c r="D59" s="243"/>
      <c r="E59" s="243"/>
      <c r="F59" s="137" t="s">
        <v>24</v>
      </c>
      <c r="G59" s="130"/>
      <c r="H59" s="130"/>
      <c r="I59" s="130">
        <f>'4 4 Pol'!G119</f>
        <v>0</v>
      </c>
      <c r="J59" s="135" t="str">
        <f>IF(I81=0,"",I59/I81*100)</f>
        <v/>
      </c>
    </row>
    <row r="60" spans="1:10" ht="36.75" customHeight="1" x14ac:dyDescent="0.2">
      <c r="A60" s="124"/>
      <c r="B60" s="129" t="s">
        <v>76</v>
      </c>
      <c r="C60" s="242" t="s">
        <v>77</v>
      </c>
      <c r="D60" s="243"/>
      <c r="E60" s="243"/>
      <c r="F60" s="137" t="s">
        <v>24</v>
      </c>
      <c r="G60" s="130"/>
      <c r="H60" s="130"/>
      <c r="I60" s="130">
        <f>'4 4 Pol'!G123</f>
        <v>0</v>
      </c>
      <c r="J60" s="135" t="str">
        <f>IF(I81=0,"",I60/I81*100)</f>
        <v/>
      </c>
    </row>
    <row r="61" spans="1:10" ht="36.75" customHeight="1" x14ac:dyDescent="0.2">
      <c r="A61" s="124"/>
      <c r="B61" s="129" t="s">
        <v>78</v>
      </c>
      <c r="C61" s="242" t="s">
        <v>79</v>
      </c>
      <c r="D61" s="243"/>
      <c r="E61" s="243"/>
      <c r="F61" s="137" t="s">
        <v>24</v>
      </c>
      <c r="G61" s="130"/>
      <c r="H61" s="130"/>
      <c r="I61" s="130">
        <f>'4 4 Pol'!G125</f>
        <v>0</v>
      </c>
      <c r="J61" s="135" t="str">
        <f>IF(I81=0,"",I61/I81*100)</f>
        <v/>
      </c>
    </row>
    <row r="62" spans="1:10" ht="36.75" customHeight="1" x14ac:dyDescent="0.2">
      <c r="A62" s="124"/>
      <c r="B62" s="129" t="s">
        <v>80</v>
      </c>
      <c r="C62" s="242" t="s">
        <v>81</v>
      </c>
      <c r="D62" s="243"/>
      <c r="E62" s="243"/>
      <c r="F62" s="137" t="s">
        <v>24</v>
      </c>
      <c r="G62" s="130"/>
      <c r="H62" s="130"/>
      <c r="I62" s="130">
        <f>'4 4 Pol'!G127</f>
        <v>0</v>
      </c>
      <c r="J62" s="135" t="str">
        <f>IF(I81=0,"",I62/I81*100)</f>
        <v/>
      </c>
    </row>
    <row r="63" spans="1:10" ht="36.75" customHeight="1" x14ac:dyDescent="0.2">
      <c r="A63" s="124"/>
      <c r="B63" s="129" t="s">
        <v>82</v>
      </c>
      <c r="C63" s="242" t="s">
        <v>83</v>
      </c>
      <c r="D63" s="243"/>
      <c r="E63" s="243"/>
      <c r="F63" s="137" t="s">
        <v>24</v>
      </c>
      <c r="G63" s="130"/>
      <c r="H63" s="130"/>
      <c r="I63" s="130">
        <f>'4 4 Pol'!G177</f>
        <v>0</v>
      </c>
      <c r="J63" s="135" t="str">
        <f>IF(I81=0,"",I63/I81*100)</f>
        <v/>
      </c>
    </row>
    <row r="64" spans="1:10" ht="36.75" customHeight="1" x14ac:dyDescent="0.2">
      <c r="A64" s="124"/>
      <c r="B64" s="129" t="s">
        <v>84</v>
      </c>
      <c r="C64" s="242" t="s">
        <v>85</v>
      </c>
      <c r="D64" s="243"/>
      <c r="E64" s="243"/>
      <c r="F64" s="137" t="s">
        <v>25</v>
      </c>
      <c r="G64" s="130"/>
      <c r="H64" s="130"/>
      <c r="I64" s="130">
        <f>'4 4 Pol'!G180</f>
        <v>0</v>
      </c>
      <c r="J64" s="135" t="str">
        <f>IF(I81=0,"",I64/I81*100)</f>
        <v/>
      </c>
    </row>
    <row r="65" spans="1:10" ht="36.75" customHeight="1" x14ac:dyDescent="0.2">
      <c r="A65" s="124"/>
      <c r="B65" s="129" t="s">
        <v>86</v>
      </c>
      <c r="C65" s="242" t="s">
        <v>87</v>
      </c>
      <c r="D65" s="243"/>
      <c r="E65" s="243"/>
      <c r="F65" s="137" t="s">
        <v>25</v>
      </c>
      <c r="G65" s="130"/>
      <c r="H65" s="130"/>
      <c r="I65" s="130">
        <f>'4 4 Pol'!G229</f>
        <v>0</v>
      </c>
      <c r="J65" s="135" t="str">
        <f>IF(I81=0,"",I65/I81*100)</f>
        <v/>
      </c>
    </row>
    <row r="66" spans="1:10" ht="36.75" customHeight="1" x14ac:dyDescent="0.2">
      <c r="A66" s="124"/>
      <c r="B66" s="129" t="s">
        <v>88</v>
      </c>
      <c r="C66" s="242" t="s">
        <v>89</v>
      </c>
      <c r="D66" s="243"/>
      <c r="E66" s="243"/>
      <c r="F66" s="137" t="s">
        <v>25</v>
      </c>
      <c r="G66" s="130"/>
      <c r="H66" s="130"/>
      <c r="I66" s="130">
        <f>'4 4 Pol'!G248</f>
        <v>0</v>
      </c>
      <c r="J66" s="135" t="str">
        <f>IF(I81=0,"",I66/I81*100)</f>
        <v/>
      </c>
    </row>
    <row r="67" spans="1:10" ht="36.75" customHeight="1" x14ac:dyDescent="0.2">
      <c r="A67" s="124"/>
      <c r="B67" s="129" t="s">
        <v>90</v>
      </c>
      <c r="C67" s="242" t="s">
        <v>91</v>
      </c>
      <c r="D67" s="243"/>
      <c r="E67" s="243"/>
      <c r="F67" s="137" t="s">
        <v>25</v>
      </c>
      <c r="G67" s="130"/>
      <c r="H67" s="130"/>
      <c r="I67" s="130">
        <f>'4 4 Pol'!G250</f>
        <v>0</v>
      </c>
      <c r="J67" s="135" t="str">
        <f>IF(I81=0,"",I67/I81*100)</f>
        <v/>
      </c>
    </row>
    <row r="68" spans="1:10" ht="36.75" customHeight="1" x14ac:dyDescent="0.2">
      <c r="A68" s="124"/>
      <c r="B68" s="129" t="s">
        <v>92</v>
      </c>
      <c r="C68" s="242" t="s">
        <v>93</v>
      </c>
      <c r="D68" s="243"/>
      <c r="E68" s="243"/>
      <c r="F68" s="137" t="s">
        <v>25</v>
      </c>
      <c r="G68" s="130"/>
      <c r="H68" s="130"/>
      <c r="I68" s="130">
        <f>'4 4 Pol'!G254</f>
        <v>0</v>
      </c>
      <c r="J68" s="135" t="str">
        <f>IF(I81=0,"",I68/I81*100)</f>
        <v/>
      </c>
    </row>
    <row r="69" spans="1:10" ht="36.75" customHeight="1" x14ac:dyDescent="0.2">
      <c r="A69" s="124"/>
      <c r="B69" s="129" t="s">
        <v>94</v>
      </c>
      <c r="C69" s="242" t="s">
        <v>95</v>
      </c>
      <c r="D69" s="243"/>
      <c r="E69" s="243"/>
      <c r="F69" s="137" t="s">
        <v>25</v>
      </c>
      <c r="G69" s="130"/>
      <c r="H69" s="130"/>
      <c r="I69" s="130">
        <f>'4 4 Pol'!G256</f>
        <v>0</v>
      </c>
      <c r="J69" s="135" t="str">
        <f>IF(I81=0,"",I69/I81*100)</f>
        <v/>
      </c>
    </row>
    <row r="70" spans="1:10" ht="36.75" customHeight="1" x14ac:dyDescent="0.2">
      <c r="A70" s="124"/>
      <c r="B70" s="129" t="s">
        <v>96</v>
      </c>
      <c r="C70" s="242" t="s">
        <v>97</v>
      </c>
      <c r="D70" s="243"/>
      <c r="E70" s="243"/>
      <c r="F70" s="137" t="s">
        <v>25</v>
      </c>
      <c r="G70" s="130"/>
      <c r="H70" s="130"/>
      <c r="I70" s="130">
        <f>'4 4 Pol'!G264</f>
        <v>0</v>
      </c>
      <c r="J70" s="135" t="str">
        <f>IF(I81=0,"",I70/I81*100)</f>
        <v/>
      </c>
    </row>
    <row r="71" spans="1:10" ht="36.75" customHeight="1" x14ac:dyDescent="0.2">
      <c r="A71" s="124"/>
      <c r="B71" s="129" t="s">
        <v>98</v>
      </c>
      <c r="C71" s="242" t="s">
        <v>99</v>
      </c>
      <c r="D71" s="243"/>
      <c r="E71" s="243"/>
      <c r="F71" s="137" t="s">
        <v>25</v>
      </c>
      <c r="G71" s="130"/>
      <c r="H71" s="130"/>
      <c r="I71" s="130">
        <f>'4 4 Pol'!G320</f>
        <v>0</v>
      </c>
      <c r="J71" s="135" t="str">
        <f>IF(I81=0,"",I71/I81*100)</f>
        <v/>
      </c>
    </row>
    <row r="72" spans="1:10" ht="36.75" customHeight="1" x14ac:dyDescent="0.2">
      <c r="A72" s="124"/>
      <c r="B72" s="129" t="s">
        <v>100</v>
      </c>
      <c r="C72" s="242" t="s">
        <v>101</v>
      </c>
      <c r="D72" s="243"/>
      <c r="E72" s="243"/>
      <c r="F72" s="137" t="s">
        <v>25</v>
      </c>
      <c r="G72" s="130"/>
      <c r="H72" s="130"/>
      <c r="I72" s="130">
        <f>'4 4 Pol'!G338</f>
        <v>0</v>
      </c>
      <c r="J72" s="135" t="str">
        <f>IF(I81=0,"",I72/I81*100)</f>
        <v/>
      </c>
    </row>
    <row r="73" spans="1:10" ht="36.75" customHeight="1" x14ac:dyDescent="0.2">
      <c r="A73" s="124"/>
      <c r="B73" s="129" t="s">
        <v>102</v>
      </c>
      <c r="C73" s="242" t="s">
        <v>103</v>
      </c>
      <c r="D73" s="243"/>
      <c r="E73" s="243"/>
      <c r="F73" s="137" t="s">
        <v>25</v>
      </c>
      <c r="G73" s="130"/>
      <c r="H73" s="130"/>
      <c r="I73" s="130">
        <f>'4 4 Pol'!G386</f>
        <v>0</v>
      </c>
      <c r="J73" s="135" t="str">
        <f>IF(I81=0,"",I73/I81*100)</f>
        <v/>
      </c>
    </row>
    <row r="74" spans="1:10" ht="36.75" customHeight="1" x14ac:dyDescent="0.2">
      <c r="A74" s="124"/>
      <c r="B74" s="129" t="s">
        <v>104</v>
      </c>
      <c r="C74" s="242" t="s">
        <v>105</v>
      </c>
      <c r="D74" s="243"/>
      <c r="E74" s="243"/>
      <c r="F74" s="137" t="s">
        <v>25</v>
      </c>
      <c r="G74" s="130"/>
      <c r="H74" s="130"/>
      <c r="I74" s="130">
        <f>'4 4 Pol'!G395</f>
        <v>0</v>
      </c>
      <c r="J74" s="135" t="str">
        <f>IF(I81=0,"",I74/I81*100)</f>
        <v/>
      </c>
    </row>
    <row r="75" spans="1:10" ht="36.75" customHeight="1" x14ac:dyDescent="0.2">
      <c r="A75" s="124"/>
      <c r="B75" s="129" t="s">
        <v>106</v>
      </c>
      <c r="C75" s="242" t="s">
        <v>107</v>
      </c>
      <c r="D75" s="243"/>
      <c r="E75" s="243"/>
      <c r="F75" s="137" t="s">
        <v>25</v>
      </c>
      <c r="G75" s="130"/>
      <c r="H75" s="130"/>
      <c r="I75" s="130">
        <f>'4 4 Pol'!G401</f>
        <v>0</v>
      </c>
      <c r="J75" s="135" t="str">
        <f>IF(I81=0,"",I75/I81*100)</f>
        <v/>
      </c>
    </row>
    <row r="76" spans="1:10" ht="36.75" customHeight="1" x14ac:dyDescent="0.2">
      <c r="A76" s="124"/>
      <c r="B76" s="129" t="s">
        <v>108</v>
      </c>
      <c r="C76" s="242" t="s">
        <v>109</v>
      </c>
      <c r="D76" s="243"/>
      <c r="E76" s="243"/>
      <c r="F76" s="137" t="s">
        <v>26</v>
      </c>
      <c r="G76" s="130"/>
      <c r="H76" s="130"/>
      <c r="I76" s="130">
        <f>'4 4 Pol'!G434</f>
        <v>0</v>
      </c>
      <c r="J76" s="135" t="str">
        <f>IF(I81=0,"",I76/I81*100)</f>
        <v/>
      </c>
    </row>
    <row r="77" spans="1:10" ht="36.75" customHeight="1" x14ac:dyDescent="0.2">
      <c r="A77" s="124"/>
      <c r="B77" s="129" t="s">
        <v>110</v>
      </c>
      <c r="C77" s="242" t="s">
        <v>111</v>
      </c>
      <c r="D77" s="243"/>
      <c r="E77" s="243"/>
      <c r="F77" s="137" t="s">
        <v>26</v>
      </c>
      <c r="G77" s="130"/>
      <c r="H77" s="130"/>
      <c r="I77" s="130">
        <f>'4 4 Pol'!G437</f>
        <v>0</v>
      </c>
      <c r="J77" s="135" t="str">
        <f>IF(I81=0,"",I77/I81*100)</f>
        <v/>
      </c>
    </row>
    <row r="78" spans="1:10" ht="36.75" customHeight="1" x14ac:dyDescent="0.2">
      <c r="A78" s="124"/>
      <c r="B78" s="129" t="s">
        <v>112</v>
      </c>
      <c r="C78" s="242" t="s">
        <v>113</v>
      </c>
      <c r="D78" s="243"/>
      <c r="E78" s="243"/>
      <c r="F78" s="137" t="s">
        <v>114</v>
      </c>
      <c r="G78" s="130"/>
      <c r="H78" s="130"/>
      <c r="I78" s="130">
        <f>'4 4 Pol'!G441</f>
        <v>0</v>
      </c>
      <c r="J78" s="135" t="str">
        <f>IF(I81=0,"",I78/I81*100)</f>
        <v/>
      </c>
    </row>
    <row r="79" spans="1:10" ht="36.75" customHeight="1" x14ac:dyDescent="0.2">
      <c r="A79" s="124"/>
      <c r="B79" s="129" t="s">
        <v>115</v>
      </c>
      <c r="C79" s="242" t="s">
        <v>27</v>
      </c>
      <c r="D79" s="243"/>
      <c r="E79" s="243"/>
      <c r="F79" s="137" t="s">
        <v>115</v>
      </c>
      <c r="G79" s="130"/>
      <c r="H79" s="130"/>
      <c r="I79" s="130">
        <f>'4 4 Pol'!G452</f>
        <v>0</v>
      </c>
      <c r="J79" s="135" t="str">
        <f>IF(I81=0,"",I79/I81*100)</f>
        <v/>
      </c>
    </row>
    <row r="80" spans="1:10" ht="36.75" customHeight="1" x14ac:dyDescent="0.2">
      <c r="A80" s="124"/>
      <c r="B80" s="129" t="s">
        <v>116</v>
      </c>
      <c r="C80" s="242" t="s">
        <v>28</v>
      </c>
      <c r="D80" s="243"/>
      <c r="E80" s="243"/>
      <c r="F80" s="137" t="s">
        <v>116</v>
      </c>
      <c r="G80" s="130"/>
      <c r="H80" s="130"/>
      <c r="I80" s="130">
        <f>'4 4 Pol'!G491</f>
        <v>0</v>
      </c>
      <c r="J80" s="135" t="str">
        <f>IF(I81=0,"",I80/I81*100)</f>
        <v/>
      </c>
    </row>
    <row r="81" spans="1:10" ht="25.5" customHeight="1" x14ac:dyDescent="0.2">
      <c r="A81" s="125"/>
      <c r="B81" s="131" t="s">
        <v>1</v>
      </c>
      <c r="C81" s="132"/>
      <c r="D81" s="133"/>
      <c r="E81" s="133"/>
      <c r="F81" s="138"/>
      <c r="G81" s="134"/>
      <c r="H81" s="134"/>
      <c r="I81" s="134">
        <f>SUM(I50:I80)</f>
        <v>0</v>
      </c>
      <c r="J81" s="136">
        <f>SUM(J50:J80)</f>
        <v>0</v>
      </c>
    </row>
    <row r="82" spans="1:10" x14ac:dyDescent="0.2">
      <c r="F82" s="87"/>
      <c r="G82" s="87"/>
      <c r="H82" s="87"/>
      <c r="I82" s="87"/>
      <c r="J82" s="88"/>
    </row>
    <row r="83" spans="1:10" x14ac:dyDescent="0.2">
      <c r="F83" s="87"/>
      <c r="G83" s="87"/>
      <c r="H83" s="87"/>
      <c r="I83" s="87"/>
      <c r="J83" s="88"/>
    </row>
    <row r="84" spans="1:10" x14ac:dyDescent="0.2">
      <c r="F84" s="87"/>
      <c r="G84" s="87"/>
      <c r="H84" s="87"/>
      <c r="I84" s="87"/>
      <c r="J84" s="88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8tTUqPC2BopjTnCsGq+S0Kk2ulh/w0f3Vq/xarWneGhFiHcXhSA8akq2/GZvvYid5WxEUnVPtRl8fYSPsZj/ww==" saltValue="AVMsbORz2hkftGePffkLS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344" activePane="bottomLeft" state="frozen"/>
      <selection pane="bottomLeft" activeCell="C367" sqref="C367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117</v>
      </c>
      <c r="B1" s="250"/>
      <c r="C1" s="250"/>
      <c r="D1" s="250"/>
      <c r="E1" s="250"/>
      <c r="F1" s="250"/>
      <c r="G1" s="250"/>
      <c r="AG1" t="s">
        <v>118</v>
      </c>
    </row>
    <row r="2" spans="1:60" ht="24.95" customHeight="1" x14ac:dyDescent="0.2">
      <c r="A2" s="140" t="s">
        <v>7</v>
      </c>
      <c r="B2" s="49" t="s">
        <v>48</v>
      </c>
      <c r="C2" s="251" t="s">
        <v>49</v>
      </c>
      <c r="D2" s="252"/>
      <c r="E2" s="252"/>
      <c r="F2" s="252"/>
      <c r="G2" s="253"/>
      <c r="AG2" t="s">
        <v>119</v>
      </c>
    </row>
    <row r="3" spans="1:60" ht="24.95" customHeight="1" x14ac:dyDescent="0.2">
      <c r="A3" s="140" t="s">
        <v>8</v>
      </c>
      <c r="B3" s="49" t="s">
        <v>43</v>
      </c>
      <c r="C3" s="251" t="s">
        <v>785</v>
      </c>
      <c r="D3" s="252"/>
      <c r="E3" s="252"/>
      <c r="F3" s="252"/>
      <c r="G3" s="253"/>
      <c r="AC3" s="122" t="s">
        <v>119</v>
      </c>
      <c r="AG3" t="s">
        <v>120</v>
      </c>
    </row>
    <row r="4" spans="1:60" ht="24.95" customHeight="1" x14ac:dyDescent="0.2">
      <c r="A4" s="141" t="s">
        <v>9</v>
      </c>
      <c r="B4" s="142" t="s">
        <v>43</v>
      </c>
      <c r="C4" s="254" t="s">
        <v>44</v>
      </c>
      <c r="D4" s="255"/>
      <c r="E4" s="255"/>
      <c r="F4" s="255"/>
      <c r="G4" s="256"/>
      <c r="AG4" t="s">
        <v>121</v>
      </c>
    </row>
    <row r="5" spans="1:60" x14ac:dyDescent="0.2">
      <c r="D5" s="10"/>
    </row>
    <row r="6" spans="1:60" ht="38.25" x14ac:dyDescent="0.2">
      <c r="A6" s="144" t="s">
        <v>122</v>
      </c>
      <c r="B6" s="146" t="s">
        <v>123</v>
      </c>
      <c r="C6" s="146" t="s">
        <v>124</v>
      </c>
      <c r="D6" s="145" t="s">
        <v>125</v>
      </c>
      <c r="E6" s="144" t="s">
        <v>126</v>
      </c>
      <c r="F6" s="143" t="s">
        <v>127</v>
      </c>
      <c r="G6" s="144" t="s">
        <v>29</v>
      </c>
      <c r="H6" s="147" t="s">
        <v>30</v>
      </c>
      <c r="I6" s="147" t="s">
        <v>128</v>
      </c>
      <c r="J6" s="147" t="s">
        <v>31</v>
      </c>
      <c r="K6" s="147" t="s">
        <v>129</v>
      </c>
      <c r="L6" s="147" t="s">
        <v>130</v>
      </c>
      <c r="M6" s="147" t="s">
        <v>131</v>
      </c>
      <c r="N6" s="147" t="s">
        <v>132</v>
      </c>
      <c r="O6" s="147" t="s">
        <v>133</v>
      </c>
      <c r="P6" s="147" t="s">
        <v>134</v>
      </c>
      <c r="Q6" s="147" t="s">
        <v>135</v>
      </c>
      <c r="R6" s="147" t="s">
        <v>136</v>
      </c>
      <c r="S6" s="147" t="s">
        <v>137</v>
      </c>
      <c r="T6" s="147" t="s">
        <v>138</v>
      </c>
      <c r="U6" s="147" t="s">
        <v>139</v>
      </c>
      <c r="V6" s="147" t="s">
        <v>140</v>
      </c>
      <c r="W6" s="147" t="s">
        <v>141</v>
      </c>
      <c r="X6" s="147" t="s">
        <v>142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143</v>
      </c>
      <c r="B8" s="162" t="s">
        <v>56</v>
      </c>
      <c r="C8" s="183" t="s">
        <v>57</v>
      </c>
      <c r="D8" s="163"/>
      <c r="E8" s="164"/>
      <c r="F8" s="165"/>
      <c r="G8" s="165">
        <f>SUMIF(AG9:AG24,"&lt;&gt;NOR",G9:G24)</f>
        <v>0</v>
      </c>
      <c r="H8" s="165"/>
      <c r="I8" s="165">
        <f>SUM(I9:I24)</f>
        <v>0</v>
      </c>
      <c r="J8" s="165"/>
      <c r="K8" s="165">
        <f>SUM(K9:K24)</f>
        <v>47213.549999999996</v>
      </c>
      <c r="L8" s="165"/>
      <c r="M8" s="165">
        <f>SUM(M9:M24)</f>
        <v>0</v>
      </c>
      <c r="N8" s="165"/>
      <c r="O8" s="165">
        <f>SUM(O9:O24)</f>
        <v>0</v>
      </c>
      <c r="P8" s="165"/>
      <c r="Q8" s="165">
        <f>SUM(Q9:Q24)</f>
        <v>0</v>
      </c>
      <c r="R8" s="165"/>
      <c r="S8" s="165"/>
      <c r="T8" s="166"/>
      <c r="U8" s="160"/>
      <c r="V8" s="160">
        <f>SUM(V9:V24)</f>
        <v>117.66</v>
      </c>
      <c r="W8" s="160"/>
      <c r="X8" s="160"/>
      <c r="AG8" t="s">
        <v>144</v>
      </c>
    </row>
    <row r="9" spans="1:60" outlineLevel="1" x14ac:dyDescent="0.2">
      <c r="A9" s="167">
        <v>1</v>
      </c>
      <c r="B9" s="168" t="s">
        <v>145</v>
      </c>
      <c r="C9" s="184" t="s">
        <v>146</v>
      </c>
      <c r="D9" s="169" t="s">
        <v>147</v>
      </c>
      <c r="E9" s="170">
        <v>17.399999999999999</v>
      </c>
      <c r="F9" s="171"/>
      <c r="G9" s="172">
        <f>ROUND(E9*F9,2)</f>
        <v>0</v>
      </c>
      <c r="H9" s="171">
        <v>0</v>
      </c>
      <c r="I9" s="172">
        <f>ROUND(E9*H9,2)</f>
        <v>0</v>
      </c>
      <c r="J9" s="171">
        <v>1677</v>
      </c>
      <c r="K9" s="172">
        <f>ROUND(E9*J9,2)</f>
        <v>29179.8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148</v>
      </c>
      <c r="S9" s="172" t="s">
        <v>149</v>
      </c>
      <c r="T9" s="173" t="s">
        <v>149</v>
      </c>
      <c r="U9" s="157">
        <v>4.66</v>
      </c>
      <c r="V9" s="157">
        <f>ROUND(E9*U9,2)</f>
        <v>81.08</v>
      </c>
      <c r="W9" s="157"/>
      <c r="X9" s="157" t="s">
        <v>150</v>
      </c>
      <c r="Y9" s="148"/>
      <c r="Z9" s="148"/>
      <c r="AA9" s="148"/>
      <c r="AB9" s="148"/>
      <c r="AC9" s="148"/>
      <c r="AD9" s="148"/>
      <c r="AE9" s="148"/>
      <c r="AF9" s="148"/>
      <c r="AG9" s="148" t="s">
        <v>151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48" t="s">
        <v>152</v>
      </c>
      <c r="D10" s="249"/>
      <c r="E10" s="249"/>
      <c r="F10" s="249"/>
      <c r="G10" s="249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154</v>
      </c>
      <c r="D11" s="158"/>
      <c r="E11" s="159">
        <v>17.2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155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156</v>
      </c>
      <c r="D12" s="158"/>
      <c r="E12" s="159">
        <v>0.2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155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2</v>
      </c>
      <c r="B13" s="168" t="s">
        <v>157</v>
      </c>
      <c r="C13" s="184" t="s">
        <v>158</v>
      </c>
      <c r="D13" s="169" t="s">
        <v>147</v>
      </c>
      <c r="E13" s="170">
        <v>11.11</v>
      </c>
      <c r="F13" s="171"/>
      <c r="G13" s="172">
        <f>ROUND(E13*F13,2)</f>
        <v>0</v>
      </c>
      <c r="H13" s="171">
        <v>0</v>
      </c>
      <c r="I13" s="172">
        <f>ROUND(E13*H13,2)</f>
        <v>0</v>
      </c>
      <c r="J13" s="171">
        <v>42.5</v>
      </c>
      <c r="K13" s="172">
        <f>ROUND(E13*J13,2)</f>
        <v>472.18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148</v>
      </c>
      <c r="S13" s="172" t="s">
        <v>149</v>
      </c>
      <c r="T13" s="173" t="s">
        <v>149</v>
      </c>
      <c r="U13" s="157">
        <v>8.6999999999999994E-2</v>
      </c>
      <c r="V13" s="157">
        <f>ROUND(E13*U13,2)</f>
        <v>0.97</v>
      </c>
      <c r="W13" s="157"/>
      <c r="X13" s="157" t="s">
        <v>150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151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48" t="s">
        <v>159</v>
      </c>
      <c r="D14" s="249"/>
      <c r="E14" s="249"/>
      <c r="F14" s="249"/>
      <c r="G14" s="249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7">
        <v>3</v>
      </c>
      <c r="B15" s="168" t="s">
        <v>160</v>
      </c>
      <c r="C15" s="184" t="s">
        <v>161</v>
      </c>
      <c r="D15" s="169" t="s">
        <v>147</v>
      </c>
      <c r="E15" s="170">
        <v>6.0890000000000004</v>
      </c>
      <c r="F15" s="171"/>
      <c r="G15" s="172">
        <f>ROUND(E15*F15,2)</f>
        <v>0</v>
      </c>
      <c r="H15" s="171">
        <v>0</v>
      </c>
      <c r="I15" s="172">
        <f>ROUND(E15*H15,2)</f>
        <v>0</v>
      </c>
      <c r="J15" s="171">
        <v>267</v>
      </c>
      <c r="K15" s="172">
        <f>ROUND(E15*J15,2)</f>
        <v>1625.76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148</v>
      </c>
      <c r="S15" s="172" t="s">
        <v>149</v>
      </c>
      <c r="T15" s="173" t="s">
        <v>149</v>
      </c>
      <c r="U15" s="157">
        <v>0.01</v>
      </c>
      <c r="V15" s="157">
        <f>ROUND(E15*U15,2)</f>
        <v>0.06</v>
      </c>
      <c r="W15" s="157"/>
      <c r="X15" s="157" t="s">
        <v>150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151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48" t="s">
        <v>159</v>
      </c>
      <c r="D16" s="249"/>
      <c r="E16" s="249"/>
      <c r="F16" s="249"/>
      <c r="G16" s="249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 x14ac:dyDescent="0.2">
      <c r="A17" s="167">
        <v>4</v>
      </c>
      <c r="B17" s="168" t="s">
        <v>162</v>
      </c>
      <c r="C17" s="184" t="s">
        <v>163</v>
      </c>
      <c r="D17" s="169" t="s">
        <v>147</v>
      </c>
      <c r="E17" s="170">
        <v>24.356000000000002</v>
      </c>
      <c r="F17" s="171"/>
      <c r="G17" s="172">
        <f>ROUND(E17*F17,2)</f>
        <v>0</v>
      </c>
      <c r="H17" s="171">
        <v>0</v>
      </c>
      <c r="I17" s="172">
        <f>ROUND(E17*H17,2)</f>
        <v>0</v>
      </c>
      <c r="J17" s="171">
        <v>21</v>
      </c>
      <c r="K17" s="172">
        <f>ROUND(E17*J17,2)</f>
        <v>511.48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148</v>
      </c>
      <c r="S17" s="172" t="s">
        <v>149</v>
      </c>
      <c r="T17" s="173" t="s">
        <v>149</v>
      </c>
      <c r="U17" s="157">
        <v>0</v>
      </c>
      <c r="V17" s="157">
        <f>ROUND(E17*U17,2)</f>
        <v>0</v>
      </c>
      <c r="W17" s="157"/>
      <c r="X17" s="157" t="s">
        <v>150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48" t="s">
        <v>159</v>
      </c>
      <c r="D18" s="249"/>
      <c r="E18" s="249"/>
      <c r="F18" s="249"/>
      <c r="G18" s="249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164</v>
      </c>
      <c r="D19" s="158"/>
      <c r="E19" s="159">
        <v>24.356000000000002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155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5</v>
      </c>
      <c r="B20" s="168" t="s">
        <v>165</v>
      </c>
      <c r="C20" s="184" t="s">
        <v>166</v>
      </c>
      <c r="D20" s="169" t="s">
        <v>147</v>
      </c>
      <c r="E20" s="170">
        <v>11.11</v>
      </c>
      <c r="F20" s="171"/>
      <c r="G20" s="172">
        <f>ROUND(E20*F20,2)</f>
        <v>0</v>
      </c>
      <c r="H20" s="171">
        <v>0</v>
      </c>
      <c r="I20" s="172">
        <f>ROUND(E20*H20,2)</f>
        <v>0</v>
      </c>
      <c r="J20" s="171">
        <v>864</v>
      </c>
      <c r="K20" s="172">
        <f>ROUND(E20*J20,2)</f>
        <v>9599.0400000000009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148</v>
      </c>
      <c r="S20" s="172" t="s">
        <v>149</v>
      </c>
      <c r="T20" s="173" t="s">
        <v>149</v>
      </c>
      <c r="U20" s="157">
        <v>2.2000000000000002</v>
      </c>
      <c r="V20" s="157">
        <f>ROUND(E20*U20,2)</f>
        <v>24.44</v>
      </c>
      <c r="W20" s="157"/>
      <c r="X20" s="157" t="s">
        <v>150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55"/>
      <c r="B21" s="156"/>
      <c r="C21" s="248" t="s">
        <v>167</v>
      </c>
      <c r="D21" s="249"/>
      <c r="E21" s="249"/>
      <c r="F21" s="249"/>
      <c r="G21" s="249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4" t="str">
        <f>C21</f>
        <v>sypaninou z vhodných hornin tř. 1 - 4 nebo materiálem, uloženým ve vzdálenosti do 30 m od vnějšího kraje objektu, pro jakoukoliv míru zhutnění,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6</v>
      </c>
      <c r="B22" s="168" t="s">
        <v>168</v>
      </c>
      <c r="C22" s="184" t="s">
        <v>169</v>
      </c>
      <c r="D22" s="169" t="s">
        <v>147</v>
      </c>
      <c r="E22" s="170">
        <v>11.11</v>
      </c>
      <c r="F22" s="171"/>
      <c r="G22" s="172">
        <f>ROUND(E22*F22,2)</f>
        <v>0</v>
      </c>
      <c r="H22" s="171">
        <v>0</v>
      </c>
      <c r="I22" s="172">
        <f>ROUND(E22*H22,2)</f>
        <v>0</v>
      </c>
      <c r="J22" s="171">
        <v>369.5</v>
      </c>
      <c r="K22" s="172">
        <f>ROUND(E22*J22,2)</f>
        <v>4105.1499999999996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148</v>
      </c>
      <c r="S22" s="172" t="s">
        <v>149</v>
      </c>
      <c r="T22" s="173" t="s">
        <v>149</v>
      </c>
      <c r="U22" s="157">
        <v>1</v>
      </c>
      <c r="V22" s="157">
        <f>ROUND(E22*U22,2)</f>
        <v>11.11</v>
      </c>
      <c r="W22" s="157"/>
      <c r="X22" s="157" t="s">
        <v>150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248" t="s">
        <v>167</v>
      </c>
      <c r="D23" s="249"/>
      <c r="E23" s="249"/>
      <c r="F23" s="249"/>
      <c r="G23" s="249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4" t="str">
        <f>C23</f>
        <v>sypaninou z vhodných hornin tř. 1 - 4 nebo materiálem, uloženým ve vzdálenosti do 30 m od vnějšího kraje objektu, pro jakoukoliv míru zhutnění,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7</v>
      </c>
      <c r="B24" s="176" t="s">
        <v>170</v>
      </c>
      <c r="C24" s="186" t="s">
        <v>171</v>
      </c>
      <c r="D24" s="177" t="s">
        <v>147</v>
      </c>
      <c r="E24" s="178">
        <v>6.0890000000000004</v>
      </c>
      <c r="F24" s="179"/>
      <c r="G24" s="180">
        <f>ROUND(E24*F24,2)</f>
        <v>0</v>
      </c>
      <c r="H24" s="179">
        <v>0</v>
      </c>
      <c r="I24" s="180">
        <f>ROUND(E24*H24,2)</f>
        <v>0</v>
      </c>
      <c r="J24" s="179">
        <v>282.5</v>
      </c>
      <c r="K24" s="180">
        <f>ROUND(E24*J24,2)</f>
        <v>1720.14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 t="s">
        <v>148</v>
      </c>
      <c r="S24" s="180" t="s">
        <v>149</v>
      </c>
      <c r="T24" s="181" t="s">
        <v>149</v>
      </c>
      <c r="U24" s="157">
        <v>0</v>
      </c>
      <c r="V24" s="157">
        <f>ROUND(E24*U24,2)</f>
        <v>0</v>
      </c>
      <c r="W24" s="157"/>
      <c r="X24" s="157" t="s">
        <v>150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1" t="s">
        <v>143</v>
      </c>
      <c r="B25" s="162" t="s">
        <v>58</v>
      </c>
      <c r="C25" s="183" t="s">
        <v>59</v>
      </c>
      <c r="D25" s="163"/>
      <c r="E25" s="164"/>
      <c r="F25" s="165"/>
      <c r="G25" s="165">
        <f>SUMIF(AG26:AG34,"&lt;&gt;NOR",G26:G34)</f>
        <v>0</v>
      </c>
      <c r="H25" s="165"/>
      <c r="I25" s="165">
        <f>SUM(I26:I34)</f>
        <v>64059.47</v>
      </c>
      <c r="J25" s="165"/>
      <c r="K25" s="165">
        <f>SUM(K26:K34)</f>
        <v>11287.970000000001</v>
      </c>
      <c r="L25" s="165"/>
      <c r="M25" s="165">
        <f>SUM(M26:M34)</f>
        <v>0</v>
      </c>
      <c r="N25" s="165"/>
      <c r="O25" s="165">
        <f>SUM(O26:O34)</f>
        <v>37.9</v>
      </c>
      <c r="P25" s="165"/>
      <c r="Q25" s="165">
        <f>SUM(Q26:Q34)</f>
        <v>0</v>
      </c>
      <c r="R25" s="165"/>
      <c r="S25" s="165"/>
      <c r="T25" s="166"/>
      <c r="U25" s="160"/>
      <c r="V25" s="160">
        <f>SUM(V26:V34)</f>
        <v>22.04</v>
      </c>
      <c r="W25" s="160"/>
      <c r="X25" s="160"/>
      <c r="AG25" t="s">
        <v>144</v>
      </c>
    </row>
    <row r="26" spans="1:60" outlineLevel="1" x14ac:dyDescent="0.2">
      <c r="A26" s="167">
        <v>8</v>
      </c>
      <c r="B26" s="168" t="s">
        <v>172</v>
      </c>
      <c r="C26" s="184" t="s">
        <v>173</v>
      </c>
      <c r="D26" s="169" t="s">
        <v>147</v>
      </c>
      <c r="E26" s="170">
        <v>0.71433999999999997</v>
      </c>
      <c r="F26" s="171"/>
      <c r="G26" s="172">
        <f>ROUND(E26*F26,2)</f>
        <v>0</v>
      </c>
      <c r="H26" s="171">
        <v>2424.0100000000002</v>
      </c>
      <c r="I26" s="172">
        <f>ROUND(E26*H26,2)</f>
        <v>1731.57</v>
      </c>
      <c r="J26" s="171">
        <v>285.99</v>
      </c>
      <c r="K26" s="172">
        <f>ROUND(E26*J26,2)</f>
        <v>204.29</v>
      </c>
      <c r="L26" s="172">
        <v>21</v>
      </c>
      <c r="M26" s="172">
        <f>G26*(1+L26/100)</f>
        <v>0</v>
      </c>
      <c r="N26" s="172">
        <v>2.5249999999999999</v>
      </c>
      <c r="O26" s="172">
        <f>ROUND(E26*N26,2)</f>
        <v>1.8</v>
      </c>
      <c r="P26" s="172">
        <v>0</v>
      </c>
      <c r="Q26" s="172">
        <f>ROUND(E26*P26,2)</f>
        <v>0</v>
      </c>
      <c r="R26" s="172" t="s">
        <v>174</v>
      </c>
      <c r="S26" s="172" t="s">
        <v>149</v>
      </c>
      <c r="T26" s="173" t="s">
        <v>149</v>
      </c>
      <c r="U26" s="157">
        <v>0.48</v>
      </c>
      <c r="V26" s="157">
        <f>ROUND(E26*U26,2)</f>
        <v>0.34</v>
      </c>
      <c r="W26" s="157"/>
      <c r="X26" s="157" t="s">
        <v>150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48" t="s">
        <v>175</v>
      </c>
      <c r="D27" s="249"/>
      <c r="E27" s="249"/>
      <c r="F27" s="249"/>
      <c r="G27" s="249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176</v>
      </c>
      <c r="D28" s="158"/>
      <c r="E28" s="159">
        <v>0.71433999999999997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155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9</v>
      </c>
      <c r="B29" s="168" t="s">
        <v>177</v>
      </c>
      <c r="C29" s="184" t="s">
        <v>178</v>
      </c>
      <c r="D29" s="169" t="s">
        <v>147</v>
      </c>
      <c r="E29" s="170">
        <v>13.89</v>
      </c>
      <c r="F29" s="171"/>
      <c r="G29" s="172">
        <f>ROUND(E29*F29,2)</f>
        <v>0</v>
      </c>
      <c r="H29" s="171">
        <v>2422.9699999999998</v>
      </c>
      <c r="I29" s="172">
        <f>ROUND(E29*H29,2)</f>
        <v>33655.050000000003</v>
      </c>
      <c r="J29" s="171">
        <v>287.02999999999997</v>
      </c>
      <c r="K29" s="172">
        <f>ROUND(E29*J29,2)</f>
        <v>3986.85</v>
      </c>
      <c r="L29" s="172">
        <v>21</v>
      </c>
      <c r="M29" s="172">
        <f>G29*(1+L29/100)</f>
        <v>0</v>
      </c>
      <c r="N29" s="172">
        <v>2.5249999999999999</v>
      </c>
      <c r="O29" s="172">
        <f>ROUND(E29*N29,2)</f>
        <v>35.07</v>
      </c>
      <c r="P29" s="172">
        <v>0</v>
      </c>
      <c r="Q29" s="172">
        <f>ROUND(E29*P29,2)</f>
        <v>0</v>
      </c>
      <c r="R29" s="172" t="s">
        <v>174</v>
      </c>
      <c r="S29" s="172" t="s">
        <v>149</v>
      </c>
      <c r="T29" s="173" t="s">
        <v>149</v>
      </c>
      <c r="U29" s="157">
        <v>0.48</v>
      </c>
      <c r="V29" s="157">
        <f>ROUND(E29*U29,2)</f>
        <v>6.67</v>
      </c>
      <c r="W29" s="157"/>
      <c r="X29" s="157" t="s">
        <v>150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48" t="s">
        <v>179</v>
      </c>
      <c r="D30" s="249"/>
      <c r="E30" s="249"/>
      <c r="F30" s="249"/>
      <c r="G30" s="249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180</v>
      </c>
      <c r="D31" s="158"/>
      <c r="E31" s="159">
        <v>13.89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155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67">
        <v>10</v>
      </c>
      <c r="B32" s="168" t="s">
        <v>181</v>
      </c>
      <c r="C32" s="184" t="s">
        <v>182</v>
      </c>
      <c r="D32" s="169" t="s">
        <v>183</v>
      </c>
      <c r="E32" s="170">
        <v>0.98675000000000002</v>
      </c>
      <c r="F32" s="171"/>
      <c r="G32" s="172">
        <f>ROUND(E32*F32,2)</f>
        <v>0</v>
      </c>
      <c r="H32" s="171">
        <v>29057.87</v>
      </c>
      <c r="I32" s="172">
        <f>ROUND(E32*H32,2)</f>
        <v>28672.85</v>
      </c>
      <c r="J32" s="171">
        <v>7192.13</v>
      </c>
      <c r="K32" s="172">
        <f>ROUND(E32*J32,2)</f>
        <v>7096.83</v>
      </c>
      <c r="L32" s="172">
        <v>21</v>
      </c>
      <c r="M32" s="172">
        <f>G32*(1+L32/100)</f>
        <v>0</v>
      </c>
      <c r="N32" s="172">
        <v>1.04548</v>
      </c>
      <c r="O32" s="172">
        <f>ROUND(E32*N32,2)</f>
        <v>1.03</v>
      </c>
      <c r="P32" s="172">
        <v>0</v>
      </c>
      <c r="Q32" s="172">
        <f>ROUND(E32*P32,2)</f>
        <v>0</v>
      </c>
      <c r="R32" s="172" t="s">
        <v>174</v>
      </c>
      <c r="S32" s="172" t="s">
        <v>149</v>
      </c>
      <c r="T32" s="173" t="s">
        <v>149</v>
      </c>
      <c r="U32" s="157">
        <v>15.23</v>
      </c>
      <c r="V32" s="157">
        <f>ROUND(E32*U32,2)</f>
        <v>15.03</v>
      </c>
      <c r="W32" s="157"/>
      <c r="X32" s="157" t="s">
        <v>150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48" t="s">
        <v>184</v>
      </c>
      <c r="D33" s="249"/>
      <c r="E33" s="249"/>
      <c r="F33" s="249"/>
      <c r="G33" s="249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153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185</v>
      </c>
      <c r="D34" s="158"/>
      <c r="E34" s="159">
        <v>0.98675000000000002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155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1" t="s">
        <v>143</v>
      </c>
      <c r="B35" s="162" t="s">
        <v>60</v>
      </c>
      <c r="C35" s="183" t="s">
        <v>61</v>
      </c>
      <c r="D35" s="163"/>
      <c r="E35" s="164"/>
      <c r="F35" s="165"/>
      <c r="G35" s="165">
        <f>SUMIF(AG36:AG73,"&lt;&gt;NOR",G36:G73)</f>
        <v>0</v>
      </c>
      <c r="H35" s="165"/>
      <c r="I35" s="165">
        <f>SUM(I36:I73)</f>
        <v>65823.540000000008</v>
      </c>
      <c r="J35" s="165"/>
      <c r="K35" s="165">
        <f>SUM(K36:K73)</f>
        <v>84949.98000000001</v>
      </c>
      <c r="L35" s="165"/>
      <c r="M35" s="165">
        <f>SUM(M36:M73)</f>
        <v>0</v>
      </c>
      <c r="N35" s="165"/>
      <c r="O35" s="165">
        <f>SUM(O36:O73)</f>
        <v>9.2200000000000006</v>
      </c>
      <c r="P35" s="165"/>
      <c r="Q35" s="165">
        <f>SUM(Q36:Q73)</f>
        <v>0</v>
      </c>
      <c r="R35" s="165"/>
      <c r="S35" s="165"/>
      <c r="T35" s="166"/>
      <c r="U35" s="160"/>
      <c r="V35" s="160">
        <f>SUM(V36:V73)</f>
        <v>178.82</v>
      </c>
      <c r="W35" s="160"/>
      <c r="X35" s="160"/>
      <c r="AG35" t="s">
        <v>144</v>
      </c>
    </row>
    <row r="36" spans="1:60" ht="22.5" outlineLevel="1" x14ac:dyDescent="0.2">
      <c r="A36" s="167">
        <v>11</v>
      </c>
      <c r="B36" s="168" t="s">
        <v>186</v>
      </c>
      <c r="C36" s="184" t="s">
        <v>187</v>
      </c>
      <c r="D36" s="169" t="s">
        <v>147</v>
      </c>
      <c r="E36" s="170">
        <v>1.9697</v>
      </c>
      <c r="F36" s="171"/>
      <c r="G36" s="172">
        <f>ROUND(E36*F36,2)</f>
        <v>0</v>
      </c>
      <c r="H36" s="171">
        <v>3494.14</v>
      </c>
      <c r="I36" s="172">
        <f>ROUND(E36*H36,2)</f>
        <v>6882.41</v>
      </c>
      <c r="J36" s="171">
        <v>1805.86</v>
      </c>
      <c r="K36" s="172">
        <f>ROUND(E36*J36,2)</f>
        <v>3557</v>
      </c>
      <c r="L36" s="172">
        <v>21</v>
      </c>
      <c r="M36" s="172">
        <f>G36*(1+L36/100)</f>
        <v>0</v>
      </c>
      <c r="N36" s="172">
        <v>1.62836</v>
      </c>
      <c r="O36" s="172">
        <f>ROUND(E36*N36,2)</f>
        <v>3.21</v>
      </c>
      <c r="P36" s="172">
        <v>0</v>
      </c>
      <c r="Q36" s="172">
        <f>ROUND(E36*P36,2)</f>
        <v>0</v>
      </c>
      <c r="R36" s="172" t="s">
        <v>188</v>
      </c>
      <c r="S36" s="172" t="s">
        <v>149</v>
      </c>
      <c r="T36" s="173" t="s">
        <v>149</v>
      </c>
      <c r="U36" s="157">
        <v>3.9380000000000002</v>
      </c>
      <c r="V36" s="157">
        <f>ROUND(E36*U36,2)</f>
        <v>7.76</v>
      </c>
      <c r="W36" s="157"/>
      <c r="X36" s="157" t="s">
        <v>150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48" t="s">
        <v>189</v>
      </c>
      <c r="D37" s="249"/>
      <c r="E37" s="249"/>
      <c r="F37" s="249"/>
      <c r="G37" s="249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190</v>
      </c>
      <c r="D38" s="158"/>
      <c r="E38" s="159">
        <v>1.9697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155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12</v>
      </c>
      <c r="B39" s="168" t="s">
        <v>191</v>
      </c>
      <c r="C39" s="184" t="s">
        <v>192</v>
      </c>
      <c r="D39" s="169" t="s">
        <v>147</v>
      </c>
      <c r="E39" s="170">
        <v>0.1323</v>
      </c>
      <c r="F39" s="171"/>
      <c r="G39" s="172">
        <f>ROUND(E39*F39,2)</f>
        <v>0</v>
      </c>
      <c r="H39" s="171">
        <v>3705.64</v>
      </c>
      <c r="I39" s="172">
        <f>ROUND(E39*H39,2)</f>
        <v>490.26</v>
      </c>
      <c r="J39" s="171">
        <v>3204.36</v>
      </c>
      <c r="K39" s="172">
        <f>ROUND(E39*J39,2)</f>
        <v>423.94</v>
      </c>
      <c r="L39" s="172">
        <v>21</v>
      </c>
      <c r="M39" s="172">
        <f>G39*(1+L39/100)</f>
        <v>0</v>
      </c>
      <c r="N39" s="172">
        <v>1.6823999999999999</v>
      </c>
      <c r="O39" s="172">
        <f>ROUND(E39*N39,2)</f>
        <v>0.22</v>
      </c>
      <c r="P39" s="172">
        <v>0</v>
      </c>
      <c r="Q39" s="172">
        <f>ROUND(E39*P39,2)</f>
        <v>0</v>
      </c>
      <c r="R39" s="172" t="s">
        <v>188</v>
      </c>
      <c r="S39" s="172" t="s">
        <v>149</v>
      </c>
      <c r="T39" s="173" t="s">
        <v>149</v>
      </c>
      <c r="U39" s="157">
        <v>6.87</v>
      </c>
      <c r="V39" s="157">
        <f>ROUND(E39*U39,2)</f>
        <v>0.91</v>
      </c>
      <c r="W39" s="157"/>
      <c r="X39" s="157" t="s">
        <v>150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151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48" t="s">
        <v>193</v>
      </c>
      <c r="D40" s="249"/>
      <c r="E40" s="249"/>
      <c r="F40" s="249"/>
      <c r="G40" s="249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194</v>
      </c>
      <c r="D41" s="158"/>
      <c r="E41" s="159">
        <v>0.1323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155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7">
        <v>13</v>
      </c>
      <c r="B42" s="168" t="s">
        <v>195</v>
      </c>
      <c r="C42" s="184" t="s">
        <v>196</v>
      </c>
      <c r="D42" s="169" t="s">
        <v>183</v>
      </c>
      <c r="E42" s="170">
        <v>6.0060000000000002E-2</v>
      </c>
      <c r="F42" s="171"/>
      <c r="G42" s="172">
        <f>ROUND(E42*F42,2)</f>
        <v>0</v>
      </c>
      <c r="H42" s="171">
        <v>28791.17</v>
      </c>
      <c r="I42" s="172">
        <f>ROUND(E42*H42,2)</f>
        <v>1729.2</v>
      </c>
      <c r="J42" s="171">
        <v>10098.83</v>
      </c>
      <c r="K42" s="172">
        <f>ROUND(E42*J42,2)</f>
        <v>606.54</v>
      </c>
      <c r="L42" s="172">
        <v>21</v>
      </c>
      <c r="M42" s="172">
        <f>G42*(1+L42/100)</f>
        <v>0</v>
      </c>
      <c r="N42" s="172">
        <v>1.0970899999999999</v>
      </c>
      <c r="O42" s="172">
        <f>ROUND(E42*N42,2)</f>
        <v>7.0000000000000007E-2</v>
      </c>
      <c r="P42" s="172">
        <v>0</v>
      </c>
      <c r="Q42" s="172">
        <f>ROUND(E42*P42,2)</f>
        <v>0</v>
      </c>
      <c r="R42" s="172" t="s">
        <v>174</v>
      </c>
      <c r="S42" s="172" t="s">
        <v>149</v>
      </c>
      <c r="T42" s="173" t="s">
        <v>149</v>
      </c>
      <c r="U42" s="157">
        <v>16.582999999999998</v>
      </c>
      <c r="V42" s="157">
        <f>ROUND(E42*U42,2)</f>
        <v>1</v>
      </c>
      <c r="W42" s="157"/>
      <c r="X42" s="157" t="s">
        <v>150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248" t="s">
        <v>197</v>
      </c>
      <c r="D43" s="249"/>
      <c r="E43" s="249"/>
      <c r="F43" s="249"/>
      <c r="G43" s="249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153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198</v>
      </c>
      <c r="D44" s="158"/>
      <c r="E44" s="159">
        <v>6.0060000000000002E-2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155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67">
        <v>14</v>
      </c>
      <c r="B45" s="168" t="s">
        <v>199</v>
      </c>
      <c r="C45" s="184" t="s">
        <v>200</v>
      </c>
      <c r="D45" s="169" t="s">
        <v>201</v>
      </c>
      <c r="E45" s="170">
        <v>1</v>
      </c>
      <c r="F45" s="171"/>
      <c r="G45" s="172">
        <f>ROUND(E45*F45,2)</f>
        <v>0</v>
      </c>
      <c r="H45" s="171">
        <v>131.22999999999999</v>
      </c>
      <c r="I45" s="172">
        <f>ROUND(E45*H45,2)</f>
        <v>131.22999999999999</v>
      </c>
      <c r="J45" s="171">
        <v>223.77</v>
      </c>
      <c r="K45" s="172">
        <f>ROUND(E45*J45,2)</f>
        <v>223.77</v>
      </c>
      <c r="L45" s="172">
        <v>21</v>
      </c>
      <c r="M45" s="172">
        <f>G45*(1+L45/100)</f>
        <v>0</v>
      </c>
      <c r="N45" s="172">
        <v>0.125</v>
      </c>
      <c r="O45" s="172">
        <f>ROUND(E45*N45,2)</f>
        <v>0.13</v>
      </c>
      <c r="P45" s="172">
        <v>0</v>
      </c>
      <c r="Q45" s="172">
        <f>ROUND(E45*P45,2)</f>
        <v>0</v>
      </c>
      <c r="R45" s="172" t="s">
        <v>202</v>
      </c>
      <c r="S45" s="172" t="s">
        <v>149</v>
      </c>
      <c r="T45" s="173" t="s">
        <v>149</v>
      </c>
      <c r="U45" s="157">
        <v>0.52</v>
      </c>
      <c r="V45" s="157">
        <f>ROUND(E45*U45,2)</f>
        <v>0.52</v>
      </c>
      <c r="W45" s="157"/>
      <c r="X45" s="157" t="s">
        <v>150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151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48" t="s">
        <v>203</v>
      </c>
      <c r="D46" s="249"/>
      <c r="E46" s="249"/>
      <c r="F46" s="249"/>
      <c r="G46" s="249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153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204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155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15</v>
      </c>
      <c r="B48" s="168" t="s">
        <v>205</v>
      </c>
      <c r="C48" s="184" t="s">
        <v>206</v>
      </c>
      <c r="D48" s="169" t="s">
        <v>207</v>
      </c>
      <c r="E48" s="170">
        <v>69.046000000000006</v>
      </c>
      <c r="F48" s="171"/>
      <c r="G48" s="172">
        <f>ROUND(E48*F48,2)</f>
        <v>0</v>
      </c>
      <c r="H48" s="171">
        <v>393.07</v>
      </c>
      <c r="I48" s="172">
        <f>ROUND(E48*H48,2)</f>
        <v>27139.91</v>
      </c>
      <c r="J48" s="171">
        <v>241.93</v>
      </c>
      <c r="K48" s="172">
        <f>ROUND(E48*J48,2)</f>
        <v>16704.3</v>
      </c>
      <c r="L48" s="172">
        <v>21</v>
      </c>
      <c r="M48" s="172">
        <f>G48*(1+L48/100)</f>
        <v>0</v>
      </c>
      <c r="N48" s="172">
        <v>5.654E-2</v>
      </c>
      <c r="O48" s="172">
        <f>ROUND(E48*N48,2)</f>
        <v>3.9</v>
      </c>
      <c r="P48" s="172">
        <v>0</v>
      </c>
      <c r="Q48" s="172">
        <f>ROUND(E48*P48,2)</f>
        <v>0</v>
      </c>
      <c r="R48" s="172" t="s">
        <v>174</v>
      </c>
      <c r="S48" s="172" t="s">
        <v>149</v>
      </c>
      <c r="T48" s="173" t="s">
        <v>149</v>
      </c>
      <c r="U48" s="157">
        <v>0.52</v>
      </c>
      <c r="V48" s="157">
        <f>ROUND(E48*U48,2)</f>
        <v>35.9</v>
      </c>
      <c r="W48" s="157"/>
      <c r="X48" s="157" t="s">
        <v>150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48" t="s">
        <v>208</v>
      </c>
      <c r="D49" s="249"/>
      <c r="E49" s="249"/>
      <c r="F49" s="249"/>
      <c r="G49" s="249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153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209</v>
      </c>
      <c r="D50" s="158"/>
      <c r="E50" s="159">
        <v>2.0699999999999998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155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210</v>
      </c>
      <c r="D51" s="158"/>
      <c r="E51" s="159">
        <v>6.1710000000000003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155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211</v>
      </c>
      <c r="D52" s="158"/>
      <c r="E52" s="159">
        <v>7.95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155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212</v>
      </c>
      <c r="D53" s="158"/>
      <c r="E53" s="159">
        <v>16.533000000000001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155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213</v>
      </c>
      <c r="D54" s="158"/>
      <c r="E54" s="159">
        <v>15.154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155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5" t="s">
        <v>214</v>
      </c>
      <c r="D55" s="158"/>
      <c r="E55" s="159">
        <v>3.67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155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215</v>
      </c>
      <c r="D56" s="158"/>
      <c r="E56" s="159">
        <v>17.498000000000001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16</v>
      </c>
      <c r="B57" s="168" t="s">
        <v>216</v>
      </c>
      <c r="C57" s="184" t="s">
        <v>217</v>
      </c>
      <c r="D57" s="169" t="s">
        <v>218</v>
      </c>
      <c r="E57" s="170">
        <v>47.04</v>
      </c>
      <c r="F57" s="171"/>
      <c r="G57" s="172">
        <f>ROUND(E57*F57,2)</f>
        <v>0</v>
      </c>
      <c r="H57" s="171">
        <v>18.54</v>
      </c>
      <c r="I57" s="172">
        <f>ROUND(E57*H57,2)</f>
        <v>872.12</v>
      </c>
      <c r="J57" s="171">
        <v>106.46</v>
      </c>
      <c r="K57" s="172">
        <f>ROUND(E57*J57,2)</f>
        <v>5007.88</v>
      </c>
      <c r="L57" s="172">
        <v>21</v>
      </c>
      <c r="M57" s="172">
        <f>G57*(1+L57/100)</f>
        <v>0</v>
      </c>
      <c r="N57" s="172">
        <v>1.0200000000000001E-3</v>
      </c>
      <c r="O57" s="172">
        <f>ROUND(E57*N57,2)</f>
        <v>0.05</v>
      </c>
      <c r="P57" s="172">
        <v>0</v>
      </c>
      <c r="Q57" s="172">
        <f>ROUND(E57*P57,2)</f>
        <v>0</v>
      </c>
      <c r="R57" s="172" t="s">
        <v>174</v>
      </c>
      <c r="S57" s="172" t="s">
        <v>149</v>
      </c>
      <c r="T57" s="173" t="s">
        <v>149</v>
      </c>
      <c r="U57" s="157">
        <v>0.223</v>
      </c>
      <c r="V57" s="157">
        <f>ROUND(E57*U57,2)</f>
        <v>10.49</v>
      </c>
      <c r="W57" s="157"/>
      <c r="X57" s="157" t="s">
        <v>150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48" t="s">
        <v>219</v>
      </c>
      <c r="D58" s="249"/>
      <c r="E58" s="249"/>
      <c r="F58" s="249"/>
      <c r="G58" s="249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257" t="s">
        <v>220</v>
      </c>
      <c r="D59" s="258"/>
      <c r="E59" s="258"/>
      <c r="F59" s="258"/>
      <c r="G59" s="258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222</v>
      </c>
      <c r="D60" s="158"/>
      <c r="E60" s="159">
        <v>47.04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155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7">
        <v>17</v>
      </c>
      <c r="B61" s="168" t="s">
        <v>223</v>
      </c>
      <c r="C61" s="184" t="s">
        <v>224</v>
      </c>
      <c r="D61" s="169" t="s">
        <v>207</v>
      </c>
      <c r="E61" s="170">
        <v>0.58799999999999997</v>
      </c>
      <c r="F61" s="171"/>
      <c r="G61" s="172">
        <f>ROUND(E61*F61,2)</f>
        <v>0</v>
      </c>
      <c r="H61" s="171">
        <v>380.75</v>
      </c>
      <c r="I61" s="172">
        <f>ROUND(E61*H61,2)</f>
        <v>223.88</v>
      </c>
      <c r="J61" s="171">
        <v>575.25</v>
      </c>
      <c r="K61" s="172">
        <f>ROUND(E61*J61,2)</f>
        <v>338.25</v>
      </c>
      <c r="L61" s="172">
        <v>21</v>
      </c>
      <c r="M61" s="172">
        <f>G61*(1+L61/100)</f>
        <v>0</v>
      </c>
      <c r="N61" s="172">
        <v>0.15679999999999999</v>
      </c>
      <c r="O61" s="172">
        <f>ROUND(E61*N61,2)</f>
        <v>0.09</v>
      </c>
      <c r="P61" s="172">
        <v>0</v>
      </c>
      <c r="Q61" s="172">
        <f>ROUND(E61*P61,2)</f>
        <v>0</v>
      </c>
      <c r="R61" s="172" t="s">
        <v>174</v>
      </c>
      <c r="S61" s="172" t="s">
        <v>149</v>
      </c>
      <c r="T61" s="173" t="s">
        <v>149</v>
      </c>
      <c r="U61" s="157">
        <v>1.22</v>
      </c>
      <c r="V61" s="157">
        <f>ROUND(E61*U61,2)</f>
        <v>0.72</v>
      </c>
      <c r="W61" s="157"/>
      <c r="X61" s="157" t="s">
        <v>150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151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48" t="s">
        <v>225</v>
      </c>
      <c r="D62" s="249"/>
      <c r="E62" s="249"/>
      <c r="F62" s="249"/>
      <c r="G62" s="249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153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226</v>
      </c>
      <c r="D63" s="158"/>
      <c r="E63" s="159">
        <v>0.58799999999999997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155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33.75" outlineLevel="1" x14ac:dyDescent="0.2">
      <c r="A64" s="167">
        <v>18</v>
      </c>
      <c r="B64" s="168" t="s">
        <v>227</v>
      </c>
      <c r="C64" s="184" t="s">
        <v>228</v>
      </c>
      <c r="D64" s="169" t="s">
        <v>207</v>
      </c>
      <c r="E64" s="170">
        <v>30.5825</v>
      </c>
      <c r="F64" s="171"/>
      <c r="G64" s="172">
        <f>ROUND(E64*F64,2)</f>
        <v>0</v>
      </c>
      <c r="H64" s="171">
        <v>236.39</v>
      </c>
      <c r="I64" s="172">
        <f>ROUND(E64*H64,2)</f>
        <v>7229.4</v>
      </c>
      <c r="J64" s="171">
        <v>367.61</v>
      </c>
      <c r="K64" s="172">
        <f>ROUND(E64*J64,2)</f>
        <v>11242.43</v>
      </c>
      <c r="L64" s="172">
        <v>21</v>
      </c>
      <c r="M64" s="172">
        <f>G64*(1+L64/100)</f>
        <v>0</v>
      </c>
      <c r="N64" s="172">
        <v>1.1990000000000001E-2</v>
      </c>
      <c r="O64" s="172">
        <f>ROUND(E64*N64,2)</f>
        <v>0.37</v>
      </c>
      <c r="P64" s="172">
        <v>0</v>
      </c>
      <c r="Q64" s="172">
        <f>ROUND(E64*P64,2)</f>
        <v>0</v>
      </c>
      <c r="R64" s="172" t="s">
        <v>174</v>
      </c>
      <c r="S64" s="172" t="s">
        <v>149</v>
      </c>
      <c r="T64" s="173" t="s">
        <v>149</v>
      </c>
      <c r="U64" s="157">
        <v>0.77</v>
      </c>
      <c r="V64" s="157">
        <f>ROUND(E64*U64,2)</f>
        <v>23.55</v>
      </c>
      <c r="W64" s="157"/>
      <c r="X64" s="157" t="s">
        <v>150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229</v>
      </c>
      <c r="D65" s="158"/>
      <c r="E65" s="159">
        <v>14.028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155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230</v>
      </c>
      <c r="D66" s="158"/>
      <c r="E66" s="159">
        <v>2.2185000000000001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155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231</v>
      </c>
      <c r="D67" s="158"/>
      <c r="E67" s="159">
        <v>8.1479999999999997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155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232</v>
      </c>
      <c r="D68" s="158"/>
      <c r="E68" s="159">
        <v>2.9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155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233</v>
      </c>
      <c r="D69" s="158"/>
      <c r="E69" s="159">
        <v>3.2879999999999998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155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67">
        <v>19</v>
      </c>
      <c r="B70" s="168" t="s">
        <v>234</v>
      </c>
      <c r="C70" s="184" t="s">
        <v>235</v>
      </c>
      <c r="D70" s="169" t="s">
        <v>207</v>
      </c>
      <c r="E70" s="170">
        <v>86.602000000000004</v>
      </c>
      <c r="F70" s="171"/>
      <c r="G70" s="172">
        <f>ROUND(E70*F70,2)</f>
        <v>0</v>
      </c>
      <c r="H70" s="171">
        <v>213.05</v>
      </c>
      <c r="I70" s="172">
        <f>ROUND(E70*H70,2)</f>
        <v>18450.560000000001</v>
      </c>
      <c r="J70" s="171">
        <v>482.95</v>
      </c>
      <c r="K70" s="172">
        <f>ROUND(E70*J70,2)</f>
        <v>41824.44</v>
      </c>
      <c r="L70" s="172">
        <v>21</v>
      </c>
      <c r="M70" s="172">
        <f>G70*(1+L70/100)</f>
        <v>0</v>
      </c>
      <c r="N70" s="172">
        <v>1.2149999999999999E-2</v>
      </c>
      <c r="O70" s="172">
        <f>ROUND(E70*N70,2)</f>
        <v>1.05</v>
      </c>
      <c r="P70" s="172">
        <v>0</v>
      </c>
      <c r="Q70" s="172">
        <f>ROUND(E70*P70,2)</f>
        <v>0</v>
      </c>
      <c r="R70" s="172" t="s">
        <v>174</v>
      </c>
      <c r="S70" s="172" t="s">
        <v>149</v>
      </c>
      <c r="T70" s="173" t="s">
        <v>149</v>
      </c>
      <c r="U70" s="157">
        <v>1.01</v>
      </c>
      <c r="V70" s="157">
        <f>ROUND(E70*U70,2)</f>
        <v>87.47</v>
      </c>
      <c r="W70" s="157"/>
      <c r="X70" s="157" t="s">
        <v>150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236</v>
      </c>
      <c r="D71" s="158"/>
      <c r="E71" s="159">
        <v>86.602000000000004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155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33.75" outlineLevel="1" x14ac:dyDescent="0.2">
      <c r="A72" s="167">
        <v>20</v>
      </c>
      <c r="B72" s="168" t="s">
        <v>237</v>
      </c>
      <c r="C72" s="184" t="s">
        <v>238</v>
      </c>
      <c r="D72" s="169" t="s">
        <v>207</v>
      </c>
      <c r="E72" s="170">
        <v>10.4</v>
      </c>
      <c r="F72" s="171"/>
      <c r="G72" s="172">
        <f>ROUND(E72*F72,2)</f>
        <v>0</v>
      </c>
      <c r="H72" s="171">
        <v>257.17</v>
      </c>
      <c r="I72" s="172">
        <f>ROUND(E72*H72,2)</f>
        <v>2674.57</v>
      </c>
      <c r="J72" s="171">
        <v>482.83</v>
      </c>
      <c r="K72" s="172">
        <f>ROUND(E72*J72,2)</f>
        <v>5021.43</v>
      </c>
      <c r="L72" s="172">
        <v>21</v>
      </c>
      <c r="M72" s="172">
        <f>G72*(1+L72/100)</f>
        <v>0</v>
      </c>
      <c r="N72" s="172">
        <v>1.2149999999999999E-2</v>
      </c>
      <c r="O72" s="172">
        <f>ROUND(E72*N72,2)</f>
        <v>0.13</v>
      </c>
      <c r="P72" s="172">
        <v>0</v>
      </c>
      <c r="Q72" s="172">
        <f>ROUND(E72*P72,2)</f>
        <v>0</v>
      </c>
      <c r="R72" s="172" t="s">
        <v>174</v>
      </c>
      <c r="S72" s="172" t="s">
        <v>149</v>
      </c>
      <c r="T72" s="173" t="s">
        <v>149</v>
      </c>
      <c r="U72" s="157">
        <v>1.01</v>
      </c>
      <c r="V72" s="157">
        <f>ROUND(E72*U72,2)</f>
        <v>10.5</v>
      </c>
      <c r="W72" s="157"/>
      <c r="X72" s="157" t="s">
        <v>150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239</v>
      </c>
      <c r="D73" s="158"/>
      <c r="E73" s="159">
        <v>10.4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155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1" t="s">
        <v>143</v>
      </c>
      <c r="B74" s="162" t="s">
        <v>62</v>
      </c>
      <c r="C74" s="183" t="s">
        <v>63</v>
      </c>
      <c r="D74" s="163"/>
      <c r="E74" s="164"/>
      <c r="F74" s="165"/>
      <c r="G74" s="165">
        <f>SUMIF(AG75:AG82,"&lt;&gt;NOR",G75:G82)</f>
        <v>0</v>
      </c>
      <c r="H74" s="165"/>
      <c r="I74" s="165">
        <f>SUM(I75:I82)</f>
        <v>14356.16</v>
      </c>
      <c r="J74" s="165"/>
      <c r="K74" s="165">
        <f>SUM(K75:K82)</f>
        <v>4864.8500000000004</v>
      </c>
      <c r="L74" s="165"/>
      <c r="M74" s="165">
        <f>SUM(M75:M82)</f>
        <v>0</v>
      </c>
      <c r="N74" s="165"/>
      <c r="O74" s="165">
        <f>SUM(O75:O82)</f>
        <v>16.600000000000001</v>
      </c>
      <c r="P74" s="165"/>
      <c r="Q74" s="165">
        <f>SUM(Q75:Q82)</f>
        <v>0</v>
      </c>
      <c r="R74" s="165"/>
      <c r="S74" s="165"/>
      <c r="T74" s="166"/>
      <c r="U74" s="160"/>
      <c r="V74" s="160">
        <f>SUM(V75:V82)</f>
        <v>9.42</v>
      </c>
      <c r="W74" s="160"/>
      <c r="X74" s="160"/>
      <c r="AG74" t="s">
        <v>144</v>
      </c>
    </row>
    <row r="75" spans="1:60" ht="22.5" outlineLevel="1" x14ac:dyDescent="0.2">
      <c r="A75" s="167">
        <v>21</v>
      </c>
      <c r="B75" s="168" t="s">
        <v>240</v>
      </c>
      <c r="C75" s="184" t="s">
        <v>241</v>
      </c>
      <c r="D75" s="169" t="s">
        <v>147</v>
      </c>
      <c r="E75" s="170">
        <v>4.3</v>
      </c>
      <c r="F75" s="171"/>
      <c r="G75" s="172">
        <f>ROUND(E75*F75,2)</f>
        <v>0</v>
      </c>
      <c r="H75" s="171">
        <v>946.19</v>
      </c>
      <c r="I75" s="172">
        <f>ROUND(E75*H75,2)</f>
        <v>4068.62</v>
      </c>
      <c r="J75" s="171">
        <v>183.81</v>
      </c>
      <c r="K75" s="172">
        <f>ROUND(E75*J75,2)</f>
        <v>790.38</v>
      </c>
      <c r="L75" s="172">
        <v>21</v>
      </c>
      <c r="M75" s="172">
        <f>G75*(1+L75/100)</f>
        <v>0</v>
      </c>
      <c r="N75" s="172">
        <v>2.2040000000000002</v>
      </c>
      <c r="O75" s="172">
        <f>ROUND(E75*N75,2)</f>
        <v>9.48</v>
      </c>
      <c r="P75" s="172">
        <v>0</v>
      </c>
      <c r="Q75" s="172">
        <f>ROUND(E75*P75,2)</f>
        <v>0</v>
      </c>
      <c r="R75" s="172" t="s">
        <v>242</v>
      </c>
      <c r="S75" s="172" t="s">
        <v>149</v>
      </c>
      <c r="T75" s="173" t="s">
        <v>149</v>
      </c>
      <c r="U75" s="157">
        <v>0.19</v>
      </c>
      <c r="V75" s="157">
        <f>ROUND(E75*U75,2)</f>
        <v>0.82</v>
      </c>
      <c r="W75" s="157"/>
      <c r="X75" s="157" t="s">
        <v>150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151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48" t="s">
        <v>243</v>
      </c>
      <c r="D76" s="249"/>
      <c r="E76" s="249"/>
      <c r="F76" s="249"/>
      <c r="G76" s="249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153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257" t="s">
        <v>244</v>
      </c>
      <c r="D77" s="258"/>
      <c r="E77" s="258"/>
      <c r="F77" s="258"/>
      <c r="G77" s="258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221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245</v>
      </c>
      <c r="D78" s="158"/>
      <c r="E78" s="159">
        <v>4.3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155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67">
        <v>22</v>
      </c>
      <c r="B79" s="168" t="s">
        <v>246</v>
      </c>
      <c r="C79" s="184" t="s">
        <v>247</v>
      </c>
      <c r="D79" s="169" t="s">
        <v>207</v>
      </c>
      <c r="E79" s="170">
        <v>21.5</v>
      </c>
      <c r="F79" s="171"/>
      <c r="G79" s="172">
        <f>ROUND(E79*F79,2)</f>
        <v>0</v>
      </c>
      <c r="H79" s="171">
        <v>51.28</v>
      </c>
      <c r="I79" s="172">
        <f>ROUND(E79*H79,2)</f>
        <v>1102.52</v>
      </c>
      <c r="J79" s="171">
        <v>19.72</v>
      </c>
      <c r="K79" s="172">
        <f>ROUND(E79*J79,2)</f>
        <v>423.98</v>
      </c>
      <c r="L79" s="172">
        <v>21</v>
      </c>
      <c r="M79" s="172">
        <f>G79*(1+L79/100)</f>
        <v>0</v>
      </c>
      <c r="N79" s="172">
        <v>0.126</v>
      </c>
      <c r="O79" s="172">
        <f>ROUND(E79*N79,2)</f>
        <v>2.71</v>
      </c>
      <c r="P79" s="172">
        <v>0</v>
      </c>
      <c r="Q79" s="172">
        <f>ROUND(E79*P79,2)</f>
        <v>0</v>
      </c>
      <c r="R79" s="172" t="s">
        <v>248</v>
      </c>
      <c r="S79" s="172" t="s">
        <v>149</v>
      </c>
      <c r="T79" s="173" t="s">
        <v>149</v>
      </c>
      <c r="U79" s="157">
        <v>0.02</v>
      </c>
      <c r="V79" s="157">
        <f>ROUND(E79*U79,2)</f>
        <v>0.43</v>
      </c>
      <c r="W79" s="157"/>
      <c r="X79" s="157" t="s">
        <v>150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151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249</v>
      </c>
      <c r="D80" s="158"/>
      <c r="E80" s="159">
        <v>21.5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155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67">
        <v>23</v>
      </c>
      <c r="B81" s="168" t="s">
        <v>250</v>
      </c>
      <c r="C81" s="184" t="s">
        <v>251</v>
      </c>
      <c r="D81" s="169" t="s">
        <v>207</v>
      </c>
      <c r="E81" s="170">
        <v>21.5</v>
      </c>
      <c r="F81" s="171"/>
      <c r="G81" s="172">
        <f>ROUND(E81*F81,2)</f>
        <v>0</v>
      </c>
      <c r="H81" s="171">
        <v>427.21</v>
      </c>
      <c r="I81" s="172">
        <f>ROUND(E81*H81,2)</f>
        <v>9185.02</v>
      </c>
      <c r="J81" s="171">
        <v>169.79</v>
      </c>
      <c r="K81" s="172">
        <f>ROUND(E81*J81,2)</f>
        <v>3650.49</v>
      </c>
      <c r="L81" s="172">
        <v>21</v>
      </c>
      <c r="M81" s="172">
        <f>G81*(1+L81/100)</f>
        <v>0</v>
      </c>
      <c r="N81" s="172">
        <v>0.20532</v>
      </c>
      <c r="O81" s="172">
        <f>ROUND(E81*N81,2)</f>
        <v>4.41</v>
      </c>
      <c r="P81" s="172">
        <v>0</v>
      </c>
      <c r="Q81" s="172">
        <f>ROUND(E81*P81,2)</f>
        <v>0</v>
      </c>
      <c r="R81" s="172" t="s">
        <v>248</v>
      </c>
      <c r="S81" s="172" t="s">
        <v>149</v>
      </c>
      <c r="T81" s="173" t="s">
        <v>149</v>
      </c>
      <c r="U81" s="157">
        <v>0.38</v>
      </c>
      <c r="V81" s="157">
        <f>ROUND(E81*U81,2)</f>
        <v>8.17</v>
      </c>
      <c r="W81" s="157"/>
      <c r="X81" s="157" t="s">
        <v>150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55"/>
      <c r="B82" s="156"/>
      <c r="C82" s="248" t="s">
        <v>252</v>
      </c>
      <c r="D82" s="249"/>
      <c r="E82" s="249"/>
      <c r="F82" s="249"/>
      <c r="G82" s="249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153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74" t="str">
        <f>C82</f>
        <v>komunikací pro pěší do velikosti dlaždic 0,25 m2 s provedením lože do tl. 30 mm, s vyplněním spár a se smetením přebytečného materiálu na vzdálenost do 3 m</v>
      </c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1" t="s">
        <v>143</v>
      </c>
      <c r="B83" s="162" t="s">
        <v>64</v>
      </c>
      <c r="C83" s="183" t="s">
        <v>65</v>
      </c>
      <c r="D83" s="163"/>
      <c r="E83" s="164"/>
      <c r="F83" s="165"/>
      <c r="G83" s="165">
        <f>SUMIF(AG84:AG86,"&lt;&gt;NOR",G84:G86)</f>
        <v>0</v>
      </c>
      <c r="H83" s="165"/>
      <c r="I83" s="165">
        <f>SUM(I84:I86)</f>
        <v>23995.95</v>
      </c>
      <c r="J83" s="165"/>
      <c r="K83" s="165">
        <f>SUM(K84:K86)</f>
        <v>12314.11</v>
      </c>
      <c r="L83" s="165"/>
      <c r="M83" s="165">
        <f>SUM(M84:M86)</f>
        <v>0</v>
      </c>
      <c r="N83" s="165"/>
      <c r="O83" s="165">
        <f>SUM(O84:O86)</f>
        <v>1.73</v>
      </c>
      <c r="P83" s="165"/>
      <c r="Q83" s="165">
        <f>SUM(Q84:Q86)</f>
        <v>0</v>
      </c>
      <c r="R83" s="165"/>
      <c r="S83" s="165"/>
      <c r="T83" s="166"/>
      <c r="U83" s="160"/>
      <c r="V83" s="160">
        <f>SUM(V84:V86)</f>
        <v>26.37</v>
      </c>
      <c r="W83" s="160"/>
      <c r="X83" s="160"/>
      <c r="AG83" t="s">
        <v>144</v>
      </c>
    </row>
    <row r="84" spans="1:60" ht="22.5" outlineLevel="1" x14ac:dyDescent="0.2">
      <c r="A84" s="167">
        <v>24</v>
      </c>
      <c r="B84" s="168" t="s">
        <v>253</v>
      </c>
      <c r="C84" s="184" t="s">
        <v>254</v>
      </c>
      <c r="D84" s="169" t="s">
        <v>207</v>
      </c>
      <c r="E84" s="170">
        <v>54.932000000000002</v>
      </c>
      <c r="F84" s="171"/>
      <c r="G84" s="172">
        <f>ROUND(E84*F84,2)</f>
        <v>0</v>
      </c>
      <c r="H84" s="171">
        <v>436.83</v>
      </c>
      <c r="I84" s="172">
        <f>ROUND(E84*H84,2)</f>
        <v>23995.95</v>
      </c>
      <c r="J84" s="171">
        <v>224.17</v>
      </c>
      <c r="K84" s="172">
        <f>ROUND(E84*J84,2)</f>
        <v>12314.11</v>
      </c>
      <c r="L84" s="172">
        <v>21</v>
      </c>
      <c r="M84" s="172">
        <f>G84*(1+L84/100)</f>
        <v>0</v>
      </c>
      <c r="N84" s="172">
        <v>3.15E-2</v>
      </c>
      <c r="O84" s="172">
        <f>ROUND(E84*N84,2)</f>
        <v>1.73</v>
      </c>
      <c r="P84" s="172">
        <v>0</v>
      </c>
      <c r="Q84" s="172">
        <f>ROUND(E84*P84,2)</f>
        <v>0</v>
      </c>
      <c r="R84" s="172" t="s">
        <v>174</v>
      </c>
      <c r="S84" s="172" t="s">
        <v>149</v>
      </c>
      <c r="T84" s="173" t="s">
        <v>149</v>
      </c>
      <c r="U84" s="157">
        <v>0.48</v>
      </c>
      <c r="V84" s="157">
        <f>ROUND(E84*U84,2)</f>
        <v>26.37</v>
      </c>
      <c r="W84" s="157"/>
      <c r="X84" s="157" t="s">
        <v>150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151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48" t="s">
        <v>255</v>
      </c>
      <c r="D85" s="249"/>
      <c r="E85" s="249"/>
      <c r="F85" s="249"/>
      <c r="G85" s="249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153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5" t="s">
        <v>256</v>
      </c>
      <c r="D86" s="158"/>
      <c r="E86" s="159">
        <v>54.932000000000002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155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x14ac:dyDescent="0.2">
      <c r="A87" s="161" t="s">
        <v>143</v>
      </c>
      <c r="B87" s="162" t="s">
        <v>66</v>
      </c>
      <c r="C87" s="183" t="s">
        <v>67</v>
      </c>
      <c r="D87" s="163"/>
      <c r="E87" s="164"/>
      <c r="F87" s="165"/>
      <c r="G87" s="165">
        <f>SUMIF(AG88:AG106,"&lt;&gt;NOR",G88:G106)</f>
        <v>0</v>
      </c>
      <c r="H87" s="165"/>
      <c r="I87" s="165">
        <f>SUM(I88:I106)</f>
        <v>63835.81</v>
      </c>
      <c r="J87" s="165"/>
      <c r="K87" s="165">
        <f>SUM(K88:K106)</f>
        <v>63723.4</v>
      </c>
      <c r="L87" s="165"/>
      <c r="M87" s="165">
        <f>SUM(M88:M106)</f>
        <v>0</v>
      </c>
      <c r="N87" s="165"/>
      <c r="O87" s="165">
        <f>SUM(O88:O106)</f>
        <v>8.57</v>
      </c>
      <c r="P87" s="165"/>
      <c r="Q87" s="165">
        <f>SUM(Q88:Q106)</f>
        <v>0</v>
      </c>
      <c r="R87" s="165"/>
      <c r="S87" s="165"/>
      <c r="T87" s="166"/>
      <c r="U87" s="160"/>
      <c r="V87" s="160">
        <f>SUM(V88:V106)</f>
        <v>126.47</v>
      </c>
      <c r="W87" s="160"/>
      <c r="X87" s="160"/>
      <c r="AG87" t="s">
        <v>144</v>
      </c>
    </row>
    <row r="88" spans="1:60" outlineLevel="1" x14ac:dyDescent="0.2">
      <c r="A88" s="175">
        <v>25</v>
      </c>
      <c r="B88" s="176" t="s">
        <v>257</v>
      </c>
      <c r="C88" s="186" t="s">
        <v>258</v>
      </c>
      <c r="D88" s="177" t="s">
        <v>207</v>
      </c>
      <c r="E88" s="178">
        <v>83.79</v>
      </c>
      <c r="F88" s="179"/>
      <c r="G88" s="180">
        <f>ROUND(E88*F88,2)</f>
        <v>0</v>
      </c>
      <c r="H88" s="179">
        <v>555.47</v>
      </c>
      <c r="I88" s="180">
        <f>ROUND(E88*H88,2)</f>
        <v>46542.83</v>
      </c>
      <c r="J88" s="179">
        <v>370.53</v>
      </c>
      <c r="K88" s="180">
        <f>ROUND(E88*J88,2)</f>
        <v>31046.71</v>
      </c>
      <c r="L88" s="180">
        <v>21</v>
      </c>
      <c r="M88" s="180">
        <f>G88*(1+L88/100)</f>
        <v>0</v>
      </c>
      <c r="N88" s="180">
        <v>5.2999999999999999E-2</v>
      </c>
      <c r="O88" s="180">
        <f>ROUND(E88*N88,2)</f>
        <v>4.4400000000000004</v>
      </c>
      <c r="P88" s="180">
        <v>0</v>
      </c>
      <c r="Q88" s="180">
        <f>ROUND(E88*P88,2)</f>
        <v>0</v>
      </c>
      <c r="R88" s="180" t="s">
        <v>188</v>
      </c>
      <c r="S88" s="180" t="s">
        <v>149</v>
      </c>
      <c r="T88" s="181" t="s">
        <v>149</v>
      </c>
      <c r="U88" s="157">
        <v>0.73243999999999998</v>
      </c>
      <c r="V88" s="157">
        <f>ROUND(E88*U88,2)</f>
        <v>61.37</v>
      </c>
      <c r="W88" s="157"/>
      <c r="X88" s="157" t="s">
        <v>150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7">
        <v>26</v>
      </c>
      <c r="B89" s="168" t="s">
        <v>259</v>
      </c>
      <c r="C89" s="184" t="s">
        <v>260</v>
      </c>
      <c r="D89" s="169" t="s">
        <v>207</v>
      </c>
      <c r="E89" s="170">
        <v>145.59280000000001</v>
      </c>
      <c r="F89" s="171"/>
      <c r="G89" s="172">
        <f>ROUND(E89*F89,2)</f>
        <v>0</v>
      </c>
      <c r="H89" s="171">
        <v>103.11</v>
      </c>
      <c r="I89" s="172">
        <f>ROUND(E89*H89,2)</f>
        <v>15012.07</v>
      </c>
      <c r="J89" s="171">
        <v>184.39</v>
      </c>
      <c r="K89" s="172">
        <f>ROUND(E89*J89,2)</f>
        <v>26845.86</v>
      </c>
      <c r="L89" s="172">
        <v>21</v>
      </c>
      <c r="M89" s="172">
        <f>G89*(1+L89/100)</f>
        <v>0</v>
      </c>
      <c r="N89" s="172">
        <v>2.495E-2</v>
      </c>
      <c r="O89" s="172">
        <f>ROUND(E89*N89,2)</f>
        <v>3.63</v>
      </c>
      <c r="P89" s="172">
        <v>0</v>
      </c>
      <c r="Q89" s="172">
        <f>ROUND(E89*P89,2)</f>
        <v>0</v>
      </c>
      <c r="R89" s="172" t="s">
        <v>174</v>
      </c>
      <c r="S89" s="172" t="s">
        <v>149</v>
      </c>
      <c r="T89" s="173" t="s">
        <v>149</v>
      </c>
      <c r="U89" s="157">
        <v>0.37</v>
      </c>
      <c r="V89" s="157">
        <f>ROUND(E89*U89,2)</f>
        <v>53.87</v>
      </c>
      <c r="W89" s="157"/>
      <c r="X89" s="157" t="s">
        <v>150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248" t="s">
        <v>261</v>
      </c>
      <c r="D90" s="249"/>
      <c r="E90" s="249"/>
      <c r="F90" s="249"/>
      <c r="G90" s="249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153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74" t="str">
        <f>C90</f>
        <v>omítka vápenocementová, strojně nebo ručně nanášená v podlaží i ve schodišti na jakýkoliv druh podkladu, kompletní souvrství</v>
      </c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57" t="s">
        <v>262</v>
      </c>
      <c r="D91" s="258"/>
      <c r="E91" s="258"/>
      <c r="F91" s="258"/>
      <c r="G91" s="258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221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263</v>
      </c>
      <c r="D92" s="158"/>
      <c r="E92" s="159">
        <v>18.640999999999998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155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264</v>
      </c>
      <c r="D93" s="158"/>
      <c r="E93" s="159">
        <v>15.055999999999999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155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5" t="s">
        <v>265</v>
      </c>
      <c r="D94" s="158"/>
      <c r="E94" s="159">
        <v>15.9505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155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266</v>
      </c>
      <c r="D95" s="158"/>
      <c r="E95" s="159">
        <v>12.648999999999999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155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267</v>
      </c>
      <c r="D96" s="158"/>
      <c r="E96" s="159">
        <v>13.101000000000001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155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268</v>
      </c>
      <c r="D97" s="158"/>
      <c r="E97" s="159">
        <v>30.831499999999998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155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269</v>
      </c>
      <c r="D98" s="158"/>
      <c r="E98" s="159">
        <v>34.878999999999998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270</v>
      </c>
      <c r="D99" s="158"/>
      <c r="E99" s="159">
        <v>4.4847999999999999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155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67">
        <v>27</v>
      </c>
      <c r="B100" s="168" t="s">
        <v>271</v>
      </c>
      <c r="C100" s="184" t="s">
        <v>272</v>
      </c>
      <c r="D100" s="169" t="s">
        <v>207</v>
      </c>
      <c r="E100" s="170">
        <v>17.827999999999999</v>
      </c>
      <c r="F100" s="171"/>
      <c r="G100" s="172">
        <f>ROUND(E100*F100,2)</f>
        <v>0</v>
      </c>
      <c r="H100" s="171">
        <v>127.94</v>
      </c>
      <c r="I100" s="172">
        <f>ROUND(E100*H100,2)</f>
        <v>2280.91</v>
      </c>
      <c r="J100" s="171">
        <v>327.06</v>
      </c>
      <c r="K100" s="172">
        <f>ROUND(E100*J100,2)</f>
        <v>5830.83</v>
      </c>
      <c r="L100" s="172">
        <v>21</v>
      </c>
      <c r="M100" s="172">
        <f>G100*(1+L100/100)</f>
        <v>0</v>
      </c>
      <c r="N100" s="172">
        <v>2.7980000000000001E-2</v>
      </c>
      <c r="O100" s="172">
        <f>ROUND(E100*N100,2)</f>
        <v>0.5</v>
      </c>
      <c r="P100" s="172">
        <v>0</v>
      </c>
      <c r="Q100" s="172">
        <f>ROUND(E100*P100,2)</f>
        <v>0</v>
      </c>
      <c r="R100" s="172" t="s">
        <v>174</v>
      </c>
      <c r="S100" s="172" t="s">
        <v>149</v>
      </c>
      <c r="T100" s="173" t="s">
        <v>149</v>
      </c>
      <c r="U100" s="157">
        <v>0.63</v>
      </c>
      <c r="V100" s="157">
        <f>ROUND(E100*U100,2)</f>
        <v>11.23</v>
      </c>
      <c r="W100" s="157"/>
      <c r="X100" s="157" t="s">
        <v>150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248" t="s">
        <v>261</v>
      </c>
      <c r="D101" s="249"/>
      <c r="E101" s="249"/>
      <c r="F101" s="249"/>
      <c r="G101" s="249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153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74" t="str">
        <f>C101</f>
        <v>omítka vápenocementová, strojně nebo ručně nanášená v podlaží i ve schodišti na jakýkoliv druh podkladu, kompletní souvrství</v>
      </c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57" t="s">
        <v>273</v>
      </c>
      <c r="D102" s="258"/>
      <c r="E102" s="258"/>
      <c r="F102" s="258"/>
      <c r="G102" s="258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221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274</v>
      </c>
      <c r="D103" s="158"/>
      <c r="E103" s="159">
        <v>5.2359999999999998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155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5" t="s">
        <v>275</v>
      </c>
      <c r="D104" s="158"/>
      <c r="E104" s="159">
        <v>6.7119999999999997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155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5" t="s">
        <v>276</v>
      </c>
      <c r="D105" s="158"/>
      <c r="E105" s="159">
        <v>2.94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155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5" t="s">
        <v>277</v>
      </c>
      <c r="D106" s="158"/>
      <c r="E106" s="159">
        <v>2.94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155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61" t="s">
        <v>143</v>
      </c>
      <c r="B107" s="162" t="s">
        <v>68</v>
      </c>
      <c r="C107" s="183" t="s">
        <v>69</v>
      </c>
      <c r="D107" s="163"/>
      <c r="E107" s="164"/>
      <c r="F107" s="165"/>
      <c r="G107" s="165">
        <f>SUMIF(AG108:AG109,"&lt;&gt;NOR",G108:G109)</f>
        <v>0</v>
      </c>
      <c r="H107" s="165"/>
      <c r="I107" s="165">
        <f>SUM(I108:I109)</f>
        <v>0</v>
      </c>
      <c r="J107" s="165"/>
      <c r="K107" s="165">
        <f>SUM(K108:K109)</f>
        <v>8633.36</v>
      </c>
      <c r="L107" s="165"/>
      <c r="M107" s="165">
        <f>SUM(M108:M109)</f>
        <v>0</v>
      </c>
      <c r="N107" s="165"/>
      <c r="O107" s="165">
        <f>SUM(O108:O109)</f>
        <v>0</v>
      </c>
      <c r="P107" s="165"/>
      <c r="Q107" s="165">
        <f>SUM(Q108:Q109)</f>
        <v>0</v>
      </c>
      <c r="R107" s="165"/>
      <c r="S107" s="165"/>
      <c r="T107" s="166"/>
      <c r="U107" s="160"/>
      <c r="V107" s="160">
        <f>SUM(V108:V109)</f>
        <v>22.36</v>
      </c>
      <c r="W107" s="160"/>
      <c r="X107" s="160"/>
      <c r="AG107" t="s">
        <v>144</v>
      </c>
    </row>
    <row r="108" spans="1:60" outlineLevel="1" x14ac:dyDescent="0.2">
      <c r="A108" s="167">
        <v>28</v>
      </c>
      <c r="B108" s="168" t="s">
        <v>278</v>
      </c>
      <c r="C108" s="184" t="s">
        <v>279</v>
      </c>
      <c r="D108" s="169" t="s">
        <v>207</v>
      </c>
      <c r="E108" s="170">
        <v>52.008200000000002</v>
      </c>
      <c r="F108" s="171"/>
      <c r="G108" s="172">
        <f>ROUND(E108*F108,2)</f>
        <v>0</v>
      </c>
      <c r="H108" s="171">
        <v>0</v>
      </c>
      <c r="I108" s="172">
        <f>ROUND(E108*H108,2)</f>
        <v>0</v>
      </c>
      <c r="J108" s="171">
        <v>166</v>
      </c>
      <c r="K108" s="172">
        <f>ROUND(E108*J108,2)</f>
        <v>8633.36</v>
      </c>
      <c r="L108" s="172">
        <v>21</v>
      </c>
      <c r="M108" s="172">
        <f>G108*(1+L108/100)</f>
        <v>0</v>
      </c>
      <c r="N108" s="172">
        <v>0</v>
      </c>
      <c r="O108" s="172">
        <f>ROUND(E108*N108,2)</f>
        <v>0</v>
      </c>
      <c r="P108" s="172">
        <v>0</v>
      </c>
      <c r="Q108" s="172">
        <f>ROUND(E108*P108,2)</f>
        <v>0</v>
      </c>
      <c r="R108" s="172" t="s">
        <v>174</v>
      </c>
      <c r="S108" s="172" t="s">
        <v>149</v>
      </c>
      <c r="T108" s="173" t="s">
        <v>149</v>
      </c>
      <c r="U108" s="157">
        <v>0.43</v>
      </c>
      <c r="V108" s="157">
        <f>ROUND(E108*U108,2)</f>
        <v>22.36</v>
      </c>
      <c r="W108" s="157"/>
      <c r="X108" s="157" t="s">
        <v>150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151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280</v>
      </c>
      <c r="D109" s="158"/>
      <c r="E109" s="159">
        <v>52.008200000000002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155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61" t="s">
        <v>143</v>
      </c>
      <c r="B110" s="162" t="s">
        <v>70</v>
      </c>
      <c r="C110" s="183" t="s">
        <v>71</v>
      </c>
      <c r="D110" s="163"/>
      <c r="E110" s="164"/>
      <c r="F110" s="165"/>
      <c r="G110" s="165">
        <f>SUMIF(AG111:AG112,"&lt;&gt;NOR",G111:G112)</f>
        <v>0</v>
      </c>
      <c r="H110" s="165"/>
      <c r="I110" s="165">
        <f>SUM(I111:I112)</f>
        <v>57129.2</v>
      </c>
      <c r="J110" s="165"/>
      <c r="K110" s="165">
        <f>SUM(K111:K112)</f>
        <v>10978.1</v>
      </c>
      <c r="L110" s="165"/>
      <c r="M110" s="165">
        <f>SUM(M111:M112)</f>
        <v>0</v>
      </c>
      <c r="N110" s="165"/>
      <c r="O110" s="165">
        <f>SUM(O111:O112)</f>
        <v>17.77</v>
      </c>
      <c r="P110" s="165"/>
      <c r="Q110" s="165">
        <f>SUM(Q111:Q112)</f>
        <v>0</v>
      </c>
      <c r="R110" s="165"/>
      <c r="S110" s="165"/>
      <c r="T110" s="166"/>
      <c r="U110" s="160"/>
      <c r="V110" s="160">
        <f>SUM(V111:V112)</f>
        <v>23.89</v>
      </c>
      <c r="W110" s="160"/>
      <c r="X110" s="160"/>
      <c r="AG110" t="s">
        <v>144</v>
      </c>
    </row>
    <row r="111" spans="1:60" outlineLevel="1" x14ac:dyDescent="0.2">
      <c r="A111" s="167">
        <v>29</v>
      </c>
      <c r="B111" s="168" t="s">
        <v>281</v>
      </c>
      <c r="C111" s="184" t="s">
        <v>282</v>
      </c>
      <c r="D111" s="169" t="s">
        <v>147</v>
      </c>
      <c r="E111" s="170">
        <v>9.26</v>
      </c>
      <c r="F111" s="171"/>
      <c r="G111" s="172">
        <f>ROUND(E111*F111,2)</f>
        <v>0</v>
      </c>
      <c r="H111" s="171">
        <v>6169.46</v>
      </c>
      <c r="I111" s="172">
        <f>ROUND(E111*H111,2)</f>
        <v>57129.2</v>
      </c>
      <c r="J111" s="171">
        <v>1185.54</v>
      </c>
      <c r="K111" s="172">
        <f>ROUND(E111*J111,2)</f>
        <v>10978.1</v>
      </c>
      <c r="L111" s="172">
        <v>21</v>
      </c>
      <c r="M111" s="172">
        <f>G111*(1+L111/100)</f>
        <v>0</v>
      </c>
      <c r="N111" s="172">
        <v>1.919</v>
      </c>
      <c r="O111" s="172">
        <f>ROUND(E111*N111,2)</f>
        <v>17.77</v>
      </c>
      <c r="P111" s="172">
        <v>0</v>
      </c>
      <c r="Q111" s="172">
        <f>ROUND(E111*P111,2)</f>
        <v>0</v>
      </c>
      <c r="R111" s="172" t="s">
        <v>174</v>
      </c>
      <c r="S111" s="172" t="s">
        <v>149</v>
      </c>
      <c r="T111" s="173" t="s">
        <v>149</v>
      </c>
      <c r="U111" s="157">
        <v>2.58</v>
      </c>
      <c r="V111" s="157">
        <f>ROUND(E111*U111,2)</f>
        <v>23.89</v>
      </c>
      <c r="W111" s="157"/>
      <c r="X111" s="157" t="s">
        <v>150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151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283</v>
      </c>
      <c r="D112" s="158"/>
      <c r="E112" s="159">
        <v>9.26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155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x14ac:dyDescent="0.2">
      <c r="A113" s="161" t="s">
        <v>143</v>
      </c>
      <c r="B113" s="162" t="s">
        <v>72</v>
      </c>
      <c r="C113" s="183" t="s">
        <v>73</v>
      </c>
      <c r="D113" s="163"/>
      <c r="E113" s="164"/>
      <c r="F113" s="165"/>
      <c r="G113" s="165">
        <f>SUMIF(AG114:AG118,"&lt;&gt;NOR",G114:G118)</f>
        <v>0</v>
      </c>
      <c r="H113" s="165"/>
      <c r="I113" s="165">
        <f>SUM(I114:I118)</f>
        <v>5328.3099999999995</v>
      </c>
      <c r="J113" s="165"/>
      <c r="K113" s="165">
        <f>SUM(K114:K118)</f>
        <v>7344.91</v>
      </c>
      <c r="L113" s="165"/>
      <c r="M113" s="165">
        <f>SUM(M114:M118)</f>
        <v>0</v>
      </c>
      <c r="N113" s="165"/>
      <c r="O113" s="165">
        <f>SUM(O114:O118)</f>
        <v>0.21000000000000002</v>
      </c>
      <c r="P113" s="165"/>
      <c r="Q113" s="165">
        <f>SUM(Q114:Q118)</f>
        <v>0</v>
      </c>
      <c r="R113" s="165"/>
      <c r="S113" s="165"/>
      <c r="T113" s="166"/>
      <c r="U113" s="160"/>
      <c r="V113" s="160">
        <f>SUM(V114:V118)</f>
        <v>8.01</v>
      </c>
      <c r="W113" s="160"/>
      <c r="X113" s="160"/>
      <c r="AG113" t="s">
        <v>144</v>
      </c>
    </row>
    <row r="114" spans="1:60" ht="22.5" outlineLevel="1" x14ac:dyDescent="0.2">
      <c r="A114" s="167">
        <v>30</v>
      </c>
      <c r="B114" s="168" t="s">
        <v>284</v>
      </c>
      <c r="C114" s="184" t="s">
        <v>285</v>
      </c>
      <c r="D114" s="169" t="s">
        <v>218</v>
      </c>
      <c r="E114" s="170">
        <v>10.51</v>
      </c>
      <c r="F114" s="171"/>
      <c r="G114" s="172">
        <f>ROUND(E114*F114,2)</f>
        <v>0</v>
      </c>
      <c r="H114" s="171">
        <v>472.14</v>
      </c>
      <c r="I114" s="172">
        <f>ROUND(E114*H114,2)</f>
        <v>4962.1899999999996</v>
      </c>
      <c r="J114" s="171">
        <v>249.86</v>
      </c>
      <c r="K114" s="172">
        <f>ROUND(E114*J114,2)</f>
        <v>2626.03</v>
      </c>
      <c r="L114" s="172">
        <v>21</v>
      </c>
      <c r="M114" s="172">
        <f>G114*(1+L114/100)</f>
        <v>0</v>
      </c>
      <c r="N114" s="172">
        <v>1.4930000000000001E-2</v>
      </c>
      <c r="O114" s="172">
        <f>ROUND(E114*N114,2)</f>
        <v>0.16</v>
      </c>
      <c r="P114" s="172">
        <v>0</v>
      </c>
      <c r="Q114" s="172">
        <f>ROUND(E114*P114,2)</f>
        <v>0</v>
      </c>
      <c r="R114" s="172" t="s">
        <v>174</v>
      </c>
      <c r="S114" s="172" t="s">
        <v>149</v>
      </c>
      <c r="T114" s="173" t="s">
        <v>149</v>
      </c>
      <c r="U114" s="157">
        <v>0.53</v>
      </c>
      <c r="V114" s="157">
        <f>ROUND(E114*U114,2)</f>
        <v>5.57</v>
      </c>
      <c r="W114" s="157"/>
      <c r="X114" s="157" t="s">
        <v>150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48" t="s">
        <v>286</v>
      </c>
      <c r="D115" s="249"/>
      <c r="E115" s="249"/>
      <c r="F115" s="249"/>
      <c r="G115" s="249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74" t="str">
        <f>C115</f>
        <v>na montážní pěnu, zapravení omítky pod parapetem, těsnění spáry mezi parapetem a rámem okna, dodávka silikonu.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5" t="s">
        <v>287</v>
      </c>
      <c r="D116" s="158"/>
      <c r="E116" s="159">
        <v>10.51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155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7">
        <v>31</v>
      </c>
      <c r="B117" s="168" t="s">
        <v>288</v>
      </c>
      <c r="C117" s="184" t="s">
        <v>289</v>
      </c>
      <c r="D117" s="169" t="s">
        <v>218</v>
      </c>
      <c r="E117" s="170">
        <v>6.78</v>
      </c>
      <c r="F117" s="171"/>
      <c r="G117" s="172">
        <f>ROUND(E117*F117,2)</f>
        <v>0</v>
      </c>
      <c r="H117" s="171">
        <v>54</v>
      </c>
      <c r="I117" s="172">
        <f>ROUND(E117*H117,2)</f>
        <v>366.12</v>
      </c>
      <c r="J117" s="171">
        <v>696</v>
      </c>
      <c r="K117" s="172">
        <f>ROUND(E117*J117,2)</f>
        <v>4718.88</v>
      </c>
      <c r="L117" s="172">
        <v>21</v>
      </c>
      <c r="M117" s="172">
        <f>G117*(1+L117/100)</f>
        <v>0</v>
      </c>
      <c r="N117" s="172">
        <v>6.6499999999999997E-3</v>
      </c>
      <c r="O117" s="172">
        <f>ROUND(E117*N117,2)</f>
        <v>0.05</v>
      </c>
      <c r="P117" s="172">
        <v>0</v>
      </c>
      <c r="Q117" s="172">
        <f>ROUND(E117*P117,2)</f>
        <v>0</v>
      </c>
      <c r="R117" s="172"/>
      <c r="S117" s="172" t="s">
        <v>290</v>
      </c>
      <c r="T117" s="173" t="s">
        <v>291</v>
      </c>
      <c r="U117" s="157">
        <v>0.36</v>
      </c>
      <c r="V117" s="157">
        <f>ROUND(E117*U117,2)</f>
        <v>2.44</v>
      </c>
      <c r="W117" s="157"/>
      <c r="X117" s="157" t="s">
        <v>150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151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5" t="s">
        <v>292</v>
      </c>
      <c r="D118" s="158"/>
      <c r="E118" s="159">
        <v>6.78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155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1" t="s">
        <v>143</v>
      </c>
      <c r="B119" s="162" t="s">
        <v>74</v>
      </c>
      <c r="C119" s="183" t="s">
        <v>75</v>
      </c>
      <c r="D119" s="163"/>
      <c r="E119" s="164"/>
      <c r="F119" s="165"/>
      <c r="G119" s="165">
        <f>SUMIF(AG120:AG122,"&lt;&gt;NOR",G120:G122)</f>
        <v>0</v>
      </c>
      <c r="H119" s="165"/>
      <c r="I119" s="165">
        <f>SUM(I120:I122)</f>
        <v>13463.64</v>
      </c>
      <c r="J119" s="165"/>
      <c r="K119" s="165">
        <f>SUM(K120:K122)</f>
        <v>6951.13</v>
      </c>
      <c r="L119" s="165"/>
      <c r="M119" s="165">
        <f>SUM(M120:M122)</f>
        <v>0</v>
      </c>
      <c r="N119" s="165"/>
      <c r="O119" s="165">
        <f>SUM(O120:O122)</f>
        <v>10.71</v>
      </c>
      <c r="P119" s="165"/>
      <c r="Q119" s="165">
        <f>SUM(Q120:Q122)</f>
        <v>0</v>
      </c>
      <c r="R119" s="165"/>
      <c r="S119" s="165"/>
      <c r="T119" s="166"/>
      <c r="U119" s="160"/>
      <c r="V119" s="160">
        <f>SUM(V120:V122)</f>
        <v>14.81</v>
      </c>
      <c r="W119" s="160"/>
      <c r="X119" s="160"/>
      <c r="AG119" t="s">
        <v>144</v>
      </c>
    </row>
    <row r="120" spans="1:60" ht="45" outlineLevel="1" x14ac:dyDescent="0.2">
      <c r="A120" s="167">
        <v>32</v>
      </c>
      <c r="B120" s="168" t="s">
        <v>293</v>
      </c>
      <c r="C120" s="184" t="s">
        <v>294</v>
      </c>
      <c r="D120" s="169" t="s">
        <v>218</v>
      </c>
      <c r="E120" s="170">
        <v>43.95</v>
      </c>
      <c r="F120" s="171"/>
      <c r="G120" s="172">
        <f>ROUND(E120*F120,2)</f>
        <v>0</v>
      </c>
      <c r="H120" s="171">
        <v>306.33999999999997</v>
      </c>
      <c r="I120" s="172">
        <f>ROUND(E120*H120,2)</f>
        <v>13463.64</v>
      </c>
      <c r="J120" s="171">
        <v>158.16</v>
      </c>
      <c r="K120" s="172">
        <f>ROUND(E120*J120,2)</f>
        <v>6951.13</v>
      </c>
      <c r="L120" s="172">
        <v>21</v>
      </c>
      <c r="M120" s="172">
        <f>G120*(1+L120/100)</f>
        <v>0</v>
      </c>
      <c r="N120" s="172">
        <v>0.24357999999999999</v>
      </c>
      <c r="O120" s="172">
        <f>ROUND(E120*N120,2)</f>
        <v>10.71</v>
      </c>
      <c r="P120" s="172">
        <v>0</v>
      </c>
      <c r="Q120" s="172">
        <f>ROUND(E120*P120,2)</f>
        <v>0</v>
      </c>
      <c r="R120" s="172" t="s">
        <v>248</v>
      </c>
      <c r="S120" s="172" t="s">
        <v>149</v>
      </c>
      <c r="T120" s="173" t="s">
        <v>149</v>
      </c>
      <c r="U120" s="157">
        <v>0.33704000000000001</v>
      </c>
      <c r="V120" s="157">
        <f>ROUND(E120*U120,2)</f>
        <v>14.81</v>
      </c>
      <c r="W120" s="157"/>
      <c r="X120" s="157" t="s">
        <v>150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151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48" t="s">
        <v>295</v>
      </c>
      <c r="D121" s="249"/>
      <c r="E121" s="249"/>
      <c r="F121" s="249"/>
      <c r="G121" s="249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5" t="s">
        <v>296</v>
      </c>
      <c r="D122" s="158"/>
      <c r="E122" s="159">
        <v>43.95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155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1" t="s">
        <v>143</v>
      </c>
      <c r="B123" s="162" t="s">
        <v>76</v>
      </c>
      <c r="C123" s="183" t="s">
        <v>77</v>
      </c>
      <c r="D123" s="163"/>
      <c r="E123" s="164"/>
      <c r="F123" s="165"/>
      <c r="G123" s="165">
        <f>SUMIF(AG124:AG124,"&lt;&gt;NOR",G124:G124)</f>
        <v>0</v>
      </c>
      <c r="H123" s="165"/>
      <c r="I123" s="165">
        <f>SUM(I124:I124)</f>
        <v>4229.1000000000004</v>
      </c>
      <c r="J123" s="165"/>
      <c r="K123" s="165">
        <f>SUM(K124:K124)</f>
        <v>7965.9</v>
      </c>
      <c r="L123" s="165"/>
      <c r="M123" s="165">
        <f>SUM(M124:M124)</f>
        <v>0</v>
      </c>
      <c r="N123" s="165"/>
      <c r="O123" s="165">
        <f>SUM(O124:O124)</f>
        <v>0.14000000000000001</v>
      </c>
      <c r="P123" s="165"/>
      <c r="Q123" s="165">
        <f>SUM(Q124:Q124)</f>
        <v>0</v>
      </c>
      <c r="R123" s="165"/>
      <c r="S123" s="165"/>
      <c r="T123" s="166"/>
      <c r="U123" s="160"/>
      <c r="V123" s="160">
        <f>SUM(V124:V124)</f>
        <v>19.260000000000002</v>
      </c>
      <c r="W123" s="160"/>
      <c r="X123" s="160"/>
      <c r="AG123" t="s">
        <v>144</v>
      </c>
    </row>
    <row r="124" spans="1:60" outlineLevel="1" x14ac:dyDescent="0.2">
      <c r="A124" s="175">
        <v>33</v>
      </c>
      <c r="B124" s="176" t="s">
        <v>297</v>
      </c>
      <c r="C124" s="186" t="s">
        <v>298</v>
      </c>
      <c r="D124" s="177" t="s">
        <v>207</v>
      </c>
      <c r="E124" s="178">
        <v>90</v>
      </c>
      <c r="F124" s="179"/>
      <c r="G124" s="180">
        <f>ROUND(E124*F124,2)</f>
        <v>0</v>
      </c>
      <c r="H124" s="179">
        <v>46.99</v>
      </c>
      <c r="I124" s="180">
        <f>ROUND(E124*H124,2)</f>
        <v>4229.1000000000004</v>
      </c>
      <c r="J124" s="179">
        <v>88.51</v>
      </c>
      <c r="K124" s="180">
        <f>ROUND(E124*J124,2)</f>
        <v>7965.9</v>
      </c>
      <c r="L124" s="180">
        <v>21</v>
      </c>
      <c r="M124" s="180">
        <f>G124*(1+L124/100)</f>
        <v>0</v>
      </c>
      <c r="N124" s="180">
        <v>1.58E-3</v>
      </c>
      <c r="O124" s="180">
        <f>ROUND(E124*N124,2)</f>
        <v>0.14000000000000001</v>
      </c>
      <c r="P124" s="180">
        <v>0</v>
      </c>
      <c r="Q124" s="180">
        <f>ROUND(E124*P124,2)</f>
        <v>0</v>
      </c>
      <c r="R124" s="180" t="s">
        <v>299</v>
      </c>
      <c r="S124" s="180" t="s">
        <v>149</v>
      </c>
      <c r="T124" s="181" t="s">
        <v>149</v>
      </c>
      <c r="U124" s="157">
        <v>0.214</v>
      </c>
      <c r="V124" s="157">
        <f>ROUND(E124*U124,2)</f>
        <v>19.260000000000002</v>
      </c>
      <c r="W124" s="157"/>
      <c r="X124" s="157" t="s">
        <v>150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1" t="s">
        <v>143</v>
      </c>
      <c r="B125" s="162" t="s">
        <v>78</v>
      </c>
      <c r="C125" s="183" t="s">
        <v>79</v>
      </c>
      <c r="D125" s="163"/>
      <c r="E125" s="164"/>
      <c r="F125" s="165"/>
      <c r="G125" s="165">
        <f>SUMIF(AG126:AG126,"&lt;&gt;NOR",G126:G126)</f>
        <v>0</v>
      </c>
      <c r="H125" s="165"/>
      <c r="I125" s="165">
        <f>SUM(I126:I126)</f>
        <v>132.41999999999999</v>
      </c>
      <c r="J125" s="165"/>
      <c r="K125" s="165">
        <f>SUM(K126:K126)</f>
        <v>11025.88</v>
      </c>
      <c r="L125" s="165"/>
      <c r="M125" s="165">
        <f>SUM(M126:M126)</f>
        <v>0</v>
      </c>
      <c r="N125" s="165"/>
      <c r="O125" s="165">
        <f>SUM(O126:O126)</f>
        <v>0</v>
      </c>
      <c r="P125" s="165"/>
      <c r="Q125" s="165">
        <f>SUM(Q126:Q126)</f>
        <v>0</v>
      </c>
      <c r="R125" s="165"/>
      <c r="S125" s="165"/>
      <c r="T125" s="166"/>
      <c r="U125" s="160"/>
      <c r="V125" s="160">
        <f>SUM(V126:V126)</f>
        <v>28.52</v>
      </c>
      <c r="W125" s="160"/>
      <c r="X125" s="160"/>
      <c r="AG125" t="s">
        <v>144</v>
      </c>
    </row>
    <row r="126" spans="1:60" ht="56.25" outlineLevel="1" x14ac:dyDescent="0.2">
      <c r="A126" s="175">
        <v>34</v>
      </c>
      <c r="B126" s="176" t="s">
        <v>300</v>
      </c>
      <c r="C126" s="186" t="s">
        <v>301</v>
      </c>
      <c r="D126" s="177" t="s">
        <v>207</v>
      </c>
      <c r="E126" s="178">
        <v>92.6</v>
      </c>
      <c r="F126" s="179"/>
      <c r="G126" s="180">
        <f>ROUND(E126*F126,2)</f>
        <v>0</v>
      </c>
      <c r="H126" s="179">
        <v>1.43</v>
      </c>
      <c r="I126" s="180">
        <f>ROUND(E126*H126,2)</f>
        <v>132.41999999999999</v>
      </c>
      <c r="J126" s="179">
        <v>119.07</v>
      </c>
      <c r="K126" s="180">
        <f>ROUND(E126*J126,2)</f>
        <v>11025.88</v>
      </c>
      <c r="L126" s="180">
        <v>21</v>
      </c>
      <c r="M126" s="180">
        <f>G126*(1+L126/100)</f>
        <v>0</v>
      </c>
      <c r="N126" s="180">
        <v>4.0000000000000003E-5</v>
      </c>
      <c r="O126" s="180">
        <f>ROUND(E126*N126,2)</f>
        <v>0</v>
      </c>
      <c r="P126" s="180">
        <v>0</v>
      </c>
      <c r="Q126" s="180">
        <f>ROUND(E126*P126,2)</f>
        <v>0</v>
      </c>
      <c r="R126" s="180" t="s">
        <v>174</v>
      </c>
      <c r="S126" s="180" t="s">
        <v>149</v>
      </c>
      <c r="T126" s="181" t="s">
        <v>149</v>
      </c>
      <c r="U126" s="157">
        <v>0.308</v>
      </c>
      <c r="V126" s="157">
        <f>ROUND(E126*U126,2)</f>
        <v>28.52</v>
      </c>
      <c r="W126" s="157"/>
      <c r="X126" s="157" t="s">
        <v>150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151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x14ac:dyDescent="0.2">
      <c r="A127" s="161" t="s">
        <v>143</v>
      </c>
      <c r="B127" s="162" t="s">
        <v>80</v>
      </c>
      <c r="C127" s="183" t="s">
        <v>81</v>
      </c>
      <c r="D127" s="163"/>
      <c r="E127" s="164"/>
      <c r="F127" s="165"/>
      <c r="G127" s="165">
        <f>SUMIF(AG128:AG176,"&lt;&gt;NOR",G128:G176)</f>
        <v>0</v>
      </c>
      <c r="H127" s="165"/>
      <c r="I127" s="165">
        <f>SUM(I128:I176)</f>
        <v>2437.7600000000002</v>
      </c>
      <c r="J127" s="165"/>
      <c r="K127" s="165">
        <f>SUM(K128:K176)</f>
        <v>198861.94999999995</v>
      </c>
      <c r="L127" s="165"/>
      <c r="M127" s="165">
        <f>SUM(M128:M176)</f>
        <v>0</v>
      </c>
      <c r="N127" s="165"/>
      <c r="O127" s="165">
        <f>SUM(O128:O176)</f>
        <v>0.05</v>
      </c>
      <c r="P127" s="165"/>
      <c r="Q127" s="165">
        <f>SUM(Q128:Q176)</f>
        <v>74.27</v>
      </c>
      <c r="R127" s="165"/>
      <c r="S127" s="165"/>
      <c r="T127" s="166"/>
      <c r="U127" s="160"/>
      <c r="V127" s="160">
        <f>SUM(V128:V176)</f>
        <v>459.19</v>
      </c>
      <c r="W127" s="160"/>
      <c r="X127" s="160"/>
      <c r="AG127" t="s">
        <v>144</v>
      </c>
    </row>
    <row r="128" spans="1:60" outlineLevel="1" x14ac:dyDescent="0.2">
      <c r="A128" s="167">
        <v>35</v>
      </c>
      <c r="B128" s="168" t="s">
        <v>302</v>
      </c>
      <c r="C128" s="184" t="s">
        <v>303</v>
      </c>
      <c r="D128" s="169" t="s">
        <v>207</v>
      </c>
      <c r="E128" s="170">
        <v>66.1892</v>
      </c>
      <c r="F128" s="171"/>
      <c r="G128" s="172">
        <f>ROUND(E128*F128,2)</f>
        <v>0</v>
      </c>
      <c r="H128" s="171">
        <v>0</v>
      </c>
      <c r="I128" s="172">
        <f>ROUND(E128*H128,2)</f>
        <v>0</v>
      </c>
      <c r="J128" s="171">
        <v>203.5</v>
      </c>
      <c r="K128" s="172">
        <f>ROUND(E128*J128,2)</f>
        <v>13469.5</v>
      </c>
      <c r="L128" s="172">
        <v>21</v>
      </c>
      <c r="M128" s="172">
        <f>G128*(1+L128/100)</f>
        <v>0</v>
      </c>
      <c r="N128" s="172">
        <v>0</v>
      </c>
      <c r="O128" s="172">
        <f>ROUND(E128*N128,2)</f>
        <v>0</v>
      </c>
      <c r="P128" s="172">
        <v>0</v>
      </c>
      <c r="Q128" s="172">
        <f>ROUND(E128*P128,2)</f>
        <v>0</v>
      </c>
      <c r="R128" s="172" t="s">
        <v>148</v>
      </c>
      <c r="S128" s="172" t="s">
        <v>149</v>
      </c>
      <c r="T128" s="173" t="s">
        <v>149</v>
      </c>
      <c r="U128" s="157">
        <v>0.42</v>
      </c>
      <c r="V128" s="157">
        <f>ROUND(E128*U128,2)</f>
        <v>27.8</v>
      </c>
      <c r="W128" s="157"/>
      <c r="X128" s="157" t="s">
        <v>150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248" t="s">
        <v>304</v>
      </c>
      <c r="D129" s="249"/>
      <c r="E129" s="249"/>
      <c r="F129" s="249"/>
      <c r="G129" s="249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153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74" t="str">
        <f>C129</f>
        <v>po odstřelu od převislých a uvolněných balvanů a úprava stěny pro provedení vrtů a odstřel další etáže při jakékoliv výšce a sklonu stěny,</v>
      </c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75">
        <v>36</v>
      </c>
      <c r="B130" s="176" t="s">
        <v>305</v>
      </c>
      <c r="C130" s="186" t="s">
        <v>306</v>
      </c>
      <c r="D130" s="177" t="s">
        <v>207</v>
      </c>
      <c r="E130" s="178">
        <v>66.1892</v>
      </c>
      <c r="F130" s="179"/>
      <c r="G130" s="180">
        <f>ROUND(E130*F130,2)</f>
        <v>0</v>
      </c>
      <c r="H130" s="179">
        <v>0</v>
      </c>
      <c r="I130" s="180">
        <f>ROUND(E130*H130,2)</f>
        <v>0</v>
      </c>
      <c r="J130" s="179">
        <v>226.5</v>
      </c>
      <c r="K130" s="180">
        <f>ROUND(E130*J130,2)</f>
        <v>14991.85</v>
      </c>
      <c r="L130" s="180">
        <v>21</v>
      </c>
      <c r="M130" s="180">
        <f>G130*(1+L130/100)</f>
        <v>0</v>
      </c>
      <c r="N130" s="180">
        <v>0</v>
      </c>
      <c r="O130" s="180">
        <f>ROUND(E130*N130,2)</f>
        <v>0</v>
      </c>
      <c r="P130" s="180">
        <v>0</v>
      </c>
      <c r="Q130" s="180">
        <f>ROUND(E130*P130,2)</f>
        <v>0</v>
      </c>
      <c r="R130" s="180" t="s">
        <v>242</v>
      </c>
      <c r="S130" s="180" t="s">
        <v>149</v>
      </c>
      <c r="T130" s="181" t="s">
        <v>149</v>
      </c>
      <c r="U130" s="157">
        <v>0.53</v>
      </c>
      <c r="V130" s="157">
        <f>ROUND(E130*U130,2)</f>
        <v>35.08</v>
      </c>
      <c r="W130" s="157"/>
      <c r="X130" s="157" t="s">
        <v>150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67">
        <v>37</v>
      </c>
      <c r="B131" s="168" t="s">
        <v>307</v>
      </c>
      <c r="C131" s="184" t="s">
        <v>308</v>
      </c>
      <c r="D131" s="169" t="s">
        <v>147</v>
      </c>
      <c r="E131" s="170">
        <v>14.234999999999999</v>
      </c>
      <c r="F131" s="171"/>
      <c r="G131" s="172">
        <f>ROUND(E131*F131,2)</f>
        <v>0</v>
      </c>
      <c r="H131" s="171">
        <v>0</v>
      </c>
      <c r="I131" s="172">
        <f>ROUND(E131*H131,2)</f>
        <v>0</v>
      </c>
      <c r="J131" s="171">
        <v>6910</v>
      </c>
      <c r="K131" s="172">
        <f>ROUND(E131*J131,2)</f>
        <v>98363.85</v>
      </c>
      <c r="L131" s="172">
        <v>21</v>
      </c>
      <c r="M131" s="172">
        <f>G131*(1+L131/100)</f>
        <v>0</v>
      </c>
      <c r="N131" s="172">
        <v>0</v>
      </c>
      <c r="O131" s="172">
        <f>ROUND(E131*N131,2)</f>
        <v>0</v>
      </c>
      <c r="P131" s="172">
        <v>2.4</v>
      </c>
      <c r="Q131" s="172">
        <f>ROUND(E131*P131,2)</f>
        <v>34.159999999999997</v>
      </c>
      <c r="R131" s="172" t="s">
        <v>309</v>
      </c>
      <c r="S131" s="172" t="s">
        <v>149</v>
      </c>
      <c r="T131" s="173" t="s">
        <v>149</v>
      </c>
      <c r="U131" s="157">
        <v>13.3</v>
      </c>
      <c r="V131" s="157">
        <f>ROUND(E131*U131,2)</f>
        <v>189.33</v>
      </c>
      <c r="W131" s="157"/>
      <c r="X131" s="157" t="s">
        <v>150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151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248" t="s">
        <v>310</v>
      </c>
      <c r="D132" s="249"/>
      <c r="E132" s="249"/>
      <c r="F132" s="249"/>
      <c r="G132" s="249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153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5" t="s">
        <v>311</v>
      </c>
      <c r="D133" s="158"/>
      <c r="E133" s="159">
        <v>14.234999999999999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155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67">
        <v>38</v>
      </c>
      <c r="B134" s="168" t="s">
        <v>312</v>
      </c>
      <c r="C134" s="184" t="s">
        <v>313</v>
      </c>
      <c r="D134" s="169" t="s">
        <v>207</v>
      </c>
      <c r="E134" s="170">
        <v>58.112400000000001</v>
      </c>
      <c r="F134" s="171"/>
      <c r="G134" s="172">
        <f>ROUND(E134*F134,2)</f>
        <v>0</v>
      </c>
      <c r="H134" s="171">
        <v>15.84</v>
      </c>
      <c r="I134" s="172">
        <f>ROUND(E134*H134,2)</f>
        <v>920.5</v>
      </c>
      <c r="J134" s="171">
        <v>73.260000000000005</v>
      </c>
      <c r="K134" s="172">
        <f>ROUND(E134*J134,2)</f>
        <v>4257.3100000000004</v>
      </c>
      <c r="L134" s="172">
        <v>21</v>
      </c>
      <c r="M134" s="172">
        <f>G134*(1+L134/100)</f>
        <v>0</v>
      </c>
      <c r="N134" s="172">
        <v>6.7000000000000002E-4</v>
      </c>
      <c r="O134" s="172">
        <f>ROUND(E134*N134,2)</f>
        <v>0.04</v>
      </c>
      <c r="P134" s="172">
        <v>0.13100000000000001</v>
      </c>
      <c r="Q134" s="172">
        <f>ROUND(E134*P134,2)</f>
        <v>7.61</v>
      </c>
      <c r="R134" s="172" t="s">
        <v>309</v>
      </c>
      <c r="S134" s="172" t="s">
        <v>314</v>
      </c>
      <c r="T134" s="173" t="s">
        <v>314</v>
      </c>
      <c r="U134" s="157">
        <v>0.21</v>
      </c>
      <c r="V134" s="157">
        <f>ROUND(E134*U134,2)</f>
        <v>12.2</v>
      </c>
      <c r="W134" s="157"/>
      <c r="X134" s="157" t="s">
        <v>150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55"/>
      <c r="B135" s="156"/>
      <c r="C135" s="248" t="s">
        <v>315</v>
      </c>
      <c r="D135" s="249"/>
      <c r="E135" s="249"/>
      <c r="F135" s="249"/>
      <c r="G135" s="249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153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74" t="str">
        <f>C135</f>
        <v>nebo vybourání otvorů průřezové plochy přes 4 m2 v příčkách, včetně pomocného lešení o výšce podlahy do 1900 mm a pro zatížení do 1,5 kPa  (150 kg/m2),</v>
      </c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5" t="s">
        <v>316</v>
      </c>
      <c r="D136" s="158"/>
      <c r="E136" s="159">
        <v>20.245000000000001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155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5" t="s">
        <v>317</v>
      </c>
      <c r="D137" s="158"/>
      <c r="E137" s="159">
        <v>37.867400000000004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155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67">
        <v>39</v>
      </c>
      <c r="B138" s="168" t="s">
        <v>318</v>
      </c>
      <c r="C138" s="184" t="s">
        <v>319</v>
      </c>
      <c r="D138" s="169" t="s">
        <v>147</v>
      </c>
      <c r="E138" s="170">
        <v>1.764</v>
      </c>
      <c r="F138" s="171"/>
      <c r="G138" s="172">
        <f>ROUND(E138*F138,2)</f>
        <v>0</v>
      </c>
      <c r="H138" s="171">
        <v>29.37</v>
      </c>
      <c r="I138" s="172">
        <f>ROUND(E138*H138,2)</f>
        <v>51.81</v>
      </c>
      <c r="J138" s="171">
        <v>777.63</v>
      </c>
      <c r="K138" s="172">
        <f>ROUND(E138*J138,2)</f>
        <v>1371.74</v>
      </c>
      <c r="L138" s="172">
        <v>21</v>
      </c>
      <c r="M138" s="172">
        <f>G138*(1+L138/100)</f>
        <v>0</v>
      </c>
      <c r="N138" s="172">
        <v>1.2800000000000001E-3</v>
      </c>
      <c r="O138" s="172">
        <f>ROUND(E138*N138,2)</f>
        <v>0</v>
      </c>
      <c r="P138" s="172">
        <v>1.8</v>
      </c>
      <c r="Q138" s="172">
        <f>ROUND(E138*P138,2)</f>
        <v>3.18</v>
      </c>
      <c r="R138" s="172" t="s">
        <v>309</v>
      </c>
      <c r="S138" s="172" t="s">
        <v>149</v>
      </c>
      <c r="T138" s="173" t="s">
        <v>149</v>
      </c>
      <c r="U138" s="157">
        <v>1.52</v>
      </c>
      <c r="V138" s="157">
        <f>ROUND(E138*U138,2)</f>
        <v>2.68</v>
      </c>
      <c r="W138" s="157"/>
      <c r="X138" s="157" t="s">
        <v>150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151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 x14ac:dyDescent="0.2">
      <c r="A139" s="155"/>
      <c r="B139" s="156"/>
      <c r="C139" s="248" t="s">
        <v>320</v>
      </c>
      <c r="D139" s="249"/>
      <c r="E139" s="249"/>
      <c r="F139" s="249"/>
      <c r="G139" s="249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153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74" t="str">
        <f>C139</f>
        <v>nebo vybourání otvorů průřezové plochy přes 4 m2 ve zdivu nadzákladovém, včetně pomocného lešení o výšce podlahy do 1900 mm a pro zatížení do 1,5 kPa  (150 kg/m2)</v>
      </c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321</v>
      </c>
      <c r="D140" s="158"/>
      <c r="E140" s="159">
        <v>1.764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155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67">
        <v>40</v>
      </c>
      <c r="B141" s="168" t="s">
        <v>322</v>
      </c>
      <c r="C141" s="184" t="s">
        <v>323</v>
      </c>
      <c r="D141" s="169" t="s">
        <v>147</v>
      </c>
      <c r="E141" s="170">
        <v>9.49</v>
      </c>
      <c r="F141" s="171"/>
      <c r="G141" s="172">
        <f>ROUND(E141*F141,2)</f>
        <v>0</v>
      </c>
      <c r="H141" s="171">
        <v>0</v>
      </c>
      <c r="I141" s="172">
        <f>ROUND(E141*H141,2)</f>
        <v>0</v>
      </c>
      <c r="J141" s="171">
        <v>4230</v>
      </c>
      <c r="K141" s="172">
        <f>ROUND(E141*J141,2)</f>
        <v>40142.699999999997</v>
      </c>
      <c r="L141" s="172">
        <v>21</v>
      </c>
      <c r="M141" s="172">
        <f>G141*(1+L141/100)</f>
        <v>0</v>
      </c>
      <c r="N141" s="172">
        <v>0</v>
      </c>
      <c r="O141" s="172">
        <f>ROUND(E141*N141,2)</f>
        <v>0</v>
      </c>
      <c r="P141" s="172">
        <v>2.2000000000000002</v>
      </c>
      <c r="Q141" s="172">
        <f>ROUND(E141*P141,2)</f>
        <v>20.88</v>
      </c>
      <c r="R141" s="172" t="s">
        <v>309</v>
      </c>
      <c r="S141" s="172" t="s">
        <v>149</v>
      </c>
      <c r="T141" s="173" t="s">
        <v>149</v>
      </c>
      <c r="U141" s="157">
        <v>12.56</v>
      </c>
      <c r="V141" s="157">
        <f>ROUND(E141*U141,2)</f>
        <v>119.19</v>
      </c>
      <c r="W141" s="157"/>
      <c r="X141" s="157" t="s">
        <v>150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151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324</v>
      </c>
      <c r="D142" s="158"/>
      <c r="E142" s="159">
        <v>9.49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155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67">
        <v>41</v>
      </c>
      <c r="B143" s="168" t="s">
        <v>325</v>
      </c>
      <c r="C143" s="184" t="s">
        <v>326</v>
      </c>
      <c r="D143" s="169" t="s">
        <v>201</v>
      </c>
      <c r="E143" s="170">
        <v>6</v>
      </c>
      <c r="F143" s="171"/>
      <c r="G143" s="172">
        <f>ROUND(E143*F143,2)</f>
        <v>0</v>
      </c>
      <c r="H143" s="171">
        <v>0</v>
      </c>
      <c r="I143" s="172">
        <f>ROUND(E143*H143,2)</f>
        <v>0</v>
      </c>
      <c r="J143" s="171">
        <v>16.8</v>
      </c>
      <c r="K143" s="172">
        <f>ROUND(E143*J143,2)</f>
        <v>100.8</v>
      </c>
      <c r="L143" s="172">
        <v>21</v>
      </c>
      <c r="M143" s="172">
        <f>G143*(1+L143/100)</f>
        <v>0</v>
      </c>
      <c r="N143" s="172">
        <v>0</v>
      </c>
      <c r="O143" s="172">
        <f>ROUND(E143*N143,2)</f>
        <v>0</v>
      </c>
      <c r="P143" s="172">
        <v>0</v>
      </c>
      <c r="Q143" s="172">
        <f>ROUND(E143*P143,2)</f>
        <v>0</v>
      </c>
      <c r="R143" s="172" t="s">
        <v>309</v>
      </c>
      <c r="S143" s="172" t="s">
        <v>149</v>
      </c>
      <c r="T143" s="173" t="s">
        <v>149</v>
      </c>
      <c r="U143" s="157">
        <v>0.05</v>
      </c>
      <c r="V143" s="157">
        <f>ROUND(E143*U143,2)</f>
        <v>0.3</v>
      </c>
      <c r="W143" s="157"/>
      <c r="X143" s="157" t="s">
        <v>150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248" t="s">
        <v>327</v>
      </c>
      <c r="D144" s="249"/>
      <c r="E144" s="249"/>
      <c r="F144" s="249"/>
      <c r="G144" s="249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153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67">
        <v>42</v>
      </c>
      <c r="B145" s="168" t="s">
        <v>328</v>
      </c>
      <c r="C145" s="184" t="s">
        <v>329</v>
      </c>
      <c r="D145" s="169" t="s">
        <v>201</v>
      </c>
      <c r="E145" s="170">
        <v>1</v>
      </c>
      <c r="F145" s="171"/>
      <c r="G145" s="172">
        <f>ROUND(E145*F145,2)</f>
        <v>0</v>
      </c>
      <c r="H145" s="171">
        <v>0</v>
      </c>
      <c r="I145" s="172">
        <f>ROUND(E145*H145,2)</f>
        <v>0</v>
      </c>
      <c r="J145" s="171">
        <v>30.3</v>
      </c>
      <c r="K145" s="172">
        <f>ROUND(E145*J145,2)</f>
        <v>30.3</v>
      </c>
      <c r="L145" s="172">
        <v>21</v>
      </c>
      <c r="M145" s="172">
        <f>G145*(1+L145/100)</f>
        <v>0</v>
      </c>
      <c r="N145" s="172">
        <v>0</v>
      </c>
      <c r="O145" s="172">
        <f>ROUND(E145*N145,2)</f>
        <v>0</v>
      </c>
      <c r="P145" s="172">
        <v>0</v>
      </c>
      <c r="Q145" s="172">
        <f>ROUND(E145*P145,2)</f>
        <v>0</v>
      </c>
      <c r="R145" s="172" t="s">
        <v>309</v>
      </c>
      <c r="S145" s="172" t="s">
        <v>149</v>
      </c>
      <c r="T145" s="173" t="s">
        <v>149</v>
      </c>
      <c r="U145" s="157">
        <v>0.09</v>
      </c>
      <c r="V145" s="157">
        <f>ROUND(E145*U145,2)</f>
        <v>0.09</v>
      </c>
      <c r="W145" s="157"/>
      <c r="X145" s="157" t="s">
        <v>150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151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48" t="s">
        <v>327</v>
      </c>
      <c r="D146" s="249"/>
      <c r="E146" s="249"/>
      <c r="F146" s="249"/>
      <c r="G146" s="249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153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33.75" outlineLevel="1" x14ac:dyDescent="0.2">
      <c r="A147" s="167">
        <v>43</v>
      </c>
      <c r="B147" s="168" t="s">
        <v>330</v>
      </c>
      <c r="C147" s="184" t="s">
        <v>331</v>
      </c>
      <c r="D147" s="169" t="s">
        <v>207</v>
      </c>
      <c r="E147" s="170">
        <v>11.27</v>
      </c>
      <c r="F147" s="171"/>
      <c r="G147" s="172">
        <f>ROUND(E147*F147,2)</f>
        <v>0</v>
      </c>
      <c r="H147" s="171">
        <v>26.9</v>
      </c>
      <c r="I147" s="172">
        <f>ROUND(E147*H147,2)</f>
        <v>303.16000000000003</v>
      </c>
      <c r="J147" s="171">
        <v>352.6</v>
      </c>
      <c r="K147" s="172">
        <f>ROUND(E147*J147,2)</f>
        <v>3973.8</v>
      </c>
      <c r="L147" s="172">
        <v>21</v>
      </c>
      <c r="M147" s="172">
        <f>G147*(1+L147/100)</f>
        <v>0</v>
      </c>
      <c r="N147" s="172">
        <v>1.17E-3</v>
      </c>
      <c r="O147" s="172">
        <f>ROUND(E147*N147,2)</f>
        <v>0.01</v>
      </c>
      <c r="P147" s="172">
        <v>7.5999999999999998E-2</v>
      </c>
      <c r="Q147" s="172">
        <f>ROUND(E147*P147,2)</f>
        <v>0.86</v>
      </c>
      <c r="R147" s="172" t="s">
        <v>309</v>
      </c>
      <c r="S147" s="172" t="s">
        <v>149</v>
      </c>
      <c r="T147" s="173" t="s">
        <v>149</v>
      </c>
      <c r="U147" s="157">
        <v>0.94</v>
      </c>
      <c r="V147" s="157">
        <f>ROUND(E147*U147,2)</f>
        <v>10.59</v>
      </c>
      <c r="W147" s="157"/>
      <c r="X147" s="157" t="s">
        <v>150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151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5" t="s">
        <v>332</v>
      </c>
      <c r="D148" s="158"/>
      <c r="E148" s="159">
        <v>11.27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155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33.75" outlineLevel="1" x14ac:dyDescent="0.2">
      <c r="A149" s="167">
        <v>44</v>
      </c>
      <c r="B149" s="168" t="s">
        <v>333</v>
      </c>
      <c r="C149" s="184" t="s">
        <v>334</v>
      </c>
      <c r="D149" s="169" t="s">
        <v>207</v>
      </c>
      <c r="E149" s="170">
        <v>2.94</v>
      </c>
      <c r="F149" s="171"/>
      <c r="G149" s="172">
        <f>ROUND(E149*F149,2)</f>
        <v>0</v>
      </c>
      <c r="H149" s="171">
        <v>23</v>
      </c>
      <c r="I149" s="172">
        <f>ROUND(E149*H149,2)</f>
        <v>67.62</v>
      </c>
      <c r="J149" s="171">
        <v>270</v>
      </c>
      <c r="K149" s="172">
        <f>ROUND(E149*J149,2)</f>
        <v>793.8</v>
      </c>
      <c r="L149" s="172">
        <v>21</v>
      </c>
      <c r="M149" s="172">
        <f>G149*(1+L149/100)</f>
        <v>0</v>
      </c>
      <c r="N149" s="172">
        <v>1E-3</v>
      </c>
      <c r="O149" s="172">
        <f>ROUND(E149*N149,2)</f>
        <v>0</v>
      </c>
      <c r="P149" s="172">
        <v>6.3E-2</v>
      </c>
      <c r="Q149" s="172">
        <f>ROUND(E149*P149,2)</f>
        <v>0.19</v>
      </c>
      <c r="R149" s="172" t="s">
        <v>309</v>
      </c>
      <c r="S149" s="172" t="s">
        <v>149</v>
      </c>
      <c r="T149" s="173" t="s">
        <v>149</v>
      </c>
      <c r="U149" s="157">
        <v>0.71799999999999997</v>
      </c>
      <c r="V149" s="157">
        <f>ROUND(E149*U149,2)</f>
        <v>2.11</v>
      </c>
      <c r="W149" s="157"/>
      <c r="X149" s="157" t="s">
        <v>150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335</v>
      </c>
      <c r="D150" s="158"/>
      <c r="E150" s="159">
        <v>2.94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155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5">
        <v>45</v>
      </c>
      <c r="B151" s="176" t="s">
        <v>336</v>
      </c>
      <c r="C151" s="186" t="s">
        <v>337</v>
      </c>
      <c r="D151" s="177" t="s">
        <v>207</v>
      </c>
      <c r="E151" s="178">
        <v>4.1660000000000004</v>
      </c>
      <c r="F151" s="179"/>
      <c r="G151" s="180">
        <f>ROUND(E151*F151,2)</f>
        <v>0</v>
      </c>
      <c r="H151" s="179">
        <v>18.89</v>
      </c>
      <c r="I151" s="180">
        <f>ROUND(E151*H151,2)</f>
        <v>78.7</v>
      </c>
      <c r="J151" s="179">
        <v>121.61</v>
      </c>
      <c r="K151" s="180">
        <f>ROUND(E151*J151,2)</f>
        <v>506.63</v>
      </c>
      <c r="L151" s="180">
        <v>21</v>
      </c>
      <c r="M151" s="180">
        <f>G151*(1+L151/100)</f>
        <v>0</v>
      </c>
      <c r="N151" s="180">
        <v>8.1999999999999998E-4</v>
      </c>
      <c r="O151" s="180">
        <f>ROUND(E151*N151,2)</f>
        <v>0</v>
      </c>
      <c r="P151" s="180">
        <v>5.5E-2</v>
      </c>
      <c r="Q151" s="180">
        <f>ROUND(E151*P151,2)</f>
        <v>0.23</v>
      </c>
      <c r="R151" s="180" t="s">
        <v>309</v>
      </c>
      <c r="S151" s="180" t="s">
        <v>149</v>
      </c>
      <c r="T151" s="181" t="s">
        <v>149</v>
      </c>
      <c r="U151" s="157">
        <v>0.32</v>
      </c>
      <c r="V151" s="157">
        <f>ROUND(E151*U151,2)</f>
        <v>1.33</v>
      </c>
      <c r="W151" s="157"/>
      <c r="X151" s="157" t="s">
        <v>150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151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67">
        <v>46</v>
      </c>
      <c r="B152" s="168" t="s">
        <v>338</v>
      </c>
      <c r="C152" s="184" t="s">
        <v>339</v>
      </c>
      <c r="D152" s="169" t="s">
        <v>218</v>
      </c>
      <c r="E152" s="170">
        <v>0.5</v>
      </c>
      <c r="F152" s="171"/>
      <c r="G152" s="172">
        <f>ROUND(E152*F152,2)</f>
        <v>0</v>
      </c>
      <c r="H152" s="171">
        <v>777.53</v>
      </c>
      <c r="I152" s="172">
        <f>ROUND(E152*H152,2)</f>
        <v>388.77</v>
      </c>
      <c r="J152" s="171">
        <v>1282.47</v>
      </c>
      <c r="K152" s="172">
        <f>ROUND(E152*J152,2)</f>
        <v>641.24</v>
      </c>
      <c r="L152" s="172">
        <v>21</v>
      </c>
      <c r="M152" s="172">
        <f>G152*(1+L152/100)</f>
        <v>0</v>
      </c>
      <c r="N152" s="172">
        <v>0</v>
      </c>
      <c r="O152" s="172">
        <f>ROUND(E152*N152,2)</f>
        <v>0</v>
      </c>
      <c r="P152" s="172">
        <v>3.14E-3</v>
      </c>
      <c r="Q152" s="172">
        <f>ROUND(E152*P152,2)</f>
        <v>0</v>
      </c>
      <c r="R152" s="172" t="s">
        <v>309</v>
      </c>
      <c r="S152" s="172" t="s">
        <v>149</v>
      </c>
      <c r="T152" s="173" t="s">
        <v>149</v>
      </c>
      <c r="U152" s="157">
        <v>2.5</v>
      </c>
      <c r="V152" s="157">
        <f>ROUND(E152*U152,2)</f>
        <v>1.25</v>
      </c>
      <c r="W152" s="157"/>
      <c r="X152" s="157" t="s">
        <v>150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151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5" t="s">
        <v>340</v>
      </c>
      <c r="D153" s="158"/>
      <c r="E153" s="159">
        <v>0.5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155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67">
        <v>47</v>
      </c>
      <c r="B154" s="168" t="s">
        <v>341</v>
      </c>
      <c r="C154" s="184" t="s">
        <v>342</v>
      </c>
      <c r="D154" s="169" t="s">
        <v>218</v>
      </c>
      <c r="E154" s="170">
        <v>0.5</v>
      </c>
      <c r="F154" s="171"/>
      <c r="G154" s="172">
        <f>ROUND(E154*F154,2)</f>
        <v>0</v>
      </c>
      <c r="H154" s="171">
        <v>1025.5899999999999</v>
      </c>
      <c r="I154" s="172">
        <f>ROUND(E154*H154,2)</f>
        <v>512.79999999999995</v>
      </c>
      <c r="J154" s="171">
        <v>2014.41</v>
      </c>
      <c r="K154" s="172">
        <f>ROUND(E154*J154,2)</f>
        <v>1007.21</v>
      </c>
      <c r="L154" s="172">
        <v>21</v>
      </c>
      <c r="M154" s="172">
        <f>G154*(1+L154/100)</f>
        <v>0</v>
      </c>
      <c r="N154" s="172">
        <v>0</v>
      </c>
      <c r="O154" s="172">
        <f>ROUND(E154*N154,2)</f>
        <v>0</v>
      </c>
      <c r="P154" s="172">
        <v>3.3169999999999998E-2</v>
      </c>
      <c r="Q154" s="172">
        <f>ROUND(E154*P154,2)</f>
        <v>0.02</v>
      </c>
      <c r="R154" s="172" t="s">
        <v>309</v>
      </c>
      <c r="S154" s="172" t="s">
        <v>149</v>
      </c>
      <c r="T154" s="173" t="s">
        <v>149</v>
      </c>
      <c r="U154" s="157">
        <v>3.9</v>
      </c>
      <c r="V154" s="157">
        <f>ROUND(E154*U154,2)</f>
        <v>1.95</v>
      </c>
      <c r="W154" s="157"/>
      <c r="X154" s="157" t="s">
        <v>150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151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5" t="s">
        <v>343</v>
      </c>
      <c r="D155" s="158"/>
      <c r="E155" s="159">
        <v>0.5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155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3.75" outlineLevel="1" x14ac:dyDescent="0.2">
      <c r="A156" s="167">
        <v>48</v>
      </c>
      <c r="B156" s="168" t="s">
        <v>344</v>
      </c>
      <c r="C156" s="184" t="s">
        <v>345</v>
      </c>
      <c r="D156" s="169" t="s">
        <v>201</v>
      </c>
      <c r="E156" s="170">
        <v>3</v>
      </c>
      <c r="F156" s="171"/>
      <c r="G156" s="172">
        <f>ROUND(E156*F156,2)</f>
        <v>0</v>
      </c>
      <c r="H156" s="171">
        <v>30.6</v>
      </c>
      <c r="I156" s="172">
        <f>ROUND(E156*H156,2)</f>
        <v>91.8</v>
      </c>
      <c r="J156" s="171">
        <v>691.4</v>
      </c>
      <c r="K156" s="172">
        <f>ROUND(E156*J156,2)</f>
        <v>2074.1999999999998</v>
      </c>
      <c r="L156" s="172">
        <v>21</v>
      </c>
      <c r="M156" s="172">
        <f>G156*(1+L156/100)</f>
        <v>0</v>
      </c>
      <c r="N156" s="172">
        <v>1.33E-3</v>
      </c>
      <c r="O156" s="172">
        <f>ROUND(E156*N156,2)</f>
        <v>0</v>
      </c>
      <c r="P156" s="172">
        <v>0.27600000000000002</v>
      </c>
      <c r="Q156" s="172">
        <f>ROUND(E156*P156,2)</f>
        <v>0.83</v>
      </c>
      <c r="R156" s="172" t="s">
        <v>309</v>
      </c>
      <c r="S156" s="172" t="s">
        <v>149</v>
      </c>
      <c r="T156" s="173" t="s">
        <v>149</v>
      </c>
      <c r="U156" s="157">
        <v>2.02</v>
      </c>
      <c r="V156" s="157">
        <f>ROUND(E156*U156,2)</f>
        <v>6.06</v>
      </c>
      <c r="W156" s="157"/>
      <c r="X156" s="157" t="s">
        <v>150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151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248" t="s">
        <v>346</v>
      </c>
      <c r="D157" s="249"/>
      <c r="E157" s="249"/>
      <c r="F157" s="249"/>
      <c r="G157" s="249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153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257" t="s">
        <v>347</v>
      </c>
      <c r="D158" s="258"/>
      <c r="E158" s="258"/>
      <c r="F158" s="258"/>
      <c r="G158" s="258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221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5" t="s">
        <v>348</v>
      </c>
      <c r="D159" s="158"/>
      <c r="E159" s="159">
        <v>3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155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67">
        <v>49</v>
      </c>
      <c r="B160" s="168" t="s">
        <v>349</v>
      </c>
      <c r="C160" s="184" t="s">
        <v>350</v>
      </c>
      <c r="D160" s="169" t="s">
        <v>201</v>
      </c>
      <c r="E160" s="170">
        <v>2</v>
      </c>
      <c r="F160" s="171"/>
      <c r="G160" s="172">
        <f>ROUND(E160*F160,2)</f>
        <v>0</v>
      </c>
      <c r="H160" s="171">
        <v>11.3</v>
      </c>
      <c r="I160" s="172">
        <f>ROUND(E160*H160,2)</f>
        <v>22.6</v>
      </c>
      <c r="J160" s="171">
        <v>286.7</v>
      </c>
      <c r="K160" s="172">
        <f>ROUND(E160*J160,2)</f>
        <v>573.4</v>
      </c>
      <c r="L160" s="172">
        <v>21</v>
      </c>
      <c r="M160" s="172">
        <f>G160*(1+L160/100)</f>
        <v>0</v>
      </c>
      <c r="N160" s="172">
        <v>4.8999999999999998E-4</v>
      </c>
      <c r="O160" s="172">
        <f>ROUND(E160*N160,2)</f>
        <v>0</v>
      </c>
      <c r="P160" s="172">
        <v>4.9000000000000002E-2</v>
      </c>
      <c r="Q160" s="172">
        <f>ROUND(E160*P160,2)</f>
        <v>0.1</v>
      </c>
      <c r="R160" s="172" t="s">
        <v>309</v>
      </c>
      <c r="S160" s="172" t="s">
        <v>149</v>
      </c>
      <c r="T160" s="173" t="s">
        <v>149</v>
      </c>
      <c r="U160" s="157">
        <v>0.83199999999999996</v>
      </c>
      <c r="V160" s="157">
        <f>ROUND(E160*U160,2)</f>
        <v>1.66</v>
      </c>
      <c r="W160" s="157"/>
      <c r="X160" s="157" t="s">
        <v>150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151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259" t="s">
        <v>347</v>
      </c>
      <c r="D161" s="260"/>
      <c r="E161" s="260"/>
      <c r="F161" s="260"/>
      <c r="G161" s="260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221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351</v>
      </c>
      <c r="D162" s="158"/>
      <c r="E162" s="159">
        <v>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155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67">
        <v>50</v>
      </c>
      <c r="B163" s="168" t="s">
        <v>352</v>
      </c>
      <c r="C163" s="184" t="s">
        <v>353</v>
      </c>
      <c r="D163" s="169" t="s">
        <v>207</v>
      </c>
      <c r="E163" s="170">
        <v>66.1892</v>
      </c>
      <c r="F163" s="171"/>
      <c r="G163" s="172">
        <f>ROUND(E163*F163,2)</f>
        <v>0</v>
      </c>
      <c r="H163" s="171">
        <v>0</v>
      </c>
      <c r="I163" s="172">
        <f>ROUND(E163*H163,2)</f>
        <v>0</v>
      </c>
      <c r="J163" s="171">
        <v>87.6</v>
      </c>
      <c r="K163" s="172">
        <f>ROUND(E163*J163,2)</f>
        <v>5798.17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4.5999999999999999E-2</v>
      </c>
      <c r="Q163" s="172">
        <f>ROUND(E163*P163,2)</f>
        <v>3.04</v>
      </c>
      <c r="R163" s="172" t="s">
        <v>309</v>
      </c>
      <c r="S163" s="172" t="s">
        <v>149</v>
      </c>
      <c r="T163" s="173" t="s">
        <v>149</v>
      </c>
      <c r="U163" s="157">
        <v>0.26</v>
      </c>
      <c r="V163" s="157">
        <f>ROUND(E163*U163,2)</f>
        <v>17.21</v>
      </c>
      <c r="W163" s="157"/>
      <c r="X163" s="157" t="s">
        <v>150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5" t="s">
        <v>354</v>
      </c>
      <c r="D164" s="158"/>
      <c r="E164" s="159">
        <v>18.094999999999999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155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355</v>
      </c>
      <c r="D165" s="158"/>
      <c r="E165" s="159">
        <v>7.83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155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356</v>
      </c>
      <c r="D166" s="158"/>
      <c r="E166" s="159">
        <v>6.375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155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5" t="s">
        <v>357</v>
      </c>
      <c r="D167" s="158"/>
      <c r="E167" s="159">
        <v>18.12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155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5" t="s">
        <v>358</v>
      </c>
      <c r="D168" s="158"/>
      <c r="E168" s="159">
        <v>10.074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155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5" t="s">
        <v>359</v>
      </c>
      <c r="D169" s="158"/>
      <c r="E169" s="159">
        <v>5.6951999999999998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155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1" x14ac:dyDescent="0.2">
      <c r="A170" s="167">
        <v>51</v>
      </c>
      <c r="B170" s="168" t="s">
        <v>360</v>
      </c>
      <c r="C170" s="184" t="s">
        <v>361</v>
      </c>
      <c r="D170" s="169" t="s">
        <v>207</v>
      </c>
      <c r="E170" s="170">
        <v>66.1892</v>
      </c>
      <c r="F170" s="171"/>
      <c r="G170" s="172">
        <f>ROUND(E170*F170,2)</f>
        <v>0</v>
      </c>
      <c r="H170" s="171">
        <v>0</v>
      </c>
      <c r="I170" s="172">
        <f>ROUND(E170*H170,2)</f>
        <v>0</v>
      </c>
      <c r="J170" s="171">
        <v>74.099999999999994</v>
      </c>
      <c r="K170" s="172">
        <f>ROUND(E170*J170,2)</f>
        <v>4904.62</v>
      </c>
      <c r="L170" s="172">
        <v>21</v>
      </c>
      <c r="M170" s="172">
        <f>G170*(1+L170/100)</f>
        <v>0</v>
      </c>
      <c r="N170" s="172">
        <v>0</v>
      </c>
      <c r="O170" s="172">
        <f>ROUND(E170*N170,2)</f>
        <v>0</v>
      </c>
      <c r="P170" s="172">
        <v>1.4E-2</v>
      </c>
      <c r="Q170" s="172">
        <f>ROUND(E170*P170,2)</f>
        <v>0.93</v>
      </c>
      <c r="R170" s="172" t="s">
        <v>309</v>
      </c>
      <c r="S170" s="172" t="s">
        <v>149</v>
      </c>
      <c r="T170" s="173" t="s">
        <v>149</v>
      </c>
      <c r="U170" s="157">
        <v>0.22</v>
      </c>
      <c r="V170" s="157">
        <f>ROUND(E170*U170,2)</f>
        <v>14.56</v>
      </c>
      <c r="W170" s="157"/>
      <c r="X170" s="157" t="s">
        <v>150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5" t="s">
        <v>362</v>
      </c>
      <c r="D171" s="158"/>
      <c r="E171" s="159">
        <v>66.1892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155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67">
        <v>52</v>
      </c>
      <c r="B172" s="168" t="s">
        <v>363</v>
      </c>
      <c r="C172" s="184" t="s">
        <v>364</v>
      </c>
      <c r="D172" s="169" t="s">
        <v>207</v>
      </c>
      <c r="E172" s="170">
        <v>32.926000000000002</v>
      </c>
      <c r="F172" s="171"/>
      <c r="G172" s="172">
        <f>ROUND(E172*F172,2)</f>
        <v>0</v>
      </c>
      <c r="H172" s="171">
        <v>0</v>
      </c>
      <c r="I172" s="172">
        <f>ROUND(E172*H172,2)</f>
        <v>0</v>
      </c>
      <c r="J172" s="171">
        <v>178</v>
      </c>
      <c r="K172" s="172">
        <f>ROUND(E172*J172,2)</f>
        <v>5860.83</v>
      </c>
      <c r="L172" s="172">
        <v>21</v>
      </c>
      <c r="M172" s="172">
        <f>G172*(1+L172/100)</f>
        <v>0</v>
      </c>
      <c r="N172" s="172">
        <v>0</v>
      </c>
      <c r="O172" s="172">
        <f>ROUND(E172*N172,2)</f>
        <v>0</v>
      </c>
      <c r="P172" s="172">
        <v>6.8000000000000005E-2</v>
      </c>
      <c r="Q172" s="172">
        <f>ROUND(E172*P172,2)</f>
        <v>2.2400000000000002</v>
      </c>
      <c r="R172" s="172" t="s">
        <v>309</v>
      </c>
      <c r="S172" s="172" t="s">
        <v>149</v>
      </c>
      <c r="T172" s="173" t="s">
        <v>149</v>
      </c>
      <c r="U172" s="157">
        <v>0.48</v>
      </c>
      <c r="V172" s="157">
        <f>ROUND(E172*U172,2)</f>
        <v>15.8</v>
      </c>
      <c r="W172" s="157"/>
      <c r="X172" s="157" t="s">
        <v>150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248" t="s">
        <v>365</v>
      </c>
      <c r="D173" s="249"/>
      <c r="E173" s="249"/>
      <c r="F173" s="249"/>
      <c r="G173" s="249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153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5" t="s">
        <v>366</v>
      </c>
      <c r="D174" s="158"/>
      <c r="E174" s="159">
        <v>13.94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155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5" t="s">
        <v>367</v>
      </c>
      <c r="D175" s="158"/>
      <c r="E175" s="159">
        <v>17.335999999999999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155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368</v>
      </c>
      <c r="D176" s="158"/>
      <c r="E176" s="159">
        <v>1.65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155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x14ac:dyDescent="0.2">
      <c r="A177" s="161" t="s">
        <v>143</v>
      </c>
      <c r="B177" s="162" t="s">
        <v>82</v>
      </c>
      <c r="C177" s="183" t="s">
        <v>83</v>
      </c>
      <c r="D177" s="163"/>
      <c r="E177" s="164"/>
      <c r="F177" s="165"/>
      <c r="G177" s="165">
        <f>SUMIF(AG178:AG179,"&lt;&gt;NOR",G178:G179)</f>
        <v>0</v>
      </c>
      <c r="H177" s="165"/>
      <c r="I177" s="165">
        <f>SUM(I178:I179)</f>
        <v>0</v>
      </c>
      <c r="J177" s="165"/>
      <c r="K177" s="165">
        <f>SUM(K178:K179)</f>
        <v>39208.639999999999</v>
      </c>
      <c r="L177" s="165"/>
      <c r="M177" s="165">
        <f>SUM(M178:M179)</f>
        <v>0</v>
      </c>
      <c r="N177" s="165"/>
      <c r="O177" s="165">
        <f>SUM(O178:O179)</f>
        <v>0</v>
      </c>
      <c r="P177" s="165"/>
      <c r="Q177" s="165">
        <f>SUM(Q178:Q179)</f>
        <v>0</v>
      </c>
      <c r="R177" s="165"/>
      <c r="S177" s="165"/>
      <c r="T177" s="166"/>
      <c r="U177" s="160"/>
      <c r="V177" s="160">
        <f>SUM(V178:V179)</f>
        <v>96.58</v>
      </c>
      <c r="W177" s="160"/>
      <c r="X177" s="160"/>
      <c r="AG177" t="s">
        <v>144</v>
      </c>
    </row>
    <row r="178" spans="1:60" ht="33.75" outlineLevel="1" x14ac:dyDescent="0.2">
      <c r="A178" s="167">
        <v>53</v>
      </c>
      <c r="B178" s="168" t="s">
        <v>369</v>
      </c>
      <c r="C178" s="184" t="s">
        <v>370</v>
      </c>
      <c r="D178" s="169" t="s">
        <v>183</v>
      </c>
      <c r="E178" s="170">
        <v>102.90980999999999</v>
      </c>
      <c r="F178" s="171"/>
      <c r="G178" s="172">
        <f>ROUND(E178*F178,2)</f>
        <v>0</v>
      </c>
      <c r="H178" s="171">
        <v>0</v>
      </c>
      <c r="I178" s="172">
        <f>ROUND(E178*H178,2)</f>
        <v>0</v>
      </c>
      <c r="J178" s="171">
        <v>381</v>
      </c>
      <c r="K178" s="172">
        <f>ROUND(E178*J178,2)</f>
        <v>39208.639999999999</v>
      </c>
      <c r="L178" s="172">
        <v>21</v>
      </c>
      <c r="M178" s="172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2" t="s">
        <v>188</v>
      </c>
      <c r="S178" s="172" t="s">
        <v>149</v>
      </c>
      <c r="T178" s="173" t="s">
        <v>149</v>
      </c>
      <c r="U178" s="157">
        <v>0.9385</v>
      </c>
      <c r="V178" s="157">
        <f>ROUND(E178*U178,2)</f>
        <v>96.58</v>
      </c>
      <c r="W178" s="157"/>
      <c r="X178" s="157" t="s">
        <v>371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372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48" t="s">
        <v>373</v>
      </c>
      <c r="D179" s="249"/>
      <c r="E179" s="249"/>
      <c r="F179" s="249"/>
      <c r="G179" s="249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153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161" t="s">
        <v>143</v>
      </c>
      <c r="B180" s="162" t="s">
        <v>84</v>
      </c>
      <c r="C180" s="183" t="s">
        <v>85</v>
      </c>
      <c r="D180" s="163"/>
      <c r="E180" s="164"/>
      <c r="F180" s="165"/>
      <c r="G180" s="165">
        <f>SUMIF(AG181:AG228,"&lt;&gt;NOR",G181:G228)</f>
        <v>0</v>
      </c>
      <c r="H180" s="165"/>
      <c r="I180" s="165">
        <f>SUM(I181:I228)</f>
        <v>44242.35</v>
      </c>
      <c r="J180" s="165"/>
      <c r="K180" s="165">
        <f>SUM(K181:K228)</f>
        <v>366251.56999999995</v>
      </c>
      <c r="L180" s="165"/>
      <c r="M180" s="165">
        <f>SUM(M181:M228)</f>
        <v>0</v>
      </c>
      <c r="N180" s="165"/>
      <c r="O180" s="165">
        <f>SUM(O181:O228)</f>
        <v>0.17</v>
      </c>
      <c r="P180" s="165"/>
      <c r="Q180" s="165">
        <f>SUM(Q181:Q228)</f>
        <v>0.92</v>
      </c>
      <c r="R180" s="165"/>
      <c r="S180" s="165"/>
      <c r="T180" s="166"/>
      <c r="U180" s="160"/>
      <c r="V180" s="160">
        <f>SUM(V181:V228)</f>
        <v>77.490000000000009</v>
      </c>
      <c r="W180" s="160"/>
      <c r="X180" s="160"/>
      <c r="AG180" t="s">
        <v>144</v>
      </c>
    </row>
    <row r="181" spans="1:60" ht="22.5" outlineLevel="1" x14ac:dyDescent="0.2">
      <c r="A181" s="167">
        <v>54</v>
      </c>
      <c r="B181" s="168" t="s">
        <v>374</v>
      </c>
      <c r="C181" s="184" t="s">
        <v>375</v>
      </c>
      <c r="D181" s="169" t="s">
        <v>207</v>
      </c>
      <c r="E181" s="170">
        <v>54.932000000000002</v>
      </c>
      <c r="F181" s="171"/>
      <c r="G181" s="172">
        <f>ROUND(E181*F181,2)</f>
        <v>0</v>
      </c>
      <c r="H181" s="171">
        <v>47.8</v>
      </c>
      <c r="I181" s="172">
        <f>ROUND(E181*H181,2)</f>
        <v>2625.75</v>
      </c>
      <c r="J181" s="171">
        <v>168.2</v>
      </c>
      <c r="K181" s="172">
        <f>ROUND(E181*J181,2)</f>
        <v>9239.56</v>
      </c>
      <c r="L181" s="172">
        <v>21</v>
      </c>
      <c r="M181" s="172">
        <f>G181*(1+L181/100)</f>
        <v>0</v>
      </c>
      <c r="N181" s="172">
        <v>8.0000000000000007E-5</v>
      </c>
      <c r="O181" s="172">
        <f>ROUND(E181*N181,2)</f>
        <v>0</v>
      </c>
      <c r="P181" s="172">
        <v>0</v>
      </c>
      <c r="Q181" s="172">
        <f>ROUND(E181*P181,2)</f>
        <v>0</v>
      </c>
      <c r="R181" s="172" t="s">
        <v>376</v>
      </c>
      <c r="S181" s="172" t="s">
        <v>149</v>
      </c>
      <c r="T181" s="173" t="s">
        <v>149</v>
      </c>
      <c r="U181" s="157">
        <v>0.34</v>
      </c>
      <c r="V181" s="157">
        <f>ROUND(E181*U181,2)</f>
        <v>18.68</v>
      </c>
      <c r="W181" s="157"/>
      <c r="X181" s="157" t="s">
        <v>150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151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5" t="s">
        <v>377</v>
      </c>
      <c r="D182" s="158"/>
      <c r="E182" s="159">
        <v>54.932000000000002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155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5">
        <v>55</v>
      </c>
      <c r="B183" s="176" t="s">
        <v>378</v>
      </c>
      <c r="C183" s="186" t="s">
        <v>379</v>
      </c>
      <c r="D183" s="177" t="s">
        <v>207</v>
      </c>
      <c r="E183" s="178">
        <v>94.9</v>
      </c>
      <c r="F183" s="179"/>
      <c r="G183" s="180">
        <f>ROUND(E183*F183,2)</f>
        <v>0</v>
      </c>
      <c r="H183" s="179">
        <v>0</v>
      </c>
      <c r="I183" s="180">
        <f>ROUND(E183*H183,2)</f>
        <v>0</v>
      </c>
      <c r="J183" s="179">
        <v>18.8</v>
      </c>
      <c r="K183" s="180">
        <f>ROUND(E183*J183,2)</f>
        <v>1784.12</v>
      </c>
      <c r="L183" s="180">
        <v>21</v>
      </c>
      <c r="M183" s="180">
        <f>G183*(1+L183/100)</f>
        <v>0</v>
      </c>
      <c r="N183" s="180">
        <v>0</v>
      </c>
      <c r="O183" s="180">
        <f>ROUND(E183*N183,2)</f>
        <v>0</v>
      </c>
      <c r="P183" s="180">
        <v>9.7400000000000004E-3</v>
      </c>
      <c r="Q183" s="180">
        <f>ROUND(E183*P183,2)</f>
        <v>0.92</v>
      </c>
      <c r="R183" s="180" t="s">
        <v>376</v>
      </c>
      <c r="S183" s="180" t="s">
        <v>149</v>
      </c>
      <c r="T183" s="181" t="s">
        <v>149</v>
      </c>
      <c r="U183" s="157">
        <v>4.3999999999999997E-2</v>
      </c>
      <c r="V183" s="157">
        <f>ROUND(E183*U183,2)</f>
        <v>4.18</v>
      </c>
      <c r="W183" s="157"/>
      <c r="X183" s="157" t="s">
        <v>150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151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67">
        <v>56</v>
      </c>
      <c r="B184" s="168" t="s">
        <v>380</v>
      </c>
      <c r="C184" s="184" t="s">
        <v>381</v>
      </c>
      <c r="D184" s="169" t="s">
        <v>207</v>
      </c>
      <c r="E184" s="170">
        <v>138.72200000000001</v>
      </c>
      <c r="F184" s="171"/>
      <c r="G184" s="172">
        <f>ROUND(E184*F184,2)</f>
        <v>0</v>
      </c>
      <c r="H184" s="171">
        <v>300</v>
      </c>
      <c r="I184" s="172">
        <f>ROUND(E184*H184,2)</f>
        <v>41616.6</v>
      </c>
      <c r="J184" s="171">
        <v>330</v>
      </c>
      <c r="K184" s="172">
        <f>ROUND(E184*J184,2)</f>
        <v>45778.26</v>
      </c>
      <c r="L184" s="172">
        <v>21</v>
      </c>
      <c r="M184" s="172">
        <f>G184*(1+L184/100)</f>
        <v>0</v>
      </c>
      <c r="N184" s="172">
        <v>1.2600000000000001E-3</v>
      </c>
      <c r="O184" s="172">
        <f>ROUND(E184*N184,2)</f>
        <v>0.17</v>
      </c>
      <c r="P184" s="172">
        <v>0</v>
      </c>
      <c r="Q184" s="172">
        <f>ROUND(E184*P184,2)</f>
        <v>0</v>
      </c>
      <c r="R184" s="172" t="s">
        <v>376</v>
      </c>
      <c r="S184" s="172" t="s">
        <v>149</v>
      </c>
      <c r="T184" s="173" t="s">
        <v>291</v>
      </c>
      <c r="U184" s="157">
        <v>0.39</v>
      </c>
      <c r="V184" s="157">
        <f>ROUND(E184*U184,2)</f>
        <v>54.1</v>
      </c>
      <c r="W184" s="157"/>
      <c r="X184" s="157" t="s">
        <v>150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151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5" t="s">
        <v>382</v>
      </c>
      <c r="D185" s="158"/>
      <c r="E185" s="159">
        <v>54.932000000000002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155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5" t="s">
        <v>383</v>
      </c>
      <c r="D186" s="158"/>
      <c r="E186" s="159">
        <v>83.79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155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67">
        <v>57</v>
      </c>
      <c r="B187" s="168" t="s">
        <v>384</v>
      </c>
      <c r="C187" s="184" t="s">
        <v>385</v>
      </c>
      <c r="D187" s="169" t="s">
        <v>386</v>
      </c>
      <c r="E187" s="170">
        <v>93.92</v>
      </c>
      <c r="F187" s="171"/>
      <c r="G187" s="172">
        <f>ROUND(E187*F187,2)</f>
        <v>0</v>
      </c>
      <c r="H187" s="171">
        <v>0</v>
      </c>
      <c r="I187" s="172">
        <f>ROUND(E187*H187,2)</f>
        <v>0</v>
      </c>
      <c r="J187" s="171">
        <v>750</v>
      </c>
      <c r="K187" s="172">
        <f>ROUND(E187*J187,2)</f>
        <v>70440</v>
      </c>
      <c r="L187" s="172">
        <v>21</v>
      </c>
      <c r="M187" s="172">
        <f>G187*(1+L187/100)</f>
        <v>0</v>
      </c>
      <c r="N187" s="172">
        <v>0</v>
      </c>
      <c r="O187" s="172">
        <f>ROUND(E187*N187,2)</f>
        <v>0</v>
      </c>
      <c r="P187" s="172">
        <v>0</v>
      </c>
      <c r="Q187" s="172">
        <f>ROUND(E187*P187,2)</f>
        <v>0</v>
      </c>
      <c r="R187" s="172"/>
      <c r="S187" s="172" t="s">
        <v>290</v>
      </c>
      <c r="T187" s="173" t="s">
        <v>291</v>
      </c>
      <c r="U187" s="157">
        <v>0</v>
      </c>
      <c r="V187" s="157">
        <f>ROUND(E187*U187,2)</f>
        <v>0</v>
      </c>
      <c r="W187" s="157"/>
      <c r="X187" s="157" t="s">
        <v>150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151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387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155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5" t="s">
        <v>388</v>
      </c>
      <c r="D189" s="158"/>
      <c r="E189" s="159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155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5" t="s">
        <v>389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155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5" t="s">
        <v>390</v>
      </c>
      <c r="D191" s="158"/>
      <c r="E191" s="159">
        <v>45.32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155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5" t="s">
        <v>391</v>
      </c>
      <c r="D192" s="158"/>
      <c r="E192" s="159">
        <v>48.6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155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67">
        <v>58</v>
      </c>
      <c r="B193" s="168" t="s">
        <v>392</v>
      </c>
      <c r="C193" s="184" t="s">
        <v>393</v>
      </c>
      <c r="D193" s="169" t="s">
        <v>386</v>
      </c>
      <c r="E193" s="170">
        <v>52.735999999999997</v>
      </c>
      <c r="F193" s="171"/>
      <c r="G193" s="172">
        <f>ROUND(E193*F193,2)</f>
        <v>0</v>
      </c>
      <c r="H193" s="171">
        <v>0</v>
      </c>
      <c r="I193" s="172">
        <f>ROUND(E193*H193,2)</f>
        <v>0</v>
      </c>
      <c r="J193" s="171">
        <v>550</v>
      </c>
      <c r="K193" s="172">
        <f>ROUND(E193*J193,2)</f>
        <v>29004.799999999999</v>
      </c>
      <c r="L193" s="172">
        <v>21</v>
      </c>
      <c r="M193" s="172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2"/>
      <c r="S193" s="172" t="s">
        <v>290</v>
      </c>
      <c r="T193" s="173" t="s">
        <v>291</v>
      </c>
      <c r="U193" s="157">
        <v>0</v>
      </c>
      <c r="V193" s="157">
        <f>ROUND(E193*U193,2)</f>
        <v>0</v>
      </c>
      <c r="W193" s="157"/>
      <c r="X193" s="157" t="s">
        <v>150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151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5" t="s">
        <v>394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155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5" t="s">
        <v>395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155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5" t="s">
        <v>396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155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5" t="s">
        <v>397</v>
      </c>
      <c r="D197" s="158"/>
      <c r="E197" s="159">
        <v>52.735999999999997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155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67">
        <v>59</v>
      </c>
      <c r="B198" s="168" t="s">
        <v>398</v>
      </c>
      <c r="C198" s="184" t="s">
        <v>399</v>
      </c>
      <c r="D198" s="169" t="s">
        <v>386</v>
      </c>
      <c r="E198" s="170">
        <v>52.735999999999997</v>
      </c>
      <c r="F198" s="171"/>
      <c r="G198" s="172">
        <f>ROUND(E198*F198,2)</f>
        <v>0</v>
      </c>
      <c r="H198" s="171">
        <v>0</v>
      </c>
      <c r="I198" s="172">
        <f>ROUND(E198*H198,2)</f>
        <v>0</v>
      </c>
      <c r="J198" s="171">
        <v>360</v>
      </c>
      <c r="K198" s="172">
        <f>ROUND(E198*J198,2)</f>
        <v>18984.96</v>
      </c>
      <c r="L198" s="172">
        <v>21</v>
      </c>
      <c r="M198" s="172">
        <f>G198*(1+L198/100)</f>
        <v>0</v>
      </c>
      <c r="N198" s="172">
        <v>0</v>
      </c>
      <c r="O198" s="172">
        <f>ROUND(E198*N198,2)</f>
        <v>0</v>
      </c>
      <c r="P198" s="172">
        <v>0</v>
      </c>
      <c r="Q198" s="172">
        <f>ROUND(E198*P198,2)</f>
        <v>0</v>
      </c>
      <c r="R198" s="172"/>
      <c r="S198" s="172" t="s">
        <v>290</v>
      </c>
      <c r="T198" s="173" t="s">
        <v>291</v>
      </c>
      <c r="U198" s="157">
        <v>0.01</v>
      </c>
      <c r="V198" s="157">
        <f>ROUND(E198*U198,2)</f>
        <v>0.53</v>
      </c>
      <c r="W198" s="157"/>
      <c r="X198" s="157" t="s">
        <v>150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151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55"/>
      <c r="B199" s="156"/>
      <c r="C199" s="185" t="s">
        <v>400</v>
      </c>
      <c r="D199" s="158"/>
      <c r="E199" s="159">
        <v>52.735999999999997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155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5" t="s">
        <v>401</v>
      </c>
      <c r="D200" s="158"/>
      <c r="E200" s="159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155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5" t="s">
        <v>402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155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67">
        <v>60</v>
      </c>
      <c r="B202" s="168" t="s">
        <v>403</v>
      </c>
      <c r="C202" s="184" t="s">
        <v>404</v>
      </c>
      <c r="D202" s="169" t="s">
        <v>405</v>
      </c>
      <c r="E202" s="170">
        <v>16.190000000000001</v>
      </c>
      <c r="F202" s="171"/>
      <c r="G202" s="172">
        <f>ROUND(E202*F202,2)</f>
        <v>0</v>
      </c>
      <c r="H202" s="171">
        <v>0</v>
      </c>
      <c r="I202" s="172">
        <f>ROUND(E202*H202,2)</f>
        <v>0</v>
      </c>
      <c r="J202" s="171">
        <v>420</v>
      </c>
      <c r="K202" s="172">
        <f>ROUND(E202*J202,2)</f>
        <v>6799.8</v>
      </c>
      <c r="L202" s="172">
        <v>21</v>
      </c>
      <c r="M202" s="172">
        <f>G202*(1+L202/100)</f>
        <v>0</v>
      </c>
      <c r="N202" s="172">
        <v>0</v>
      </c>
      <c r="O202" s="172">
        <f>ROUND(E202*N202,2)</f>
        <v>0</v>
      </c>
      <c r="P202" s="172">
        <v>0</v>
      </c>
      <c r="Q202" s="172">
        <f>ROUND(E202*P202,2)</f>
        <v>0</v>
      </c>
      <c r="R202" s="172"/>
      <c r="S202" s="172" t="s">
        <v>290</v>
      </c>
      <c r="T202" s="173" t="s">
        <v>291</v>
      </c>
      <c r="U202" s="157">
        <v>0</v>
      </c>
      <c r="V202" s="157">
        <f>ROUND(E202*U202,2)</f>
        <v>0</v>
      </c>
      <c r="W202" s="157"/>
      <c r="X202" s="157" t="s">
        <v>150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151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406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155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5" t="s">
        <v>407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155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5" t="s">
        <v>408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155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5" t="s">
        <v>409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155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410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155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5" t="s">
        <v>411</v>
      </c>
      <c r="D208" s="158"/>
      <c r="E208" s="159">
        <v>16.190000000000001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155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67">
        <v>61</v>
      </c>
      <c r="B209" s="168" t="s">
        <v>412</v>
      </c>
      <c r="C209" s="184" t="s">
        <v>413</v>
      </c>
      <c r="D209" s="169" t="s">
        <v>386</v>
      </c>
      <c r="E209" s="170">
        <v>24.665099999999999</v>
      </c>
      <c r="F209" s="171"/>
      <c r="G209" s="172">
        <f>ROUND(E209*F209,2)</f>
        <v>0</v>
      </c>
      <c r="H209" s="171">
        <v>0</v>
      </c>
      <c r="I209" s="172">
        <f>ROUND(E209*H209,2)</f>
        <v>0</v>
      </c>
      <c r="J209" s="171">
        <v>3750</v>
      </c>
      <c r="K209" s="172">
        <f>ROUND(E209*J209,2)</f>
        <v>92494.13</v>
      </c>
      <c r="L209" s="172">
        <v>21</v>
      </c>
      <c r="M209" s="172">
        <f>G209*(1+L209/100)</f>
        <v>0</v>
      </c>
      <c r="N209" s="172">
        <v>0</v>
      </c>
      <c r="O209" s="172">
        <f>ROUND(E209*N209,2)</f>
        <v>0</v>
      </c>
      <c r="P209" s="172">
        <v>0</v>
      </c>
      <c r="Q209" s="172">
        <f>ROUND(E209*P209,2)</f>
        <v>0</v>
      </c>
      <c r="R209" s="172"/>
      <c r="S209" s="172" t="s">
        <v>290</v>
      </c>
      <c r="T209" s="173" t="s">
        <v>291</v>
      </c>
      <c r="U209" s="157">
        <v>0</v>
      </c>
      <c r="V209" s="157">
        <f>ROUND(E209*U209,2)</f>
        <v>0</v>
      </c>
      <c r="W209" s="157"/>
      <c r="X209" s="157" t="s">
        <v>150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151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414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155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5" t="s">
        <v>415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155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5" t="s">
        <v>416</v>
      </c>
      <c r="D212" s="158"/>
      <c r="E212" s="159">
        <v>24.665099999999999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155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67">
        <v>62</v>
      </c>
      <c r="B213" s="168" t="s">
        <v>417</v>
      </c>
      <c r="C213" s="184" t="s">
        <v>418</v>
      </c>
      <c r="D213" s="169" t="s">
        <v>386</v>
      </c>
      <c r="E213" s="170">
        <v>92.6</v>
      </c>
      <c r="F213" s="171"/>
      <c r="G213" s="172">
        <f>ROUND(E213*F213,2)</f>
        <v>0</v>
      </c>
      <c r="H213" s="171">
        <v>0</v>
      </c>
      <c r="I213" s="172">
        <f>ROUND(E213*H213,2)</f>
        <v>0</v>
      </c>
      <c r="J213" s="171">
        <v>300</v>
      </c>
      <c r="K213" s="172">
        <f>ROUND(E213*J213,2)</f>
        <v>27780</v>
      </c>
      <c r="L213" s="172">
        <v>21</v>
      </c>
      <c r="M213" s="172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2"/>
      <c r="S213" s="172" t="s">
        <v>290</v>
      </c>
      <c r="T213" s="173" t="s">
        <v>291</v>
      </c>
      <c r="U213" s="157">
        <v>0</v>
      </c>
      <c r="V213" s="157">
        <f>ROUND(E213*U213,2)</f>
        <v>0</v>
      </c>
      <c r="W213" s="157"/>
      <c r="X213" s="157" t="s">
        <v>150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151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419</v>
      </c>
      <c r="D214" s="158"/>
      <c r="E214" s="159">
        <v>92.6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155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67">
        <v>63</v>
      </c>
      <c r="B215" s="168" t="s">
        <v>420</v>
      </c>
      <c r="C215" s="184" t="s">
        <v>421</v>
      </c>
      <c r="D215" s="169" t="s">
        <v>386</v>
      </c>
      <c r="E215" s="170">
        <v>52.735999999999997</v>
      </c>
      <c r="F215" s="171"/>
      <c r="G215" s="172">
        <f>ROUND(E215*F215,2)</f>
        <v>0</v>
      </c>
      <c r="H215" s="171">
        <v>0</v>
      </c>
      <c r="I215" s="172">
        <f>ROUND(E215*H215,2)</f>
        <v>0</v>
      </c>
      <c r="J215" s="171">
        <v>520</v>
      </c>
      <c r="K215" s="172">
        <f>ROUND(E215*J215,2)</f>
        <v>27422.720000000001</v>
      </c>
      <c r="L215" s="172">
        <v>21</v>
      </c>
      <c r="M215" s="172">
        <f>G215*(1+L215/100)</f>
        <v>0</v>
      </c>
      <c r="N215" s="172">
        <v>0</v>
      </c>
      <c r="O215" s="172">
        <f>ROUND(E215*N215,2)</f>
        <v>0</v>
      </c>
      <c r="P215" s="172">
        <v>0</v>
      </c>
      <c r="Q215" s="172">
        <f>ROUND(E215*P215,2)</f>
        <v>0</v>
      </c>
      <c r="R215" s="172"/>
      <c r="S215" s="172" t="s">
        <v>290</v>
      </c>
      <c r="T215" s="173" t="s">
        <v>291</v>
      </c>
      <c r="U215" s="157">
        <v>0</v>
      </c>
      <c r="V215" s="157">
        <f>ROUND(E215*U215,2)</f>
        <v>0</v>
      </c>
      <c r="W215" s="157"/>
      <c r="X215" s="157" t="s">
        <v>150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55"/>
      <c r="B216" s="156"/>
      <c r="C216" s="185" t="s">
        <v>422</v>
      </c>
      <c r="D216" s="158"/>
      <c r="E216" s="159">
        <v>52.735999999999997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155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5" t="s">
        <v>401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155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5" t="s">
        <v>423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155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5" t="s">
        <v>402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155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67">
        <v>64</v>
      </c>
      <c r="B220" s="168" t="s">
        <v>424</v>
      </c>
      <c r="C220" s="184" t="s">
        <v>425</v>
      </c>
      <c r="D220" s="169" t="s">
        <v>386</v>
      </c>
      <c r="E220" s="170">
        <v>24.3</v>
      </c>
      <c r="F220" s="171"/>
      <c r="G220" s="172">
        <f>ROUND(E220*F220,2)</f>
        <v>0</v>
      </c>
      <c r="H220" s="171">
        <v>0</v>
      </c>
      <c r="I220" s="172">
        <f>ROUND(E220*H220,2)</f>
        <v>0</v>
      </c>
      <c r="J220" s="171">
        <v>185</v>
      </c>
      <c r="K220" s="172">
        <f>ROUND(E220*J220,2)</f>
        <v>4495.5</v>
      </c>
      <c r="L220" s="172">
        <v>21</v>
      </c>
      <c r="M220" s="172">
        <f>G220*(1+L220/100)</f>
        <v>0</v>
      </c>
      <c r="N220" s="172">
        <v>0</v>
      </c>
      <c r="O220" s="172">
        <f>ROUND(E220*N220,2)</f>
        <v>0</v>
      </c>
      <c r="P220" s="172">
        <v>0</v>
      </c>
      <c r="Q220" s="172">
        <f>ROUND(E220*P220,2)</f>
        <v>0</v>
      </c>
      <c r="R220" s="172"/>
      <c r="S220" s="172" t="s">
        <v>290</v>
      </c>
      <c r="T220" s="173" t="s">
        <v>291</v>
      </c>
      <c r="U220" s="157">
        <v>0</v>
      </c>
      <c r="V220" s="157">
        <f>ROUND(E220*U220,2)</f>
        <v>0</v>
      </c>
      <c r="W220" s="157"/>
      <c r="X220" s="157" t="s">
        <v>150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151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5" t="s">
        <v>426</v>
      </c>
      <c r="D221" s="158"/>
      <c r="E221" s="159">
        <v>24.3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155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67">
        <v>65</v>
      </c>
      <c r="B222" s="168" t="s">
        <v>427</v>
      </c>
      <c r="C222" s="184" t="s">
        <v>428</v>
      </c>
      <c r="D222" s="169" t="s">
        <v>429</v>
      </c>
      <c r="E222" s="170">
        <v>2</v>
      </c>
      <c r="F222" s="171"/>
      <c r="G222" s="172">
        <f>ROUND(E222*F222,2)</f>
        <v>0</v>
      </c>
      <c r="H222" s="171">
        <v>0</v>
      </c>
      <c r="I222" s="172">
        <f>ROUND(E222*H222,2)</f>
        <v>0</v>
      </c>
      <c r="J222" s="171">
        <v>8500</v>
      </c>
      <c r="K222" s="172">
        <f>ROUND(E222*J222,2)</f>
        <v>17000</v>
      </c>
      <c r="L222" s="172">
        <v>21</v>
      </c>
      <c r="M222" s="172">
        <f>G222*(1+L222/100)</f>
        <v>0</v>
      </c>
      <c r="N222" s="172">
        <v>0</v>
      </c>
      <c r="O222" s="172">
        <f>ROUND(E222*N222,2)</f>
        <v>0</v>
      </c>
      <c r="P222" s="172">
        <v>0</v>
      </c>
      <c r="Q222" s="172">
        <f>ROUND(E222*P222,2)</f>
        <v>0</v>
      </c>
      <c r="R222" s="172"/>
      <c r="S222" s="172" t="s">
        <v>290</v>
      </c>
      <c r="T222" s="173" t="s">
        <v>291</v>
      </c>
      <c r="U222" s="157">
        <v>0</v>
      </c>
      <c r="V222" s="157">
        <f>ROUND(E222*U222,2)</f>
        <v>0</v>
      </c>
      <c r="W222" s="157"/>
      <c r="X222" s="157" t="s">
        <v>150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151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430</v>
      </c>
      <c r="D223" s="158"/>
      <c r="E223" s="159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155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5" t="s">
        <v>431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155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85" t="s">
        <v>432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155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5" t="s">
        <v>433</v>
      </c>
      <c r="D226" s="158"/>
      <c r="E226" s="159">
        <v>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155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67">
        <v>66</v>
      </c>
      <c r="B227" s="168" t="s">
        <v>434</v>
      </c>
      <c r="C227" s="184" t="s">
        <v>435</v>
      </c>
      <c r="D227" s="169" t="s">
        <v>0</v>
      </c>
      <c r="E227" s="170">
        <v>3954.6619999999998</v>
      </c>
      <c r="F227" s="171"/>
      <c r="G227" s="172">
        <f>ROUND(E227*F227,2)</f>
        <v>0</v>
      </c>
      <c r="H227" s="171">
        <v>0</v>
      </c>
      <c r="I227" s="172">
        <f>ROUND(E227*H227,2)</f>
        <v>0</v>
      </c>
      <c r="J227" s="171">
        <v>3.8</v>
      </c>
      <c r="K227" s="172">
        <f>ROUND(E227*J227,2)</f>
        <v>15027.72</v>
      </c>
      <c r="L227" s="172">
        <v>21</v>
      </c>
      <c r="M227" s="172">
        <f>G227*(1+L227/100)</f>
        <v>0</v>
      </c>
      <c r="N227" s="172">
        <v>0</v>
      </c>
      <c r="O227" s="172">
        <f>ROUND(E227*N227,2)</f>
        <v>0</v>
      </c>
      <c r="P227" s="172">
        <v>0</v>
      </c>
      <c r="Q227" s="172">
        <f>ROUND(E227*P227,2)</f>
        <v>0</v>
      </c>
      <c r="R227" s="172" t="s">
        <v>376</v>
      </c>
      <c r="S227" s="172" t="s">
        <v>149</v>
      </c>
      <c r="T227" s="173" t="s">
        <v>149</v>
      </c>
      <c r="U227" s="157">
        <v>0</v>
      </c>
      <c r="V227" s="157">
        <f>ROUND(E227*U227,2)</f>
        <v>0</v>
      </c>
      <c r="W227" s="157"/>
      <c r="X227" s="157" t="s">
        <v>371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372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48" t="s">
        <v>436</v>
      </c>
      <c r="D228" s="249"/>
      <c r="E228" s="249"/>
      <c r="F228" s="249"/>
      <c r="G228" s="249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153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x14ac:dyDescent="0.2">
      <c r="A229" s="161" t="s">
        <v>143</v>
      </c>
      <c r="B229" s="162" t="s">
        <v>86</v>
      </c>
      <c r="C229" s="183" t="s">
        <v>87</v>
      </c>
      <c r="D229" s="163"/>
      <c r="E229" s="164"/>
      <c r="F229" s="165"/>
      <c r="G229" s="165">
        <f>SUMIF(AG230:AG247,"&lt;&gt;NOR",G230:G247)</f>
        <v>0</v>
      </c>
      <c r="H229" s="165"/>
      <c r="I229" s="165">
        <f>SUM(I230:I247)</f>
        <v>40271.78</v>
      </c>
      <c r="J229" s="165"/>
      <c r="K229" s="165">
        <f>SUM(K230:K247)</f>
        <v>18738.11</v>
      </c>
      <c r="L229" s="165"/>
      <c r="M229" s="165">
        <f>SUM(M230:M247)</f>
        <v>0</v>
      </c>
      <c r="N229" s="165"/>
      <c r="O229" s="165">
        <f>SUM(O230:O247)</f>
        <v>0.49</v>
      </c>
      <c r="P229" s="165"/>
      <c r="Q229" s="165">
        <f>SUM(Q230:Q247)</f>
        <v>0.21</v>
      </c>
      <c r="R229" s="165"/>
      <c r="S229" s="165"/>
      <c r="T229" s="166"/>
      <c r="U229" s="160"/>
      <c r="V229" s="160">
        <f>SUM(V230:V247)</f>
        <v>40.49</v>
      </c>
      <c r="W229" s="160"/>
      <c r="X229" s="160"/>
      <c r="AG229" t="s">
        <v>144</v>
      </c>
    </row>
    <row r="230" spans="1:60" outlineLevel="1" x14ac:dyDescent="0.2">
      <c r="A230" s="175">
        <v>67</v>
      </c>
      <c r="B230" s="176" t="s">
        <v>437</v>
      </c>
      <c r="C230" s="186" t="s">
        <v>438</v>
      </c>
      <c r="D230" s="177" t="s">
        <v>207</v>
      </c>
      <c r="E230" s="178">
        <v>94.9</v>
      </c>
      <c r="F230" s="179"/>
      <c r="G230" s="180">
        <f>ROUND(E230*F230,2)</f>
        <v>0</v>
      </c>
      <c r="H230" s="179">
        <v>0</v>
      </c>
      <c r="I230" s="180">
        <f>ROUND(E230*H230,2)</f>
        <v>0</v>
      </c>
      <c r="J230" s="179">
        <v>67.3</v>
      </c>
      <c r="K230" s="180">
        <f>ROUND(E230*J230,2)</f>
        <v>6386.77</v>
      </c>
      <c r="L230" s="180">
        <v>21</v>
      </c>
      <c r="M230" s="180">
        <f>G230*(1+L230/100)</f>
        <v>0</v>
      </c>
      <c r="N230" s="180">
        <v>0</v>
      </c>
      <c r="O230" s="180">
        <f>ROUND(E230*N230,2)</f>
        <v>0</v>
      </c>
      <c r="P230" s="180">
        <v>2.2000000000000001E-3</v>
      </c>
      <c r="Q230" s="180">
        <f>ROUND(E230*P230,2)</f>
        <v>0.21</v>
      </c>
      <c r="R230" s="180" t="s">
        <v>439</v>
      </c>
      <c r="S230" s="180" t="s">
        <v>440</v>
      </c>
      <c r="T230" s="181" t="s">
        <v>440</v>
      </c>
      <c r="U230" s="157">
        <v>0.188</v>
      </c>
      <c r="V230" s="157">
        <f>ROUND(E230*U230,2)</f>
        <v>17.84</v>
      </c>
      <c r="W230" s="157"/>
      <c r="X230" s="157" t="s">
        <v>150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151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67">
        <v>68</v>
      </c>
      <c r="B231" s="168" t="s">
        <v>441</v>
      </c>
      <c r="C231" s="184" t="s">
        <v>442</v>
      </c>
      <c r="D231" s="169" t="s">
        <v>207</v>
      </c>
      <c r="E231" s="170">
        <v>92.6</v>
      </c>
      <c r="F231" s="171"/>
      <c r="G231" s="172">
        <f>ROUND(E231*F231,2)</f>
        <v>0</v>
      </c>
      <c r="H231" s="171">
        <v>245.44</v>
      </c>
      <c r="I231" s="172">
        <f>ROUND(E231*H231,2)</f>
        <v>22727.74</v>
      </c>
      <c r="J231" s="171">
        <v>39.56</v>
      </c>
      <c r="K231" s="172">
        <f>ROUND(E231*J231,2)</f>
        <v>3663.26</v>
      </c>
      <c r="L231" s="172">
        <v>21</v>
      </c>
      <c r="M231" s="172">
        <f>G231*(1+L231/100)</f>
        <v>0</v>
      </c>
      <c r="N231" s="172">
        <v>2.0400000000000001E-3</v>
      </c>
      <c r="O231" s="172">
        <f>ROUND(E231*N231,2)</f>
        <v>0.19</v>
      </c>
      <c r="P231" s="172">
        <v>0</v>
      </c>
      <c r="Q231" s="172">
        <f>ROUND(E231*P231,2)</f>
        <v>0</v>
      </c>
      <c r="R231" s="172" t="s">
        <v>439</v>
      </c>
      <c r="S231" s="172" t="s">
        <v>149</v>
      </c>
      <c r="T231" s="173" t="s">
        <v>149</v>
      </c>
      <c r="U231" s="157">
        <v>0.08</v>
      </c>
      <c r="V231" s="157">
        <f>ROUND(E231*U231,2)</f>
        <v>7.41</v>
      </c>
      <c r="W231" s="157"/>
      <c r="X231" s="157" t="s">
        <v>150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151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5" t="s">
        <v>443</v>
      </c>
      <c r="D232" s="158"/>
      <c r="E232" s="159">
        <v>92.6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155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67">
        <v>69</v>
      </c>
      <c r="B233" s="168" t="s">
        <v>444</v>
      </c>
      <c r="C233" s="184" t="s">
        <v>445</v>
      </c>
      <c r="D233" s="169" t="s">
        <v>218</v>
      </c>
      <c r="E233" s="170">
        <v>103.8</v>
      </c>
      <c r="F233" s="171"/>
      <c r="G233" s="172">
        <f>ROUND(E233*F233,2)</f>
        <v>0</v>
      </c>
      <c r="H233" s="171">
        <v>38.47</v>
      </c>
      <c r="I233" s="172">
        <f>ROUND(E233*H233,2)</f>
        <v>3993.19</v>
      </c>
      <c r="J233" s="171">
        <v>24.73</v>
      </c>
      <c r="K233" s="172">
        <f>ROUND(E233*J233,2)</f>
        <v>2566.9699999999998</v>
      </c>
      <c r="L233" s="172">
        <v>21</v>
      </c>
      <c r="M233" s="172">
        <f>G233*(1+L233/100)</f>
        <v>0</v>
      </c>
      <c r="N233" s="172">
        <v>3.2000000000000003E-4</v>
      </c>
      <c r="O233" s="172">
        <f>ROUND(E233*N233,2)</f>
        <v>0.03</v>
      </c>
      <c r="P233" s="172">
        <v>0</v>
      </c>
      <c r="Q233" s="172">
        <f>ROUND(E233*P233,2)</f>
        <v>0</v>
      </c>
      <c r="R233" s="172" t="s">
        <v>439</v>
      </c>
      <c r="S233" s="172" t="s">
        <v>149</v>
      </c>
      <c r="T233" s="173" t="s">
        <v>149</v>
      </c>
      <c r="U233" s="157">
        <v>0.05</v>
      </c>
      <c r="V233" s="157">
        <f>ROUND(E233*U233,2)</f>
        <v>5.19</v>
      </c>
      <c r="W233" s="157"/>
      <c r="X233" s="157" t="s">
        <v>150</v>
      </c>
      <c r="Y233" s="148"/>
      <c r="Z233" s="148"/>
      <c r="AA233" s="148"/>
      <c r="AB233" s="148"/>
      <c r="AC233" s="148"/>
      <c r="AD233" s="148"/>
      <c r="AE233" s="148"/>
      <c r="AF233" s="148"/>
      <c r="AG233" s="148" t="s">
        <v>151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5" t="s">
        <v>446</v>
      </c>
      <c r="D234" s="158"/>
      <c r="E234" s="159">
        <v>12.16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155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85" t="s">
        <v>447</v>
      </c>
      <c r="D235" s="158"/>
      <c r="E235" s="159">
        <v>15.48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155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5" t="s">
        <v>448</v>
      </c>
      <c r="D236" s="158"/>
      <c r="E236" s="159">
        <v>7.92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155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5" t="s">
        <v>449</v>
      </c>
      <c r="D237" s="158"/>
      <c r="E237" s="159">
        <v>6.1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155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5" t="s">
        <v>450</v>
      </c>
      <c r="D238" s="158"/>
      <c r="E238" s="159">
        <v>12.32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155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5" t="s">
        <v>451</v>
      </c>
      <c r="D239" s="158"/>
      <c r="E239" s="159">
        <v>18.18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155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5" t="s">
        <v>452</v>
      </c>
      <c r="D240" s="158"/>
      <c r="E240" s="159">
        <v>31.64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155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67">
        <v>70</v>
      </c>
      <c r="B241" s="168" t="s">
        <v>453</v>
      </c>
      <c r="C241" s="184" t="s">
        <v>454</v>
      </c>
      <c r="D241" s="169" t="s">
        <v>207</v>
      </c>
      <c r="E241" s="170">
        <v>35.883000000000003</v>
      </c>
      <c r="F241" s="171"/>
      <c r="G241" s="172">
        <f>ROUND(E241*F241,2)</f>
        <v>0</v>
      </c>
      <c r="H241" s="171">
        <v>33.659999999999997</v>
      </c>
      <c r="I241" s="172">
        <f>ROUND(E241*H241,2)</f>
        <v>1207.82</v>
      </c>
      <c r="J241" s="171">
        <v>138.34</v>
      </c>
      <c r="K241" s="172">
        <f>ROUND(E241*J241,2)</f>
        <v>4964.05</v>
      </c>
      <c r="L241" s="172">
        <v>21</v>
      </c>
      <c r="M241" s="172">
        <f>G241*(1+L241/100)</f>
        <v>0</v>
      </c>
      <c r="N241" s="172">
        <v>3.0000000000000001E-3</v>
      </c>
      <c r="O241" s="172">
        <f>ROUND(E241*N241,2)</f>
        <v>0.11</v>
      </c>
      <c r="P241" s="172">
        <v>0</v>
      </c>
      <c r="Q241" s="172">
        <f>ROUND(E241*P241,2)</f>
        <v>0</v>
      </c>
      <c r="R241" s="172" t="s">
        <v>439</v>
      </c>
      <c r="S241" s="172" t="s">
        <v>149</v>
      </c>
      <c r="T241" s="173" t="s">
        <v>149</v>
      </c>
      <c r="U241" s="157">
        <v>0.28000000000000003</v>
      </c>
      <c r="V241" s="157">
        <f>ROUND(E241*U241,2)</f>
        <v>10.050000000000001</v>
      </c>
      <c r="W241" s="157"/>
      <c r="X241" s="157" t="s">
        <v>150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151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259" t="s">
        <v>455</v>
      </c>
      <c r="D242" s="260"/>
      <c r="E242" s="260"/>
      <c r="F242" s="260"/>
      <c r="G242" s="260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221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74" t="str">
        <f>C242</f>
        <v>Očištění povrchu stěny od prachu, nařezání izolačních desek na požadovaný rozměr, nanesení lepicího tmelu, osazení desek.</v>
      </c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5" t="s">
        <v>456</v>
      </c>
      <c r="D243" s="158"/>
      <c r="E243" s="159">
        <v>35.883000000000003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155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67">
        <v>71</v>
      </c>
      <c r="B244" s="168" t="s">
        <v>457</v>
      </c>
      <c r="C244" s="184" t="s">
        <v>458</v>
      </c>
      <c r="D244" s="169" t="s">
        <v>147</v>
      </c>
      <c r="E244" s="170">
        <v>5.2747999999999999</v>
      </c>
      <c r="F244" s="171"/>
      <c r="G244" s="172">
        <f>ROUND(E244*F244,2)</f>
        <v>0</v>
      </c>
      <c r="H244" s="171">
        <v>2340</v>
      </c>
      <c r="I244" s="172">
        <f>ROUND(E244*H244,2)</f>
        <v>12343.03</v>
      </c>
      <c r="J244" s="171">
        <v>0</v>
      </c>
      <c r="K244" s="172">
        <f>ROUND(E244*J244,2)</f>
        <v>0</v>
      </c>
      <c r="L244" s="172">
        <v>21</v>
      </c>
      <c r="M244" s="172">
        <f>G244*(1+L244/100)</f>
        <v>0</v>
      </c>
      <c r="N244" s="172">
        <v>0.03</v>
      </c>
      <c r="O244" s="172">
        <f>ROUND(E244*N244,2)</f>
        <v>0.16</v>
      </c>
      <c r="P244" s="172">
        <v>0</v>
      </c>
      <c r="Q244" s="172">
        <f>ROUND(E244*P244,2)</f>
        <v>0</v>
      </c>
      <c r="R244" s="172" t="s">
        <v>459</v>
      </c>
      <c r="S244" s="172" t="s">
        <v>149</v>
      </c>
      <c r="T244" s="173" t="s">
        <v>149</v>
      </c>
      <c r="U244" s="157">
        <v>0</v>
      </c>
      <c r="V244" s="157">
        <f>ROUND(E244*U244,2)</f>
        <v>0</v>
      </c>
      <c r="W244" s="157"/>
      <c r="X244" s="157" t="s">
        <v>460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461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5" t="s">
        <v>462</v>
      </c>
      <c r="D245" s="158"/>
      <c r="E245" s="159">
        <v>5.2747999999999999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155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67">
        <v>72</v>
      </c>
      <c r="B246" s="168" t="s">
        <v>463</v>
      </c>
      <c r="C246" s="184" t="s">
        <v>464</v>
      </c>
      <c r="D246" s="169" t="s">
        <v>0</v>
      </c>
      <c r="E246" s="170">
        <v>578.52840000000003</v>
      </c>
      <c r="F246" s="171"/>
      <c r="G246" s="172">
        <f>ROUND(E246*F246,2)</f>
        <v>0</v>
      </c>
      <c r="H246" s="171">
        <v>0</v>
      </c>
      <c r="I246" s="172">
        <f>ROUND(E246*H246,2)</f>
        <v>0</v>
      </c>
      <c r="J246" s="171">
        <v>2</v>
      </c>
      <c r="K246" s="172">
        <f>ROUND(E246*J246,2)</f>
        <v>1157.06</v>
      </c>
      <c r="L246" s="172">
        <v>21</v>
      </c>
      <c r="M246" s="172">
        <f>G246*(1+L246/100)</f>
        <v>0</v>
      </c>
      <c r="N246" s="172">
        <v>0</v>
      </c>
      <c r="O246" s="172">
        <f>ROUND(E246*N246,2)</f>
        <v>0</v>
      </c>
      <c r="P246" s="172">
        <v>0</v>
      </c>
      <c r="Q246" s="172">
        <f>ROUND(E246*P246,2)</f>
        <v>0</v>
      </c>
      <c r="R246" s="172" t="s">
        <v>439</v>
      </c>
      <c r="S246" s="172" t="s">
        <v>149</v>
      </c>
      <c r="T246" s="173" t="s">
        <v>149</v>
      </c>
      <c r="U246" s="157">
        <v>0</v>
      </c>
      <c r="V246" s="157">
        <f>ROUND(E246*U246,2)</f>
        <v>0</v>
      </c>
      <c r="W246" s="157"/>
      <c r="X246" s="157" t="s">
        <v>371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372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248" t="s">
        <v>465</v>
      </c>
      <c r="D247" s="249"/>
      <c r="E247" s="249"/>
      <c r="F247" s="249"/>
      <c r="G247" s="249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153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x14ac:dyDescent="0.2">
      <c r="A248" s="161" t="s">
        <v>143</v>
      </c>
      <c r="B248" s="162" t="s">
        <v>88</v>
      </c>
      <c r="C248" s="183" t="s">
        <v>89</v>
      </c>
      <c r="D248" s="163"/>
      <c r="E248" s="164"/>
      <c r="F248" s="165"/>
      <c r="G248" s="165">
        <f>SUMIF(AG249:AG249,"&lt;&gt;NOR",G249:G249)</f>
        <v>0</v>
      </c>
      <c r="H248" s="165"/>
      <c r="I248" s="165">
        <f>SUM(I249:I249)</f>
        <v>0</v>
      </c>
      <c r="J248" s="165"/>
      <c r="K248" s="165">
        <f>SUM(K249:K249)</f>
        <v>364918.31</v>
      </c>
      <c r="L248" s="165"/>
      <c r="M248" s="165">
        <f>SUM(M249:M249)</f>
        <v>0</v>
      </c>
      <c r="N248" s="165"/>
      <c r="O248" s="165">
        <f>SUM(O249:O249)</f>
        <v>0</v>
      </c>
      <c r="P248" s="165"/>
      <c r="Q248" s="165">
        <f>SUM(Q249:Q249)</f>
        <v>0.95</v>
      </c>
      <c r="R248" s="165"/>
      <c r="S248" s="165"/>
      <c r="T248" s="166"/>
      <c r="U248" s="160"/>
      <c r="V248" s="160">
        <f>SUM(V249:V249)</f>
        <v>0</v>
      </c>
      <c r="W248" s="160"/>
      <c r="X248" s="160"/>
      <c r="AG248" t="s">
        <v>144</v>
      </c>
    </row>
    <row r="249" spans="1:60" outlineLevel="1" x14ac:dyDescent="0.2">
      <c r="A249" s="175">
        <v>73</v>
      </c>
      <c r="B249" s="176" t="s">
        <v>466</v>
      </c>
      <c r="C249" s="186" t="s">
        <v>467</v>
      </c>
      <c r="D249" s="177" t="s">
        <v>468</v>
      </c>
      <c r="E249" s="178">
        <v>1</v>
      </c>
      <c r="F249" s="179"/>
      <c r="G249" s="180">
        <f>ROUND(E249*F249,2)</f>
        <v>0</v>
      </c>
      <c r="H249" s="179">
        <v>0</v>
      </c>
      <c r="I249" s="180">
        <f>ROUND(E249*H249,2)</f>
        <v>0</v>
      </c>
      <c r="J249" s="179">
        <v>364918.31</v>
      </c>
      <c r="K249" s="180">
        <f>ROUND(E249*J249,2)</f>
        <v>364918.31</v>
      </c>
      <c r="L249" s="180">
        <v>21</v>
      </c>
      <c r="M249" s="180">
        <f>G249*(1+L249/100)</f>
        <v>0</v>
      </c>
      <c r="N249" s="180">
        <v>0</v>
      </c>
      <c r="O249" s="180">
        <f>ROUND(E249*N249,2)</f>
        <v>0</v>
      </c>
      <c r="P249" s="180">
        <v>0.95</v>
      </c>
      <c r="Q249" s="180">
        <f>ROUND(E249*P249,2)</f>
        <v>0.95</v>
      </c>
      <c r="R249" s="180"/>
      <c r="S249" s="180" t="s">
        <v>290</v>
      </c>
      <c r="T249" s="181" t="s">
        <v>291</v>
      </c>
      <c r="U249" s="157">
        <v>0</v>
      </c>
      <c r="V249" s="157">
        <f>ROUND(E249*U249,2)</f>
        <v>0</v>
      </c>
      <c r="W249" s="157"/>
      <c r="X249" s="157" t="s">
        <v>150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151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x14ac:dyDescent="0.2">
      <c r="A250" s="161" t="s">
        <v>143</v>
      </c>
      <c r="B250" s="162" t="s">
        <v>90</v>
      </c>
      <c r="C250" s="183" t="s">
        <v>91</v>
      </c>
      <c r="D250" s="163"/>
      <c r="E250" s="164"/>
      <c r="F250" s="165"/>
      <c r="G250" s="165">
        <f>SUMIF(AG251:AG253,"&lt;&gt;NOR",G251:G253)</f>
        <v>0</v>
      </c>
      <c r="H250" s="165"/>
      <c r="I250" s="165">
        <f>SUM(I251:I253)</f>
        <v>4482</v>
      </c>
      <c r="J250" s="165"/>
      <c r="K250" s="165">
        <f>SUM(K251:K253)</f>
        <v>2070</v>
      </c>
      <c r="L250" s="165"/>
      <c r="M250" s="165">
        <f>SUM(M251:M253)</f>
        <v>0</v>
      </c>
      <c r="N250" s="165"/>
      <c r="O250" s="165">
        <f>SUM(O251:O253)</f>
        <v>0.02</v>
      </c>
      <c r="P250" s="165"/>
      <c r="Q250" s="165">
        <f>SUM(Q251:Q253)</f>
        <v>0</v>
      </c>
      <c r="R250" s="165"/>
      <c r="S250" s="165"/>
      <c r="T250" s="166"/>
      <c r="U250" s="160"/>
      <c r="V250" s="160">
        <f>SUM(V251:V253)</f>
        <v>4.59</v>
      </c>
      <c r="W250" s="160"/>
      <c r="X250" s="160"/>
      <c r="AG250" t="s">
        <v>144</v>
      </c>
    </row>
    <row r="251" spans="1:60" outlineLevel="1" x14ac:dyDescent="0.2">
      <c r="A251" s="175">
        <v>74</v>
      </c>
      <c r="B251" s="176" t="s">
        <v>469</v>
      </c>
      <c r="C251" s="186" t="s">
        <v>470</v>
      </c>
      <c r="D251" s="177" t="s">
        <v>201</v>
      </c>
      <c r="E251" s="178">
        <v>3</v>
      </c>
      <c r="F251" s="179"/>
      <c r="G251" s="180">
        <f>ROUND(E251*F251,2)</f>
        <v>0</v>
      </c>
      <c r="H251" s="179">
        <v>0</v>
      </c>
      <c r="I251" s="180">
        <f>ROUND(E251*H251,2)</f>
        <v>0</v>
      </c>
      <c r="J251" s="179">
        <v>690</v>
      </c>
      <c r="K251" s="180">
        <f>ROUND(E251*J251,2)</f>
        <v>2070</v>
      </c>
      <c r="L251" s="180">
        <v>21</v>
      </c>
      <c r="M251" s="180">
        <f>G251*(1+L251/100)</f>
        <v>0</v>
      </c>
      <c r="N251" s="180">
        <v>0</v>
      </c>
      <c r="O251" s="180">
        <f>ROUND(E251*N251,2)</f>
        <v>0</v>
      </c>
      <c r="P251" s="180">
        <v>0</v>
      </c>
      <c r="Q251" s="180">
        <f>ROUND(E251*P251,2)</f>
        <v>0</v>
      </c>
      <c r="R251" s="180"/>
      <c r="S251" s="180" t="s">
        <v>290</v>
      </c>
      <c r="T251" s="181" t="s">
        <v>149</v>
      </c>
      <c r="U251" s="157">
        <v>1.53</v>
      </c>
      <c r="V251" s="157">
        <f>ROUND(E251*U251,2)</f>
        <v>4.59</v>
      </c>
      <c r="W251" s="157"/>
      <c r="X251" s="157" t="s">
        <v>150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151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5">
        <v>75</v>
      </c>
      <c r="B252" s="176" t="s">
        <v>471</v>
      </c>
      <c r="C252" s="186" t="s">
        <v>472</v>
      </c>
      <c r="D252" s="177" t="s">
        <v>201</v>
      </c>
      <c r="E252" s="178">
        <v>3</v>
      </c>
      <c r="F252" s="179"/>
      <c r="G252" s="180">
        <f>ROUND(E252*F252,2)</f>
        <v>0</v>
      </c>
      <c r="H252" s="179">
        <v>1057</v>
      </c>
      <c r="I252" s="180">
        <f>ROUND(E252*H252,2)</f>
        <v>3171</v>
      </c>
      <c r="J252" s="179">
        <v>0</v>
      </c>
      <c r="K252" s="180">
        <f>ROUND(E252*J252,2)</f>
        <v>0</v>
      </c>
      <c r="L252" s="180">
        <v>21</v>
      </c>
      <c r="M252" s="180">
        <f>G252*(1+L252/100)</f>
        <v>0</v>
      </c>
      <c r="N252" s="180">
        <v>7.4999999999999997E-3</v>
      </c>
      <c r="O252" s="180">
        <f>ROUND(E252*N252,2)</f>
        <v>0.02</v>
      </c>
      <c r="P252" s="180">
        <v>0</v>
      </c>
      <c r="Q252" s="180">
        <f>ROUND(E252*P252,2)</f>
        <v>0</v>
      </c>
      <c r="R252" s="180"/>
      <c r="S252" s="180" t="s">
        <v>290</v>
      </c>
      <c r="T252" s="181" t="s">
        <v>149</v>
      </c>
      <c r="U252" s="157">
        <v>0</v>
      </c>
      <c r="V252" s="157">
        <f>ROUND(E252*U252,2)</f>
        <v>0</v>
      </c>
      <c r="W252" s="157"/>
      <c r="X252" s="157" t="s">
        <v>460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461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5">
        <v>76</v>
      </c>
      <c r="B253" s="176" t="s">
        <v>473</v>
      </c>
      <c r="C253" s="186" t="s">
        <v>474</v>
      </c>
      <c r="D253" s="177" t="s">
        <v>201</v>
      </c>
      <c r="E253" s="178">
        <v>6</v>
      </c>
      <c r="F253" s="179"/>
      <c r="G253" s="180">
        <f>ROUND(E253*F253,2)</f>
        <v>0</v>
      </c>
      <c r="H253" s="179">
        <v>218.5</v>
      </c>
      <c r="I253" s="180">
        <f>ROUND(E253*H253,2)</f>
        <v>1311</v>
      </c>
      <c r="J253" s="179">
        <v>0</v>
      </c>
      <c r="K253" s="180">
        <f>ROUND(E253*J253,2)</f>
        <v>0</v>
      </c>
      <c r="L253" s="180">
        <v>21</v>
      </c>
      <c r="M253" s="180">
        <f>G253*(1+L253/100)</f>
        <v>0</v>
      </c>
      <c r="N253" s="180">
        <v>0</v>
      </c>
      <c r="O253" s="180">
        <f>ROUND(E253*N253,2)</f>
        <v>0</v>
      </c>
      <c r="P253" s="180">
        <v>0</v>
      </c>
      <c r="Q253" s="180">
        <f>ROUND(E253*P253,2)</f>
        <v>0</v>
      </c>
      <c r="R253" s="180"/>
      <c r="S253" s="180" t="s">
        <v>290</v>
      </c>
      <c r="T253" s="181" t="s">
        <v>149</v>
      </c>
      <c r="U253" s="157">
        <v>0</v>
      </c>
      <c r="V253" s="157">
        <f>ROUND(E253*U253,2)</f>
        <v>0</v>
      </c>
      <c r="W253" s="157"/>
      <c r="X253" s="157" t="s">
        <v>460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461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x14ac:dyDescent="0.2">
      <c r="A254" s="161" t="s">
        <v>143</v>
      </c>
      <c r="B254" s="162" t="s">
        <v>92</v>
      </c>
      <c r="C254" s="183" t="s">
        <v>93</v>
      </c>
      <c r="D254" s="163"/>
      <c r="E254" s="164"/>
      <c r="F254" s="165"/>
      <c r="G254" s="165">
        <f>SUMIF(AG255:AG255,"&lt;&gt;NOR",G255:G255)</f>
        <v>0</v>
      </c>
      <c r="H254" s="165"/>
      <c r="I254" s="165">
        <f>SUM(I255:I255)</f>
        <v>0</v>
      </c>
      <c r="J254" s="165"/>
      <c r="K254" s="165">
        <f>SUM(K255:K255)</f>
        <v>160290</v>
      </c>
      <c r="L254" s="165"/>
      <c r="M254" s="165">
        <f>SUM(M255:M255)</f>
        <v>0</v>
      </c>
      <c r="N254" s="165"/>
      <c r="O254" s="165">
        <f>SUM(O255:O255)</f>
        <v>0</v>
      </c>
      <c r="P254" s="165"/>
      <c r="Q254" s="165">
        <f>SUM(Q255:Q255)</f>
        <v>1.55</v>
      </c>
      <c r="R254" s="165"/>
      <c r="S254" s="165"/>
      <c r="T254" s="166"/>
      <c r="U254" s="160"/>
      <c r="V254" s="160">
        <f>SUM(V255:V255)</f>
        <v>0</v>
      </c>
      <c r="W254" s="160"/>
      <c r="X254" s="160"/>
      <c r="AG254" t="s">
        <v>144</v>
      </c>
    </row>
    <row r="255" spans="1:60" outlineLevel="1" x14ac:dyDescent="0.2">
      <c r="A255" s="175">
        <v>77</v>
      </c>
      <c r="B255" s="176" t="s">
        <v>475</v>
      </c>
      <c r="C255" s="186" t="s">
        <v>476</v>
      </c>
      <c r="D255" s="177" t="s">
        <v>468</v>
      </c>
      <c r="E255" s="178">
        <v>1</v>
      </c>
      <c r="F255" s="179"/>
      <c r="G255" s="180">
        <f>ROUND(E255*F255,2)</f>
        <v>0</v>
      </c>
      <c r="H255" s="179">
        <v>0</v>
      </c>
      <c r="I255" s="180">
        <f>ROUND(E255*H255,2)</f>
        <v>0</v>
      </c>
      <c r="J255" s="179">
        <v>160290</v>
      </c>
      <c r="K255" s="180">
        <f>ROUND(E255*J255,2)</f>
        <v>160290</v>
      </c>
      <c r="L255" s="180">
        <v>21</v>
      </c>
      <c r="M255" s="180">
        <f>G255*(1+L255/100)</f>
        <v>0</v>
      </c>
      <c r="N255" s="180">
        <v>0</v>
      </c>
      <c r="O255" s="180">
        <f>ROUND(E255*N255,2)</f>
        <v>0</v>
      </c>
      <c r="P255" s="180">
        <v>1.55</v>
      </c>
      <c r="Q255" s="180">
        <f>ROUND(E255*P255,2)</f>
        <v>1.55</v>
      </c>
      <c r="R255" s="180"/>
      <c r="S255" s="180" t="s">
        <v>290</v>
      </c>
      <c r="T255" s="181" t="s">
        <v>291</v>
      </c>
      <c r="U255" s="157">
        <v>0</v>
      </c>
      <c r="V255" s="157">
        <f>ROUND(E255*U255,2)</f>
        <v>0</v>
      </c>
      <c r="W255" s="157"/>
      <c r="X255" s="157" t="s">
        <v>150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151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x14ac:dyDescent="0.2">
      <c r="A256" s="161" t="s">
        <v>143</v>
      </c>
      <c r="B256" s="162" t="s">
        <v>94</v>
      </c>
      <c r="C256" s="183" t="s">
        <v>95</v>
      </c>
      <c r="D256" s="163"/>
      <c r="E256" s="164"/>
      <c r="F256" s="165"/>
      <c r="G256" s="165">
        <f>SUMIF(AG257:AG263,"&lt;&gt;NOR",G257:G263)</f>
        <v>0</v>
      </c>
      <c r="H256" s="165"/>
      <c r="I256" s="165">
        <f>SUM(I257:I263)</f>
        <v>715.84999999999991</v>
      </c>
      <c r="J256" s="165"/>
      <c r="K256" s="165">
        <f>SUM(K257:K263)</f>
        <v>2043.2699999999998</v>
      </c>
      <c r="L256" s="165"/>
      <c r="M256" s="165">
        <f>SUM(M257:M263)</f>
        <v>0</v>
      </c>
      <c r="N256" s="165"/>
      <c r="O256" s="165">
        <f>SUM(O257:O263)</f>
        <v>0.02</v>
      </c>
      <c r="P256" s="165"/>
      <c r="Q256" s="165">
        <f>SUM(Q257:Q263)</f>
        <v>0</v>
      </c>
      <c r="R256" s="165"/>
      <c r="S256" s="165"/>
      <c r="T256" s="166"/>
      <c r="U256" s="160"/>
      <c r="V256" s="160">
        <f>SUM(V257:V263)</f>
        <v>3.75</v>
      </c>
      <c r="W256" s="160"/>
      <c r="X256" s="160"/>
      <c r="AG256" t="s">
        <v>144</v>
      </c>
    </row>
    <row r="257" spans="1:60" ht="45" outlineLevel="1" x14ac:dyDescent="0.2">
      <c r="A257" s="167">
        <v>78</v>
      </c>
      <c r="B257" s="168" t="s">
        <v>477</v>
      </c>
      <c r="C257" s="184" t="s">
        <v>478</v>
      </c>
      <c r="D257" s="169" t="s">
        <v>218</v>
      </c>
      <c r="E257" s="170">
        <v>5.1849999999999996</v>
      </c>
      <c r="F257" s="171"/>
      <c r="G257" s="172">
        <f>ROUND(E257*F257,2)</f>
        <v>0</v>
      </c>
      <c r="H257" s="171">
        <v>126.48</v>
      </c>
      <c r="I257" s="172">
        <f>ROUND(E257*H257,2)</f>
        <v>655.8</v>
      </c>
      <c r="J257" s="171">
        <v>317.52</v>
      </c>
      <c r="K257" s="172">
        <f>ROUND(E257*J257,2)</f>
        <v>1646.34</v>
      </c>
      <c r="L257" s="172">
        <v>21</v>
      </c>
      <c r="M257" s="172">
        <f>G257*(1+L257/100)</f>
        <v>0</v>
      </c>
      <c r="N257" s="172">
        <v>3.0999999999999999E-3</v>
      </c>
      <c r="O257" s="172">
        <f>ROUND(E257*N257,2)</f>
        <v>0.02</v>
      </c>
      <c r="P257" s="172">
        <v>0</v>
      </c>
      <c r="Q257" s="172">
        <f>ROUND(E257*P257,2)</f>
        <v>0</v>
      </c>
      <c r="R257" s="172" t="s">
        <v>479</v>
      </c>
      <c r="S257" s="172" t="s">
        <v>149</v>
      </c>
      <c r="T257" s="173" t="s">
        <v>149</v>
      </c>
      <c r="U257" s="157">
        <v>0.5948</v>
      </c>
      <c r="V257" s="157">
        <f>ROUND(E257*U257,2)</f>
        <v>3.08</v>
      </c>
      <c r="W257" s="157"/>
      <c r="X257" s="157" t="s">
        <v>150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151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5" t="s">
        <v>480</v>
      </c>
      <c r="D258" s="158"/>
      <c r="E258" s="159">
        <v>5.1849999999999996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155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22.5" outlineLevel="1" x14ac:dyDescent="0.2">
      <c r="A259" s="167">
        <v>79</v>
      </c>
      <c r="B259" s="168" t="s">
        <v>481</v>
      </c>
      <c r="C259" s="184" t="s">
        <v>482</v>
      </c>
      <c r="D259" s="169" t="s">
        <v>218</v>
      </c>
      <c r="E259" s="170">
        <v>0.84499999999999997</v>
      </c>
      <c r="F259" s="171"/>
      <c r="G259" s="172">
        <f>ROUND(E259*F259,2)</f>
        <v>0</v>
      </c>
      <c r="H259" s="171">
        <v>71.069999999999993</v>
      </c>
      <c r="I259" s="172">
        <f>ROUND(E259*H259,2)</f>
        <v>60.05</v>
      </c>
      <c r="J259" s="171">
        <v>410.43</v>
      </c>
      <c r="K259" s="172">
        <f>ROUND(E259*J259,2)</f>
        <v>346.81</v>
      </c>
      <c r="L259" s="172">
        <v>21</v>
      </c>
      <c r="M259" s="172">
        <f>G259*(1+L259/100)</f>
        <v>0</v>
      </c>
      <c r="N259" s="172">
        <v>2.1199999999999999E-3</v>
      </c>
      <c r="O259" s="172">
        <f>ROUND(E259*N259,2)</f>
        <v>0</v>
      </c>
      <c r="P259" s="172">
        <v>0</v>
      </c>
      <c r="Q259" s="172">
        <f>ROUND(E259*P259,2)</f>
        <v>0</v>
      </c>
      <c r="R259" s="172" t="s">
        <v>479</v>
      </c>
      <c r="S259" s="172" t="s">
        <v>149</v>
      </c>
      <c r="T259" s="173" t="s">
        <v>149</v>
      </c>
      <c r="U259" s="157">
        <v>0.79730000000000001</v>
      </c>
      <c r="V259" s="157">
        <f>ROUND(E259*U259,2)</f>
        <v>0.67</v>
      </c>
      <c r="W259" s="157"/>
      <c r="X259" s="157" t="s">
        <v>150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151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48" t="s">
        <v>483</v>
      </c>
      <c r="D260" s="249"/>
      <c r="E260" s="249"/>
      <c r="F260" s="249"/>
      <c r="G260" s="249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153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85" t="s">
        <v>484</v>
      </c>
      <c r="D261" s="158"/>
      <c r="E261" s="159">
        <v>0.84499999999999997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155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67">
        <v>80</v>
      </c>
      <c r="B262" s="168" t="s">
        <v>485</v>
      </c>
      <c r="C262" s="184" t="s">
        <v>486</v>
      </c>
      <c r="D262" s="169" t="s">
        <v>0</v>
      </c>
      <c r="E262" s="170">
        <v>27.0901</v>
      </c>
      <c r="F262" s="171"/>
      <c r="G262" s="172">
        <f>ROUND(E262*F262,2)</f>
        <v>0</v>
      </c>
      <c r="H262" s="171">
        <v>0</v>
      </c>
      <c r="I262" s="172">
        <f>ROUND(E262*H262,2)</f>
        <v>0</v>
      </c>
      <c r="J262" s="171">
        <v>1.85</v>
      </c>
      <c r="K262" s="172">
        <f>ROUND(E262*J262,2)</f>
        <v>50.12</v>
      </c>
      <c r="L262" s="172">
        <v>21</v>
      </c>
      <c r="M262" s="172">
        <f>G262*(1+L262/100)</f>
        <v>0</v>
      </c>
      <c r="N262" s="172">
        <v>0</v>
      </c>
      <c r="O262" s="172">
        <f>ROUND(E262*N262,2)</f>
        <v>0</v>
      </c>
      <c r="P262" s="172">
        <v>0</v>
      </c>
      <c r="Q262" s="172">
        <f>ROUND(E262*P262,2)</f>
        <v>0</v>
      </c>
      <c r="R262" s="172" t="s">
        <v>479</v>
      </c>
      <c r="S262" s="172" t="s">
        <v>149</v>
      </c>
      <c r="T262" s="173" t="s">
        <v>149</v>
      </c>
      <c r="U262" s="157">
        <v>0</v>
      </c>
      <c r="V262" s="157">
        <f>ROUND(E262*U262,2)</f>
        <v>0</v>
      </c>
      <c r="W262" s="157"/>
      <c r="X262" s="157" t="s">
        <v>371</v>
      </c>
      <c r="Y262" s="148"/>
      <c r="Z262" s="148"/>
      <c r="AA262" s="148"/>
      <c r="AB262" s="148"/>
      <c r="AC262" s="148"/>
      <c r="AD262" s="148"/>
      <c r="AE262" s="148"/>
      <c r="AF262" s="148"/>
      <c r="AG262" s="148" t="s">
        <v>372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248" t="s">
        <v>465</v>
      </c>
      <c r="D263" s="249"/>
      <c r="E263" s="249"/>
      <c r="F263" s="249"/>
      <c r="G263" s="249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153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x14ac:dyDescent="0.2">
      <c r="A264" s="161" t="s">
        <v>143</v>
      </c>
      <c r="B264" s="162" t="s">
        <v>96</v>
      </c>
      <c r="C264" s="183" t="s">
        <v>97</v>
      </c>
      <c r="D264" s="163"/>
      <c r="E264" s="164"/>
      <c r="F264" s="165"/>
      <c r="G264" s="165">
        <f>SUMIF(AG265:AG319,"&lt;&gt;NOR",G265:G319)</f>
        <v>0</v>
      </c>
      <c r="H264" s="165"/>
      <c r="I264" s="165">
        <f>SUM(I265:I319)</f>
        <v>242856.63</v>
      </c>
      <c r="J264" s="165"/>
      <c r="K264" s="165">
        <f>SUM(K265:K319)</f>
        <v>210950.34</v>
      </c>
      <c r="L264" s="165"/>
      <c r="M264" s="165">
        <f>SUM(M265:M319)</f>
        <v>0</v>
      </c>
      <c r="N264" s="165"/>
      <c r="O264" s="165">
        <f>SUM(O265:O319)</f>
        <v>1.33</v>
      </c>
      <c r="P264" s="165"/>
      <c r="Q264" s="165">
        <f>SUM(Q265:Q319)</f>
        <v>0</v>
      </c>
      <c r="R264" s="165"/>
      <c r="S264" s="165"/>
      <c r="T264" s="166"/>
      <c r="U264" s="160"/>
      <c r="V264" s="160">
        <f>SUM(V265:V319)</f>
        <v>91.03</v>
      </c>
      <c r="W264" s="160"/>
      <c r="X264" s="160"/>
      <c r="AG264" t="s">
        <v>144</v>
      </c>
    </row>
    <row r="265" spans="1:60" ht="22.5" outlineLevel="1" x14ac:dyDescent="0.2">
      <c r="A265" s="167">
        <v>81</v>
      </c>
      <c r="B265" s="168" t="s">
        <v>487</v>
      </c>
      <c r="C265" s="184" t="s">
        <v>488</v>
      </c>
      <c r="D265" s="169" t="s">
        <v>207</v>
      </c>
      <c r="E265" s="170">
        <v>88.813249999999996</v>
      </c>
      <c r="F265" s="171"/>
      <c r="G265" s="172">
        <f>ROUND(E265*F265,2)</f>
        <v>0</v>
      </c>
      <c r="H265" s="171">
        <v>4.46</v>
      </c>
      <c r="I265" s="172">
        <f>ROUND(E265*H265,2)</f>
        <v>396.11</v>
      </c>
      <c r="J265" s="171">
        <v>243.04</v>
      </c>
      <c r="K265" s="172">
        <f>ROUND(E265*J265,2)</f>
        <v>21585.17</v>
      </c>
      <c r="L265" s="172">
        <v>21</v>
      </c>
      <c r="M265" s="172">
        <f>G265*(1+L265/100)</f>
        <v>0</v>
      </c>
      <c r="N265" s="172">
        <v>1.7000000000000001E-4</v>
      </c>
      <c r="O265" s="172">
        <f>ROUND(E265*N265,2)</f>
        <v>0.02</v>
      </c>
      <c r="P265" s="172">
        <v>0</v>
      </c>
      <c r="Q265" s="172">
        <f>ROUND(E265*P265,2)</f>
        <v>0</v>
      </c>
      <c r="R265" s="172" t="s">
        <v>489</v>
      </c>
      <c r="S265" s="172" t="s">
        <v>149</v>
      </c>
      <c r="T265" s="173" t="s">
        <v>149</v>
      </c>
      <c r="U265" s="157">
        <v>0.49</v>
      </c>
      <c r="V265" s="157">
        <f>ROUND(E265*U265,2)</f>
        <v>43.52</v>
      </c>
      <c r="W265" s="157"/>
      <c r="X265" s="157" t="s">
        <v>150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151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259" t="s">
        <v>490</v>
      </c>
      <c r="D266" s="260"/>
      <c r="E266" s="260"/>
      <c r="F266" s="260"/>
      <c r="G266" s="260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221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ht="22.5" outlineLevel="1" x14ac:dyDescent="0.2">
      <c r="A267" s="155"/>
      <c r="B267" s="156"/>
      <c r="C267" s="185" t="s">
        <v>491</v>
      </c>
      <c r="D267" s="158"/>
      <c r="E267" s="159">
        <v>17.752500000000001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155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85" t="s">
        <v>492</v>
      </c>
      <c r="D268" s="158"/>
      <c r="E268" s="159">
        <v>11.06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155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85" t="s">
        <v>493</v>
      </c>
      <c r="D269" s="158"/>
      <c r="E269" s="159">
        <v>16.8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155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5" t="s">
        <v>494</v>
      </c>
      <c r="D270" s="158"/>
      <c r="E270" s="159">
        <v>4.2839999999999998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155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22.5" outlineLevel="1" x14ac:dyDescent="0.2">
      <c r="A271" s="155"/>
      <c r="B271" s="156"/>
      <c r="C271" s="185" t="s">
        <v>495</v>
      </c>
      <c r="D271" s="158"/>
      <c r="E271" s="159">
        <v>0.59175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155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85" t="s">
        <v>496</v>
      </c>
      <c r="D272" s="158"/>
      <c r="E272" s="159">
        <v>1.05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155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5" t="s">
        <v>497</v>
      </c>
      <c r="D273" s="158"/>
      <c r="E273" s="159">
        <v>1.8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155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5" t="s">
        <v>498</v>
      </c>
      <c r="D274" s="158"/>
      <c r="E274" s="159">
        <v>16.41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155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85" t="s">
        <v>499</v>
      </c>
      <c r="D275" s="158"/>
      <c r="E275" s="159">
        <v>19.065000000000001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155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ht="22.5" outlineLevel="1" x14ac:dyDescent="0.2">
      <c r="A276" s="175">
        <v>82</v>
      </c>
      <c r="B276" s="176" t="s">
        <v>500</v>
      </c>
      <c r="C276" s="186" t="s">
        <v>501</v>
      </c>
      <c r="D276" s="177" t="s">
        <v>218</v>
      </c>
      <c r="E276" s="178">
        <v>185</v>
      </c>
      <c r="F276" s="179"/>
      <c r="G276" s="180">
        <f>ROUND(E276*F276,2)</f>
        <v>0</v>
      </c>
      <c r="H276" s="179">
        <v>7.34</v>
      </c>
      <c r="I276" s="180">
        <f>ROUND(E276*H276,2)</f>
        <v>1357.9</v>
      </c>
      <c r="J276" s="179">
        <v>80.36</v>
      </c>
      <c r="K276" s="180">
        <f>ROUND(E276*J276,2)</f>
        <v>14866.6</v>
      </c>
      <c r="L276" s="180">
        <v>21</v>
      </c>
      <c r="M276" s="180">
        <f>G276*(1+L276/100)</f>
        <v>0</v>
      </c>
      <c r="N276" s="180">
        <v>1.8000000000000001E-4</v>
      </c>
      <c r="O276" s="180">
        <f>ROUND(E276*N276,2)</f>
        <v>0.03</v>
      </c>
      <c r="P276" s="180">
        <v>0</v>
      </c>
      <c r="Q276" s="180">
        <f>ROUND(E276*P276,2)</f>
        <v>0</v>
      </c>
      <c r="R276" s="180" t="s">
        <v>489</v>
      </c>
      <c r="S276" s="180" t="s">
        <v>149</v>
      </c>
      <c r="T276" s="181" t="s">
        <v>149</v>
      </c>
      <c r="U276" s="157">
        <v>0.17</v>
      </c>
      <c r="V276" s="157">
        <f>ROUND(E276*U276,2)</f>
        <v>31.45</v>
      </c>
      <c r="W276" s="157"/>
      <c r="X276" s="157" t="s">
        <v>150</v>
      </c>
      <c r="Y276" s="148"/>
      <c r="Z276" s="148"/>
      <c r="AA276" s="148"/>
      <c r="AB276" s="148"/>
      <c r="AC276" s="148"/>
      <c r="AD276" s="148"/>
      <c r="AE276" s="148"/>
      <c r="AF276" s="148"/>
      <c r="AG276" s="148" t="s">
        <v>151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ht="33.75" outlineLevel="1" x14ac:dyDescent="0.2">
      <c r="A277" s="167">
        <v>83</v>
      </c>
      <c r="B277" s="168" t="s">
        <v>502</v>
      </c>
      <c r="C277" s="184" t="s">
        <v>503</v>
      </c>
      <c r="D277" s="169" t="s">
        <v>218</v>
      </c>
      <c r="E277" s="170">
        <v>3.02</v>
      </c>
      <c r="F277" s="171"/>
      <c r="G277" s="172">
        <f>ROUND(E277*F277,2)</f>
        <v>0</v>
      </c>
      <c r="H277" s="171">
        <v>117.95</v>
      </c>
      <c r="I277" s="172">
        <f>ROUND(E277*H277,2)</f>
        <v>356.21</v>
      </c>
      <c r="J277" s="171">
        <v>273.05</v>
      </c>
      <c r="K277" s="172">
        <f>ROUND(E277*J277,2)</f>
        <v>824.61</v>
      </c>
      <c r="L277" s="172">
        <v>21</v>
      </c>
      <c r="M277" s="172">
        <f>G277*(1+L277/100)</f>
        <v>0</v>
      </c>
      <c r="N277" s="172">
        <v>1.2E-4</v>
      </c>
      <c r="O277" s="172">
        <f>ROUND(E277*N277,2)</f>
        <v>0</v>
      </c>
      <c r="P277" s="172">
        <v>0</v>
      </c>
      <c r="Q277" s="172">
        <f>ROUND(E277*P277,2)</f>
        <v>0</v>
      </c>
      <c r="R277" s="172" t="s">
        <v>489</v>
      </c>
      <c r="S277" s="172" t="s">
        <v>149</v>
      </c>
      <c r="T277" s="173" t="s">
        <v>149</v>
      </c>
      <c r="U277" s="157">
        <v>0.64</v>
      </c>
      <c r="V277" s="157">
        <f>ROUND(E277*U277,2)</f>
        <v>1.93</v>
      </c>
      <c r="W277" s="157"/>
      <c r="X277" s="157" t="s">
        <v>150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151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ht="22.5" outlineLevel="1" x14ac:dyDescent="0.2">
      <c r="A278" s="155"/>
      <c r="B278" s="156"/>
      <c r="C278" s="259" t="s">
        <v>504</v>
      </c>
      <c r="D278" s="260"/>
      <c r="E278" s="260"/>
      <c r="F278" s="260"/>
      <c r="G278" s="260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8"/>
      <c r="Z278" s="148"/>
      <c r="AA278" s="148"/>
      <c r="AB278" s="148"/>
      <c r="AC278" s="148"/>
      <c r="AD278" s="148"/>
      <c r="AE278" s="148"/>
      <c r="AF278" s="148"/>
      <c r="AG278" s="148" t="s">
        <v>221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74" t="str">
        <f>C278</f>
        <v>Dodávka a aplikace parotěsné a paropropustné fólie, těsnicí pásky pod rám a pod vnější parapet, vymezovacího provazce pod vnitřní parapet a silikonového tmelu.</v>
      </c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85" t="s">
        <v>505</v>
      </c>
      <c r="D279" s="158"/>
      <c r="E279" s="159">
        <v>3.02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155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ht="22.5" outlineLevel="1" x14ac:dyDescent="0.2">
      <c r="A280" s="175">
        <v>84</v>
      </c>
      <c r="B280" s="176" t="s">
        <v>506</v>
      </c>
      <c r="C280" s="186" t="s">
        <v>507</v>
      </c>
      <c r="D280" s="177" t="s">
        <v>201</v>
      </c>
      <c r="E280" s="178">
        <v>6</v>
      </c>
      <c r="F280" s="179"/>
      <c r="G280" s="180">
        <f>ROUND(E280*F280,2)</f>
        <v>0</v>
      </c>
      <c r="H280" s="179">
        <v>0</v>
      </c>
      <c r="I280" s="180">
        <f>ROUND(E280*H280,2)</f>
        <v>0</v>
      </c>
      <c r="J280" s="179">
        <v>654</v>
      </c>
      <c r="K280" s="180">
        <f>ROUND(E280*J280,2)</f>
        <v>3924</v>
      </c>
      <c r="L280" s="180">
        <v>21</v>
      </c>
      <c r="M280" s="180">
        <f>G280*(1+L280/100)</f>
        <v>0</v>
      </c>
      <c r="N280" s="180">
        <v>0</v>
      </c>
      <c r="O280" s="180">
        <f>ROUND(E280*N280,2)</f>
        <v>0</v>
      </c>
      <c r="P280" s="180">
        <v>0</v>
      </c>
      <c r="Q280" s="180">
        <f>ROUND(E280*P280,2)</f>
        <v>0</v>
      </c>
      <c r="R280" s="180" t="s">
        <v>489</v>
      </c>
      <c r="S280" s="180" t="s">
        <v>149</v>
      </c>
      <c r="T280" s="181" t="s">
        <v>149</v>
      </c>
      <c r="U280" s="157">
        <v>1.45</v>
      </c>
      <c r="V280" s="157">
        <f>ROUND(E280*U280,2)</f>
        <v>8.6999999999999993</v>
      </c>
      <c r="W280" s="157"/>
      <c r="X280" s="157" t="s">
        <v>150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151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75">
        <v>85</v>
      </c>
      <c r="B281" s="176" t="s">
        <v>508</v>
      </c>
      <c r="C281" s="186" t="s">
        <v>509</v>
      </c>
      <c r="D281" s="177" t="s">
        <v>201</v>
      </c>
      <c r="E281" s="178">
        <v>7</v>
      </c>
      <c r="F281" s="179"/>
      <c r="G281" s="180">
        <f>ROUND(E281*F281,2)</f>
        <v>0</v>
      </c>
      <c r="H281" s="179">
        <v>0</v>
      </c>
      <c r="I281" s="180">
        <f>ROUND(E281*H281,2)</f>
        <v>0</v>
      </c>
      <c r="J281" s="179">
        <v>383.5</v>
      </c>
      <c r="K281" s="180">
        <f>ROUND(E281*J281,2)</f>
        <v>2684.5</v>
      </c>
      <c r="L281" s="180">
        <v>21</v>
      </c>
      <c r="M281" s="180">
        <f>G281*(1+L281/100)</f>
        <v>0</v>
      </c>
      <c r="N281" s="180">
        <v>0</v>
      </c>
      <c r="O281" s="180">
        <f>ROUND(E281*N281,2)</f>
        <v>0</v>
      </c>
      <c r="P281" s="180">
        <v>0</v>
      </c>
      <c r="Q281" s="180">
        <f>ROUND(E281*P281,2)</f>
        <v>0</v>
      </c>
      <c r="R281" s="180" t="s">
        <v>489</v>
      </c>
      <c r="S281" s="180" t="s">
        <v>149</v>
      </c>
      <c r="T281" s="181" t="s">
        <v>149</v>
      </c>
      <c r="U281" s="157">
        <v>0.77500000000000002</v>
      </c>
      <c r="V281" s="157">
        <f>ROUND(E281*U281,2)</f>
        <v>5.43</v>
      </c>
      <c r="W281" s="157"/>
      <c r="X281" s="157" t="s">
        <v>150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151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67">
        <v>86</v>
      </c>
      <c r="B282" s="168" t="s">
        <v>510</v>
      </c>
      <c r="C282" s="184" t="s">
        <v>511</v>
      </c>
      <c r="D282" s="169" t="s">
        <v>429</v>
      </c>
      <c r="E282" s="170">
        <v>1</v>
      </c>
      <c r="F282" s="171"/>
      <c r="G282" s="172">
        <f>ROUND(E282*F282,2)</f>
        <v>0</v>
      </c>
      <c r="H282" s="171">
        <v>0</v>
      </c>
      <c r="I282" s="172">
        <f>ROUND(E282*H282,2)</f>
        <v>0</v>
      </c>
      <c r="J282" s="171">
        <v>2550</v>
      </c>
      <c r="K282" s="172">
        <f>ROUND(E282*J282,2)</f>
        <v>2550</v>
      </c>
      <c r="L282" s="172">
        <v>21</v>
      </c>
      <c r="M282" s="172">
        <f>G282*(1+L282/100)</f>
        <v>0</v>
      </c>
      <c r="N282" s="172">
        <v>0</v>
      </c>
      <c r="O282" s="172">
        <f>ROUND(E282*N282,2)</f>
        <v>0</v>
      </c>
      <c r="P282" s="172">
        <v>0</v>
      </c>
      <c r="Q282" s="172">
        <f>ROUND(E282*P282,2)</f>
        <v>0</v>
      </c>
      <c r="R282" s="172"/>
      <c r="S282" s="172" t="s">
        <v>290</v>
      </c>
      <c r="T282" s="173" t="s">
        <v>291</v>
      </c>
      <c r="U282" s="157">
        <v>0</v>
      </c>
      <c r="V282" s="157">
        <f>ROUND(E282*U282,2)</f>
        <v>0</v>
      </c>
      <c r="W282" s="157"/>
      <c r="X282" s="157" t="s">
        <v>150</v>
      </c>
      <c r="Y282" s="148"/>
      <c r="Z282" s="148"/>
      <c r="AA282" s="148"/>
      <c r="AB282" s="148"/>
      <c r="AC282" s="148"/>
      <c r="AD282" s="148"/>
      <c r="AE282" s="148"/>
      <c r="AF282" s="148"/>
      <c r="AG282" s="148" t="s">
        <v>151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85" t="s">
        <v>512</v>
      </c>
      <c r="D283" s="158"/>
      <c r="E283" s="159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155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5" t="s">
        <v>513</v>
      </c>
      <c r="D284" s="158"/>
      <c r="E284" s="159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155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85" t="s">
        <v>514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155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85" t="s">
        <v>515</v>
      </c>
      <c r="D286" s="158"/>
      <c r="E286" s="159">
        <v>1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155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75">
        <v>87</v>
      </c>
      <c r="B287" s="176" t="s">
        <v>516</v>
      </c>
      <c r="C287" s="186" t="s">
        <v>517</v>
      </c>
      <c r="D287" s="177" t="s">
        <v>468</v>
      </c>
      <c r="E287" s="178">
        <v>1</v>
      </c>
      <c r="F287" s="179"/>
      <c r="G287" s="180">
        <f>ROUND(E287*F287,2)</f>
        <v>0</v>
      </c>
      <c r="H287" s="179">
        <v>0</v>
      </c>
      <c r="I287" s="180">
        <f>ROUND(E287*H287,2)</f>
        <v>0</v>
      </c>
      <c r="J287" s="179">
        <v>57000</v>
      </c>
      <c r="K287" s="180">
        <f>ROUND(E287*J287,2)</f>
        <v>57000</v>
      </c>
      <c r="L287" s="180">
        <v>21</v>
      </c>
      <c r="M287" s="180">
        <f>G287*(1+L287/100)</f>
        <v>0</v>
      </c>
      <c r="N287" s="180">
        <v>0</v>
      </c>
      <c r="O287" s="180">
        <f>ROUND(E287*N287,2)</f>
        <v>0</v>
      </c>
      <c r="P287" s="180">
        <v>0</v>
      </c>
      <c r="Q287" s="180">
        <f>ROUND(E287*P287,2)</f>
        <v>0</v>
      </c>
      <c r="R287" s="180"/>
      <c r="S287" s="180" t="s">
        <v>290</v>
      </c>
      <c r="T287" s="181" t="s">
        <v>291</v>
      </c>
      <c r="U287" s="157">
        <v>0</v>
      </c>
      <c r="V287" s="157">
        <f>ROUND(E287*U287,2)</f>
        <v>0</v>
      </c>
      <c r="W287" s="157"/>
      <c r="X287" s="157" t="s">
        <v>150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151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67">
        <v>88</v>
      </c>
      <c r="B288" s="168" t="s">
        <v>518</v>
      </c>
      <c r="C288" s="184" t="s">
        <v>519</v>
      </c>
      <c r="D288" s="169" t="s">
        <v>429</v>
      </c>
      <c r="E288" s="170">
        <v>1</v>
      </c>
      <c r="F288" s="171"/>
      <c r="G288" s="172">
        <f>ROUND(E288*F288,2)</f>
        <v>0</v>
      </c>
      <c r="H288" s="171">
        <v>0</v>
      </c>
      <c r="I288" s="172">
        <f>ROUND(E288*H288,2)</f>
        <v>0</v>
      </c>
      <c r="J288" s="171">
        <v>60400</v>
      </c>
      <c r="K288" s="172">
        <f>ROUND(E288*J288,2)</f>
        <v>60400</v>
      </c>
      <c r="L288" s="172">
        <v>21</v>
      </c>
      <c r="M288" s="172">
        <f>G288*(1+L288/100)</f>
        <v>0</v>
      </c>
      <c r="N288" s="172">
        <v>0</v>
      </c>
      <c r="O288" s="172">
        <f>ROUND(E288*N288,2)</f>
        <v>0</v>
      </c>
      <c r="P288" s="172">
        <v>0</v>
      </c>
      <c r="Q288" s="172">
        <f>ROUND(E288*P288,2)</f>
        <v>0</v>
      </c>
      <c r="R288" s="172"/>
      <c r="S288" s="172" t="s">
        <v>290</v>
      </c>
      <c r="T288" s="173" t="s">
        <v>291</v>
      </c>
      <c r="U288" s="157">
        <v>0</v>
      </c>
      <c r="V288" s="157">
        <f>ROUND(E288*U288,2)</f>
        <v>0</v>
      </c>
      <c r="W288" s="157"/>
      <c r="X288" s="157" t="s">
        <v>150</v>
      </c>
      <c r="Y288" s="148"/>
      <c r="Z288" s="148"/>
      <c r="AA288" s="148"/>
      <c r="AB288" s="148"/>
      <c r="AC288" s="148"/>
      <c r="AD288" s="148"/>
      <c r="AE288" s="148"/>
      <c r="AF288" s="148"/>
      <c r="AG288" s="148" t="s">
        <v>151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5" t="s">
        <v>520</v>
      </c>
      <c r="D289" s="158"/>
      <c r="E289" s="159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155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85" t="s">
        <v>521</v>
      </c>
      <c r="D290" s="158"/>
      <c r="E290" s="159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155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5" t="s">
        <v>522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155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5" t="s">
        <v>523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155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85" t="s">
        <v>524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155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85" t="s">
        <v>525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155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5" t="s">
        <v>526</v>
      </c>
      <c r="D295" s="158"/>
      <c r="E295" s="159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155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5" t="s">
        <v>515</v>
      </c>
      <c r="D296" s="158"/>
      <c r="E296" s="159">
        <v>1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155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67">
        <v>89</v>
      </c>
      <c r="B297" s="168" t="s">
        <v>527</v>
      </c>
      <c r="C297" s="184" t="s">
        <v>528</v>
      </c>
      <c r="D297" s="169" t="s">
        <v>429</v>
      </c>
      <c r="E297" s="170">
        <v>1</v>
      </c>
      <c r="F297" s="171"/>
      <c r="G297" s="172">
        <f>ROUND(E297*F297,2)</f>
        <v>0</v>
      </c>
      <c r="H297" s="171">
        <v>0</v>
      </c>
      <c r="I297" s="172">
        <f>ROUND(E297*H297,2)</f>
        <v>0</v>
      </c>
      <c r="J297" s="171">
        <v>42400</v>
      </c>
      <c r="K297" s="172">
        <f>ROUND(E297*J297,2)</f>
        <v>42400</v>
      </c>
      <c r="L297" s="172">
        <v>21</v>
      </c>
      <c r="M297" s="172">
        <f>G297*(1+L297/100)</f>
        <v>0</v>
      </c>
      <c r="N297" s="172">
        <v>0</v>
      </c>
      <c r="O297" s="172">
        <f>ROUND(E297*N297,2)</f>
        <v>0</v>
      </c>
      <c r="P297" s="172">
        <v>0</v>
      </c>
      <c r="Q297" s="172">
        <f>ROUND(E297*P297,2)</f>
        <v>0</v>
      </c>
      <c r="R297" s="172"/>
      <c r="S297" s="172" t="s">
        <v>290</v>
      </c>
      <c r="T297" s="173" t="s">
        <v>291</v>
      </c>
      <c r="U297" s="157">
        <v>0</v>
      </c>
      <c r="V297" s="157">
        <f>ROUND(E297*U297,2)</f>
        <v>0</v>
      </c>
      <c r="W297" s="157"/>
      <c r="X297" s="157" t="s">
        <v>150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151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5" t="s">
        <v>529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155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5" t="s">
        <v>521</v>
      </c>
      <c r="D299" s="158"/>
      <c r="E299" s="159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155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85" t="s">
        <v>530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155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85" t="s">
        <v>531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155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85" t="s">
        <v>532</v>
      </c>
      <c r="D302" s="158"/>
      <c r="E302" s="159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155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85" t="s">
        <v>533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155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5" t="s">
        <v>534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155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85" t="s">
        <v>515</v>
      </c>
      <c r="D305" s="158"/>
      <c r="E305" s="159">
        <v>1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155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75">
        <v>90</v>
      </c>
      <c r="B306" s="176" t="s">
        <v>535</v>
      </c>
      <c r="C306" s="186" t="s">
        <v>536</v>
      </c>
      <c r="D306" s="177" t="s">
        <v>201</v>
      </c>
      <c r="E306" s="178">
        <v>4</v>
      </c>
      <c r="F306" s="179"/>
      <c r="G306" s="180">
        <f>ROUND(E306*F306,2)</f>
        <v>0</v>
      </c>
      <c r="H306" s="179">
        <v>426</v>
      </c>
      <c r="I306" s="180">
        <f>ROUND(E306*H306,2)</f>
        <v>1704</v>
      </c>
      <c r="J306" s="179">
        <v>0</v>
      </c>
      <c r="K306" s="180">
        <f>ROUND(E306*J306,2)</f>
        <v>0</v>
      </c>
      <c r="L306" s="180">
        <v>21</v>
      </c>
      <c r="M306" s="180">
        <f>G306*(1+L306/100)</f>
        <v>0</v>
      </c>
      <c r="N306" s="180">
        <v>7.5000000000000002E-4</v>
      </c>
      <c r="O306" s="180">
        <f>ROUND(E306*N306,2)</f>
        <v>0</v>
      </c>
      <c r="P306" s="180">
        <v>0</v>
      </c>
      <c r="Q306" s="180">
        <f>ROUND(E306*P306,2)</f>
        <v>0</v>
      </c>
      <c r="R306" s="180"/>
      <c r="S306" s="180" t="s">
        <v>290</v>
      </c>
      <c r="T306" s="181" t="s">
        <v>149</v>
      </c>
      <c r="U306" s="157">
        <v>0</v>
      </c>
      <c r="V306" s="157">
        <f>ROUND(E306*U306,2)</f>
        <v>0</v>
      </c>
      <c r="W306" s="157"/>
      <c r="X306" s="157" t="s">
        <v>460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461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75">
        <v>91</v>
      </c>
      <c r="B307" s="176" t="s">
        <v>537</v>
      </c>
      <c r="C307" s="186" t="s">
        <v>538</v>
      </c>
      <c r="D307" s="177" t="s">
        <v>201</v>
      </c>
      <c r="E307" s="178">
        <v>1</v>
      </c>
      <c r="F307" s="179"/>
      <c r="G307" s="180">
        <f>ROUND(E307*F307,2)</f>
        <v>0</v>
      </c>
      <c r="H307" s="179">
        <v>370.5</v>
      </c>
      <c r="I307" s="180">
        <f>ROUND(E307*H307,2)</f>
        <v>370.5</v>
      </c>
      <c r="J307" s="179">
        <v>0</v>
      </c>
      <c r="K307" s="180">
        <f>ROUND(E307*J307,2)</f>
        <v>0</v>
      </c>
      <c r="L307" s="180">
        <v>21</v>
      </c>
      <c r="M307" s="180">
        <f>G307*(1+L307/100)</f>
        <v>0</v>
      </c>
      <c r="N307" s="180">
        <v>7.5000000000000002E-4</v>
      </c>
      <c r="O307" s="180">
        <f>ROUND(E307*N307,2)</f>
        <v>0</v>
      </c>
      <c r="P307" s="180">
        <v>0</v>
      </c>
      <c r="Q307" s="180">
        <f>ROUND(E307*P307,2)</f>
        <v>0</v>
      </c>
      <c r="R307" s="180"/>
      <c r="S307" s="180" t="s">
        <v>290</v>
      </c>
      <c r="T307" s="181" t="s">
        <v>149</v>
      </c>
      <c r="U307" s="157">
        <v>0</v>
      </c>
      <c r="V307" s="157">
        <f>ROUND(E307*U307,2)</f>
        <v>0</v>
      </c>
      <c r="W307" s="157"/>
      <c r="X307" s="157" t="s">
        <v>460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461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5">
        <v>92</v>
      </c>
      <c r="B308" s="176" t="s">
        <v>539</v>
      </c>
      <c r="C308" s="186" t="s">
        <v>540</v>
      </c>
      <c r="D308" s="177" t="s">
        <v>201</v>
      </c>
      <c r="E308" s="178">
        <v>1</v>
      </c>
      <c r="F308" s="179"/>
      <c r="G308" s="180">
        <f>ROUND(E308*F308,2)</f>
        <v>0</v>
      </c>
      <c r="H308" s="179">
        <v>385</v>
      </c>
      <c r="I308" s="180">
        <f>ROUND(E308*H308,2)</f>
        <v>385</v>
      </c>
      <c r="J308" s="179">
        <v>0</v>
      </c>
      <c r="K308" s="180">
        <f>ROUND(E308*J308,2)</f>
        <v>0</v>
      </c>
      <c r="L308" s="180">
        <v>21</v>
      </c>
      <c r="M308" s="180">
        <f>G308*(1+L308/100)</f>
        <v>0</v>
      </c>
      <c r="N308" s="180">
        <v>7.5000000000000002E-4</v>
      </c>
      <c r="O308" s="180">
        <f>ROUND(E308*N308,2)</f>
        <v>0</v>
      </c>
      <c r="P308" s="180">
        <v>0</v>
      </c>
      <c r="Q308" s="180">
        <f>ROUND(E308*P308,2)</f>
        <v>0</v>
      </c>
      <c r="R308" s="180"/>
      <c r="S308" s="180" t="s">
        <v>290</v>
      </c>
      <c r="T308" s="181" t="s">
        <v>149</v>
      </c>
      <c r="U308" s="157">
        <v>0</v>
      </c>
      <c r="V308" s="157">
        <f>ROUND(E308*U308,2)</f>
        <v>0</v>
      </c>
      <c r="W308" s="157"/>
      <c r="X308" s="157" t="s">
        <v>460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461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67">
        <v>93</v>
      </c>
      <c r="B309" s="168" t="s">
        <v>541</v>
      </c>
      <c r="C309" s="184" t="s">
        <v>542</v>
      </c>
      <c r="D309" s="169" t="s">
        <v>218</v>
      </c>
      <c r="E309" s="170">
        <v>203.5</v>
      </c>
      <c r="F309" s="171"/>
      <c r="G309" s="172">
        <f>ROUND(E309*F309,2)</f>
        <v>0</v>
      </c>
      <c r="H309" s="171">
        <v>7.4</v>
      </c>
      <c r="I309" s="172">
        <f>ROUND(E309*H309,2)</f>
        <v>1505.9</v>
      </c>
      <c r="J309" s="171">
        <v>0</v>
      </c>
      <c r="K309" s="172">
        <f>ROUND(E309*J309,2)</f>
        <v>0</v>
      </c>
      <c r="L309" s="172">
        <v>21</v>
      </c>
      <c r="M309" s="172">
        <f>G309*(1+L309/100)</f>
        <v>0</v>
      </c>
      <c r="N309" s="172">
        <v>8.3000000000000001E-4</v>
      </c>
      <c r="O309" s="172">
        <f>ROUND(E309*N309,2)</f>
        <v>0.17</v>
      </c>
      <c r="P309" s="172">
        <v>0</v>
      </c>
      <c r="Q309" s="172">
        <f>ROUND(E309*P309,2)</f>
        <v>0</v>
      </c>
      <c r="R309" s="172" t="s">
        <v>459</v>
      </c>
      <c r="S309" s="172" t="s">
        <v>149</v>
      </c>
      <c r="T309" s="173" t="s">
        <v>149</v>
      </c>
      <c r="U309" s="157">
        <v>0</v>
      </c>
      <c r="V309" s="157">
        <f>ROUND(E309*U309,2)</f>
        <v>0</v>
      </c>
      <c r="W309" s="157"/>
      <c r="X309" s="157" t="s">
        <v>460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461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5" t="s">
        <v>543</v>
      </c>
      <c r="D310" s="158"/>
      <c r="E310" s="159">
        <v>203.5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155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ht="22.5" outlineLevel="1" x14ac:dyDescent="0.2">
      <c r="A311" s="175">
        <v>94</v>
      </c>
      <c r="B311" s="176" t="s">
        <v>544</v>
      </c>
      <c r="C311" s="186" t="s">
        <v>545</v>
      </c>
      <c r="D311" s="177" t="s">
        <v>201</v>
      </c>
      <c r="E311" s="178">
        <v>5</v>
      </c>
      <c r="F311" s="179"/>
      <c r="G311" s="180">
        <f>ROUND(E311*F311,2)</f>
        <v>0</v>
      </c>
      <c r="H311" s="179">
        <v>997</v>
      </c>
      <c r="I311" s="180">
        <f>ROUND(E311*H311,2)</f>
        <v>4985</v>
      </c>
      <c r="J311" s="179">
        <v>0</v>
      </c>
      <c r="K311" s="180">
        <f>ROUND(E311*J311,2)</f>
        <v>0</v>
      </c>
      <c r="L311" s="180">
        <v>21</v>
      </c>
      <c r="M311" s="180">
        <f>G311*(1+L311/100)</f>
        <v>0</v>
      </c>
      <c r="N311" s="180">
        <v>1.4500000000000001E-2</v>
      </c>
      <c r="O311" s="180">
        <f>ROUND(E311*N311,2)</f>
        <v>7.0000000000000007E-2</v>
      </c>
      <c r="P311" s="180">
        <v>0</v>
      </c>
      <c r="Q311" s="180">
        <f>ROUND(E311*P311,2)</f>
        <v>0</v>
      </c>
      <c r="R311" s="180" t="s">
        <v>459</v>
      </c>
      <c r="S311" s="180" t="s">
        <v>149</v>
      </c>
      <c r="T311" s="181" t="s">
        <v>149</v>
      </c>
      <c r="U311" s="157">
        <v>0</v>
      </c>
      <c r="V311" s="157">
        <f>ROUND(E311*U311,2)</f>
        <v>0</v>
      </c>
      <c r="W311" s="157"/>
      <c r="X311" s="157" t="s">
        <v>460</v>
      </c>
      <c r="Y311" s="148"/>
      <c r="Z311" s="148"/>
      <c r="AA311" s="148"/>
      <c r="AB311" s="148"/>
      <c r="AC311" s="148"/>
      <c r="AD311" s="148"/>
      <c r="AE311" s="148"/>
      <c r="AF311" s="148"/>
      <c r="AG311" s="148" t="s">
        <v>461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ht="22.5" outlineLevel="1" x14ac:dyDescent="0.2">
      <c r="A312" s="175">
        <v>95</v>
      </c>
      <c r="B312" s="176" t="s">
        <v>546</v>
      </c>
      <c r="C312" s="186" t="s">
        <v>547</v>
      </c>
      <c r="D312" s="177" t="s">
        <v>201</v>
      </c>
      <c r="E312" s="178">
        <v>1</v>
      </c>
      <c r="F312" s="179"/>
      <c r="G312" s="180">
        <f>ROUND(E312*F312,2)</f>
        <v>0</v>
      </c>
      <c r="H312" s="179">
        <v>1028</v>
      </c>
      <c r="I312" s="180">
        <f>ROUND(E312*H312,2)</f>
        <v>1028</v>
      </c>
      <c r="J312" s="179">
        <v>0</v>
      </c>
      <c r="K312" s="180">
        <f>ROUND(E312*J312,2)</f>
        <v>0</v>
      </c>
      <c r="L312" s="180">
        <v>21</v>
      </c>
      <c r="M312" s="180">
        <f>G312*(1+L312/100)</f>
        <v>0</v>
      </c>
      <c r="N312" s="180">
        <v>1.6E-2</v>
      </c>
      <c r="O312" s="180">
        <f>ROUND(E312*N312,2)</f>
        <v>0.02</v>
      </c>
      <c r="P312" s="180">
        <v>0</v>
      </c>
      <c r="Q312" s="180">
        <f>ROUND(E312*P312,2)</f>
        <v>0</v>
      </c>
      <c r="R312" s="180" t="s">
        <v>459</v>
      </c>
      <c r="S312" s="180" t="s">
        <v>149</v>
      </c>
      <c r="T312" s="181" t="s">
        <v>149</v>
      </c>
      <c r="U312" s="157">
        <v>0</v>
      </c>
      <c r="V312" s="157">
        <f>ROUND(E312*U312,2)</f>
        <v>0</v>
      </c>
      <c r="W312" s="157"/>
      <c r="X312" s="157" t="s">
        <v>460</v>
      </c>
      <c r="Y312" s="148"/>
      <c r="Z312" s="148"/>
      <c r="AA312" s="148"/>
      <c r="AB312" s="148"/>
      <c r="AC312" s="148"/>
      <c r="AD312" s="148"/>
      <c r="AE312" s="148"/>
      <c r="AF312" s="148"/>
      <c r="AG312" s="148" t="s">
        <v>461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67">
        <v>96</v>
      </c>
      <c r="B313" s="168" t="s">
        <v>548</v>
      </c>
      <c r="C313" s="184" t="s">
        <v>549</v>
      </c>
      <c r="D313" s="169" t="s">
        <v>207</v>
      </c>
      <c r="E313" s="170">
        <v>83.661060000000006</v>
      </c>
      <c r="F313" s="171"/>
      <c r="G313" s="172">
        <f>ROUND(E313*F313,2)</f>
        <v>0</v>
      </c>
      <c r="H313" s="171">
        <v>2260</v>
      </c>
      <c r="I313" s="172">
        <f>ROUND(E313*H313,2)</f>
        <v>189074</v>
      </c>
      <c r="J313" s="171">
        <v>0</v>
      </c>
      <c r="K313" s="172">
        <f>ROUND(E313*J313,2)</f>
        <v>0</v>
      </c>
      <c r="L313" s="172">
        <v>21</v>
      </c>
      <c r="M313" s="172">
        <f>G313*(1+L313/100)</f>
        <v>0</v>
      </c>
      <c r="N313" s="172">
        <v>1.2200000000000001E-2</v>
      </c>
      <c r="O313" s="172">
        <f>ROUND(E313*N313,2)</f>
        <v>1.02</v>
      </c>
      <c r="P313" s="172">
        <v>0</v>
      </c>
      <c r="Q313" s="172">
        <f>ROUND(E313*P313,2)</f>
        <v>0</v>
      </c>
      <c r="R313" s="172"/>
      <c r="S313" s="172" t="s">
        <v>290</v>
      </c>
      <c r="T313" s="173" t="s">
        <v>291</v>
      </c>
      <c r="U313" s="157">
        <v>0</v>
      </c>
      <c r="V313" s="157">
        <f>ROUND(E313*U313,2)</f>
        <v>0</v>
      </c>
      <c r="W313" s="157"/>
      <c r="X313" s="157" t="s">
        <v>460</v>
      </c>
      <c r="Y313" s="148"/>
      <c r="Z313" s="148"/>
      <c r="AA313" s="148"/>
      <c r="AB313" s="148"/>
      <c r="AC313" s="148"/>
      <c r="AD313" s="148"/>
      <c r="AE313" s="148"/>
      <c r="AF313" s="148"/>
      <c r="AG313" s="148" t="s">
        <v>461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5" t="s">
        <v>550</v>
      </c>
      <c r="D314" s="158"/>
      <c r="E314" s="159">
        <v>83.661060000000006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155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67">
        <v>97</v>
      </c>
      <c r="B315" s="168" t="s">
        <v>551</v>
      </c>
      <c r="C315" s="184" t="s">
        <v>552</v>
      </c>
      <c r="D315" s="169" t="s">
        <v>386</v>
      </c>
      <c r="E315" s="170">
        <v>17.645600000000002</v>
      </c>
      <c r="F315" s="171"/>
      <c r="G315" s="172">
        <f>ROUND(E315*F315,2)</f>
        <v>0</v>
      </c>
      <c r="H315" s="171">
        <v>2294</v>
      </c>
      <c r="I315" s="172">
        <f>ROUND(E315*H315,2)</f>
        <v>40479.01</v>
      </c>
      <c r="J315" s="171">
        <v>0</v>
      </c>
      <c r="K315" s="172">
        <f>ROUND(E315*J315,2)</f>
        <v>0</v>
      </c>
      <c r="L315" s="172">
        <v>21</v>
      </c>
      <c r="M315" s="172">
        <f>G315*(1+L315/100)</f>
        <v>0</v>
      </c>
      <c r="N315" s="172">
        <v>0</v>
      </c>
      <c r="O315" s="172">
        <f>ROUND(E315*N315,2)</f>
        <v>0</v>
      </c>
      <c r="P315" s="172">
        <v>0</v>
      </c>
      <c r="Q315" s="172">
        <f>ROUND(E315*P315,2)</f>
        <v>0</v>
      </c>
      <c r="R315" s="172"/>
      <c r="S315" s="172" t="s">
        <v>290</v>
      </c>
      <c r="T315" s="173" t="s">
        <v>291</v>
      </c>
      <c r="U315" s="157">
        <v>0</v>
      </c>
      <c r="V315" s="157">
        <f>ROUND(E315*U315,2)</f>
        <v>0</v>
      </c>
      <c r="W315" s="157"/>
      <c r="X315" s="157" t="s">
        <v>460</v>
      </c>
      <c r="Y315" s="148"/>
      <c r="Z315" s="148"/>
      <c r="AA315" s="148"/>
      <c r="AB315" s="148"/>
      <c r="AC315" s="148"/>
      <c r="AD315" s="148"/>
      <c r="AE315" s="148"/>
      <c r="AF315" s="148"/>
      <c r="AG315" s="148" t="s">
        <v>461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85" t="s">
        <v>553</v>
      </c>
      <c r="D316" s="158"/>
      <c r="E316" s="159">
        <v>17.645600000000002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155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75">
        <v>98</v>
      </c>
      <c r="B317" s="176" t="s">
        <v>554</v>
      </c>
      <c r="C317" s="186" t="s">
        <v>555</v>
      </c>
      <c r="D317" s="177" t="s">
        <v>429</v>
      </c>
      <c r="E317" s="178">
        <v>9</v>
      </c>
      <c r="F317" s="179"/>
      <c r="G317" s="180">
        <f>ROUND(E317*F317,2)</f>
        <v>0</v>
      </c>
      <c r="H317" s="179">
        <v>135</v>
      </c>
      <c r="I317" s="180">
        <f>ROUND(E317*H317,2)</f>
        <v>1215</v>
      </c>
      <c r="J317" s="179">
        <v>0</v>
      </c>
      <c r="K317" s="180">
        <f>ROUND(E317*J317,2)</f>
        <v>0</v>
      </c>
      <c r="L317" s="180">
        <v>21</v>
      </c>
      <c r="M317" s="180">
        <f>G317*(1+L317/100)</f>
        <v>0</v>
      </c>
      <c r="N317" s="180">
        <v>0</v>
      </c>
      <c r="O317" s="180">
        <f>ROUND(E317*N317,2)</f>
        <v>0</v>
      </c>
      <c r="P317" s="180">
        <v>0</v>
      </c>
      <c r="Q317" s="180">
        <f>ROUND(E317*P317,2)</f>
        <v>0</v>
      </c>
      <c r="R317" s="180"/>
      <c r="S317" s="180" t="s">
        <v>290</v>
      </c>
      <c r="T317" s="181" t="s">
        <v>291</v>
      </c>
      <c r="U317" s="157">
        <v>0</v>
      </c>
      <c r="V317" s="157">
        <f>ROUND(E317*U317,2)</f>
        <v>0</v>
      </c>
      <c r="W317" s="157"/>
      <c r="X317" s="157" t="s">
        <v>460</v>
      </c>
      <c r="Y317" s="148"/>
      <c r="Z317" s="148"/>
      <c r="AA317" s="148"/>
      <c r="AB317" s="148"/>
      <c r="AC317" s="148"/>
      <c r="AD317" s="148"/>
      <c r="AE317" s="148"/>
      <c r="AF317" s="148"/>
      <c r="AG317" s="148" t="s">
        <v>461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67">
        <v>99</v>
      </c>
      <c r="B318" s="168" t="s">
        <v>556</v>
      </c>
      <c r="C318" s="184" t="s">
        <v>557</v>
      </c>
      <c r="D318" s="169" t="s">
        <v>0</v>
      </c>
      <c r="E318" s="170">
        <v>4490.9151000000002</v>
      </c>
      <c r="F318" s="171"/>
      <c r="G318" s="172">
        <f>ROUND(E318*F318,2)</f>
        <v>0</v>
      </c>
      <c r="H318" s="171">
        <v>0</v>
      </c>
      <c r="I318" s="172">
        <f>ROUND(E318*H318,2)</f>
        <v>0</v>
      </c>
      <c r="J318" s="171">
        <v>1.05</v>
      </c>
      <c r="K318" s="172">
        <f>ROUND(E318*J318,2)</f>
        <v>4715.46</v>
      </c>
      <c r="L318" s="172">
        <v>21</v>
      </c>
      <c r="M318" s="172">
        <f>G318*(1+L318/100)</f>
        <v>0</v>
      </c>
      <c r="N318" s="172">
        <v>0</v>
      </c>
      <c r="O318" s="172">
        <f>ROUND(E318*N318,2)</f>
        <v>0</v>
      </c>
      <c r="P318" s="172">
        <v>0</v>
      </c>
      <c r="Q318" s="172">
        <f>ROUND(E318*P318,2)</f>
        <v>0</v>
      </c>
      <c r="R318" s="172" t="s">
        <v>489</v>
      </c>
      <c r="S318" s="172" t="s">
        <v>149</v>
      </c>
      <c r="T318" s="173" t="s">
        <v>149</v>
      </c>
      <c r="U318" s="157">
        <v>0</v>
      </c>
      <c r="V318" s="157">
        <f>ROUND(E318*U318,2)</f>
        <v>0</v>
      </c>
      <c r="W318" s="157"/>
      <c r="X318" s="157" t="s">
        <v>371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372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248" t="s">
        <v>465</v>
      </c>
      <c r="D319" s="249"/>
      <c r="E319" s="249"/>
      <c r="F319" s="249"/>
      <c r="G319" s="249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153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x14ac:dyDescent="0.2">
      <c r="A320" s="161" t="s">
        <v>143</v>
      </c>
      <c r="B320" s="162" t="s">
        <v>98</v>
      </c>
      <c r="C320" s="183" t="s">
        <v>99</v>
      </c>
      <c r="D320" s="163"/>
      <c r="E320" s="164"/>
      <c r="F320" s="165"/>
      <c r="G320" s="165">
        <f>SUMIF(AG321:AG337,"&lt;&gt;NOR",G321:G337)</f>
        <v>0</v>
      </c>
      <c r="H320" s="165"/>
      <c r="I320" s="165">
        <f>SUM(I321:I337)</f>
        <v>0</v>
      </c>
      <c r="J320" s="165"/>
      <c r="K320" s="165">
        <f>SUM(K321:K337)</f>
        <v>199731.6</v>
      </c>
      <c r="L320" s="165"/>
      <c r="M320" s="165">
        <f>SUM(M321:M337)</f>
        <v>0</v>
      </c>
      <c r="N320" s="165"/>
      <c r="O320" s="165">
        <f>SUM(O321:O337)</f>
        <v>0</v>
      </c>
      <c r="P320" s="165"/>
      <c r="Q320" s="165">
        <f>SUM(Q321:Q337)</f>
        <v>0</v>
      </c>
      <c r="R320" s="165"/>
      <c r="S320" s="165"/>
      <c r="T320" s="166"/>
      <c r="U320" s="160"/>
      <c r="V320" s="160">
        <f>SUM(V321:V337)</f>
        <v>0</v>
      </c>
      <c r="W320" s="160"/>
      <c r="X320" s="160"/>
      <c r="AG320" t="s">
        <v>144</v>
      </c>
    </row>
    <row r="321" spans="1:60" outlineLevel="1" x14ac:dyDescent="0.2">
      <c r="A321" s="167">
        <v>100</v>
      </c>
      <c r="B321" s="168" t="s">
        <v>558</v>
      </c>
      <c r="C321" s="184" t="s">
        <v>559</v>
      </c>
      <c r="D321" s="169" t="s">
        <v>429</v>
      </c>
      <c r="E321" s="170">
        <v>1</v>
      </c>
      <c r="F321" s="171"/>
      <c r="G321" s="172">
        <f>ROUND(E321*F321,2)</f>
        <v>0</v>
      </c>
      <c r="H321" s="171">
        <v>0</v>
      </c>
      <c r="I321" s="172">
        <f>ROUND(E321*H321,2)</f>
        <v>0</v>
      </c>
      <c r="J321" s="171">
        <v>110000</v>
      </c>
      <c r="K321" s="172">
        <f>ROUND(E321*J321,2)</f>
        <v>110000</v>
      </c>
      <c r="L321" s="172">
        <v>21</v>
      </c>
      <c r="M321" s="172">
        <f>G321*(1+L321/100)</f>
        <v>0</v>
      </c>
      <c r="N321" s="172">
        <v>0</v>
      </c>
      <c r="O321" s="172">
        <f>ROUND(E321*N321,2)</f>
        <v>0</v>
      </c>
      <c r="P321" s="172">
        <v>0</v>
      </c>
      <c r="Q321" s="172">
        <f>ROUND(E321*P321,2)</f>
        <v>0</v>
      </c>
      <c r="R321" s="172"/>
      <c r="S321" s="172" t="s">
        <v>290</v>
      </c>
      <c r="T321" s="173" t="s">
        <v>291</v>
      </c>
      <c r="U321" s="157">
        <v>0</v>
      </c>
      <c r="V321" s="157">
        <f>ROUND(E321*U321,2)</f>
        <v>0</v>
      </c>
      <c r="W321" s="157"/>
      <c r="X321" s="157" t="s">
        <v>150</v>
      </c>
      <c r="Y321" s="148"/>
      <c r="Z321" s="148"/>
      <c r="AA321" s="148"/>
      <c r="AB321" s="148"/>
      <c r="AC321" s="148"/>
      <c r="AD321" s="148"/>
      <c r="AE321" s="148"/>
      <c r="AF321" s="148"/>
      <c r="AG321" s="148" t="s">
        <v>151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85" t="s">
        <v>560</v>
      </c>
      <c r="D322" s="158"/>
      <c r="E322" s="159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155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5" t="s">
        <v>561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155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85" t="s">
        <v>515</v>
      </c>
      <c r="D324" s="158"/>
      <c r="E324" s="159">
        <v>1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155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67">
        <v>101</v>
      </c>
      <c r="B325" s="168" t="s">
        <v>562</v>
      </c>
      <c r="C325" s="184" t="s">
        <v>563</v>
      </c>
      <c r="D325" s="169" t="s">
        <v>429</v>
      </c>
      <c r="E325" s="170">
        <v>2</v>
      </c>
      <c r="F325" s="171"/>
      <c r="G325" s="172">
        <f>ROUND(E325*F325,2)</f>
        <v>0</v>
      </c>
      <c r="H325" s="171">
        <v>0</v>
      </c>
      <c r="I325" s="172">
        <f>ROUND(E325*H325,2)</f>
        <v>0</v>
      </c>
      <c r="J325" s="171">
        <v>7800</v>
      </c>
      <c r="K325" s="172">
        <f>ROUND(E325*J325,2)</f>
        <v>15600</v>
      </c>
      <c r="L325" s="172">
        <v>21</v>
      </c>
      <c r="M325" s="172">
        <f>G325*(1+L325/100)</f>
        <v>0</v>
      </c>
      <c r="N325" s="172">
        <v>0</v>
      </c>
      <c r="O325" s="172">
        <f>ROUND(E325*N325,2)</f>
        <v>0</v>
      </c>
      <c r="P325" s="172">
        <v>0</v>
      </c>
      <c r="Q325" s="172">
        <f>ROUND(E325*P325,2)</f>
        <v>0</v>
      </c>
      <c r="R325" s="172"/>
      <c r="S325" s="172" t="s">
        <v>290</v>
      </c>
      <c r="T325" s="173" t="s">
        <v>291</v>
      </c>
      <c r="U325" s="157">
        <v>0</v>
      </c>
      <c r="V325" s="157">
        <f>ROUND(E325*U325,2)</f>
        <v>0</v>
      </c>
      <c r="W325" s="157"/>
      <c r="X325" s="157" t="s">
        <v>150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151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5" t="s">
        <v>564</v>
      </c>
      <c r="D326" s="158"/>
      <c r="E326" s="159">
        <v>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155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67">
        <v>102</v>
      </c>
      <c r="B327" s="168" t="s">
        <v>565</v>
      </c>
      <c r="C327" s="184" t="s">
        <v>566</v>
      </c>
      <c r="D327" s="169" t="s">
        <v>429</v>
      </c>
      <c r="E327" s="170">
        <v>1</v>
      </c>
      <c r="F327" s="171"/>
      <c r="G327" s="172">
        <f>ROUND(E327*F327,2)</f>
        <v>0</v>
      </c>
      <c r="H327" s="171">
        <v>0</v>
      </c>
      <c r="I327" s="172">
        <f>ROUND(E327*H327,2)</f>
        <v>0</v>
      </c>
      <c r="J327" s="171">
        <v>70600</v>
      </c>
      <c r="K327" s="172">
        <f>ROUND(E327*J327,2)</f>
        <v>70600</v>
      </c>
      <c r="L327" s="172">
        <v>21</v>
      </c>
      <c r="M327" s="172">
        <f>G327*(1+L327/100)</f>
        <v>0</v>
      </c>
      <c r="N327" s="172">
        <v>0</v>
      </c>
      <c r="O327" s="172">
        <f>ROUND(E327*N327,2)</f>
        <v>0</v>
      </c>
      <c r="P327" s="172">
        <v>0</v>
      </c>
      <c r="Q327" s="172">
        <f>ROUND(E327*P327,2)</f>
        <v>0</v>
      </c>
      <c r="R327" s="172"/>
      <c r="S327" s="172" t="s">
        <v>290</v>
      </c>
      <c r="T327" s="173" t="s">
        <v>291</v>
      </c>
      <c r="U327" s="157">
        <v>0</v>
      </c>
      <c r="V327" s="157">
        <f>ROUND(E327*U327,2)</f>
        <v>0</v>
      </c>
      <c r="W327" s="157"/>
      <c r="X327" s="157" t="s">
        <v>150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151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85" t="s">
        <v>567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155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85" t="s">
        <v>568</v>
      </c>
      <c r="D329" s="158"/>
      <c r="E329" s="159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155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5" t="s">
        <v>569</v>
      </c>
      <c r="D330" s="158"/>
      <c r="E330" s="159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155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85" t="s">
        <v>570</v>
      </c>
      <c r="D331" s="158"/>
      <c r="E331" s="159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155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5" t="s">
        <v>571</v>
      </c>
      <c r="D332" s="158"/>
      <c r="E332" s="159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155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5" t="s">
        <v>572</v>
      </c>
      <c r="D333" s="158"/>
      <c r="E333" s="159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155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5" t="s">
        <v>573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155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5" t="s">
        <v>515</v>
      </c>
      <c r="D335" s="158"/>
      <c r="E335" s="159">
        <v>1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155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67">
        <v>103</v>
      </c>
      <c r="B336" s="168" t="s">
        <v>574</v>
      </c>
      <c r="C336" s="184" t="s">
        <v>575</v>
      </c>
      <c r="D336" s="169" t="s">
        <v>0</v>
      </c>
      <c r="E336" s="170">
        <v>1962</v>
      </c>
      <c r="F336" s="171"/>
      <c r="G336" s="172">
        <f>ROUND(E336*F336,2)</f>
        <v>0</v>
      </c>
      <c r="H336" s="171">
        <v>0</v>
      </c>
      <c r="I336" s="172">
        <f>ROUND(E336*H336,2)</f>
        <v>0</v>
      </c>
      <c r="J336" s="171">
        <v>1.8</v>
      </c>
      <c r="K336" s="172">
        <f>ROUND(E336*J336,2)</f>
        <v>3531.6</v>
      </c>
      <c r="L336" s="172">
        <v>21</v>
      </c>
      <c r="M336" s="172">
        <f>G336*(1+L336/100)</f>
        <v>0</v>
      </c>
      <c r="N336" s="172">
        <v>0</v>
      </c>
      <c r="O336" s="172">
        <f>ROUND(E336*N336,2)</f>
        <v>0</v>
      </c>
      <c r="P336" s="172">
        <v>0</v>
      </c>
      <c r="Q336" s="172">
        <f>ROUND(E336*P336,2)</f>
        <v>0</v>
      </c>
      <c r="R336" s="172" t="s">
        <v>576</v>
      </c>
      <c r="S336" s="172" t="s">
        <v>149</v>
      </c>
      <c r="T336" s="173" t="s">
        <v>149</v>
      </c>
      <c r="U336" s="157">
        <v>0</v>
      </c>
      <c r="V336" s="157">
        <f>ROUND(E336*U336,2)</f>
        <v>0</v>
      </c>
      <c r="W336" s="157"/>
      <c r="X336" s="157" t="s">
        <v>371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372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248" t="s">
        <v>465</v>
      </c>
      <c r="D337" s="249"/>
      <c r="E337" s="249"/>
      <c r="F337" s="249"/>
      <c r="G337" s="249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153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x14ac:dyDescent="0.2">
      <c r="A338" s="161" t="s">
        <v>143</v>
      </c>
      <c r="B338" s="162" t="s">
        <v>100</v>
      </c>
      <c r="C338" s="183" t="s">
        <v>101</v>
      </c>
      <c r="D338" s="163"/>
      <c r="E338" s="164"/>
      <c r="F338" s="165"/>
      <c r="G338" s="165">
        <f>SUMIF(AG339:AG385,"&lt;&gt;NOR",G339:G385)</f>
        <v>0</v>
      </c>
      <c r="H338" s="165"/>
      <c r="I338" s="165">
        <f>SUM(I339:I385)</f>
        <v>129264.79000000001</v>
      </c>
      <c r="J338" s="165"/>
      <c r="K338" s="165">
        <f>SUM(K339:K385)</f>
        <v>50574.659999999989</v>
      </c>
      <c r="L338" s="165"/>
      <c r="M338" s="165">
        <f>SUM(M339:M385)</f>
        <v>0</v>
      </c>
      <c r="N338" s="165"/>
      <c r="O338" s="165">
        <f>SUM(O339:O385)</f>
        <v>1.26</v>
      </c>
      <c r="P338" s="165"/>
      <c r="Q338" s="165">
        <f>SUM(Q339:Q385)</f>
        <v>0.09</v>
      </c>
      <c r="R338" s="165"/>
      <c r="S338" s="165"/>
      <c r="T338" s="166"/>
      <c r="U338" s="160"/>
      <c r="V338" s="160">
        <f>SUM(V339:V385)</f>
        <v>72.789999999999992</v>
      </c>
      <c r="W338" s="160"/>
      <c r="X338" s="160"/>
      <c r="AG338" t="s">
        <v>144</v>
      </c>
    </row>
    <row r="339" spans="1:60" outlineLevel="1" x14ac:dyDescent="0.2">
      <c r="A339" s="167">
        <v>104</v>
      </c>
      <c r="B339" s="168" t="s">
        <v>577</v>
      </c>
      <c r="C339" s="184" t="s">
        <v>578</v>
      </c>
      <c r="D339" s="169" t="s">
        <v>218</v>
      </c>
      <c r="E339" s="170">
        <v>45.27</v>
      </c>
      <c r="F339" s="171"/>
      <c r="G339" s="172">
        <f>ROUND(E339*F339,2)</f>
        <v>0</v>
      </c>
      <c r="H339" s="171">
        <v>6.87</v>
      </c>
      <c r="I339" s="172">
        <f>ROUND(E339*H339,2)</f>
        <v>311</v>
      </c>
      <c r="J339" s="171">
        <v>35.83</v>
      </c>
      <c r="K339" s="172">
        <f>ROUND(E339*J339,2)</f>
        <v>1622.02</v>
      </c>
      <c r="L339" s="172">
        <v>21</v>
      </c>
      <c r="M339" s="172">
        <f>G339*(1+L339/100)</f>
        <v>0</v>
      </c>
      <c r="N339" s="172">
        <v>3.4000000000000002E-4</v>
      </c>
      <c r="O339" s="172">
        <f>ROUND(E339*N339,2)</f>
        <v>0.02</v>
      </c>
      <c r="P339" s="172">
        <v>0</v>
      </c>
      <c r="Q339" s="172">
        <f>ROUND(E339*P339,2)</f>
        <v>0</v>
      </c>
      <c r="R339" s="172" t="s">
        <v>376</v>
      </c>
      <c r="S339" s="172" t="s">
        <v>149</v>
      </c>
      <c r="T339" s="173" t="s">
        <v>149</v>
      </c>
      <c r="U339" s="157">
        <v>0.08</v>
      </c>
      <c r="V339" s="157">
        <f>ROUND(E339*U339,2)</f>
        <v>3.62</v>
      </c>
      <c r="W339" s="157"/>
      <c r="X339" s="157" t="s">
        <v>150</v>
      </c>
      <c r="Y339" s="148"/>
      <c r="Z339" s="148"/>
      <c r="AA339" s="148"/>
      <c r="AB339" s="148"/>
      <c r="AC339" s="148"/>
      <c r="AD339" s="148"/>
      <c r="AE339" s="148"/>
      <c r="AF339" s="148"/>
      <c r="AG339" s="148" t="s">
        <v>151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5" t="s">
        <v>579</v>
      </c>
      <c r="D340" s="158"/>
      <c r="E340" s="159">
        <v>10.02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155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85" t="s">
        <v>580</v>
      </c>
      <c r="D341" s="158"/>
      <c r="E341" s="159">
        <v>7.94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155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85" t="s">
        <v>581</v>
      </c>
      <c r="D342" s="158"/>
      <c r="E342" s="159">
        <v>7.22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155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85" t="s">
        <v>582</v>
      </c>
      <c r="D343" s="158"/>
      <c r="E343" s="159">
        <v>5.4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155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5" t="s">
        <v>583</v>
      </c>
      <c r="D344" s="158"/>
      <c r="E344" s="159">
        <v>11.52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155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5" t="s">
        <v>584</v>
      </c>
      <c r="D345" s="158"/>
      <c r="E345" s="159">
        <v>3.17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155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67">
        <v>105</v>
      </c>
      <c r="B346" s="168" t="s">
        <v>585</v>
      </c>
      <c r="C346" s="184" t="s">
        <v>586</v>
      </c>
      <c r="D346" s="169" t="s">
        <v>207</v>
      </c>
      <c r="E346" s="170">
        <v>92.6</v>
      </c>
      <c r="F346" s="171"/>
      <c r="G346" s="172">
        <f>ROUND(E346*F346,2)</f>
        <v>0</v>
      </c>
      <c r="H346" s="171">
        <v>0</v>
      </c>
      <c r="I346" s="172">
        <f>ROUND(E346*H346,2)</f>
        <v>0</v>
      </c>
      <c r="J346" s="171">
        <v>6.9</v>
      </c>
      <c r="K346" s="172">
        <f>ROUND(E346*J346,2)</f>
        <v>638.94000000000005</v>
      </c>
      <c r="L346" s="172">
        <v>21</v>
      </c>
      <c r="M346" s="172">
        <f>G346*(1+L346/100)</f>
        <v>0</v>
      </c>
      <c r="N346" s="172">
        <v>0</v>
      </c>
      <c r="O346" s="172">
        <f>ROUND(E346*N346,2)</f>
        <v>0</v>
      </c>
      <c r="P346" s="172">
        <v>0</v>
      </c>
      <c r="Q346" s="172">
        <f>ROUND(E346*P346,2)</f>
        <v>0</v>
      </c>
      <c r="R346" s="172" t="s">
        <v>587</v>
      </c>
      <c r="S346" s="172" t="s">
        <v>149</v>
      </c>
      <c r="T346" s="173" t="s">
        <v>149</v>
      </c>
      <c r="U346" s="157">
        <v>1.6E-2</v>
      </c>
      <c r="V346" s="157">
        <f>ROUND(E346*U346,2)</f>
        <v>1.48</v>
      </c>
      <c r="W346" s="157"/>
      <c r="X346" s="157" t="s">
        <v>150</v>
      </c>
      <c r="Y346" s="148"/>
      <c r="Z346" s="148"/>
      <c r="AA346" s="148"/>
      <c r="AB346" s="148"/>
      <c r="AC346" s="148"/>
      <c r="AD346" s="148"/>
      <c r="AE346" s="148"/>
      <c r="AF346" s="148"/>
      <c r="AG346" s="148" t="s">
        <v>151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248" t="s">
        <v>588</v>
      </c>
      <c r="D347" s="249"/>
      <c r="E347" s="249"/>
      <c r="F347" s="249"/>
      <c r="G347" s="249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153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67">
        <v>106</v>
      </c>
      <c r="B348" s="168" t="s">
        <v>589</v>
      </c>
      <c r="C348" s="184" t="s">
        <v>590</v>
      </c>
      <c r="D348" s="169" t="s">
        <v>207</v>
      </c>
      <c r="E348" s="170">
        <v>92.6</v>
      </c>
      <c r="F348" s="171"/>
      <c r="G348" s="172">
        <f>ROUND(E348*F348,2)</f>
        <v>0</v>
      </c>
      <c r="H348" s="171">
        <v>0</v>
      </c>
      <c r="I348" s="172">
        <f>ROUND(E348*H348,2)</f>
        <v>0</v>
      </c>
      <c r="J348" s="171">
        <v>72.7</v>
      </c>
      <c r="K348" s="172">
        <f>ROUND(E348*J348,2)</f>
        <v>6732.02</v>
      </c>
      <c r="L348" s="172">
        <v>21</v>
      </c>
      <c r="M348" s="172">
        <f>G348*(1+L348/100)</f>
        <v>0</v>
      </c>
      <c r="N348" s="172">
        <v>0</v>
      </c>
      <c r="O348" s="172">
        <f>ROUND(E348*N348,2)</f>
        <v>0</v>
      </c>
      <c r="P348" s="172">
        <v>0</v>
      </c>
      <c r="Q348" s="172">
        <f>ROUND(E348*P348,2)</f>
        <v>0</v>
      </c>
      <c r="R348" s="172" t="s">
        <v>587</v>
      </c>
      <c r="S348" s="172" t="s">
        <v>149</v>
      </c>
      <c r="T348" s="173" t="s">
        <v>149</v>
      </c>
      <c r="U348" s="157">
        <v>0.15</v>
      </c>
      <c r="V348" s="157">
        <f>ROUND(E348*U348,2)</f>
        <v>13.89</v>
      </c>
      <c r="W348" s="157"/>
      <c r="X348" s="157" t="s">
        <v>150</v>
      </c>
      <c r="Y348" s="148"/>
      <c r="Z348" s="148"/>
      <c r="AA348" s="148"/>
      <c r="AB348" s="148"/>
      <c r="AC348" s="148"/>
      <c r="AD348" s="148"/>
      <c r="AE348" s="148"/>
      <c r="AF348" s="148"/>
      <c r="AG348" s="148" t="s">
        <v>151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248" t="s">
        <v>588</v>
      </c>
      <c r="D349" s="249"/>
      <c r="E349" s="249"/>
      <c r="F349" s="249"/>
      <c r="G349" s="249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153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85" t="s">
        <v>443</v>
      </c>
      <c r="D350" s="158"/>
      <c r="E350" s="159">
        <v>92.6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155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67">
        <v>107</v>
      </c>
      <c r="B351" s="168" t="s">
        <v>591</v>
      </c>
      <c r="C351" s="184" t="s">
        <v>592</v>
      </c>
      <c r="D351" s="169" t="s">
        <v>207</v>
      </c>
      <c r="E351" s="170">
        <v>92.6</v>
      </c>
      <c r="F351" s="171"/>
      <c r="G351" s="172">
        <f>ROUND(E351*F351,2)</f>
        <v>0</v>
      </c>
      <c r="H351" s="171">
        <v>0</v>
      </c>
      <c r="I351" s="172">
        <f>ROUND(E351*H351,2)</f>
        <v>0</v>
      </c>
      <c r="J351" s="171">
        <v>22.8</v>
      </c>
      <c r="K351" s="172">
        <f>ROUND(E351*J351,2)</f>
        <v>2111.2800000000002</v>
      </c>
      <c r="L351" s="172">
        <v>21</v>
      </c>
      <c r="M351" s="172">
        <f>G351*(1+L351/100)</f>
        <v>0</v>
      </c>
      <c r="N351" s="172">
        <v>0</v>
      </c>
      <c r="O351" s="172">
        <f>ROUND(E351*N351,2)</f>
        <v>0</v>
      </c>
      <c r="P351" s="172">
        <v>0</v>
      </c>
      <c r="Q351" s="172">
        <f>ROUND(E351*P351,2)</f>
        <v>0</v>
      </c>
      <c r="R351" s="172" t="s">
        <v>587</v>
      </c>
      <c r="S351" s="172" t="s">
        <v>149</v>
      </c>
      <c r="T351" s="173" t="s">
        <v>149</v>
      </c>
      <c r="U351" s="157">
        <v>0.05</v>
      </c>
      <c r="V351" s="157">
        <f>ROUND(E351*U351,2)</f>
        <v>4.63</v>
      </c>
      <c r="W351" s="157"/>
      <c r="X351" s="157" t="s">
        <v>150</v>
      </c>
      <c r="Y351" s="148"/>
      <c r="Z351" s="148"/>
      <c r="AA351" s="148"/>
      <c r="AB351" s="148"/>
      <c r="AC351" s="148"/>
      <c r="AD351" s="148"/>
      <c r="AE351" s="148"/>
      <c r="AF351" s="148"/>
      <c r="AG351" s="148" t="s">
        <v>151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248" t="s">
        <v>588</v>
      </c>
      <c r="D352" s="249"/>
      <c r="E352" s="249"/>
      <c r="F352" s="249"/>
      <c r="G352" s="249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153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ht="22.5" outlineLevel="1" x14ac:dyDescent="0.2">
      <c r="A353" s="167">
        <v>108</v>
      </c>
      <c r="B353" s="168" t="s">
        <v>593</v>
      </c>
      <c r="C353" s="184" t="s">
        <v>594</v>
      </c>
      <c r="D353" s="169" t="s">
        <v>207</v>
      </c>
      <c r="E353" s="170">
        <v>92.6</v>
      </c>
      <c r="F353" s="171"/>
      <c r="G353" s="172">
        <f>ROUND(E353*F353,2)</f>
        <v>0</v>
      </c>
      <c r="H353" s="171">
        <v>69.16</v>
      </c>
      <c r="I353" s="172">
        <f>ROUND(E353*H353,2)</f>
        <v>6404.22</v>
      </c>
      <c r="J353" s="171">
        <v>187.84</v>
      </c>
      <c r="K353" s="172">
        <f>ROUND(E353*J353,2)</f>
        <v>17393.98</v>
      </c>
      <c r="L353" s="172">
        <v>21</v>
      </c>
      <c r="M353" s="172">
        <f>G353*(1+L353/100)</f>
        <v>0</v>
      </c>
      <c r="N353" s="172">
        <v>2.5000000000000001E-4</v>
      </c>
      <c r="O353" s="172">
        <f>ROUND(E353*N353,2)</f>
        <v>0.02</v>
      </c>
      <c r="P353" s="172">
        <v>0</v>
      </c>
      <c r="Q353" s="172">
        <f>ROUND(E353*P353,2)</f>
        <v>0</v>
      </c>
      <c r="R353" s="172" t="s">
        <v>587</v>
      </c>
      <c r="S353" s="172" t="s">
        <v>149</v>
      </c>
      <c r="T353" s="173" t="s">
        <v>149</v>
      </c>
      <c r="U353" s="157">
        <v>0.38</v>
      </c>
      <c r="V353" s="157">
        <f>ROUND(E353*U353,2)</f>
        <v>35.19</v>
      </c>
      <c r="W353" s="157"/>
      <c r="X353" s="157" t="s">
        <v>150</v>
      </c>
      <c r="Y353" s="148"/>
      <c r="Z353" s="148"/>
      <c r="AA353" s="148"/>
      <c r="AB353" s="148"/>
      <c r="AC353" s="148"/>
      <c r="AD353" s="148"/>
      <c r="AE353" s="148"/>
      <c r="AF353" s="148"/>
      <c r="AG353" s="148" t="s">
        <v>151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85" t="s">
        <v>443</v>
      </c>
      <c r="D354" s="158"/>
      <c r="E354" s="159">
        <v>92.6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155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ht="22.5" outlineLevel="1" x14ac:dyDescent="0.2">
      <c r="A355" s="167">
        <v>109</v>
      </c>
      <c r="B355" s="168" t="s">
        <v>595</v>
      </c>
      <c r="C355" s="184" t="s">
        <v>596</v>
      </c>
      <c r="D355" s="190" t="s">
        <v>429</v>
      </c>
      <c r="E355" s="170">
        <v>1</v>
      </c>
      <c r="F355" s="171"/>
      <c r="G355" s="172">
        <f>ROUND(E355*F355,2)</f>
        <v>0</v>
      </c>
      <c r="H355" s="171">
        <v>25013</v>
      </c>
      <c r="I355" s="172">
        <f>ROUND(E355*H355,2)</f>
        <v>25013</v>
      </c>
      <c r="J355" s="171">
        <v>87</v>
      </c>
      <c r="K355" s="172">
        <f>ROUND(E355*J355,2)</f>
        <v>87</v>
      </c>
      <c r="L355" s="172">
        <v>21</v>
      </c>
      <c r="M355" s="172">
        <f>G355*(1+L355/100)</f>
        <v>0</v>
      </c>
      <c r="N355" s="172">
        <v>1.7999999999999999E-2</v>
      </c>
      <c r="O355" s="172">
        <f>ROUND(E355*N355,2)</f>
        <v>0.02</v>
      </c>
      <c r="P355" s="172">
        <v>0</v>
      </c>
      <c r="Q355" s="172">
        <f>ROUND(E355*P355,2)</f>
        <v>0</v>
      </c>
      <c r="R355" s="172" t="s">
        <v>587</v>
      </c>
      <c r="S355" s="172" t="s">
        <v>149</v>
      </c>
      <c r="T355" s="173" t="s">
        <v>291</v>
      </c>
      <c r="U355" s="157">
        <v>0.05</v>
      </c>
      <c r="V355" s="157">
        <f>ROUND(E355*U355,2)</f>
        <v>0.05</v>
      </c>
      <c r="W355" s="157"/>
      <c r="X355" s="157" t="s">
        <v>150</v>
      </c>
      <c r="Y355" s="148"/>
      <c r="Z355" s="148"/>
      <c r="AA355" s="148"/>
      <c r="AB355" s="148"/>
      <c r="AC355" s="148"/>
      <c r="AD355" s="148"/>
      <c r="AE355" s="148"/>
      <c r="AF355" s="148"/>
      <c r="AG355" s="148" t="s">
        <v>151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185" t="s">
        <v>597</v>
      </c>
      <c r="D356" s="158"/>
      <c r="E356" s="159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155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85" t="s">
        <v>598</v>
      </c>
      <c r="D357" s="158"/>
      <c r="E357" s="159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155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85" t="s">
        <v>599</v>
      </c>
      <c r="D358" s="158"/>
      <c r="E358" s="159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155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5" t="s">
        <v>515</v>
      </c>
      <c r="D359" s="158"/>
      <c r="E359" s="159">
        <v>1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155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75">
        <v>110</v>
      </c>
      <c r="B360" s="176" t="s">
        <v>600</v>
      </c>
      <c r="C360" s="186" t="s">
        <v>601</v>
      </c>
      <c r="D360" s="177" t="s">
        <v>218</v>
      </c>
      <c r="E360" s="178">
        <v>92.6</v>
      </c>
      <c r="F360" s="179"/>
      <c r="G360" s="180">
        <f>ROUND(E360*F360,2)</f>
        <v>0</v>
      </c>
      <c r="H360" s="179">
        <v>10.42</v>
      </c>
      <c r="I360" s="180">
        <f>ROUND(E360*H360,2)</f>
        <v>964.89</v>
      </c>
      <c r="J360" s="179">
        <v>38.68</v>
      </c>
      <c r="K360" s="180">
        <f>ROUND(E360*J360,2)</f>
        <v>3581.77</v>
      </c>
      <c r="L360" s="180">
        <v>21</v>
      </c>
      <c r="M360" s="180">
        <f>G360*(1+L360/100)</f>
        <v>0</v>
      </c>
      <c r="N360" s="180">
        <v>4.0000000000000003E-5</v>
      </c>
      <c r="O360" s="180">
        <f>ROUND(E360*N360,2)</f>
        <v>0</v>
      </c>
      <c r="P360" s="180">
        <v>0</v>
      </c>
      <c r="Q360" s="180">
        <f>ROUND(E360*P360,2)</f>
        <v>0</v>
      </c>
      <c r="R360" s="180" t="s">
        <v>587</v>
      </c>
      <c r="S360" s="180" t="s">
        <v>149</v>
      </c>
      <c r="T360" s="181" t="s">
        <v>149</v>
      </c>
      <c r="U360" s="157">
        <v>7.8200000000000006E-2</v>
      </c>
      <c r="V360" s="157">
        <f>ROUND(E360*U360,2)</f>
        <v>7.24</v>
      </c>
      <c r="W360" s="157"/>
      <c r="X360" s="157" t="s">
        <v>150</v>
      </c>
      <c r="Y360" s="148"/>
      <c r="Z360" s="148"/>
      <c r="AA360" s="148"/>
      <c r="AB360" s="148"/>
      <c r="AC360" s="148"/>
      <c r="AD360" s="148"/>
      <c r="AE360" s="148"/>
      <c r="AF360" s="148"/>
      <c r="AG360" s="148" t="s">
        <v>151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75">
        <v>111</v>
      </c>
      <c r="B361" s="176" t="s">
        <v>602</v>
      </c>
      <c r="C361" s="186" t="s">
        <v>603</v>
      </c>
      <c r="D361" s="177" t="s">
        <v>207</v>
      </c>
      <c r="E361" s="178">
        <v>92.6</v>
      </c>
      <c r="F361" s="179"/>
      <c r="G361" s="180">
        <f>ROUND(E361*F361,2)</f>
        <v>0</v>
      </c>
      <c r="H361" s="179">
        <v>6.96</v>
      </c>
      <c r="I361" s="180">
        <f>ROUND(E361*H361,2)</f>
        <v>644.5</v>
      </c>
      <c r="J361" s="179">
        <v>27.04</v>
      </c>
      <c r="K361" s="180">
        <f>ROUND(E361*J361,2)</f>
        <v>2503.9</v>
      </c>
      <c r="L361" s="180">
        <v>21</v>
      </c>
      <c r="M361" s="180">
        <f>G361*(1+L361/100)</f>
        <v>0</v>
      </c>
      <c r="N361" s="180">
        <v>3.0000000000000001E-5</v>
      </c>
      <c r="O361" s="180">
        <f>ROUND(E361*N361,2)</f>
        <v>0</v>
      </c>
      <c r="P361" s="180">
        <v>0</v>
      </c>
      <c r="Q361" s="180">
        <f>ROUND(E361*P361,2)</f>
        <v>0</v>
      </c>
      <c r="R361" s="180" t="s">
        <v>587</v>
      </c>
      <c r="S361" s="180" t="s">
        <v>149</v>
      </c>
      <c r="T361" s="181" t="s">
        <v>149</v>
      </c>
      <c r="U361" s="157">
        <v>0.06</v>
      </c>
      <c r="V361" s="157">
        <f>ROUND(E361*U361,2)</f>
        <v>5.56</v>
      </c>
      <c r="W361" s="157"/>
      <c r="X361" s="157" t="s">
        <v>150</v>
      </c>
      <c r="Y361" s="148"/>
      <c r="Z361" s="148"/>
      <c r="AA361" s="148"/>
      <c r="AB361" s="148"/>
      <c r="AC361" s="148"/>
      <c r="AD361" s="148"/>
      <c r="AE361" s="148"/>
      <c r="AF361" s="148"/>
      <c r="AG361" s="148" t="s">
        <v>151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67">
        <v>112</v>
      </c>
      <c r="B362" s="168" t="s">
        <v>604</v>
      </c>
      <c r="C362" s="184" t="s">
        <v>605</v>
      </c>
      <c r="D362" s="169" t="s">
        <v>207</v>
      </c>
      <c r="E362" s="170">
        <v>8.9600000000000009</v>
      </c>
      <c r="F362" s="171"/>
      <c r="G362" s="172">
        <f>ROUND(E362*F362,2)</f>
        <v>0</v>
      </c>
      <c r="H362" s="171">
        <v>29</v>
      </c>
      <c r="I362" s="172">
        <f>ROUND(E362*H362,2)</f>
        <v>259.83999999999997</v>
      </c>
      <c r="J362" s="171">
        <v>521</v>
      </c>
      <c r="K362" s="172">
        <f>ROUND(E362*J362,2)</f>
        <v>4668.16</v>
      </c>
      <c r="L362" s="172">
        <v>21</v>
      </c>
      <c r="M362" s="172">
        <f>G362*(1+L362/100)</f>
        <v>0</v>
      </c>
      <c r="N362" s="172">
        <v>5.0000000000000002E-5</v>
      </c>
      <c r="O362" s="172">
        <f>ROUND(E362*N362,2)</f>
        <v>0</v>
      </c>
      <c r="P362" s="172">
        <v>0</v>
      </c>
      <c r="Q362" s="172">
        <f>ROUND(E362*P362,2)</f>
        <v>0</v>
      </c>
      <c r="R362" s="172"/>
      <c r="S362" s="172" t="s">
        <v>290</v>
      </c>
      <c r="T362" s="173" t="s">
        <v>291</v>
      </c>
      <c r="U362" s="157">
        <v>0.12</v>
      </c>
      <c r="V362" s="157">
        <f>ROUND(E362*U362,2)</f>
        <v>1.08</v>
      </c>
      <c r="W362" s="157"/>
      <c r="X362" s="157" t="s">
        <v>150</v>
      </c>
      <c r="Y362" s="148"/>
      <c r="Z362" s="148"/>
      <c r="AA362" s="148"/>
      <c r="AB362" s="148"/>
      <c r="AC362" s="148"/>
      <c r="AD362" s="148"/>
      <c r="AE362" s="148"/>
      <c r="AF362" s="148"/>
      <c r="AG362" s="148" t="s">
        <v>151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85" t="s">
        <v>606</v>
      </c>
      <c r="D363" s="158"/>
      <c r="E363" s="159">
        <v>8.9600000000000009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155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5" t="s">
        <v>607</v>
      </c>
      <c r="D364" s="158"/>
      <c r="E364" s="159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155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67">
        <v>113</v>
      </c>
      <c r="B365" s="168" t="s">
        <v>608</v>
      </c>
      <c r="C365" s="184" t="s">
        <v>609</v>
      </c>
      <c r="D365" s="190" t="s">
        <v>429</v>
      </c>
      <c r="E365" s="170">
        <v>1</v>
      </c>
      <c r="F365" s="171"/>
      <c r="G365" s="172">
        <f>ROUND(E365*F365,2)</f>
        <v>0</v>
      </c>
      <c r="H365" s="171">
        <v>8654</v>
      </c>
      <c r="I365" s="172">
        <f>ROUND(E365*H365,2)</f>
        <v>8654</v>
      </c>
      <c r="J365" s="171">
        <v>196</v>
      </c>
      <c r="K365" s="172">
        <f>ROUND(E365*J365,2)</f>
        <v>196</v>
      </c>
      <c r="L365" s="172">
        <v>21</v>
      </c>
      <c r="M365" s="172">
        <f>G365*(1+L365/100)</f>
        <v>0</v>
      </c>
      <c r="N365" s="172">
        <v>4.1999999999999997E-3</v>
      </c>
      <c r="O365" s="172">
        <f>ROUND(E365*N365,2)</f>
        <v>0</v>
      </c>
      <c r="P365" s="172">
        <v>0</v>
      </c>
      <c r="Q365" s="172">
        <f>ROUND(E365*P365,2)</f>
        <v>0</v>
      </c>
      <c r="R365" s="172"/>
      <c r="S365" s="172" t="s">
        <v>290</v>
      </c>
      <c r="T365" s="173" t="s">
        <v>291</v>
      </c>
      <c r="U365" s="157">
        <v>0.05</v>
      </c>
      <c r="V365" s="157">
        <f>ROUND(E365*U365,2)</f>
        <v>0.05</v>
      </c>
      <c r="W365" s="157"/>
      <c r="X365" s="157" t="s">
        <v>150</v>
      </c>
      <c r="Y365" s="148"/>
      <c r="Z365" s="148"/>
      <c r="AA365" s="148"/>
      <c r="AB365" s="148"/>
      <c r="AC365" s="148"/>
      <c r="AD365" s="148"/>
      <c r="AE365" s="148"/>
      <c r="AF365" s="148"/>
      <c r="AG365" s="148" t="s">
        <v>151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5" t="s">
        <v>610</v>
      </c>
      <c r="D366" s="158"/>
      <c r="E366" s="159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155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5" t="s">
        <v>611</v>
      </c>
      <c r="D367" s="158"/>
      <c r="E367" s="159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155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85" t="s">
        <v>612</v>
      </c>
      <c r="D368" s="158"/>
      <c r="E368" s="159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155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85" t="s">
        <v>515</v>
      </c>
      <c r="D369" s="158"/>
      <c r="E369" s="159">
        <v>1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155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67">
        <v>114</v>
      </c>
      <c r="B370" s="168" t="s">
        <v>613</v>
      </c>
      <c r="C370" s="184" t="s">
        <v>614</v>
      </c>
      <c r="D370" s="169" t="s">
        <v>207</v>
      </c>
      <c r="E370" s="170">
        <v>86.7</v>
      </c>
      <c r="F370" s="171"/>
      <c r="G370" s="172">
        <f>ROUND(E370*F370,2)</f>
        <v>0</v>
      </c>
      <c r="H370" s="171">
        <v>0</v>
      </c>
      <c r="I370" s="172">
        <f>ROUND(E370*H370,2)</f>
        <v>0</v>
      </c>
      <c r="J370" s="171">
        <v>111.95</v>
      </c>
      <c r="K370" s="172">
        <f>ROUND(E370*J370,2)</f>
        <v>9706.07</v>
      </c>
      <c r="L370" s="172">
        <v>21</v>
      </c>
      <c r="M370" s="172">
        <f>G370*(1+L370/100)</f>
        <v>0</v>
      </c>
      <c r="N370" s="172">
        <v>0</v>
      </c>
      <c r="O370" s="172">
        <f>ROUND(E370*N370,2)</f>
        <v>0</v>
      </c>
      <c r="P370" s="172">
        <v>1.08E-3</v>
      </c>
      <c r="Q370" s="172">
        <f>ROUND(E370*P370,2)</f>
        <v>0.09</v>
      </c>
      <c r="R370" s="172" t="s">
        <v>615</v>
      </c>
      <c r="S370" s="172" t="s">
        <v>149</v>
      </c>
      <c r="T370" s="173" t="s">
        <v>616</v>
      </c>
      <c r="U370" s="157">
        <v>0</v>
      </c>
      <c r="V370" s="157">
        <f>ROUND(E370*U370,2)</f>
        <v>0</v>
      </c>
      <c r="W370" s="157"/>
      <c r="X370" s="157" t="s">
        <v>617</v>
      </c>
      <c r="Y370" s="148"/>
      <c r="Z370" s="148"/>
      <c r="AA370" s="148"/>
      <c r="AB370" s="148"/>
      <c r="AC370" s="148"/>
      <c r="AD370" s="148"/>
      <c r="AE370" s="148"/>
      <c r="AF370" s="148"/>
      <c r="AG370" s="148" t="s">
        <v>618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248" t="s">
        <v>619</v>
      </c>
      <c r="D371" s="249"/>
      <c r="E371" s="249"/>
      <c r="F371" s="249"/>
      <c r="G371" s="249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153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257" t="s">
        <v>620</v>
      </c>
      <c r="D372" s="258"/>
      <c r="E372" s="258"/>
      <c r="F372" s="258"/>
      <c r="G372" s="258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8"/>
      <c r="Z372" s="148"/>
      <c r="AA372" s="148"/>
      <c r="AB372" s="148"/>
      <c r="AC372" s="148"/>
      <c r="AD372" s="148"/>
      <c r="AE372" s="148"/>
      <c r="AF372" s="148"/>
      <c r="AG372" s="148" t="s">
        <v>221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85" t="s">
        <v>621</v>
      </c>
      <c r="D373" s="158"/>
      <c r="E373" s="159">
        <v>86.7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155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ht="45" outlineLevel="1" x14ac:dyDescent="0.2">
      <c r="A374" s="167">
        <v>115</v>
      </c>
      <c r="B374" s="168" t="s">
        <v>622</v>
      </c>
      <c r="C374" s="184" t="s">
        <v>623</v>
      </c>
      <c r="D374" s="169" t="s">
        <v>624</v>
      </c>
      <c r="E374" s="170">
        <v>740.8</v>
      </c>
      <c r="F374" s="171"/>
      <c r="G374" s="172">
        <f>ROUND(E374*F374,2)</f>
        <v>0</v>
      </c>
      <c r="H374" s="171">
        <v>33.299999999999997</v>
      </c>
      <c r="I374" s="172">
        <f>ROUND(E374*H374,2)</f>
        <v>24668.639999999999</v>
      </c>
      <c r="J374" s="171">
        <v>0</v>
      </c>
      <c r="K374" s="172">
        <f>ROUND(E374*J374,2)</f>
        <v>0</v>
      </c>
      <c r="L374" s="172">
        <v>21</v>
      </c>
      <c r="M374" s="172">
        <f>G374*(1+L374/100)</f>
        <v>0</v>
      </c>
      <c r="N374" s="172">
        <v>1E-3</v>
      </c>
      <c r="O374" s="172">
        <f>ROUND(E374*N374,2)</f>
        <v>0.74</v>
      </c>
      <c r="P374" s="172">
        <v>0</v>
      </c>
      <c r="Q374" s="172">
        <f>ROUND(E374*P374,2)</f>
        <v>0</v>
      </c>
      <c r="R374" s="172" t="s">
        <v>459</v>
      </c>
      <c r="S374" s="172" t="s">
        <v>149</v>
      </c>
      <c r="T374" s="173" t="s">
        <v>149</v>
      </c>
      <c r="U374" s="157">
        <v>0</v>
      </c>
      <c r="V374" s="157">
        <f>ROUND(E374*U374,2)</f>
        <v>0</v>
      </c>
      <c r="W374" s="157"/>
      <c r="X374" s="157" t="s">
        <v>460</v>
      </c>
      <c r="Y374" s="148"/>
      <c r="Z374" s="148"/>
      <c r="AA374" s="148"/>
      <c r="AB374" s="148"/>
      <c r="AC374" s="148"/>
      <c r="AD374" s="148"/>
      <c r="AE374" s="148"/>
      <c r="AF374" s="148"/>
      <c r="AG374" s="148" t="s">
        <v>461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85" t="s">
        <v>625</v>
      </c>
      <c r="D375" s="158"/>
      <c r="E375" s="159">
        <v>740.8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155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ht="22.5" outlineLevel="1" x14ac:dyDescent="0.2">
      <c r="A376" s="167">
        <v>116</v>
      </c>
      <c r="B376" s="168" t="s">
        <v>626</v>
      </c>
      <c r="C376" s="184" t="s">
        <v>627</v>
      </c>
      <c r="D376" s="169" t="s">
        <v>624</v>
      </c>
      <c r="E376" s="170">
        <v>9.26</v>
      </c>
      <c r="F376" s="171"/>
      <c r="G376" s="172">
        <f>ROUND(E376*F376,2)</f>
        <v>0</v>
      </c>
      <c r="H376" s="171">
        <v>108.5</v>
      </c>
      <c r="I376" s="172">
        <f>ROUND(E376*H376,2)</f>
        <v>1004.71</v>
      </c>
      <c r="J376" s="171">
        <v>0</v>
      </c>
      <c r="K376" s="172">
        <f>ROUND(E376*J376,2)</f>
        <v>0</v>
      </c>
      <c r="L376" s="172">
        <v>21</v>
      </c>
      <c r="M376" s="172">
        <f>G376*(1+L376/100)</f>
        <v>0</v>
      </c>
      <c r="N376" s="172">
        <v>1E-3</v>
      </c>
      <c r="O376" s="172">
        <f>ROUND(E376*N376,2)</f>
        <v>0.01</v>
      </c>
      <c r="P376" s="172">
        <v>0</v>
      </c>
      <c r="Q376" s="172">
        <f>ROUND(E376*P376,2)</f>
        <v>0</v>
      </c>
      <c r="R376" s="172" t="s">
        <v>459</v>
      </c>
      <c r="S376" s="172" t="s">
        <v>149</v>
      </c>
      <c r="T376" s="173" t="s">
        <v>149</v>
      </c>
      <c r="U376" s="157">
        <v>0</v>
      </c>
      <c r="V376" s="157">
        <f>ROUND(E376*U376,2)</f>
        <v>0</v>
      </c>
      <c r="W376" s="157"/>
      <c r="X376" s="157" t="s">
        <v>460</v>
      </c>
      <c r="Y376" s="148"/>
      <c r="Z376" s="148"/>
      <c r="AA376" s="148"/>
      <c r="AB376" s="148"/>
      <c r="AC376" s="148"/>
      <c r="AD376" s="148"/>
      <c r="AE376" s="148"/>
      <c r="AF376" s="148"/>
      <c r="AG376" s="148" t="s">
        <v>461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/>
      <c r="B377" s="156"/>
      <c r="C377" s="185" t="s">
        <v>628</v>
      </c>
      <c r="D377" s="158"/>
      <c r="E377" s="159">
        <v>9.26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155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67">
        <v>117</v>
      </c>
      <c r="B378" s="168" t="s">
        <v>629</v>
      </c>
      <c r="C378" s="184" t="s">
        <v>630</v>
      </c>
      <c r="D378" s="169" t="s">
        <v>218</v>
      </c>
      <c r="E378" s="170">
        <v>47.533499999999997</v>
      </c>
      <c r="F378" s="171"/>
      <c r="G378" s="172">
        <f>ROUND(E378*F378,2)</f>
        <v>0</v>
      </c>
      <c r="H378" s="171">
        <v>18.8</v>
      </c>
      <c r="I378" s="172">
        <f>ROUND(E378*H378,2)</f>
        <v>893.63</v>
      </c>
      <c r="J378" s="171">
        <v>0</v>
      </c>
      <c r="K378" s="172">
        <f>ROUND(E378*J378,2)</f>
        <v>0</v>
      </c>
      <c r="L378" s="172">
        <v>21</v>
      </c>
      <c r="M378" s="172">
        <f>G378*(1+L378/100)</f>
        <v>0</v>
      </c>
      <c r="N378" s="172">
        <v>5.0000000000000002E-5</v>
      </c>
      <c r="O378" s="172">
        <f>ROUND(E378*N378,2)</f>
        <v>0</v>
      </c>
      <c r="P378" s="172">
        <v>0</v>
      </c>
      <c r="Q378" s="172">
        <f>ROUND(E378*P378,2)</f>
        <v>0</v>
      </c>
      <c r="R378" s="172" t="s">
        <v>459</v>
      </c>
      <c r="S378" s="172" t="s">
        <v>149</v>
      </c>
      <c r="T378" s="173" t="s">
        <v>149</v>
      </c>
      <c r="U378" s="157">
        <v>0</v>
      </c>
      <c r="V378" s="157">
        <f>ROUND(E378*U378,2)</f>
        <v>0</v>
      </c>
      <c r="W378" s="157"/>
      <c r="X378" s="157" t="s">
        <v>460</v>
      </c>
      <c r="Y378" s="148"/>
      <c r="Z378" s="148"/>
      <c r="AA378" s="148"/>
      <c r="AB378" s="148"/>
      <c r="AC378" s="148"/>
      <c r="AD378" s="148"/>
      <c r="AE378" s="148"/>
      <c r="AF378" s="148"/>
      <c r="AG378" s="148" t="s">
        <v>461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85" t="s">
        <v>631</v>
      </c>
      <c r="D379" s="158"/>
      <c r="E379" s="159">
        <v>47.533499999999997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155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67">
        <v>118</v>
      </c>
      <c r="B380" s="168" t="s">
        <v>632</v>
      </c>
      <c r="C380" s="184" t="s">
        <v>633</v>
      </c>
      <c r="D380" s="169" t="s">
        <v>207</v>
      </c>
      <c r="E380" s="170">
        <v>116.24299999999999</v>
      </c>
      <c r="F380" s="171"/>
      <c r="G380" s="172">
        <f>ROUND(E380*F380,2)</f>
        <v>0</v>
      </c>
      <c r="H380" s="171">
        <v>520</v>
      </c>
      <c r="I380" s="172">
        <f>ROUND(E380*H380,2)</f>
        <v>60446.36</v>
      </c>
      <c r="J380" s="171">
        <v>0</v>
      </c>
      <c r="K380" s="172">
        <f>ROUND(E380*J380,2)</f>
        <v>0</v>
      </c>
      <c r="L380" s="172">
        <v>21</v>
      </c>
      <c r="M380" s="172">
        <f>G380*(1+L380/100)</f>
        <v>0</v>
      </c>
      <c r="N380" s="172">
        <v>3.8999999999999998E-3</v>
      </c>
      <c r="O380" s="172">
        <f>ROUND(E380*N380,2)</f>
        <v>0.45</v>
      </c>
      <c r="P380" s="172">
        <v>0</v>
      </c>
      <c r="Q380" s="172">
        <f>ROUND(E380*P380,2)</f>
        <v>0</v>
      </c>
      <c r="R380" s="172"/>
      <c r="S380" s="172" t="s">
        <v>290</v>
      </c>
      <c r="T380" s="173" t="s">
        <v>291</v>
      </c>
      <c r="U380" s="157">
        <v>0</v>
      </c>
      <c r="V380" s="157">
        <f>ROUND(E380*U380,2)</f>
        <v>0</v>
      </c>
      <c r="W380" s="157"/>
      <c r="X380" s="157" t="s">
        <v>460</v>
      </c>
      <c r="Y380" s="148"/>
      <c r="Z380" s="148"/>
      <c r="AA380" s="148"/>
      <c r="AB380" s="148"/>
      <c r="AC380" s="148"/>
      <c r="AD380" s="148"/>
      <c r="AE380" s="148"/>
      <c r="AF380" s="148"/>
      <c r="AG380" s="148" t="s">
        <v>461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85" t="s">
        <v>634</v>
      </c>
      <c r="D381" s="158"/>
      <c r="E381" s="159">
        <v>101.86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155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85" t="s">
        <v>635</v>
      </c>
      <c r="D382" s="158"/>
      <c r="E382" s="159">
        <v>4.5270000000000001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155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85" t="s">
        <v>636</v>
      </c>
      <c r="D383" s="158"/>
      <c r="E383" s="159">
        <v>9.8559999999999999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155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67">
        <v>119</v>
      </c>
      <c r="B384" s="168" t="s">
        <v>637</v>
      </c>
      <c r="C384" s="184" t="s">
        <v>638</v>
      </c>
      <c r="D384" s="169" t="s">
        <v>0</v>
      </c>
      <c r="E384" s="170">
        <v>1687.9987000000001</v>
      </c>
      <c r="F384" s="171"/>
      <c r="G384" s="172">
        <f>ROUND(E384*F384,2)</f>
        <v>0</v>
      </c>
      <c r="H384" s="171">
        <v>0</v>
      </c>
      <c r="I384" s="172">
        <f>ROUND(E384*H384,2)</f>
        <v>0</v>
      </c>
      <c r="J384" s="171">
        <v>0.79</v>
      </c>
      <c r="K384" s="172">
        <f>ROUND(E384*J384,2)</f>
        <v>1333.52</v>
      </c>
      <c r="L384" s="172">
        <v>21</v>
      </c>
      <c r="M384" s="172">
        <f>G384*(1+L384/100)</f>
        <v>0</v>
      </c>
      <c r="N384" s="172">
        <v>0</v>
      </c>
      <c r="O384" s="172">
        <f>ROUND(E384*N384,2)</f>
        <v>0</v>
      </c>
      <c r="P384" s="172">
        <v>0</v>
      </c>
      <c r="Q384" s="172">
        <f>ROUND(E384*P384,2)</f>
        <v>0</v>
      </c>
      <c r="R384" s="172" t="s">
        <v>587</v>
      </c>
      <c r="S384" s="172" t="s">
        <v>149</v>
      </c>
      <c r="T384" s="173" t="s">
        <v>149</v>
      </c>
      <c r="U384" s="157">
        <v>0</v>
      </c>
      <c r="V384" s="157">
        <f>ROUND(E384*U384,2)</f>
        <v>0</v>
      </c>
      <c r="W384" s="157"/>
      <c r="X384" s="157" t="s">
        <v>371</v>
      </c>
      <c r="Y384" s="148"/>
      <c r="Z384" s="148"/>
      <c r="AA384" s="148"/>
      <c r="AB384" s="148"/>
      <c r="AC384" s="148"/>
      <c r="AD384" s="148"/>
      <c r="AE384" s="148"/>
      <c r="AF384" s="148"/>
      <c r="AG384" s="148" t="s">
        <v>372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248" t="s">
        <v>639</v>
      </c>
      <c r="D385" s="249"/>
      <c r="E385" s="249"/>
      <c r="F385" s="249"/>
      <c r="G385" s="249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153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x14ac:dyDescent="0.2">
      <c r="A386" s="161" t="s">
        <v>143</v>
      </c>
      <c r="B386" s="162" t="s">
        <v>102</v>
      </c>
      <c r="C386" s="183" t="s">
        <v>103</v>
      </c>
      <c r="D386" s="163"/>
      <c r="E386" s="164"/>
      <c r="F386" s="165"/>
      <c r="G386" s="165">
        <f>SUMIF(AG387:AG394,"&lt;&gt;NOR",G387:G394)</f>
        <v>0</v>
      </c>
      <c r="H386" s="165"/>
      <c r="I386" s="165">
        <f>SUM(I387:I394)</f>
        <v>42312.24</v>
      </c>
      <c r="J386" s="165"/>
      <c r="K386" s="165">
        <f>SUM(K387:K394)</f>
        <v>42538.45</v>
      </c>
      <c r="L386" s="165"/>
      <c r="M386" s="165">
        <f>SUM(M387:M394)</f>
        <v>0</v>
      </c>
      <c r="N386" s="165"/>
      <c r="O386" s="165">
        <f>SUM(O387:O394)</f>
        <v>1.27</v>
      </c>
      <c r="P386" s="165"/>
      <c r="Q386" s="165">
        <f>SUM(Q387:Q394)</f>
        <v>0</v>
      </c>
      <c r="R386" s="165"/>
      <c r="S386" s="165"/>
      <c r="T386" s="166"/>
      <c r="U386" s="160"/>
      <c r="V386" s="160">
        <f>SUM(V387:V394)</f>
        <v>0</v>
      </c>
      <c r="W386" s="160"/>
      <c r="X386" s="160"/>
      <c r="AG386" t="s">
        <v>144</v>
      </c>
    </row>
    <row r="387" spans="1:60" outlineLevel="1" x14ac:dyDescent="0.2">
      <c r="A387" s="167">
        <v>120</v>
      </c>
      <c r="B387" s="168" t="s">
        <v>640</v>
      </c>
      <c r="C387" s="184" t="s">
        <v>641</v>
      </c>
      <c r="D387" s="169" t="s">
        <v>207</v>
      </c>
      <c r="E387" s="170">
        <v>73.445999999999998</v>
      </c>
      <c r="F387" s="171"/>
      <c r="G387" s="172">
        <f>ROUND(E387*F387,2)</f>
        <v>0</v>
      </c>
      <c r="H387" s="171">
        <v>576.1</v>
      </c>
      <c r="I387" s="172">
        <f>ROUND(E387*H387,2)</f>
        <v>42312.24</v>
      </c>
      <c r="J387" s="171">
        <v>579.17999999999995</v>
      </c>
      <c r="K387" s="172">
        <f>ROUND(E387*J387,2)</f>
        <v>42538.45</v>
      </c>
      <c r="L387" s="172">
        <v>21</v>
      </c>
      <c r="M387" s="172">
        <f>G387*(1+L387/100)</f>
        <v>0</v>
      </c>
      <c r="N387" s="172">
        <v>1.728E-2</v>
      </c>
      <c r="O387" s="172">
        <f>ROUND(E387*N387,2)</f>
        <v>1.27</v>
      </c>
      <c r="P387" s="172">
        <v>0</v>
      </c>
      <c r="Q387" s="172">
        <f>ROUND(E387*P387,2)</f>
        <v>0</v>
      </c>
      <c r="R387" s="172" t="s">
        <v>615</v>
      </c>
      <c r="S387" s="172" t="s">
        <v>149</v>
      </c>
      <c r="T387" s="173" t="s">
        <v>616</v>
      </c>
      <c r="U387" s="157">
        <v>0</v>
      </c>
      <c r="V387" s="157">
        <f>ROUND(E387*U387,2)</f>
        <v>0</v>
      </c>
      <c r="W387" s="157"/>
      <c r="X387" s="157" t="s">
        <v>617</v>
      </c>
      <c r="Y387" s="148"/>
      <c r="Z387" s="148"/>
      <c r="AA387" s="148"/>
      <c r="AB387" s="148"/>
      <c r="AC387" s="148"/>
      <c r="AD387" s="148"/>
      <c r="AE387" s="148"/>
      <c r="AF387" s="148"/>
      <c r="AG387" s="148" t="s">
        <v>618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248" t="s">
        <v>642</v>
      </c>
      <c r="D388" s="249"/>
      <c r="E388" s="249"/>
      <c r="F388" s="249"/>
      <c r="G388" s="249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153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74" t="str">
        <f>C388</f>
        <v>z dlaždic keramických kladených do malty, včetně spárování a podílu práce v omezeném prostoru a na malých plochách.</v>
      </c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85" t="s">
        <v>643</v>
      </c>
      <c r="D389" s="158"/>
      <c r="E389" s="159">
        <v>16.744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155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85" t="s">
        <v>644</v>
      </c>
      <c r="D390" s="158"/>
      <c r="E390" s="159">
        <v>26.655999999999999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155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85" t="s">
        <v>645</v>
      </c>
      <c r="D391" s="158"/>
      <c r="E391" s="159">
        <v>2.5499999999999998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155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85" t="s">
        <v>646</v>
      </c>
      <c r="D392" s="158"/>
      <c r="E392" s="159">
        <v>16.295999999999999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155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85" t="s">
        <v>647</v>
      </c>
      <c r="D393" s="158"/>
      <c r="E393" s="159">
        <v>11.2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155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85" t="s">
        <v>648</v>
      </c>
      <c r="D394" s="158"/>
      <c r="E394" s="159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155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x14ac:dyDescent="0.2">
      <c r="A395" s="161" t="s">
        <v>143</v>
      </c>
      <c r="B395" s="162" t="s">
        <v>104</v>
      </c>
      <c r="C395" s="183" t="s">
        <v>105</v>
      </c>
      <c r="D395" s="163"/>
      <c r="E395" s="164"/>
      <c r="F395" s="165"/>
      <c r="G395" s="165">
        <f>SUMIF(AG396:AG400,"&lt;&gt;NOR",G396:G400)</f>
        <v>0</v>
      </c>
      <c r="H395" s="165"/>
      <c r="I395" s="165">
        <f>SUM(I396:I400)</f>
        <v>3034.69</v>
      </c>
      <c r="J395" s="165"/>
      <c r="K395" s="165">
        <f>SUM(K396:K400)</f>
        <v>17663.649999999998</v>
      </c>
      <c r="L395" s="165"/>
      <c r="M395" s="165">
        <f>SUM(M396:M400)</f>
        <v>0</v>
      </c>
      <c r="N395" s="165"/>
      <c r="O395" s="165">
        <f>SUM(O396:O400)</f>
        <v>0.08</v>
      </c>
      <c r="P395" s="165"/>
      <c r="Q395" s="165">
        <f>SUM(Q396:Q400)</f>
        <v>0</v>
      </c>
      <c r="R395" s="165"/>
      <c r="S395" s="165"/>
      <c r="T395" s="166"/>
      <c r="U395" s="160"/>
      <c r="V395" s="160">
        <f>SUM(V396:V400)</f>
        <v>35.729999999999997</v>
      </c>
      <c r="W395" s="160"/>
      <c r="X395" s="160"/>
      <c r="AG395" t="s">
        <v>144</v>
      </c>
    </row>
    <row r="396" spans="1:60" outlineLevel="1" x14ac:dyDescent="0.2">
      <c r="A396" s="167">
        <v>121</v>
      </c>
      <c r="B396" s="168" t="s">
        <v>649</v>
      </c>
      <c r="C396" s="184" t="s">
        <v>650</v>
      </c>
      <c r="D396" s="169" t="s">
        <v>207</v>
      </c>
      <c r="E396" s="170">
        <v>177.36359999999999</v>
      </c>
      <c r="F396" s="171"/>
      <c r="G396" s="172">
        <f>ROUND(E396*F396,2)</f>
        <v>0</v>
      </c>
      <c r="H396" s="171">
        <v>5.75</v>
      </c>
      <c r="I396" s="172">
        <f>ROUND(E396*H396,2)</f>
        <v>1019.84</v>
      </c>
      <c r="J396" s="171">
        <v>16.05</v>
      </c>
      <c r="K396" s="172">
        <f>ROUND(E396*J396,2)</f>
        <v>2846.69</v>
      </c>
      <c r="L396" s="172">
        <v>21</v>
      </c>
      <c r="M396" s="172">
        <f>G396*(1+L396/100)</f>
        <v>0</v>
      </c>
      <c r="N396" s="172">
        <v>1.7000000000000001E-4</v>
      </c>
      <c r="O396" s="172">
        <f>ROUND(E396*N396,2)</f>
        <v>0.03</v>
      </c>
      <c r="P396" s="172">
        <v>0</v>
      </c>
      <c r="Q396" s="172">
        <f>ROUND(E396*P396,2)</f>
        <v>0</v>
      </c>
      <c r="R396" s="172" t="s">
        <v>651</v>
      </c>
      <c r="S396" s="172" t="s">
        <v>149</v>
      </c>
      <c r="T396" s="173" t="s">
        <v>149</v>
      </c>
      <c r="U396" s="157">
        <v>3.2480000000000002E-2</v>
      </c>
      <c r="V396" s="157">
        <f>ROUND(E396*U396,2)</f>
        <v>5.76</v>
      </c>
      <c r="W396" s="157"/>
      <c r="X396" s="157" t="s">
        <v>150</v>
      </c>
      <c r="Y396" s="148"/>
      <c r="Z396" s="148"/>
      <c r="AA396" s="148"/>
      <c r="AB396" s="148"/>
      <c r="AC396" s="148"/>
      <c r="AD396" s="148"/>
      <c r="AE396" s="148"/>
      <c r="AF396" s="148"/>
      <c r="AG396" s="148" t="s">
        <v>151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85" t="s">
        <v>652</v>
      </c>
      <c r="D397" s="158"/>
      <c r="E397" s="159">
        <v>92.7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155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185" t="s">
        <v>653</v>
      </c>
      <c r="D398" s="158"/>
      <c r="E398" s="159">
        <v>50.212800000000001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155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185" t="s">
        <v>654</v>
      </c>
      <c r="D399" s="158"/>
      <c r="E399" s="159">
        <v>34.450800000000001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155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75">
        <v>122</v>
      </c>
      <c r="B400" s="176" t="s">
        <v>655</v>
      </c>
      <c r="C400" s="186" t="s">
        <v>656</v>
      </c>
      <c r="D400" s="177" t="s">
        <v>207</v>
      </c>
      <c r="E400" s="178">
        <v>177.36359999999999</v>
      </c>
      <c r="F400" s="179"/>
      <c r="G400" s="180">
        <f>ROUND(E400*F400,2)</f>
        <v>0</v>
      </c>
      <c r="H400" s="179">
        <v>11.36</v>
      </c>
      <c r="I400" s="180">
        <f>ROUND(E400*H400,2)</f>
        <v>2014.85</v>
      </c>
      <c r="J400" s="179">
        <v>83.54</v>
      </c>
      <c r="K400" s="180">
        <f>ROUND(E400*J400,2)</f>
        <v>14816.96</v>
      </c>
      <c r="L400" s="180">
        <v>21</v>
      </c>
      <c r="M400" s="180">
        <f>G400*(1+L400/100)</f>
        <v>0</v>
      </c>
      <c r="N400" s="180">
        <v>2.7999999999999998E-4</v>
      </c>
      <c r="O400" s="180">
        <f>ROUND(E400*N400,2)</f>
        <v>0.05</v>
      </c>
      <c r="P400" s="180">
        <v>0</v>
      </c>
      <c r="Q400" s="180">
        <f>ROUND(E400*P400,2)</f>
        <v>0</v>
      </c>
      <c r="R400" s="180" t="s">
        <v>651</v>
      </c>
      <c r="S400" s="180" t="s">
        <v>149</v>
      </c>
      <c r="T400" s="181" t="s">
        <v>149</v>
      </c>
      <c r="U400" s="157">
        <v>0.16897000000000001</v>
      </c>
      <c r="V400" s="157">
        <f>ROUND(E400*U400,2)</f>
        <v>29.97</v>
      </c>
      <c r="W400" s="157"/>
      <c r="X400" s="157" t="s">
        <v>150</v>
      </c>
      <c r="Y400" s="148"/>
      <c r="Z400" s="148"/>
      <c r="AA400" s="148"/>
      <c r="AB400" s="148"/>
      <c r="AC400" s="148"/>
      <c r="AD400" s="148"/>
      <c r="AE400" s="148"/>
      <c r="AF400" s="148"/>
      <c r="AG400" s="148" t="s">
        <v>151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x14ac:dyDescent="0.2">
      <c r="A401" s="161" t="s">
        <v>143</v>
      </c>
      <c r="B401" s="162" t="s">
        <v>106</v>
      </c>
      <c r="C401" s="183" t="s">
        <v>107</v>
      </c>
      <c r="D401" s="163"/>
      <c r="E401" s="164"/>
      <c r="F401" s="165"/>
      <c r="G401" s="165">
        <f>SUMIF(AG402:AG433,"&lt;&gt;NOR",G402:G433)</f>
        <v>0</v>
      </c>
      <c r="H401" s="165"/>
      <c r="I401" s="165">
        <f>SUM(I402:I433)</f>
        <v>0</v>
      </c>
      <c r="J401" s="165"/>
      <c r="K401" s="165">
        <f>SUM(K402:K433)</f>
        <v>42118</v>
      </c>
      <c r="L401" s="165"/>
      <c r="M401" s="165">
        <f>SUM(M402:M433)</f>
        <v>0</v>
      </c>
      <c r="N401" s="165"/>
      <c r="O401" s="165">
        <f>SUM(O402:O433)</f>
        <v>0</v>
      </c>
      <c r="P401" s="165"/>
      <c r="Q401" s="165">
        <f>SUM(Q402:Q433)</f>
        <v>0</v>
      </c>
      <c r="R401" s="165"/>
      <c r="S401" s="165"/>
      <c r="T401" s="166"/>
      <c r="U401" s="160"/>
      <c r="V401" s="160">
        <f>SUM(V402:V433)</f>
        <v>0</v>
      </c>
      <c r="W401" s="160"/>
      <c r="X401" s="160"/>
      <c r="AG401" t="s">
        <v>144</v>
      </c>
    </row>
    <row r="402" spans="1:60" outlineLevel="1" x14ac:dyDescent="0.2">
      <c r="A402" s="167">
        <v>123</v>
      </c>
      <c r="B402" s="168" t="s">
        <v>657</v>
      </c>
      <c r="C402" s="184" t="s">
        <v>658</v>
      </c>
      <c r="D402" s="169" t="s">
        <v>429</v>
      </c>
      <c r="E402" s="170">
        <v>1</v>
      </c>
      <c r="F402" s="171"/>
      <c r="G402" s="172">
        <f>ROUND(E402*F402,2)</f>
        <v>0</v>
      </c>
      <c r="H402" s="171">
        <v>0</v>
      </c>
      <c r="I402" s="172">
        <f>ROUND(E402*H402,2)</f>
        <v>0</v>
      </c>
      <c r="J402" s="171">
        <v>2000</v>
      </c>
      <c r="K402" s="172">
        <f>ROUND(E402*J402,2)</f>
        <v>2000</v>
      </c>
      <c r="L402" s="172">
        <v>21</v>
      </c>
      <c r="M402" s="172">
        <f>G402*(1+L402/100)</f>
        <v>0</v>
      </c>
      <c r="N402" s="172">
        <v>0</v>
      </c>
      <c r="O402" s="172">
        <f>ROUND(E402*N402,2)</f>
        <v>0</v>
      </c>
      <c r="P402" s="172">
        <v>0</v>
      </c>
      <c r="Q402" s="172">
        <f>ROUND(E402*P402,2)</f>
        <v>0</v>
      </c>
      <c r="R402" s="172"/>
      <c r="S402" s="172" t="s">
        <v>290</v>
      </c>
      <c r="T402" s="173" t="s">
        <v>291</v>
      </c>
      <c r="U402" s="157">
        <v>0</v>
      </c>
      <c r="V402" s="157">
        <f>ROUND(E402*U402,2)</f>
        <v>0</v>
      </c>
      <c r="W402" s="157"/>
      <c r="X402" s="157" t="s">
        <v>150</v>
      </c>
      <c r="Y402" s="148"/>
      <c r="Z402" s="148"/>
      <c r="AA402" s="148"/>
      <c r="AB402" s="148"/>
      <c r="AC402" s="148"/>
      <c r="AD402" s="148"/>
      <c r="AE402" s="148"/>
      <c r="AF402" s="148"/>
      <c r="AG402" s="148" t="s">
        <v>151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85" t="s">
        <v>659</v>
      </c>
      <c r="D403" s="158"/>
      <c r="E403" s="159">
        <v>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155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67">
        <v>124</v>
      </c>
      <c r="B404" s="168" t="s">
        <v>660</v>
      </c>
      <c r="C404" s="184" t="s">
        <v>661</v>
      </c>
      <c r="D404" s="169" t="s">
        <v>429</v>
      </c>
      <c r="E404" s="170">
        <v>4</v>
      </c>
      <c r="F404" s="171"/>
      <c r="G404" s="172">
        <f>ROUND(E404*F404,2)</f>
        <v>0</v>
      </c>
      <c r="H404" s="171">
        <v>0</v>
      </c>
      <c r="I404" s="172">
        <f>ROUND(E404*H404,2)</f>
        <v>0</v>
      </c>
      <c r="J404" s="171">
        <v>3200</v>
      </c>
      <c r="K404" s="172">
        <f>ROUND(E404*J404,2)</f>
        <v>12800</v>
      </c>
      <c r="L404" s="172">
        <v>21</v>
      </c>
      <c r="M404" s="172">
        <f>G404*(1+L404/100)</f>
        <v>0</v>
      </c>
      <c r="N404" s="172">
        <v>0</v>
      </c>
      <c r="O404" s="172">
        <f>ROUND(E404*N404,2)</f>
        <v>0</v>
      </c>
      <c r="P404" s="172">
        <v>0</v>
      </c>
      <c r="Q404" s="172">
        <f>ROUND(E404*P404,2)</f>
        <v>0</v>
      </c>
      <c r="R404" s="172"/>
      <c r="S404" s="172" t="s">
        <v>290</v>
      </c>
      <c r="T404" s="173" t="s">
        <v>291</v>
      </c>
      <c r="U404" s="157">
        <v>0</v>
      </c>
      <c r="V404" s="157">
        <f>ROUND(E404*U404,2)</f>
        <v>0</v>
      </c>
      <c r="W404" s="157"/>
      <c r="X404" s="157" t="s">
        <v>150</v>
      </c>
      <c r="Y404" s="148"/>
      <c r="Z404" s="148"/>
      <c r="AA404" s="148"/>
      <c r="AB404" s="148"/>
      <c r="AC404" s="148"/>
      <c r="AD404" s="148"/>
      <c r="AE404" s="148"/>
      <c r="AF404" s="148"/>
      <c r="AG404" s="148" t="s">
        <v>151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85" t="s">
        <v>662</v>
      </c>
      <c r="D405" s="158"/>
      <c r="E405" s="159">
        <v>1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155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85" t="s">
        <v>663</v>
      </c>
      <c r="D406" s="158"/>
      <c r="E406" s="159">
        <v>1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155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85" t="s">
        <v>664</v>
      </c>
      <c r="D407" s="158"/>
      <c r="E407" s="159">
        <v>1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155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85" t="s">
        <v>665</v>
      </c>
      <c r="D408" s="158"/>
      <c r="E408" s="159">
        <v>1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155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67">
        <v>125</v>
      </c>
      <c r="B409" s="168" t="s">
        <v>666</v>
      </c>
      <c r="C409" s="184" t="s">
        <v>667</v>
      </c>
      <c r="D409" s="169" t="s">
        <v>429</v>
      </c>
      <c r="E409" s="170">
        <v>4</v>
      </c>
      <c r="F409" s="171"/>
      <c r="G409" s="172">
        <f>ROUND(E409*F409,2)</f>
        <v>0</v>
      </c>
      <c r="H409" s="171">
        <v>0</v>
      </c>
      <c r="I409" s="172">
        <f>ROUND(E409*H409,2)</f>
        <v>0</v>
      </c>
      <c r="J409" s="171">
        <v>400</v>
      </c>
      <c r="K409" s="172">
        <f>ROUND(E409*J409,2)</f>
        <v>1600</v>
      </c>
      <c r="L409" s="172">
        <v>21</v>
      </c>
      <c r="M409" s="172">
        <f>G409*(1+L409/100)</f>
        <v>0</v>
      </c>
      <c r="N409" s="172">
        <v>0</v>
      </c>
      <c r="O409" s="172">
        <f>ROUND(E409*N409,2)</f>
        <v>0</v>
      </c>
      <c r="P409" s="172">
        <v>0</v>
      </c>
      <c r="Q409" s="172">
        <f>ROUND(E409*P409,2)</f>
        <v>0</v>
      </c>
      <c r="R409" s="172"/>
      <c r="S409" s="172" t="s">
        <v>290</v>
      </c>
      <c r="T409" s="173" t="s">
        <v>291</v>
      </c>
      <c r="U409" s="157">
        <v>0</v>
      </c>
      <c r="V409" s="157">
        <f>ROUND(E409*U409,2)</f>
        <v>0</v>
      </c>
      <c r="W409" s="157"/>
      <c r="X409" s="157" t="s">
        <v>150</v>
      </c>
      <c r="Y409" s="148"/>
      <c r="Z409" s="148"/>
      <c r="AA409" s="148"/>
      <c r="AB409" s="148"/>
      <c r="AC409" s="148"/>
      <c r="AD409" s="148"/>
      <c r="AE409" s="148"/>
      <c r="AF409" s="148"/>
      <c r="AG409" s="148" t="s">
        <v>151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85" t="s">
        <v>668</v>
      </c>
      <c r="D410" s="158"/>
      <c r="E410" s="159">
        <v>3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155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85" t="s">
        <v>669</v>
      </c>
      <c r="D411" s="158"/>
      <c r="E411" s="159">
        <v>1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155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67">
        <v>126</v>
      </c>
      <c r="B412" s="168" t="s">
        <v>670</v>
      </c>
      <c r="C412" s="184" t="s">
        <v>671</v>
      </c>
      <c r="D412" s="169" t="s">
        <v>429</v>
      </c>
      <c r="E412" s="170">
        <v>3</v>
      </c>
      <c r="F412" s="171"/>
      <c r="G412" s="172">
        <f>ROUND(E412*F412,2)</f>
        <v>0</v>
      </c>
      <c r="H412" s="171">
        <v>0</v>
      </c>
      <c r="I412" s="172">
        <f>ROUND(E412*H412,2)</f>
        <v>0</v>
      </c>
      <c r="J412" s="171">
        <v>1500</v>
      </c>
      <c r="K412" s="172">
        <f>ROUND(E412*J412,2)</f>
        <v>4500</v>
      </c>
      <c r="L412" s="172">
        <v>21</v>
      </c>
      <c r="M412" s="172">
        <f>G412*(1+L412/100)</f>
        <v>0</v>
      </c>
      <c r="N412" s="172">
        <v>0</v>
      </c>
      <c r="O412" s="172">
        <f>ROUND(E412*N412,2)</f>
        <v>0</v>
      </c>
      <c r="P412" s="172">
        <v>0</v>
      </c>
      <c r="Q412" s="172">
        <f>ROUND(E412*P412,2)</f>
        <v>0</v>
      </c>
      <c r="R412" s="172"/>
      <c r="S412" s="172" t="s">
        <v>290</v>
      </c>
      <c r="T412" s="173" t="s">
        <v>291</v>
      </c>
      <c r="U412" s="157">
        <v>0</v>
      </c>
      <c r="V412" s="157">
        <f>ROUND(E412*U412,2)</f>
        <v>0</v>
      </c>
      <c r="W412" s="157"/>
      <c r="X412" s="157" t="s">
        <v>150</v>
      </c>
      <c r="Y412" s="148"/>
      <c r="Z412" s="148"/>
      <c r="AA412" s="148"/>
      <c r="AB412" s="148"/>
      <c r="AC412" s="148"/>
      <c r="AD412" s="148"/>
      <c r="AE412" s="148"/>
      <c r="AF412" s="148"/>
      <c r="AG412" s="148" t="s">
        <v>151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85" t="s">
        <v>662</v>
      </c>
      <c r="D413" s="158"/>
      <c r="E413" s="159">
        <v>1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155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185" t="s">
        <v>663</v>
      </c>
      <c r="D414" s="158"/>
      <c r="E414" s="159">
        <v>1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155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85" t="s">
        <v>664</v>
      </c>
      <c r="D415" s="158"/>
      <c r="E415" s="159">
        <v>1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155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67">
        <v>127</v>
      </c>
      <c r="B416" s="168" t="s">
        <v>672</v>
      </c>
      <c r="C416" s="184" t="s">
        <v>673</v>
      </c>
      <c r="D416" s="169" t="s">
        <v>429</v>
      </c>
      <c r="E416" s="170">
        <v>1</v>
      </c>
      <c r="F416" s="171"/>
      <c r="G416" s="172">
        <f>ROUND(E416*F416,2)</f>
        <v>0</v>
      </c>
      <c r="H416" s="171">
        <v>0</v>
      </c>
      <c r="I416" s="172">
        <f>ROUND(E416*H416,2)</f>
        <v>0</v>
      </c>
      <c r="J416" s="171">
        <v>3500</v>
      </c>
      <c r="K416" s="172">
        <f>ROUND(E416*J416,2)</f>
        <v>3500</v>
      </c>
      <c r="L416" s="172">
        <v>21</v>
      </c>
      <c r="M416" s="172">
        <f>G416*(1+L416/100)</f>
        <v>0</v>
      </c>
      <c r="N416" s="172">
        <v>0</v>
      </c>
      <c r="O416" s="172">
        <f>ROUND(E416*N416,2)</f>
        <v>0</v>
      </c>
      <c r="P416" s="172">
        <v>0</v>
      </c>
      <c r="Q416" s="172">
        <f>ROUND(E416*P416,2)</f>
        <v>0</v>
      </c>
      <c r="R416" s="172"/>
      <c r="S416" s="172" t="s">
        <v>290</v>
      </c>
      <c r="T416" s="173" t="s">
        <v>291</v>
      </c>
      <c r="U416" s="157">
        <v>0</v>
      </c>
      <c r="V416" s="157">
        <f>ROUND(E416*U416,2)</f>
        <v>0</v>
      </c>
      <c r="W416" s="157"/>
      <c r="X416" s="157" t="s">
        <v>150</v>
      </c>
      <c r="Y416" s="148"/>
      <c r="Z416" s="148"/>
      <c r="AA416" s="148"/>
      <c r="AB416" s="148"/>
      <c r="AC416" s="148"/>
      <c r="AD416" s="148"/>
      <c r="AE416" s="148"/>
      <c r="AF416" s="148"/>
      <c r="AG416" s="148" t="s">
        <v>151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85" t="s">
        <v>674</v>
      </c>
      <c r="D417" s="158"/>
      <c r="E417" s="159">
        <v>1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155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67">
        <v>128</v>
      </c>
      <c r="B418" s="168" t="s">
        <v>675</v>
      </c>
      <c r="C418" s="184" t="s">
        <v>676</v>
      </c>
      <c r="D418" s="169" t="s">
        <v>429</v>
      </c>
      <c r="E418" s="170">
        <v>5</v>
      </c>
      <c r="F418" s="171"/>
      <c r="G418" s="172">
        <f>ROUND(E418*F418,2)</f>
        <v>0</v>
      </c>
      <c r="H418" s="171">
        <v>0</v>
      </c>
      <c r="I418" s="172">
        <f>ROUND(E418*H418,2)</f>
        <v>0</v>
      </c>
      <c r="J418" s="171">
        <v>1500</v>
      </c>
      <c r="K418" s="172">
        <f>ROUND(E418*J418,2)</f>
        <v>7500</v>
      </c>
      <c r="L418" s="172">
        <v>21</v>
      </c>
      <c r="M418" s="172">
        <f>G418*(1+L418/100)</f>
        <v>0</v>
      </c>
      <c r="N418" s="172">
        <v>0</v>
      </c>
      <c r="O418" s="172">
        <f>ROUND(E418*N418,2)</f>
        <v>0</v>
      </c>
      <c r="P418" s="172">
        <v>0</v>
      </c>
      <c r="Q418" s="172">
        <f>ROUND(E418*P418,2)</f>
        <v>0</v>
      </c>
      <c r="R418" s="172"/>
      <c r="S418" s="172" t="s">
        <v>290</v>
      </c>
      <c r="T418" s="173" t="s">
        <v>291</v>
      </c>
      <c r="U418" s="157">
        <v>0</v>
      </c>
      <c r="V418" s="157">
        <f>ROUND(E418*U418,2)</f>
        <v>0</v>
      </c>
      <c r="W418" s="157"/>
      <c r="X418" s="157" t="s">
        <v>150</v>
      </c>
      <c r="Y418" s="148"/>
      <c r="Z418" s="148"/>
      <c r="AA418" s="148"/>
      <c r="AB418" s="148"/>
      <c r="AC418" s="148"/>
      <c r="AD418" s="148"/>
      <c r="AE418" s="148"/>
      <c r="AF418" s="148"/>
      <c r="AG418" s="148" t="s">
        <v>151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/>
      <c r="B419" s="156"/>
      <c r="C419" s="185" t="s">
        <v>659</v>
      </c>
      <c r="D419" s="158"/>
      <c r="E419" s="159">
        <v>1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155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185" t="s">
        <v>665</v>
      </c>
      <c r="D420" s="158"/>
      <c r="E420" s="159">
        <v>1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155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85" t="s">
        <v>662</v>
      </c>
      <c r="D421" s="158"/>
      <c r="E421" s="159">
        <v>1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155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55"/>
      <c r="B422" s="156"/>
      <c r="C422" s="185" t="s">
        <v>663</v>
      </c>
      <c r="D422" s="158"/>
      <c r="E422" s="159">
        <v>1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155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185" t="s">
        <v>664</v>
      </c>
      <c r="D423" s="158"/>
      <c r="E423" s="159">
        <v>1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155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67">
        <v>129</v>
      </c>
      <c r="B424" s="168" t="s">
        <v>677</v>
      </c>
      <c r="C424" s="184" t="s">
        <v>678</v>
      </c>
      <c r="D424" s="169" t="s">
        <v>429</v>
      </c>
      <c r="E424" s="170">
        <v>3</v>
      </c>
      <c r="F424" s="171"/>
      <c r="G424" s="172">
        <f>ROUND(E424*F424,2)</f>
        <v>0</v>
      </c>
      <c r="H424" s="171">
        <v>0</v>
      </c>
      <c r="I424" s="172">
        <f>ROUND(E424*H424,2)</f>
        <v>0</v>
      </c>
      <c r="J424" s="171">
        <v>906</v>
      </c>
      <c r="K424" s="172">
        <f>ROUND(E424*J424,2)</f>
        <v>2718</v>
      </c>
      <c r="L424" s="172">
        <v>21</v>
      </c>
      <c r="M424" s="172">
        <f>G424*(1+L424/100)</f>
        <v>0</v>
      </c>
      <c r="N424" s="172">
        <v>0</v>
      </c>
      <c r="O424" s="172">
        <f>ROUND(E424*N424,2)</f>
        <v>0</v>
      </c>
      <c r="P424" s="172">
        <v>0</v>
      </c>
      <c r="Q424" s="172">
        <f>ROUND(E424*P424,2)</f>
        <v>0</v>
      </c>
      <c r="R424" s="172"/>
      <c r="S424" s="172" t="s">
        <v>290</v>
      </c>
      <c r="T424" s="173" t="s">
        <v>291</v>
      </c>
      <c r="U424" s="157">
        <v>0</v>
      </c>
      <c r="V424" s="157">
        <f>ROUND(E424*U424,2)</f>
        <v>0</v>
      </c>
      <c r="W424" s="157"/>
      <c r="X424" s="157" t="s">
        <v>150</v>
      </c>
      <c r="Y424" s="148"/>
      <c r="Z424" s="148"/>
      <c r="AA424" s="148"/>
      <c r="AB424" s="148"/>
      <c r="AC424" s="148"/>
      <c r="AD424" s="148"/>
      <c r="AE424" s="148"/>
      <c r="AF424" s="148"/>
      <c r="AG424" s="148" t="s">
        <v>151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185" t="s">
        <v>662</v>
      </c>
      <c r="D425" s="158"/>
      <c r="E425" s="159">
        <v>1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155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85" t="s">
        <v>663</v>
      </c>
      <c r="D426" s="158"/>
      <c r="E426" s="159">
        <v>1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155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85" t="s">
        <v>664</v>
      </c>
      <c r="D427" s="158"/>
      <c r="E427" s="159">
        <v>1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155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67">
        <v>130</v>
      </c>
      <c r="B428" s="168" t="s">
        <v>679</v>
      </c>
      <c r="C428" s="184" t="s">
        <v>680</v>
      </c>
      <c r="D428" s="169" t="s">
        <v>429</v>
      </c>
      <c r="E428" s="170">
        <v>5</v>
      </c>
      <c r="F428" s="171"/>
      <c r="G428" s="172">
        <f>ROUND(E428*F428,2)</f>
        <v>0</v>
      </c>
      <c r="H428" s="171">
        <v>0</v>
      </c>
      <c r="I428" s="172">
        <f>ROUND(E428*H428,2)</f>
        <v>0</v>
      </c>
      <c r="J428" s="171">
        <v>1500</v>
      </c>
      <c r="K428" s="172">
        <f>ROUND(E428*J428,2)</f>
        <v>7500</v>
      </c>
      <c r="L428" s="172">
        <v>21</v>
      </c>
      <c r="M428" s="172">
        <f>G428*(1+L428/100)</f>
        <v>0</v>
      </c>
      <c r="N428" s="172">
        <v>0</v>
      </c>
      <c r="O428" s="172">
        <f>ROUND(E428*N428,2)</f>
        <v>0</v>
      </c>
      <c r="P428" s="172">
        <v>0</v>
      </c>
      <c r="Q428" s="172">
        <f>ROUND(E428*P428,2)</f>
        <v>0</v>
      </c>
      <c r="R428" s="172"/>
      <c r="S428" s="172" t="s">
        <v>290</v>
      </c>
      <c r="T428" s="173" t="s">
        <v>291</v>
      </c>
      <c r="U428" s="157">
        <v>0</v>
      </c>
      <c r="V428" s="157">
        <f>ROUND(E428*U428,2)</f>
        <v>0</v>
      </c>
      <c r="W428" s="157"/>
      <c r="X428" s="157" t="s">
        <v>681</v>
      </c>
      <c r="Y428" s="148"/>
      <c r="Z428" s="148"/>
      <c r="AA428" s="148"/>
      <c r="AB428" s="148"/>
      <c r="AC428" s="148"/>
      <c r="AD428" s="148"/>
      <c r="AE428" s="148"/>
      <c r="AF428" s="148"/>
      <c r="AG428" s="148" t="s">
        <v>682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185" t="s">
        <v>659</v>
      </c>
      <c r="D429" s="158"/>
      <c r="E429" s="159">
        <v>1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8"/>
      <c r="Z429" s="148"/>
      <c r="AA429" s="148"/>
      <c r="AB429" s="148"/>
      <c r="AC429" s="148"/>
      <c r="AD429" s="148"/>
      <c r="AE429" s="148"/>
      <c r="AF429" s="148"/>
      <c r="AG429" s="148" t="s">
        <v>155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185" t="s">
        <v>665</v>
      </c>
      <c r="D430" s="158"/>
      <c r="E430" s="159">
        <v>1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155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185" t="s">
        <v>662</v>
      </c>
      <c r="D431" s="158"/>
      <c r="E431" s="159">
        <v>1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155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85" t="s">
        <v>663</v>
      </c>
      <c r="D432" s="158"/>
      <c r="E432" s="159">
        <v>1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155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185" t="s">
        <v>664</v>
      </c>
      <c r="D433" s="158"/>
      <c r="E433" s="159">
        <v>1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155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x14ac:dyDescent="0.2">
      <c r="A434" s="161" t="s">
        <v>143</v>
      </c>
      <c r="B434" s="162" t="s">
        <v>108</v>
      </c>
      <c r="C434" s="183" t="s">
        <v>109</v>
      </c>
      <c r="D434" s="163"/>
      <c r="E434" s="164"/>
      <c r="F434" s="165"/>
      <c r="G434" s="165">
        <f>SUMIF(AG435:AG436,"&lt;&gt;NOR",G435:G436)</f>
        <v>0</v>
      </c>
      <c r="H434" s="165"/>
      <c r="I434" s="165">
        <f>SUM(I435:I436)</f>
        <v>0</v>
      </c>
      <c r="J434" s="165"/>
      <c r="K434" s="165">
        <f>SUM(K435:K436)</f>
        <v>758286.58000000007</v>
      </c>
      <c r="L434" s="165"/>
      <c r="M434" s="165">
        <f>SUM(M435:M436)</f>
        <v>0</v>
      </c>
      <c r="N434" s="165"/>
      <c r="O434" s="165">
        <f>SUM(O435:O436)</f>
        <v>0</v>
      </c>
      <c r="P434" s="165"/>
      <c r="Q434" s="165">
        <f>SUM(Q435:Q436)</f>
        <v>0</v>
      </c>
      <c r="R434" s="165"/>
      <c r="S434" s="165"/>
      <c r="T434" s="166"/>
      <c r="U434" s="160"/>
      <c r="V434" s="160">
        <f>SUM(V435:V436)</f>
        <v>0</v>
      </c>
      <c r="W434" s="160"/>
      <c r="X434" s="160"/>
      <c r="AG434" t="s">
        <v>144</v>
      </c>
    </row>
    <row r="435" spans="1:60" outlineLevel="1" x14ac:dyDescent="0.2">
      <c r="A435" s="175">
        <v>131</v>
      </c>
      <c r="B435" s="176" t="s">
        <v>683</v>
      </c>
      <c r="C435" s="186" t="s">
        <v>684</v>
      </c>
      <c r="D435" s="177" t="s">
        <v>468</v>
      </c>
      <c r="E435" s="178">
        <v>1</v>
      </c>
      <c r="F435" s="179"/>
      <c r="G435" s="180">
        <f>ROUND(E435*F435,2)</f>
        <v>0</v>
      </c>
      <c r="H435" s="179">
        <v>0</v>
      </c>
      <c r="I435" s="180">
        <f>ROUND(E435*H435,2)</f>
        <v>0</v>
      </c>
      <c r="J435" s="179">
        <v>310700</v>
      </c>
      <c r="K435" s="180">
        <f>ROUND(E435*J435,2)</f>
        <v>310700</v>
      </c>
      <c r="L435" s="180">
        <v>21</v>
      </c>
      <c r="M435" s="180">
        <f>G435*(1+L435/100)</f>
        <v>0</v>
      </c>
      <c r="N435" s="180">
        <v>0</v>
      </c>
      <c r="O435" s="180">
        <f>ROUND(E435*N435,2)</f>
        <v>0</v>
      </c>
      <c r="P435" s="180">
        <v>0</v>
      </c>
      <c r="Q435" s="180">
        <f>ROUND(E435*P435,2)</f>
        <v>0</v>
      </c>
      <c r="R435" s="180"/>
      <c r="S435" s="180" t="s">
        <v>290</v>
      </c>
      <c r="T435" s="181" t="s">
        <v>291</v>
      </c>
      <c r="U435" s="157">
        <v>0</v>
      </c>
      <c r="V435" s="157">
        <f>ROUND(E435*U435,2)</f>
        <v>0</v>
      </c>
      <c r="W435" s="157"/>
      <c r="X435" s="157" t="s">
        <v>150</v>
      </c>
      <c r="Y435" s="148"/>
      <c r="Z435" s="148"/>
      <c r="AA435" s="148"/>
      <c r="AB435" s="148"/>
      <c r="AC435" s="148"/>
      <c r="AD435" s="148"/>
      <c r="AE435" s="148"/>
      <c r="AF435" s="148"/>
      <c r="AG435" s="148" t="s">
        <v>151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75">
        <v>132</v>
      </c>
      <c r="B436" s="176" t="s">
        <v>685</v>
      </c>
      <c r="C436" s="186" t="s">
        <v>686</v>
      </c>
      <c r="D436" s="177" t="s">
        <v>468</v>
      </c>
      <c r="E436" s="178">
        <v>1</v>
      </c>
      <c r="F436" s="179"/>
      <c r="G436" s="180">
        <f>ROUND(E436*F436,2)</f>
        <v>0</v>
      </c>
      <c r="H436" s="179">
        <v>0</v>
      </c>
      <c r="I436" s="180">
        <f>ROUND(E436*H436,2)</f>
        <v>0</v>
      </c>
      <c r="J436" s="179">
        <v>447586.58</v>
      </c>
      <c r="K436" s="180">
        <f>ROUND(E436*J436,2)</f>
        <v>447586.58</v>
      </c>
      <c r="L436" s="180">
        <v>21</v>
      </c>
      <c r="M436" s="180">
        <f>G436*(1+L436/100)</f>
        <v>0</v>
      </c>
      <c r="N436" s="180">
        <v>0</v>
      </c>
      <c r="O436" s="180">
        <f>ROUND(E436*N436,2)</f>
        <v>0</v>
      </c>
      <c r="P436" s="180">
        <v>0</v>
      </c>
      <c r="Q436" s="180">
        <f>ROUND(E436*P436,2)</f>
        <v>0</v>
      </c>
      <c r="R436" s="180"/>
      <c r="S436" s="180" t="s">
        <v>290</v>
      </c>
      <c r="T436" s="181" t="s">
        <v>291</v>
      </c>
      <c r="U436" s="157">
        <v>0</v>
      </c>
      <c r="V436" s="157">
        <f>ROUND(E436*U436,2)</f>
        <v>0</v>
      </c>
      <c r="W436" s="157"/>
      <c r="X436" s="157" t="s">
        <v>150</v>
      </c>
      <c r="Y436" s="148"/>
      <c r="Z436" s="148"/>
      <c r="AA436" s="148"/>
      <c r="AB436" s="148"/>
      <c r="AC436" s="148"/>
      <c r="AD436" s="148"/>
      <c r="AE436" s="148"/>
      <c r="AF436" s="148"/>
      <c r="AG436" s="148" t="s">
        <v>151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x14ac:dyDescent="0.2">
      <c r="A437" s="161" t="s">
        <v>143</v>
      </c>
      <c r="B437" s="162" t="s">
        <v>110</v>
      </c>
      <c r="C437" s="183" t="s">
        <v>111</v>
      </c>
      <c r="D437" s="163"/>
      <c r="E437" s="164"/>
      <c r="F437" s="165"/>
      <c r="G437" s="165">
        <f>SUMIF(AG438:AG440,"&lt;&gt;NOR",G438:G440)</f>
        <v>0</v>
      </c>
      <c r="H437" s="165"/>
      <c r="I437" s="165">
        <f>SUM(I438:I440)</f>
        <v>0</v>
      </c>
      <c r="J437" s="165"/>
      <c r="K437" s="165">
        <f>SUM(K438:K440)</f>
        <v>165691.24</v>
      </c>
      <c r="L437" s="165"/>
      <c r="M437" s="165">
        <f>SUM(M438:M440)</f>
        <v>0</v>
      </c>
      <c r="N437" s="165"/>
      <c r="O437" s="165">
        <f>SUM(O438:O440)</f>
        <v>0</v>
      </c>
      <c r="P437" s="165"/>
      <c r="Q437" s="165">
        <f>SUM(Q438:Q440)</f>
        <v>0</v>
      </c>
      <c r="R437" s="165"/>
      <c r="S437" s="165"/>
      <c r="T437" s="166"/>
      <c r="U437" s="160"/>
      <c r="V437" s="160">
        <f>SUM(V438:V440)</f>
        <v>0</v>
      </c>
      <c r="W437" s="160"/>
      <c r="X437" s="160"/>
      <c r="AG437" t="s">
        <v>144</v>
      </c>
    </row>
    <row r="438" spans="1:60" outlineLevel="1" x14ac:dyDescent="0.2">
      <c r="A438" s="175">
        <v>133</v>
      </c>
      <c r="B438" s="176" t="s">
        <v>687</v>
      </c>
      <c r="C438" s="186" t="s">
        <v>688</v>
      </c>
      <c r="D438" s="177" t="s">
        <v>468</v>
      </c>
      <c r="E438" s="178">
        <v>1</v>
      </c>
      <c r="F438" s="179"/>
      <c r="G438" s="180">
        <f>ROUND(E438*F438,2)</f>
        <v>0</v>
      </c>
      <c r="H438" s="179">
        <v>0</v>
      </c>
      <c r="I438" s="180">
        <f>ROUND(E438*H438,2)</f>
        <v>0</v>
      </c>
      <c r="J438" s="179">
        <v>52350.21</v>
      </c>
      <c r="K438" s="180">
        <f>ROUND(E438*J438,2)</f>
        <v>52350.21</v>
      </c>
      <c r="L438" s="180">
        <v>21</v>
      </c>
      <c r="M438" s="180">
        <f>G438*(1+L438/100)</f>
        <v>0</v>
      </c>
      <c r="N438" s="180">
        <v>0</v>
      </c>
      <c r="O438" s="180">
        <f>ROUND(E438*N438,2)</f>
        <v>0</v>
      </c>
      <c r="P438" s="180">
        <v>0</v>
      </c>
      <c r="Q438" s="180">
        <f>ROUND(E438*P438,2)</f>
        <v>0</v>
      </c>
      <c r="R438" s="180"/>
      <c r="S438" s="180" t="s">
        <v>290</v>
      </c>
      <c r="T438" s="181" t="s">
        <v>291</v>
      </c>
      <c r="U438" s="157">
        <v>0</v>
      </c>
      <c r="V438" s="157">
        <f>ROUND(E438*U438,2)</f>
        <v>0</v>
      </c>
      <c r="W438" s="157"/>
      <c r="X438" s="157" t="s">
        <v>150</v>
      </c>
      <c r="Y438" s="148"/>
      <c r="Z438" s="148"/>
      <c r="AA438" s="148"/>
      <c r="AB438" s="148"/>
      <c r="AC438" s="148"/>
      <c r="AD438" s="148"/>
      <c r="AE438" s="148"/>
      <c r="AF438" s="148"/>
      <c r="AG438" s="148" t="s">
        <v>151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75">
        <v>134</v>
      </c>
      <c r="B439" s="176" t="s">
        <v>689</v>
      </c>
      <c r="C439" s="186" t="s">
        <v>690</v>
      </c>
      <c r="D439" s="177" t="s">
        <v>468</v>
      </c>
      <c r="E439" s="178">
        <v>1</v>
      </c>
      <c r="F439" s="179"/>
      <c r="G439" s="180">
        <f>ROUND(E439*F439,2)</f>
        <v>0</v>
      </c>
      <c r="H439" s="179">
        <v>0</v>
      </c>
      <c r="I439" s="180">
        <f>ROUND(E439*H439,2)</f>
        <v>0</v>
      </c>
      <c r="J439" s="179">
        <v>74086.039999999994</v>
      </c>
      <c r="K439" s="180">
        <f>ROUND(E439*J439,2)</f>
        <v>74086.039999999994</v>
      </c>
      <c r="L439" s="180">
        <v>21</v>
      </c>
      <c r="M439" s="180">
        <f>G439*(1+L439/100)</f>
        <v>0</v>
      </c>
      <c r="N439" s="180">
        <v>0</v>
      </c>
      <c r="O439" s="180">
        <f>ROUND(E439*N439,2)</f>
        <v>0</v>
      </c>
      <c r="P439" s="180">
        <v>0</v>
      </c>
      <c r="Q439" s="180">
        <f>ROUND(E439*P439,2)</f>
        <v>0</v>
      </c>
      <c r="R439" s="180"/>
      <c r="S439" s="180" t="s">
        <v>290</v>
      </c>
      <c r="T439" s="181" t="s">
        <v>291</v>
      </c>
      <c r="U439" s="157">
        <v>0</v>
      </c>
      <c r="V439" s="157">
        <f>ROUND(E439*U439,2)</f>
        <v>0</v>
      </c>
      <c r="W439" s="157"/>
      <c r="X439" s="157" t="s">
        <v>150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151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75">
        <v>135</v>
      </c>
      <c r="B440" s="176" t="s">
        <v>691</v>
      </c>
      <c r="C440" s="186" t="s">
        <v>692</v>
      </c>
      <c r="D440" s="177" t="s">
        <v>468</v>
      </c>
      <c r="E440" s="178">
        <v>1</v>
      </c>
      <c r="F440" s="179"/>
      <c r="G440" s="180">
        <f>ROUND(E440*F440,2)</f>
        <v>0</v>
      </c>
      <c r="H440" s="179">
        <v>0</v>
      </c>
      <c r="I440" s="180">
        <f>ROUND(E440*H440,2)</f>
        <v>0</v>
      </c>
      <c r="J440" s="179">
        <v>39254.99</v>
      </c>
      <c r="K440" s="180">
        <f>ROUND(E440*J440,2)</f>
        <v>39254.99</v>
      </c>
      <c r="L440" s="180">
        <v>21</v>
      </c>
      <c r="M440" s="180">
        <f>G440*(1+L440/100)</f>
        <v>0</v>
      </c>
      <c r="N440" s="180">
        <v>0</v>
      </c>
      <c r="O440" s="180">
        <f>ROUND(E440*N440,2)</f>
        <v>0</v>
      </c>
      <c r="P440" s="180">
        <v>0</v>
      </c>
      <c r="Q440" s="180">
        <f>ROUND(E440*P440,2)</f>
        <v>0</v>
      </c>
      <c r="R440" s="180"/>
      <c r="S440" s="180" t="s">
        <v>290</v>
      </c>
      <c r="T440" s="181" t="s">
        <v>291</v>
      </c>
      <c r="U440" s="157">
        <v>0</v>
      </c>
      <c r="V440" s="157">
        <f>ROUND(E440*U440,2)</f>
        <v>0</v>
      </c>
      <c r="W440" s="157"/>
      <c r="X440" s="157" t="s">
        <v>150</v>
      </c>
      <c r="Y440" s="148"/>
      <c r="Z440" s="148"/>
      <c r="AA440" s="148"/>
      <c r="AB440" s="148"/>
      <c r="AC440" s="148"/>
      <c r="AD440" s="148"/>
      <c r="AE440" s="148"/>
      <c r="AF440" s="148"/>
      <c r="AG440" s="148" t="s">
        <v>151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x14ac:dyDescent="0.2">
      <c r="A441" s="161" t="s">
        <v>143</v>
      </c>
      <c r="B441" s="162" t="s">
        <v>112</v>
      </c>
      <c r="C441" s="183" t="s">
        <v>113</v>
      </c>
      <c r="D441" s="163"/>
      <c r="E441" s="164"/>
      <c r="F441" s="165"/>
      <c r="G441" s="165">
        <f>SUMIF(AG442:AG451,"&lt;&gt;NOR",G442:G451)</f>
        <v>0</v>
      </c>
      <c r="H441" s="165"/>
      <c r="I441" s="165">
        <f>SUM(I442:I451)</f>
        <v>0</v>
      </c>
      <c r="J441" s="165"/>
      <c r="K441" s="165">
        <f>SUM(K442:K451)</f>
        <v>129068.83</v>
      </c>
      <c r="L441" s="165"/>
      <c r="M441" s="165">
        <f>SUM(M442:M451)</f>
        <v>0</v>
      </c>
      <c r="N441" s="165"/>
      <c r="O441" s="165">
        <f>SUM(O442:O451)</f>
        <v>0</v>
      </c>
      <c r="P441" s="165"/>
      <c r="Q441" s="165">
        <f>SUM(Q442:Q451)</f>
        <v>0</v>
      </c>
      <c r="R441" s="165"/>
      <c r="S441" s="165"/>
      <c r="T441" s="166"/>
      <c r="U441" s="160"/>
      <c r="V441" s="160">
        <f>SUM(V442:V451)</f>
        <v>152.74</v>
      </c>
      <c r="W441" s="160"/>
      <c r="X441" s="160"/>
      <c r="AG441" t="s">
        <v>144</v>
      </c>
    </row>
    <row r="442" spans="1:60" outlineLevel="1" x14ac:dyDescent="0.2">
      <c r="A442" s="167">
        <v>136</v>
      </c>
      <c r="B442" s="168" t="s">
        <v>693</v>
      </c>
      <c r="C442" s="184" t="s">
        <v>694</v>
      </c>
      <c r="D442" s="169" t="s">
        <v>183</v>
      </c>
      <c r="E442" s="170">
        <v>77.888379999999998</v>
      </c>
      <c r="F442" s="171"/>
      <c r="G442" s="172">
        <f>ROUND(E442*F442,2)</f>
        <v>0</v>
      </c>
      <c r="H442" s="171">
        <v>0</v>
      </c>
      <c r="I442" s="172">
        <f>ROUND(E442*H442,2)</f>
        <v>0</v>
      </c>
      <c r="J442" s="171">
        <v>132</v>
      </c>
      <c r="K442" s="172">
        <f>ROUND(E442*J442,2)</f>
        <v>10281.27</v>
      </c>
      <c r="L442" s="172">
        <v>21</v>
      </c>
      <c r="M442" s="172">
        <f>G442*(1+L442/100)</f>
        <v>0</v>
      </c>
      <c r="N442" s="172">
        <v>0</v>
      </c>
      <c r="O442" s="172">
        <f>ROUND(E442*N442,2)</f>
        <v>0</v>
      </c>
      <c r="P442" s="172">
        <v>0</v>
      </c>
      <c r="Q442" s="172">
        <f>ROUND(E442*P442,2)</f>
        <v>0</v>
      </c>
      <c r="R442" s="172" t="s">
        <v>248</v>
      </c>
      <c r="S442" s="172" t="s">
        <v>149</v>
      </c>
      <c r="T442" s="173" t="s">
        <v>149</v>
      </c>
      <c r="U442" s="157">
        <v>9.9000000000000005E-2</v>
      </c>
      <c r="V442" s="157">
        <f>ROUND(E442*U442,2)</f>
        <v>7.71</v>
      </c>
      <c r="W442" s="157"/>
      <c r="X442" s="157" t="s">
        <v>695</v>
      </c>
      <c r="Y442" s="148"/>
      <c r="Z442" s="148"/>
      <c r="AA442" s="148"/>
      <c r="AB442" s="148"/>
      <c r="AC442" s="148"/>
      <c r="AD442" s="148"/>
      <c r="AE442" s="148"/>
      <c r="AF442" s="148"/>
      <c r="AG442" s="148" t="s">
        <v>696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55"/>
      <c r="B443" s="156"/>
      <c r="C443" s="248" t="s">
        <v>697</v>
      </c>
      <c r="D443" s="249"/>
      <c r="E443" s="249"/>
      <c r="F443" s="249"/>
      <c r="G443" s="249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153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67">
        <v>137</v>
      </c>
      <c r="B444" s="168" t="s">
        <v>698</v>
      </c>
      <c r="C444" s="184" t="s">
        <v>699</v>
      </c>
      <c r="D444" s="169" t="s">
        <v>183</v>
      </c>
      <c r="E444" s="170">
        <v>77.888379999999998</v>
      </c>
      <c r="F444" s="171"/>
      <c r="G444" s="172">
        <f>ROUND(E444*F444,2)</f>
        <v>0</v>
      </c>
      <c r="H444" s="171">
        <v>0</v>
      </c>
      <c r="I444" s="172">
        <f>ROUND(E444*H444,2)</f>
        <v>0</v>
      </c>
      <c r="J444" s="171">
        <v>227</v>
      </c>
      <c r="K444" s="172">
        <f>ROUND(E444*J444,2)</f>
        <v>17680.66</v>
      </c>
      <c r="L444" s="172">
        <v>21</v>
      </c>
      <c r="M444" s="172">
        <f>G444*(1+L444/100)</f>
        <v>0</v>
      </c>
      <c r="N444" s="172">
        <v>0</v>
      </c>
      <c r="O444" s="172">
        <f>ROUND(E444*N444,2)</f>
        <v>0</v>
      </c>
      <c r="P444" s="172">
        <v>0</v>
      </c>
      <c r="Q444" s="172">
        <f>ROUND(E444*P444,2)</f>
        <v>0</v>
      </c>
      <c r="R444" s="172" t="s">
        <v>309</v>
      </c>
      <c r="S444" s="172" t="s">
        <v>149</v>
      </c>
      <c r="T444" s="173" t="s">
        <v>149</v>
      </c>
      <c r="U444" s="157">
        <v>0.49</v>
      </c>
      <c r="V444" s="157">
        <f>ROUND(E444*U444,2)</f>
        <v>38.17</v>
      </c>
      <c r="W444" s="157"/>
      <c r="X444" s="157" t="s">
        <v>695</v>
      </c>
      <c r="Y444" s="148"/>
      <c r="Z444" s="148"/>
      <c r="AA444" s="148"/>
      <c r="AB444" s="148"/>
      <c r="AC444" s="148"/>
      <c r="AD444" s="148"/>
      <c r="AE444" s="148"/>
      <c r="AF444" s="148"/>
      <c r="AG444" s="148" t="s">
        <v>696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55"/>
      <c r="B445" s="156"/>
      <c r="C445" s="259" t="s">
        <v>700</v>
      </c>
      <c r="D445" s="260"/>
      <c r="E445" s="260"/>
      <c r="F445" s="260"/>
      <c r="G445" s="260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8"/>
      <c r="Z445" s="148"/>
      <c r="AA445" s="148"/>
      <c r="AB445" s="148"/>
      <c r="AC445" s="148"/>
      <c r="AD445" s="148"/>
      <c r="AE445" s="148"/>
      <c r="AF445" s="148"/>
      <c r="AG445" s="148" t="s">
        <v>221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75">
        <v>138</v>
      </c>
      <c r="B446" s="176" t="s">
        <v>701</v>
      </c>
      <c r="C446" s="186" t="s">
        <v>702</v>
      </c>
      <c r="D446" s="177" t="s">
        <v>183</v>
      </c>
      <c r="E446" s="178">
        <v>1090.4372599999999</v>
      </c>
      <c r="F446" s="179"/>
      <c r="G446" s="180">
        <f>ROUND(E446*F446,2)</f>
        <v>0</v>
      </c>
      <c r="H446" s="179">
        <v>0</v>
      </c>
      <c r="I446" s="180">
        <f>ROUND(E446*H446,2)</f>
        <v>0</v>
      </c>
      <c r="J446" s="179">
        <v>15.9</v>
      </c>
      <c r="K446" s="180">
        <f>ROUND(E446*J446,2)</f>
        <v>17337.95</v>
      </c>
      <c r="L446" s="180">
        <v>21</v>
      </c>
      <c r="M446" s="180">
        <f>G446*(1+L446/100)</f>
        <v>0</v>
      </c>
      <c r="N446" s="180">
        <v>0</v>
      </c>
      <c r="O446" s="180">
        <f>ROUND(E446*N446,2)</f>
        <v>0</v>
      </c>
      <c r="P446" s="180">
        <v>0</v>
      </c>
      <c r="Q446" s="180">
        <f>ROUND(E446*P446,2)</f>
        <v>0</v>
      </c>
      <c r="R446" s="180" t="s">
        <v>309</v>
      </c>
      <c r="S446" s="180" t="s">
        <v>149</v>
      </c>
      <c r="T446" s="181" t="s">
        <v>149</v>
      </c>
      <c r="U446" s="157">
        <v>0</v>
      </c>
      <c r="V446" s="157">
        <f>ROUND(E446*U446,2)</f>
        <v>0</v>
      </c>
      <c r="W446" s="157"/>
      <c r="X446" s="157" t="s">
        <v>695</v>
      </c>
      <c r="Y446" s="148"/>
      <c r="Z446" s="148"/>
      <c r="AA446" s="148"/>
      <c r="AB446" s="148"/>
      <c r="AC446" s="148"/>
      <c r="AD446" s="148"/>
      <c r="AE446" s="148"/>
      <c r="AF446" s="148"/>
      <c r="AG446" s="148" t="s">
        <v>696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75">
        <v>139</v>
      </c>
      <c r="B447" s="176" t="s">
        <v>703</v>
      </c>
      <c r="C447" s="186" t="s">
        <v>704</v>
      </c>
      <c r="D447" s="177" t="s">
        <v>183</v>
      </c>
      <c r="E447" s="178">
        <v>77.888379999999998</v>
      </c>
      <c r="F447" s="179"/>
      <c r="G447" s="180">
        <f>ROUND(E447*F447,2)</f>
        <v>0</v>
      </c>
      <c r="H447" s="179">
        <v>0</v>
      </c>
      <c r="I447" s="180">
        <f>ROUND(E447*H447,2)</f>
        <v>0</v>
      </c>
      <c r="J447" s="179">
        <v>317.5</v>
      </c>
      <c r="K447" s="180">
        <f>ROUND(E447*J447,2)</f>
        <v>24729.56</v>
      </c>
      <c r="L447" s="180">
        <v>21</v>
      </c>
      <c r="M447" s="180">
        <f>G447*(1+L447/100)</f>
        <v>0</v>
      </c>
      <c r="N447" s="180">
        <v>0</v>
      </c>
      <c r="O447" s="180">
        <f>ROUND(E447*N447,2)</f>
        <v>0</v>
      </c>
      <c r="P447" s="180">
        <v>0</v>
      </c>
      <c r="Q447" s="180">
        <f>ROUND(E447*P447,2)</f>
        <v>0</v>
      </c>
      <c r="R447" s="180" t="s">
        <v>309</v>
      </c>
      <c r="S447" s="180" t="s">
        <v>149</v>
      </c>
      <c r="T447" s="181" t="s">
        <v>149</v>
      </c>
      <c r="U447" s="157">
        <v>0.94199999999999995</v>
      </c>
      <c r="V447" s="157">
        <f>ROUND(E447*U447,2)</f>
        <v>73.37</v>
      </c>
      <c r="W447" s="157"/>
      <c r="X447" s="157" t="s">
        <v>695</v>
      </c>
      <c r="Y447" s="148"/>
      <c r="Z447" s="148"/>
      <c r="AA447" s="148"/>
      <c r="AB447" s="148"/>
      <c r="AC447" s="148"/>
      <c r="AD447" s="148"/>
      <c r="AE447" s="148"/>
      <c r="AF447" s="148"/>
      <c r="AG447" s="148" t="s">
        <v>696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ht="22.5" outlineLevel="1" x14ac:dyDescent="0.2">
      <c r="A448" s="175">
        <v>140</v>
      </c>
      <c r="B448" s="176" t="s">
        <v>705</v>
      </c>
      <c r="C448" s="186" t="s">
        <v>706</v>
      </c>
      <c r="D448" s="177" t="s">
        <v>183</v>
      </c>
      <c r="E448" s="178">
        <v>311.55349999999999</v>
      </c>
      <c r="F448" s="179"/>
      <c r="G448" s="180">
        <f>ROUND(E448*F448,2)</f>
        <v>0</v>
      </c>
      <c r="H448" s="179">
        <v>0</v>
      </c>
      <c r="I448" s="180">
        <f>ROUND(E448*H448,2)</f>
        <v>0</v>
      </c>
      <c r="J448" s="179">
        <v>35.4</v>
      </c>
      <c r="K448" s="180">
        <f>ROUND(E448*J448,2)</f>
        <v>11028.99</v>
      </c>
      <c r="L448" s="180">
        <v>21</v>
      </c>
      <c r="M448" s="180">
        <f>G448*(1+L448/100)</f>
        <v>0</v>
      </c>
      <c r="N448" s="180">
        <v>0</v>
      </c>
      <c r="O448" s="180">
        <f>ROUND(E448*N448,2)</f>
        <v>0</v>
      </c>
      <c r="P448" s="180">
        <v>0</v>
      </c>
      <c r="Q448" s="180">
        <f>ROUND(E448*P448,2)</f>
        <v>0</v>
      </c>
      <c r="R448" s="180" t="s">
        <v>309</v>
      </c>
      <c r="S448" s="180" t="s">
        <v>149</v>
      </c>
      <c r="T448" s="181" t="s">
        <v>149</v>
      </c>
      <c r="U448" s="157">
        <v>0.105</v>
      </c>
      <c r="V448" s="157">
        <f>ROUND(E448*U448,2)</f>
        <v>32.71</v>
      </c>
      <c r="W448" s="157"/>
      <c r="X448" s="157" t="s">
        <v>695</v>
      </c>
      <c r="Y448" s="148"/>
      <c r="Z448" s="148"/>
      <c r="AA448" s="148"/>
      <c r="AB448" s="148"/>
      <c r="AC448" s="148"/>
      <c r="AD448" s="148"/>
      <c r="AE448" s="148"/>
      <c r="AF448" s="148"/>
      <c r="AG448" s="148" t="s">
        <v>696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75">
        <v>141</v>
      </c>
      <c r="B449" s="176" t="s">
        <v>707</v>
      </c>
      <c r="C449" s="186" t="s">
        <v>708</v>
      </c>
      <c r="D449" s="177" t="s">
        <v>183</v>
      </c>
      <c r="E449" s="178">
        <v>77.888379999999998</v>
      </c>
      <c r="F449" s="179"/>
      <c r="G449" s="180">
        <f>ROUND(E449*F449,2)</f>
        <v>0</v>
      </c>
      <c r="H449" s="179">
        <v>0</v>
      </c>
      <c r="I449" s="180">
        <f>ROUND(E449*H449,2)</f>
        <v>0</v>
      </c>
      <c r="J449" s="179">
        <v>606</v>
      </c>
      <c r="K449" s="180">
        <f>ROUND(E449*J449,2)</f>
        <v>47200.36</v>
      </c>
      <c r="L449" s="180">
        <v>21</v>
      </c>
      <c r="M449" s="180">
        <f>G449*(1+L449/100)</f>
        <v>0</v>
      </c>
      <c r="N449" s="180">
        <v>0</v>
      </c>
      <c r="O449" s="180">
        <f>ROUND(E449*N449,2)</f>
        <v>0</v>
      </c>
      <c r="P449" s="180">
        <v>0</v>
      </c>
      <c r="Q449" s="180">
        <f>ROUND(E449*P449,2)</f>
        <v>0</v>
      </c>
      <c r="R449" s="180" t="s">
        <v>309</v>
      </c>
      <c r="S449" s="180" t="s">
        <v>149</v>
      </c>
      <c r="T449" s="181" t="s">
        <v>149</v>
      </c>
      <c r="U449" s="157">
        <v>0</v>
      </c>
      <c r="V449" s="157">
        <f>ROUND(E449*U449,2)</f>
        <v>0</v>
      </c>
      <c r="W449" s="157"/>
      <c r="X449" s="157" t="s">
        <v>695</v>
      </c>
      <c r="Y449" s="148"/>
      <c r="Z449" s="148"/>
      <c r="AA449" s="148"/>
      <c r="AB449" s="148"/>
      <c r="AC449" s="148"/>
      <c r="AD449" s="148"/>
      <c r="AE449" s="148"/>
      <c r="AF449" s="148"/>
      <c r="AG449" s="148" t="s">
        <v>696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67">
        <v>142</v>
      </c>
      <c r="B450" s="168" t="s">
        <v>709</v>
      </c>
      <c r="C450" s="184" t="s">
        <v>710</v>
      </c>
      <c r="D450" s="169" t="s">
        <v>183</v>
      </c>
      <c r="E450" s="170">
        <v>77.888379999999998</v>
      </c>
      <c r="F450" s="171"/>
      <c r="G450" s="172">
        <f>ROUND(E450*F450,2)</f>
        <v>0</v>
      </c>
      <c r="H450" s="171">
        <v>0</v>
      </c>
      <c r="I450" s="172">
        <f>ROUND(E450*H450,2)</f>
        <v>0</v>
      </c>
      <c r="J450" s="171">
        <v>10.4</v>
      </c>
      <c r="K450" s="172">
        <f>ROUND(E450*J450,2)</f>
        <v>810.04</v>
      </c>
      <c r="L450" s="172">
        <v>21</v>
      </c>
      <c r="M450" s="172">
        <f>G450*(1+L450/100)</f>
        <v>0</v>
      </c>
      <c r="N450" s="172">
        <v>0</v>
      </c>
      <c r="O450" s="172">
        <f>ROUND(E450*N450,2)</f>
        <v>0</v>
      </c>
      <c r="P450" s="172">
        <v>0</v>
      </c>
      <c r="Q450" s="172">
        <f>ROUND(E450*P450,2)</f>
        <v>0</v>
      </c>
      <c r="R450" s="172" t="s">
        <v>711</v>
      </c>
      <c r="S450" s="172" t="s">
        <v>149</v>
      </c>
      <c r="T450" s="173" t="s">
        <v>149</v>
      </c>
      <c r="U450" s="157">
        <v>0.01</v>
      </c>
      <c r="V450" s="157">
        <f>ROUND(E450*U450,2)</f>
        <v>0.78</v>
      </c>
      <c r="W450" s="157"/>
      <c r="X450" s="157" t="s">
        <v>695</v>
      </c>
      <c r="Y450" s="148"/>
      <c r="Z450" s="148"/>
      <c r="AA450" s="148"/>
      <c r="AB450" s="148"/>
      <c r="AC450" s="148"/>
      <c r="AD450" s="148"/>
      <c r="AE450" s="148"/>
      <c r="AF450" s="148"/>
      <c r="AG450" s="148" t="s">
        <v>696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248" t="s">
        <v>712</v>
      </c>
      <c r="D451" s="249"/>
      <c r="E451" s="249"/>
      <c r="F451" s="249"/>
      <c r="G451" s="249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153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x14ac:dyDescent="0.2">
      <c r="A452" s="161" t="s">
        <v>143</v>
      </c>
      <c r="B452" s="162" t="s">
        <v>115</v>
      </c>
      <c r="C452" s="183" t="s">
        <v>27</v>
      </c>
      <c r="D452" s="163"/>
      <c r="E452" s="164"/>
      <c r="F452" s="165"/>
      <c r="G452" s="165">
        <f>SUMIF(AG453:AG490,"&lt;&gt;NOR",G453:G490)</f>
        <v>0</v>
      </c>
      <c r="H452" s="165"/>
      <c r="I452" s="165">
        <f>SUM(I453:I490)</f>
        <v>0</v>
      </c>
      <c r="J452" s="165"/>
      <c r="K452" s="165">
        <f>SUM(K453:K490)</f>
        <v>42000</v>
      </c>
      <c r="L452" s="165"/>
      <c r="M452" s="165">
        <f>SUM(M453:M490)</f>
        <v>0</v>
      </c>
      <c r="N452" s="165"/>
      <c r="O452" s="165">
        <f>SUM(O453:O490)</f>
        <v>0</v>
      </c>
      <c r="P452" s="165"/>
      <c r="Q452" s="165">
        <f>SUM(Q453:Q490)</f>
        <v>0</v>
      </c>
      <c r="R452" s="165"/>
      <c r="S452" s="165"/>
      <c r="T452" s="166"/>
      <c r="U452" s="160"/>
      <c r="V452" s="160">
        <f>SUM(V453:V490)</f>
        <v>0</v>
      </c>
      <c r="W452" s="160"/>
      <c r="X452" s="160"/>
      <c r="AG452" t="s">
        <v>144</v>
      </c>
    </row>
    <row r="453" spans="1:60" outlineLevel="1" x14ac:dyDescent="0.2">
      <c r="A453" s="167">
        <v>143</v>
      </c>
      <c r="B453" s="168" t="s">
        <v>713</v>
      </c>
      <c r="C453" s="184" t="s">
        <v>714</v>
      </c>
      <c r="D453" s="169" t="s">
        <v>468</v>
      </c>
      <c r="E453" s="170">
        <v>1</v>
      </c>
      <c r="F453" s="171"/>
      <c r="G453" s="172">
        <f>ROUND(E453*F453,2)</f>
        <v>0</v>
      </c>
      <c r="H453" s="171">
        <v>0</v>
      </c>
      <c r="I453" s="172">
        <f>ROUND(E453*H453,2)</f>
        <v>0</v>
      </c>
      <c r="J453" s="171">
        <v>10000</v>
      </c>
      <c r="K453" s="172">
        <f>ROUND(E453*J453,2)</f>
        <v>10000</v>
      </c>
      <c r="L453" s="172">
        <v>21</v>
      </c>
      <c r="M453" s="172">
        <f>G453*(1+L453/100)</f>
        <v>0</v>
      </c>
      <c r="N453" s="172">
        <v>0</v>
      </c>
      <c r="O453" s="172">
        <f>ROUND(E453*N453,2)</f>
        <v>0</v>
      </c>
      <c r="P453" s="172">
        <v>0</v>
      </c>
      <c r="Q453" s="172">
        <f>ROUND(E453*P453,2)</f>
        <v>0</v>
      </c>
      <c r="R453" s="172"/>
      <c r="S453" s="172" t="s">
        <v>290</v>
      </c>
      <c r="T453" s="173" t="s">
        <v>291</v>
      </c>
      <c r="U453" s="157">
        <v>0</v>
      </c>
      <c r="V453" s="157">
        <f>ROUND(E453*U453,2)</f>
        <v>0</v>
      </c>
      <c r="W453" s="157"/>
      <c r="X453" s="157" t="s">
        <v>150</v>
      </c>
      <c r="Y453" s="148"/>
      <c r="Z453" s="148"/>
      <c r="AA453" s="148"/>
      <c r="AB453" s="148"/>
      <c r="AC453" s="148"/>
      <c r="AD453" s="148"/>
      <c r="AE453" s="148"/>
      <c r="AF453" s="148"/>
      <c r="AG453" s="148" t="s">
        <v>151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85" t="s">
        <v>715</v>
      </c>
      <c r="D454" s="158"/>
      <c r="E454" s="159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155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85" t="s">
        <v>716</v>
      </c>
      <c r="D455" s="158"/>
      <c r="E455" s="159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155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85" t="s">
        <v>717</v>
      </c>
      <c r="D456" s="158"/>
      <c r="E456" s="159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155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185" t="s">
        <v>718</v>
      </c>
      <c r="D457" s="158"/>
      <c r="E457" s="159">
        <v>1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155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67">
        <v>144</v>
      </c>
      <c r="B458" s="168" t="s">
        <v>719</v>
      </c>
      <c r="C458" s="184" t="s">
        <v>720</v>
      </c>
      <c r="D458" s="169" t="s">
        <v>468</v>
      </c>
      <c r="E458" s="170">
        <v>1</v>
      </c>
      <c r="F458" s="171"/>
      <c r="G458" s="172">
        <f>ROUND(E458*F458,2)</f>
        <v>0</v>
      </c>
      <c r="H458" s="171">
        <v>0</v>
      </c>
      <c r="I458" s="172">
        <f>ROUND(E458*H458,2)</f>
        <v>0</v>
      </c>
      <c r="J458" s="171">
        <v>6000</v>
      </c>
      <c r="K458" s="172">
        <f>ROUND(E458*J458,2)</f>
        <v>6000</v>
      </c>
      <c r="L458" s="172">
        <v>21</v>
      </c>
      <c r="M458" s="172">
        <f>G458*(1+L458/100)</f>
        <v>0</v>
      </c>
      <c r="N458" s="172">
        <v>0</v>
      </c>
      <c r="O458" s="172">
        <f>ROUND(E458*N458,2)</f>
        <v>0</v>
      </c>
      <c r="P458" s="172">
        <v>0</v>
      </c>
      <c r="Q458" s="172">
        <f>ROUND(E458*P458,2)</f>
        <v>0</v>
      </c>
      <c r="R458" s="172"/>
      <c r="S458" s="172" t="s">
        <v>290</v>
      </c>
      <c r="T458" s="173" t="s">
        <v>291</v>
      </c>
      <c r="U458" s="157">
        <v>0</v>
      </c>
      <c r="V458" s="157">
        <f>ROUND(E458*U458,2)</f>
        <v>0</v>
      </c>
      <c r="W458" s="157"/>
      <c r="X458" s="157" t="s">
        <v>150</v>
      </c>
      <c r="Y458" s="148"/>
      <c r="Z458" s="148"/>
      <c r="AA458" s="148"/>
      <c r="AB458" s="148"/>
      <c r="AC458" s="148"/>
      <c r="AD458" s="148"/>
      <c r="AE458" s="148"/>
      <c r="AF458" s="148"/>
      <c r="AG458" s="148" t="s">
        <v>151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185" t="s">
        <v>721</v>
      </c>
      <c r="D459" s="158"/>
      <c r="E459" s="159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155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185" t="s">
        <v>722</v>
      </c>
      <c r="D460" s="158"/>
      <c r="E460" s="159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155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185" t="s">
        <v>723</v>
      </c>
      <c r="D461" s="158"/>
      <c r="E461" s="159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155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55"/>
      <c r="B462" s="156"/>
      <c r="C462" s="185" t="s">
        <v>724</v>
      </c>
      <c r="D462" s="158"/>
      <c r="E462" s="159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155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185" t="s">
        <v>718</v>
      </c>
      <c r="D463" s="158"/>
      <c r="E463" s="159">
        <v>1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8"/>
      <c r="Z463" s="148"/>
      <c r="AA463" s="148"/>
      <c r="AB463" s="148"/>
      <c r="AC463" s="148"/>
      <c r="AD463" s="148"/>
      <c r="AE463" s="148"/>
      <c r="AF463" s="148"/>
      <c r="AG463" s="148" t="s">
        <v>155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67">
        <v>145</v>
      </c>
      <c r="B464" s="168" t="s">
        <v>725</v>
      </c>
      <c r="C464" s="184" t="s">
        <v>726</v>
      </c>
      <c r="D464" s="169" t="s">
        <v>468</v>
      </c>
      <c r="E464" s="170">
        <v>1</v>
      </c>
      <c r="F464" s="171"/>
      <c r="G464" s="172">
        <f>ROUND(E464*F464,2)</f>
        <v>0</v>
      </c>
      <c r="H464" s="171">
        <v>0</v>
      </c>
      <c r="I464" s="172">
        <f>ROUND(E464*H464,2)</f>
        <v>0</v>
      </c>
      <c r="J464" s="171">
        <v>5000</v>
      </c>
      <c r="K464" s="172">
        <f>ROUND(E464*J464,2)</f>
        <v>5000</v>
      </c>
      <c r="L464" s="172">
        <v>21</v>
      </c>
      <c r="M464" s="172">
        <f>G464*(1+L464/100)</f>
        <v>0</v>
      </c>
      <c r="N464" s="172">
        <v>0</v>
      </c>
      <c r="O464" s="172">
        <f>ROUND(E464*N464,2)</f>
        <v>0</v>
      </c>
      <c r="P464" s="172">
        <v>0</v>
      </c>
      <c r="Q464" s="172">
        <f>ROUND(E464*P464,2)</f>
        <v>0</v>
      </c>
      <c r="R464" s="172"/>
      <c r="S464" s="172" t="s">
        <v>290</v>
      </c>
      <c r="T464" s="173" t="s">
        <v>291</v>
      </c>
      <c r="U464" s="157">
        <v>0</v>
      </c>
      <c r="V464" s="157">
        <f>ROUND(E464*U464,2)</f>
        <v>0</v>
      </c>
      <c r="W464" s="157"/>
      <c r="X464" s="157" t="s">
        <v>150</v>
      </c>
      <c r="Y464" s="148"/>
      <c r="Z464" s="148"/>
      <c r="AA464" s="148"/>
      <c r="AB464" s="148"/>
      <c r="AC464" s="148"/>
      <c r="AD464" s="148"/>
      <c r="AE464" s="148"/>
      <c r="AF464" s="148"/>
      <c r="AG464" s="148" t="s">
        <v>151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185" t="s">
        <v>727</v>
      </c>
      <c r="D465" s="158"/>
      <c r="E465" s="159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155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85" t="s">
        <v>728</v>
      </c>
      <c r="D466" s="158"/>
      <c r="E466" s="159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155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185" t="s">
        <v>729</v>
      </c>
      <c r="D467" s="158"/>
      <c r="E467" s="159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155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185" t="s">
        <v>718</v>
      </c>
      <c r="D468" s="158"/>
      <c r="E468" s="159">
        <v>1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155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67">
        <v>146</v>
      </c>
      <c r="B469" s="168" t="s">
        <v>730</v>
      </c>
      <c r="C469" s="184" t="s">
        <v>731</v>
      </c>
      <c r="D469" s="169" t="s">
        <v>468</v>
      </c>
      <c r="E469" s="170">
        <v>1</v>
      </c>
      <c r="F469" s="171"/>
      <c r="G469" s="172">
        <f>ROUND(E469*F469,2)</f>
        <v>0</v>
      </c>
      <c r="H469" s="171">
        <v>0</v>
      </c>
      <c r="I469" s="172">
        <f>ROUND(E469*H469,2)</f>
        <v>0</v>
      </c>
      <c r="J469" s="171">
        <v>3000</v>
      </c>
      <c r="K469" s="172">
        <f>ROUND(E469*J469,2)</f>
        <v>3000</v>
      </c>
      <c r="L469" s="172">
        <v>21</v>
      </c>
      <c r="M469" s="172">
        <f>G469*(1+L469/100)</f>
        <v>0</v>
      </c>
      <c r="N469" s="172">
        <v>0</v>
      </c>
      <c r="O469" s="172">
        <f>ROUND(E469*N469,2)</f>
        <v>0</v>
      </c>
      <c r="P469" s="172">
        <v>0</v>
      </c>
      <c r="Q469" s="172">
        <f>ROUND(E469*P469,2)</f>
        <v>0</v>
      </c>
      <c r="R469" s="172"/>
      <c r="S469" s="172" t="s">
        <v>290</v>
      </c>
      <c r="T469" s="173" t="s">
        <v>291</v>
      </c>
      <c r="U469" s="157">
        <v>0</v>
      </c>
      <c r="V469" s="157">
        <f>ROUND(E469*U469,2)</f>
        <v>0</v>
      </c>
      <c r="W469" s="157"/>
      <c r="X469" s="157" t="s">
        <v>150</v>
      </c>
      <c r="Y469" s="148"/>
      <c r="Z469" s="148"/>
      <c r="AA469" s="148"/>
      <c r="AB469" s="148"/>
      <c r="AC469" s="148"/>
      <c r="AD469" s="148"/>
      <c r="AE469" s="148"/>
      <c r="AF469" s="148"/>
      <c r="AG469" s="148" t="s">
        <v>151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85" t="s">
        <v>732</v>
      </c>
      <c r="D470" s="158"/>
      <c r="E470" s="159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155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185" t="s">
        <v>733</v>
      </c>
      <c r="D471" s="158"/>
      <c r="E471" s="159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155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55"/>
      <c r="B472" s="156"/>
      <c r="C472" s="185" t="s">
        <v>734</v>
      </c>
      <c r="D472" s="158"/>
      <c r="E472" s="159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155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55"/>
      <c r="B473" s="156"/>
      <c r="C473" s="185" t="s">
        <v>735</v>
      </c>
      <c r="D473" s="158"/>
      <c r="E473" s="159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155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185" t="s">
        <v>736</v>
      </c>
      <c r="D474" s="158"/>
      <c r="E474" s="159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155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185" t="s">
        <v>737</v>
      </c>
      <c r="D475" s="158"/>
      <c r="E475" s="159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155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55"/>
      <c r="B476" s="156"/>
      <c r="C476" s="185" t="s">
        <v>718</v>
      </c>
      <c r="D476" s="158"/>
      <c r="E476" s="159">
        <v>1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155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67">
        <v>147</v>
      </c>
      <c r="B477" s="168" t="s">
        <v>738</v>
      </c>
      <c r="C477" s="184" t="s">
        <v>739</v>
      </c>
      <c r="D477" s="169" t="s">
        <v>468</v>
      </c>
      <c r="E477" s="170">
        <v>1</v>
      </c>
      <c r="F477" s="171"/>
      <c r="G477" s="172">
        <f>ROUND(E477*F477,2)</f>
        <v>0</v>
      </c>
      <c r="H477" s="171">
        <v>0</v>
      </c>
      <c r="I477" s="172">
        <f>ROUND(E477*H477,2)</f>
        <v>0</v>
      </c>
      <c r="J477" s="171">
        <v>5000</v>
      </c>
      <c r="K477" s="172">
        <f>ROUND(E477*J477,2)</f>
        <v>5000</v>
      </c>
      <c r="L477" s="172">
        <v>21</v>
      </c>
      <c r="M477" s="172">
        <f>G477*(1+L477/100)</f>
        <v>0</v>
      </c>
      <c r="N477" s="172">
        <v>0</v>
      </c>
      <c r="O477" s="172">
        <f>ROUND(E477*N477,2)</f>
        <v>0</v>
      </c>
      <c r="P477" s="172">
        <v>0</v>
      </c>
      <c r="Q477" s="172">
        <f>ROUND(E477*P477,2)</f>
        <v>0</v>
      </c>
      <c r="R477" s="172"/>
      <c r="S477" s="172" t="s">
        <v>290</v>
      </c>
      <c r="T477" s="173" t="s">
        <v>291</v>
      </c>
      <c r="U477" s="157">
        <v>0</v>
      </c>
      <c r="V477" s="157">
        <f>ROUND(E477*U477,2)</f>
        <v>0</v>
      </c>
      <c r="W477" s="157"/>
      <c r="X477" s="157" t="s">
        <v>150</v>
      </c>
      <c r="Y477" s="148"/>
      <c r="Z477" s="148"/>
      <c r="AA477" s="148"/>
      <c r="AB477" s="148"/>
      <c r="AC477" s="148"/>
      <c r="AD477" s="148"/>
      <c r="AE477" s="148"/>
      <c r="AF477" s="148"/>
      <c r="AG477" s="148" t="s">
        <v>151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85" t="s">
        <v>740</v>
      </c>
      <c r="D478" s="158"/>
      <c r="E478" s="159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155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/>
      <c r="B479" s="156"/>
      <c r="C479" s="185" t="s">
        <v>741</v>
      </c>
      <c r="D479" s="158"/>
      <c r="E479" s="159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155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85" t="s">
        <v>742</v>
      </c>
      <c r="D480" s="158"/>
      <c r="E480" s="159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155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85" t="s">
        <v>743</v>
      </c>
      <c r="D481" s="158"/>
      <c r="E481" s="159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155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85" t="s">
        <v>718</v>
      </c>
      <c r="D482" s="158"/>
      <c r="E482" s="159">
        <v>1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155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67">
        <v>148</v>
      </c>
      <c r="B483" s="168" t="s">
        <v>744</v>
      </c>
      <c r="C483" s="184" t="s">
        <v>745</v>
      </c>
      <c r="D483" s="169" t="s">
        <v>468</v>
      </c>
      <c r="E483" s="170">
        <v>1</v>
      </c>
      <c r="F483" s="171"/>
      <c r="G483" s="172">
        <f>ROUND(E483*F483,2)</f>
        <v>0</v>
      </c>
      <c r="H483" s="171">
        <v>0</v>
      </c>
      <c r="I483" s="172">
        <f>ROUND(E483*H483,2)</f>
        <v>0</v>
      </c>
      <c r="J483" s="171">
        <v>10000</v>
      </c>
      <c r="K483" s="172">
        <f>ROUND(E483*J483,2)</f>
        <v>10000</v>
      </c>
      <c r="L483" s="172">
        <v>21</v>
      </c>
      <c r="M483" s="172">
        <f>G483*(1+L483/100)</f>
        <v>0</v>
      </c>
      <c r="N483" s="172">
        <v>0</v>
      </c>
      <c r="O483" s="172">
        <f>ROUND(E483*N483,2)</f>
        <v>0</v>
      </c>
      <c r="P483" s="172">
        <v>0</v>
      </c>
      <c r="Q483" s="172">
        <f>ROUND(E483*P483,2)</f>
        <v>0</v>
      </c>
      <c r="R483" s="172"/>
      <c r="S483" s="172" t="s">
        <v>290</v>
      </c>
      <c r="T483" s="173" t="s">
        <v>291</v>
      </c>
      <c r="U483" s="157">
        <v>0</v>
      </c>
      <c r="V483" s="157">
        <f>ROUND(E483*U483,2)</f>
        <v>0</v>
      </c>
      <c r="W483" s="157"/>
      <c r="X483" s="157" t="s">
        <v>150</v>
      </c>
      <c r="Y483" s="148"/>
      <c r="Z483" s="148"/>
      <c r="AA483" s="148"/>
      <c r="AB483" s="148"/>
      <c r="AC483" s="148"/>
      <c r="AD483" s="148"/>
      <c r="AE483" s="148"/>
      <c r="AF483" s="148"/>
      <c r="AG483" s="148" t="s">
        <v>151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85" t="s">
        <v>746</v>
      </c>
      <c r="D484" s="158"/>
      <c r="E484" s="159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155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5" t="s">
        <v>747</v>
      </c>
      <c r="D485" s="158"/>
      <c r="E485" s="159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155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85" t="s">
        <v>718</v>
      </c>
      <c r="D486" s="158"/>
      <c r="E486" s="159">
        <v>1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155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67">
        <v>149</v>
      </c>
      <c r="B487" s="168" t="s">
        <v>748</v>
      </c>
      <c r="C487" s="184" t="s">
        <v>749</v>
      </c>
      <c r="D487" s="169" t="s">
        <v>468</v>
      </c>
      <c r="E487" s="170">
        <v>1</v>
      </c>
      <c r="F487" s="171"/>
      <c r="G487" s="172">
        <f>ROUND(E487*F487,2)</f>
        <v>0</v>
      </c>
      <c r="H487" s="171">
        <v>0</v>
      </c>
      <c r="I487" s="172">
        <f>ROUND(E487*H487,2)</f>
        <v>0</v>
      </c>
      <c r="J487" s="171">
        <v>3000</v>
      </c>
      <c r="K487" s="172">
        <f>ROUND(E487*J487,2)</f>
        <v>3000</v>
      </c>
      <c r="L487" s="172">
        <v>21</v>
      </c>
      <c r="M487" s="172">
        <f>G487*(1+L487/100)</f>
        <v>0</v>
      </c>
      <c r="N487" s="172">
        <v>0</v>
      </c>
      <c r="O487" s="172">
        <f>ROUND(E487*N487,2)</f>
        <v>0</v>
      </c>
      <c r="P487" s="172">
        <v>0</v>
      </c>
      <c r="Q487" s="172">
        <f>ROUND(E487*P487,2)</f>
        <v>0</v>
      </c>
      <c r="R487" s="172"/>
      <c r="S487" s="172" t="s">
        <v>290</v>
      </c>
      <c r="T487" s="173" t="s">
        <v>291</v>
      </c>
      <c r="U487" s="157">
        <v>0</v>
      </c>
      <c r="V487" s="157">
        <f>ROUND(E487*U487,2)</f>
        <v>0</v>
      </c>
      <c r="W487" s="157"/>
      <c r="X487" s="157" t="s">
        <v>150</v>
      </c>
      <c r="Y487" s="148"/>
      <c r="Z487" s="148"/>
      <c r="AA487" s="148"/>
      <c r="AB487" s="148"/>
      <c r="AC487" s="148"/>
      <c r="AD487" s="148"/>
      <c r="AE487" s="148"/>
      <c r="AF487" s="148"/>
      <c r="AG487" s="148" t="s">
        <v>151</v>
      </c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185" t="s">
        <v>750</v>
      </c>
      <c r="D488" s="158"/>
      <c r="E488" s="159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155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85" t="s">
        <v>751</v>
      </c>
      <c r="D489" s="158"/>
      <c r="E489" s="159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155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185" t="s">
        <v>718</v>
      </c>
      <c r="D490" s="158"/>
      <c r="E490" s="159">
        <v>1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155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x14ac:dyDescent="0.2">
      <c r="A491" s="161" t="s">
        <v>143</v>
      </c>
      <c r="B491" s="162" t="s">
        <v>116</v>
      </c>
      <c r="C491" s="183" t="s">
        <v>28</v>
      </c>
      <c r="D491" s="163"/>
      <c r="E491" s="164"/>
      <c r="F491" s="165"/>
      <c r="G491" s="165">
        <f>SUMIF(AG492:AG521,"&lt;&gt;NOR",G492:G521)</f>
        <v>0</v>
      </c>
      <c r="H491" s="165"/>
      <c r="I491" s="165">
        <f>SUM(I492:I521)</f>
        <v>0</v>
      </c>
      <c r="J491" s="165"/>
      <c r="K491" s="165">
        <f>SUM(K492:K521)</f>
        <v>47500</v>
      </c>
      <c r="L491" s="165"/>
      <c r="M491" s="165">
        <f>SUM(M492:M521)</f>
        <v>0</v>
      </c>
      <c r="N491" s="165"/>
      <c r="O491" s="165">
        <f>SUM(O492:O521)</f>
        <v>0</v>
      </c>
      <c r="P491" s="165"/>
      <c r="Q491" s="165">
        <f>SUM(Q492:Q521)</f>
        <v>0</v>
      </c>
      <c r="R491" s="165"/>
      <c r="S491" s="165"/>
      <c r="T491" s="166"/>
      <c r="U491" s="160"/>
      <c r="V491" s="160">
        <f>SUM(V492:V521)</f>
        <v>0</v>
      </c>
      <c r="W491" s="160"/>
      <c r="X491" s="160"/>
      <c r="AG491" t="s">
        <v>144</v>
      </c>
    </row>
    <row r="492" spans="1:60" outlineLevel="1" x14ac:dyDescent="0.2">
      <c r="A492" s="167">
        <v>150</v>
      </c>
      <c r="B492" s="168" t="s">
        <v>752</v>
      </c>
      <c r="C492" s="184" t="s">
        <v>753</v>
      </c>
      <c r="D492" s="169" t="s">
        <v>468</v>
      </c>
      <c r="E492" s="170">
        <v>1</v>
      </c>
      <c r="F492" s="171"/>
      <c r="G492" s="172">
        <f>ROUND(E492*F492,2)</f>
        <v>0</v>
      </c>
      <c r="H492" s="171">
        <v>0</v>
      </c>
      <c r="I492" s="172">
        <f>ROUND(E492*H492,2)</f>
        <v>0</v>
      </c>
      <c r="J492" s="171">
        <v>10000</v>
      </c>
      <c r="K492" s="172">
        <f>ROUND(E492*J492,2)</f>
        <v>10000</v>
      </c>
      <c r="L492" s="172">
        <v>21</v>
      </c>
      <c r="M492" s="172">
        <f>G492*(1+L492/100)</f>
        <v>0</v>
      </c>
      <c r="N492" s="172">
        <v>0</v>
      </c>
      <c r="O492" s="172">
        <f>ROUND(E492*N492,2)</f>
        <v>0</v>
      </c>
      <c r="P492" s="172">
        <v>0</v>
      </c>
      <c r="Q492" s="172">
        <f>ROUND(E492*P492,2)</f>
        <v>0</v>
      </c>
      <c r="R492" s="172"/>
      <c r="S492" s="172" t="s">
        <v>290</v>
      </c>
      <c r="T492" s="173" t="s">
        <v>291</v>
      </c>
      <c r="U492" s="157">
        <v>0</v>
      </c>
      <c r="V492" s="157">
        <f>ROUND(E492*U492,2)</f>
        <v>0</v>
      </c>
      <c r="W492" s="157"/>
      <c r="X492" s="157" t="s">
        <v>150</v>
      </c>
      <c r="Y492" s="148"/>
      <c r="Z492" s="148"/>
      <c r="AA492" s="148"/>
      <c r="AB492" s="148"/>
      <c r="AC492" s="148"/>
      <c r="AD492" s="148"/>
      <c r="AE492" s="148"/>
      <c r="AF492" s="148"/>
      <c r="AG492" s="148" t="s">
        <v>151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85" t="s">
        <v>754</v>
      </c>
      <c r="D493" s="158"/>
      <c r="E493" s="159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155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5" t="s">
        <v>755</v>
      </c>
      <c r="D494" s="158"/>
      <c r="E494" s="159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155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85" t="s">
        <v>756</v>
      </c>
      <c r="D495" s="158"/>
      <c r="E495" s="159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155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85" t="s">
        <v>757</v>
      </c>
      <c r="D496" s="158"/>
      <c r="E496" s="159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155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5" t="s">
        <v>718</v>
      </c>
      <c r="D497" s="158"/>
      <c r="E497" s="159">
        <v>1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155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67">
        <v>151</v>
      </c>
      <c r="B498" s="168" t="s">
        <v>758</v>
      </c>
      <c r="C498" s="184" t="s">
        <v>759</v>
      </c>
      <c r="D498" s="169" t="s">
        <v>468</v>
      </c>
      <c r="E498" s="170">
        <v>1</v>
      </c>
      <c r="F498" s="171"/>
      <c r="G498" s="172">
        <f>ROUND(E498*F498,2)</f>
        <v>0</v>
      </c>
      <c r="H498" s="171">
        <v>0</v>
      </c>
      <c r="I498" s="172">
        <f>ROUND(E498*H498,2)</f>
        <v>0</v>
      </c>
      <c r="J498" s="171">
        <v>4000</v>
      </c>
      <c r="K498" s="172">
        <f>ROUND(E498*J498,2)</f>
        <v>4000</v>
      </c>
      <c r="L498" s="172">
        <v>21</v>
      </c>
      <c r="M498" s="172">
        <f>G498*(1+L498/100)</f>
        <v>0</v>
      </c>
      <c r="N498" s="172">
        <v>0</v>
      </c>
      <c r="O498" s="172">
        <f>ROUND(E498*N498,2)</f>
        <v>0</v>
      </c>
      <c r="P498" s="172">
        <v>0</v>
      </c>
      <c r="Q498" s="172">
        <f>ROUND(E498*P498,2)</f>
        <v>0</v>
      </c>
      <c r="R498" s="172"/>
      <c r="S498" s="172" t="s">
        <v>290</v>
      </c>
      <c r="T498" s="173" t="s">
        <v>291</v>
      </c>
      <c r="U498" s="157">
        <v>0</v>
      </c>
      <c r="V498" s="157">
        <f>ROUND(E498*U498,2)</f>
        <v>0</v>
      </c>
      <c r="W498" s="157"/>
      <c r="X498" s="157" t="s">
        <v>150</v>
      </c>
      <c r="Y498" s="148"/>
      <c r="Z498" s="148"/>
      <c r="AA498" s="148"/>
      <c r="AB498" s="148"/>
      <c r="AC498" s="148"/>
      <c r="AD498" s="148"/>
      <c r="AE498" s="148"/>
      <c r="AF498" s="148"/>
      <c r="AG498" s="148" t="s">
        <v>151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85" t="s">
        <v>760</v>
      </c>
      <c r="D499" s="158"/>
      <c r="E499" s="159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155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85" t="s">
        <v>761</v>
      </c>
      <c r="D500" s="158"/>
      <c r="E500" s="159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155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85" t="s">
        <v>762</v>
      </c>
      <c r="D501" s="158"/>
      <c r="E501" s="159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155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85" t="s">
        <v>718</v>
      </c>
      <c r="D502" s="158"/>
      <c r="E502" s="159">
        <v>1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155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67">
        <v>152</v>
      </c>
      <c r="B503" s="168" t="s">
        <v>763</v>
      </c>
      <c r="C503" s="184" t="s">
        <v>764</v>
      </c>
      <c r="D503" s="169" t="s">
        <v>468</v>
      </c>
      <c r="E503" s="170">
        <v>1</v>
      </c>
      <c r="F503" s="171"/>
      <c r="G503" s="172">
        <f>ROUND(E503*F503,2)</f>
        <v>0</v>
      </c>
      <c r="H503" s="171">
        <v>0</v>
      </c>
      <c r="I503" s="172">
        <f>ROUND(E503*H503,2)</f>
        <v>0</v>
      </c>
      <c r="J503" s="171">
        <v>20000</v>
      </c>
      <c r="K503" s="172">
        <f>ROUND(E503*J503,2)</f>
        <v>20000</v>
      </c>
      <c r="L503" s="172">
        <v>21</v>
      </c>
      <c r="M503" s="172">
        <f>G503*(1+L503/100)</f>
        <v>0</v>
      </c>
      <c r="N503" s="172">
        <v>0</v>
      </c>
      <c r="O503" s="172">
        <f>ROUND(E503*N503,2)</f>
        <v>0</v>
      </c>
      <c r="P503" s="172">
        <v>0</v>
      </c>
      <c r="Q503" s="172">
        <f>ROUND(E503*P503,2)</f>
        <v>0</v>
      </c>
      <c r="R503" s="172"/>
      <c r="S503" s="172" t="s">
        <v>290</v>
      </c>
      <c r="T503" s="173" t="s">
        <v>291</v>
      </c>
      <c r="U503" s="157">
        <v>0</v>
      </c>
      <c r="V503" s="157">
        <f>ROUND(E503*U503,2)</f>
        <v>0</v>
      </c>
      <c r="W503" s="157"/>
      <c r="X503" s="157" t="s">
        <v>150</v>
      </c>
      <c r="Y503" s="148"/>
      <c r="Z503" s="148"/>
      <c r="AA503" s="148"/>
      <c r="AB503" s="148"/>
      <c r="AC503" s="148"/>
      <c r="AD503" s="148"/>
      <c r="AE503" s="148"/>
      <c r="AF503" s="148"/>
      <c r="AG503" s="148" t="s">
        <v>151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85" t="s">
        <v>765</v>
      </c>
      <c r="D504" s="158"/>
      <c r="E504" s="159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155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55"/>
      <c r="B505" s="156"/>
      <c r="C505" s="185" t="s">
        <v>766</v>
      </c>
      <c r="D505" s="158"/>
      <c r="E505" s="159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155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5" t="s">
        <v>718</v>
      </c>
      <c r="D506" s="158"/>
      <c r="E506" s="159">
        <v>1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155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67">
        <v>153</v>
      </c>
      <c r="B507" s="168" t="s">
        <v>767</v>
      </c>
      <c r="C507" s="184" t="s">
        <v>768</v>
      </c>
      <c r="D507" s="169" t="s">
        <v>468</v>
      </c>
      <c r="E507" s="170">
        <v>1</v>
      </c>
      <c r="F507" s="171"/>
      <c r="G507" s="172">
        <f>ROUND(E507*F507,2)</f>
        <v>0</v>
      </c>
      <c r="H507" s="171">
        <v>0</v>
      </c>
      <c r="I507" s="172">
        <f>ROUND(E507*H507,2)</f>
        <v>0</v>
      </c>
      <c r="J507" s="171">
        <v>7500</v>
      </c>
      <c r="K507" s="172">
        <f>ROUND(E507*J507,2)</f>
        <v>7500</v>
      </c>
      <c r="L507" s="172">
        <v>21</v>
      </c>
      <c r="M507" s="172">
        <f>G507*(1+L507/100)</f>
        <v>0</v>
      </c>
      <c r="N507" s="172">
        <v>0</v>
      </c>
      <c r="O507" s="172">
        <f>ROUND(E507*N507,2)</f>
        <v>0</v>
      </c>
      <c r="P507" s="172">
        <v>0</v>
      </c>
      <c r="Q507" s="172">
        <f>ROUND(E507*P507,2)</f>
        <v>0</v>
      </c>
      <c r="R507" s="172"/>
      <c r="S507" s="172" t="s">
        <v>290</v>
      </c>
      <c r="T507" s="173" t="s">
        <v>291</v>
      </c>
      <c r="U507" s="157">
        <v>0</v>
      </c>
      <c r="V507" s="157">
        <f>ROUND(E507*U507,2)</f>
        <v>0</v>
      </c>
      <c r="W507" s="157"/>
      <c r="X507" s="157" t="s">
        <v>150</v>
      </c>
      <c r="Y507" s="148"/>
      <c r="Z507" s="148"/>
      <c r="AA507" s="148"/>
      <c r="AB507" s="148"/>
      <c r="AC507" s="148"/>
      <c r="AD507" s="148"/>
      <c r="AE507" s="148"/>
      <c r="AF507" s="148"/>
      <c r="AG507" s="148" t="s">
        <v>151</v>
      </c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55"/>
      <c r="B508" s="156"/>
      <c r="C508" s="185" t="s">
        <v>769</v>
      </c>
      <c r="D508" s="158"/>
      <c r="E508" s="159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155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185" t="s">
        <v>770</v>
      </c>
      <c r="D509" s="158"/>
      <c r="E509" s="159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155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85" t="s">
        <v>718</v>
      </c>
      <c r="D510" s="158"/>
      <c r="E510" s="159">
        <v>1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155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67">
        <v>154</v>
      </c>
      <c r="B511" s="168" t="s">
        <v>771</v>
      </c>
      <c r="C511" s="184" t="s">
        <v>772</v>
      </c>
      <c r="D511" s="169" t="s">
        <v>468</v>
      </c>
      <c r="E511" s="170">
        <v>1</v>
      </c>
      <c r="F511" s="171"/>
      <c r="G511" s="172">
        <f>ROUND(E511*F511,2)</f>
        <v>0</v>
      </c>
      <c r="H511" s="171">
        <v>0</v>
      </c>
      <c r="I511" s="172">
        <f>ROUND(E511*H511,2)</f>
        <v>0</v>
      </c>
      <c r="J511" s="171">
        <v>3000</v>
      </c>
      <c r="K511" s="172">
        <f>ROUND(E511*J511,2)</f>
        <v>3000</v>
      </c>
      <c r="L511" s="172">
        <v>21</v>
      </c>
      <c r="M511" s="172">
        <f>G511*(1+L511/100)</f>
        <v>0</v>
      </c>
      <c r="N511" s="172">
        <v>0</v>
      </c>
      <c r="O511" s="172">
        <f>ROUND(E511*N511,2)</f>
        <v>0</v>
      </c>
      <c r="P511" s="172">
        <v>0</v>
      </c>
      <c r="Q511" s="172">
        <f>ROUND(E511*P511,2)</f>
        <v>0</v>
      </c>
      <c r="R511" s="172"/>
      <c r="S511" s="172" t="s">
        <v>290</v>
      </c>
      <c r="T511" s="173" t="s">
        <v>291</v>
      </c>
      <c r="U511" s="157">
        <v>0</v>
      </c>
      <c r="V511" s="157">
        <f>ROUND(E511*U511,2)</f>
        <v>0</v>
      </c>
      <c r="W511" s="157"/>
      <c r="X511" s="157" t="s">
        <v>150</v>
      </c>
      <c r="Y511" s="148"/>
      <c r="Z511" s="148"/>
      <c r="AA511" s="148"/>
      <c r="AB511" s="148"/>
      <c r="AC511" s="148"/>
      <c r="AD511" s="148"/>
      <c r="AE511" s="148"/>
      <c r="AF511" s="148"/>
      <c r="AG511" s="148" t="s">
        <v>151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185" t="s">
        <v>773</v>
      </c>
      <c r="D512" s="158"/>
      <c r="E512" s="159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155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85" t="s">
        <v>774</v>
      </c>
      <c r="D513" s="158"/>
      <c r="E513" s="159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155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85" t="s">
        <v>775</v>
      </c>
      <c r="D514" s="158"/>
      <c r="E514" s="159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155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55"/>
      <c r="B515" s="156"/>
      <c r="C515" s="185" t="s">
        <v>776</v>
      </c>
      <c r="D515" s="158"/>
      <c r="E515" s="159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155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85" t="s">
        <v>777</v>
      </c>
      <c r="D516" s="158"/>
      <c r="E516" s="159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155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85" t="s">
        <v>778</v>
      </c>
      <c r="D517" s="158"/>
      <c r="E517" s="159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155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85" t="s">
        <v>718</v>
      </c>
      <c r="D518" s="158"/>
      <c r="E518" s="159">
        <v>1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155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67">
        <v>155</v>
      </c>
      <c r="B519" s="168" t="s">
        <v>779</v>
      </c>
      <c r="C519" s="184" t="s">
        <v>780</v>
      </c>
      <c r="D519" s="169" t="s">
        <v>468</v>
      </c>
      <c r="E519" s="170">
        <v>1</v>
      </c>
      <c r="F519" s="171"/>
      <c r="G519" s="172">
        <f>ROUND(E519*F519,2)</f>
        <v>0</v>
      </c>
      <c r="H519" s="171">
        <v>0</v>
      </c>
      <c r="I519" s="172">
        <f>ROUND(E519*H519,2)</f>
        <v>0</v>
      </c>
      <c r="J519" s="171">
        <v>3000</v>
      </c>
      <c r="K519" s="172">
        <f>ROUND(E519*J519,2)</f>
        <v>3000</v>
      </c>
      <c r="L519" s="172">
        <v>21</v>
      </c>
      <c r="M519" s="172">
        <f>G519*(1+L519/100)</f>
        <v>0</v>
      </c>
      <c r="N519" s="172">
        <v>0</v>
      </c>
      <c r="O519" s="172">
        <f>ROUND(E519*N519,2)</f>
        <v>0</v>
      </c>
      <c r="P519" s="172">
        <v>0</v>
      </c>
      <c r="Q519" s="172">
        <f>ROUND(E519*P519,2)</f>
        <v>0</v>
      </c>
      <c r="R519" s="172"/>
      <c r="S519" s="172" t="s">
        <v>290</v>
      </c>
      <c r="T519" s="173" t="s">
        <v>291</v>
      </c>
      <c r="U519" s="157">
        <v>0</v>
      </c>
      <c r="V519" s="157">
        <f>ROUND(E519*U519,2)</f>
        <v>0</v>
      </c>
      <c r="W519" s="157"/>
      <c r="X519" s="157" t="s">
        <v>150</v>
      </c>
      <c r="Y519" s="148"/>
      <c r="Z519" s="148"/>
      <c r="AA519" s="148"/>
      <c r="AB519" s="148"/>
      <c r="AC519" s="148"/>
      <c r="AD519" s="148"/>
      <c r="AE519" s="148"/>
      <c r="AF519" s="148"/>
      <c r="AG519" s="148" t="s">
        <v>151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55"/>
      <c r="B520" s="156"/>
      <c r="C520" s="185" t="s">
        <v>781</v>
      </c>
      <c r="D520" s="158"/>
      <c r="E520" s="159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155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">
      <c r="A521" s="155"/>
      <c r="B521" s="156"/>
      <c r="C521" s="185" t="s">
        <v>718</v>
      </c>
      <c r="D521" s="158"/>
      <c r="E521" s="159">
        <v>1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155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x14ac:dyDescent="0.2">
      <c r="A522" s="3"/>
      <c r="B522" s="4"/>
      <c r="C522" s="187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AE522">
        <v>15</v>
      </c>
      <c r="AF522">
        <v>21</v>
      </c>
      <c r="AG522" t="s">
        <v>130</v>
      </c>
    </row>
    <row r="523" spans="1:60" x14ac:dyDescent="0.2">
      <c r="A523" s="151"/>
      <c r="B523" s="152" t="s">
        <v>29</v>
      </c>
      <c r="C523" s="188"/>
      <c r="D523" s="153"/>
      <c r="E523" s="154"/>
      <c r="F523" s="154"/>
      <c r="G523" s="182">
        <f>G8+G25+G35+G74+G83+G87+G107+G110+G113+G119+G123+G125+G127+G177+G180+G229+G248+G250+G254+G256+G264+G320+G338+G386+G395+G401+G434+G437+G441+G452+G491</f>
        <v>0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AE523">
        <f>SUMIF(L7:L521,AE522,G7:G521)</f>
        <v>0</v>
      </c>
      <c r="AF523">
        <f>SUMIF(L7:L521,AF522,G7:G521)</f>
        <v>0</v>
      </c>
      <c r="AG523" t="s">
        <v>782</v>
      </c>
    </row>
    <row r="524" spans="1:60" x14ac:dyDescent="0.2">
      <c r="C524" s="189"/>
      <c r="D524" s="10"/>
      <c r="AG524" t="s">
        <v>783</v>
      </c>
    </row>
    <row r="525" spans="1:60" x14ac:dyDescent="0.2">
      <c r="D525" s="10"/>
    </row>
    <row r="526" spans="1:60" x14ac:dyDescent="0.2">
      <c r="D526" s="10"/>
    </row>
    <row r="527" spans="1:60" x14ac:dyDescent="0.2">
      <c r="D527" s="10"/>
    </row>
    <row r="528" spans="1:60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13" sheet="1" objects="1" scenarios="1"/>
  <mergeCells count="61">
    <mergeCell ref="C451:G451"/>
    <mergeCell ref="C371:G371"/>
    <mergeCell ref="C372:G372"/>
    <mergeCell ref="C385:G385"/>
    <mergeCell ref="C388:G388"/>
    <mergeCell ref="C443:G443"/>
    <mergeCell ref="C445:G445"/>
    <mergeCell ref="C352:G352"/>
    <mergeCell ref="C228:G228"/>
    <mergeCell ref="C242:G242"/>
    <mergeCell ref="C247:G247"/>
    <mergeCell ref="C260:G260"/>
    <mergeCell ref="C263:G263"/>
    <mergeCell ref="C266:G266"/>
    <mergeCell ref="C278:G278"/>
    <mergeCell ref="C319:G319"/>
    <mergeCell ref="C337:G337"/>
    <mergeCell ref="C347:G347"/>
    <mergeCell ref="C349:G349"/>
    <mergeCell ref="C179:G179"/>
    <mergeCell ref="C121:G121"/>
    <mergeCell ref="C129:G129"/>
    <mergeCell ref="C132:G132"/>
    <mergeCell ref="C135:G135"/>
    <mergeCell ref="C139:G139"/>
    <mergeCell ref="C144:G144"/>
    <mergeCell ref="C146:G146"/>
    <mergeCell ref="C157:G157"/>
    <mergeCell ref="C158:G158"/>
    <mergeCell ref="C161:G161"/>
    <mergeCell ref="C173:G173"/>
    <mergeCell ref="C115:G115"/>
    <mergeCell ref="C58:G58"/>
    <mergeCell ref="C59:G59"/>
    <mergeCell ref="C62:G62"/>
    <mergeCell ref="C76:G76"/>
    <mergeCell ref="C77:G77"/>
    <mergeCell ref="C82:G82"/>
    <mergeCell ref="C85:G85"/>
    <mergeCell ref="C90:G90"/>
    <mergeCell ref="C91:G91"/>
    <mergeCell ref="C101:G101"/>
    <mergeCell ref="C102:G102"/>
    <mergeCell ref="C49:G49"/>
    <mergeCell ref="C16:G16"/>
    <mergeCell ref="C18:G18"/>
    <mergeCell ref="C21:G21"/>
    <mergeCell ref="C23:G23"/>
    <mergeCell ref="C27:G27"/>
    <mergeCell ref="C30:G30"/>
    <mergeCell ref="C33:G33"/>
    <mergeCell ref="C37:G37"/>
    <mergeCell ref="C40:G40"/>
    <mergeCell ref="C43:G43"/>
    <mergeCell ref="C46:G46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4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'4 4 Pol'!Názvy_tisku</vt:lpstr>
      <vt:lpstr>oadresa</vt:lpstr>
      <vt:lpstr>Stavba!Objednatel</vt:lpstr>
      <vt:lpstr>Stavba!Objekt</vt:lpstr>
      <vt:lpstr>'4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siler</dc:creator>
  <cp:lastModifiedBy>Ing. HlavoňováJarmila</cp:lastModifiedBy>
  <cp:lastPrinted>2019-03-19T12:27:02Z</cp:lastPrinted>
  <dcterms:created xsi:type="dcterms:W3CDTF">2009-04-08T07:15:50Z</dcterms:created>
  <dcterms:modified xsi:type="dcterms:W3CDTF">2020-08-10T13:15:43Z</dcterms:modified>
</cp:coreProperties>
</file>