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0\043_DNS 3-2020 - Oprava bytu - Videnska 97, Krizova 8\01_PROJEKT a KR\PROJEKTY vč SOUPISU PRACÍ\Křížová 8 byt 3_1\"/>
    </mc:Choice>
  </mc:AlternateContent>
  <bookViews>
    <workbookView xWindow="0" yWindow="0" windowWidth="20490" windowHeight="7755" activeTab="5"/>
  </bookViews>
  <sheets>
    <sheet name="Pokyny pro vyplnění" sheetId="11" r:id="rId1"/>
    <sheet name="Stavba" sheetId="1" r:id="rId2"/>
    <sheet name="VzorPolozky" sheetId="10" state="hidden" r:id="rId3"/>
    <sheet name="14 01 Pol" sheetId="12" r:id="rId4"/>
    <sheet name="14 02 Pol" sheetId="13" r:id="rId5"/>
    <sheet name="14 0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'14 01 Pol'!$1:$7</definedName>
    <definedName name="_xlnm.Print_Titles" localSheetId="4">'14 02 Pol'!$1:$7</definedName>
    <definedName name="_xlnm.Print_Titles" localSheetId="5">'14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'14 01 Pol'!$A$1:$W$530</definedName>
    <definedName name="_xlnm.Print_Area" localSheetId="4">'14 02 Pol'!$A$1:$W$107</definedName>
    <definedName name="_xlnm.Print_Area" localSheetId="5">'14 03 Pol'!$A$1:$W$47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8" i="1" l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3" i="1"/>
  <c r="F43" i="1"/>
  <c r="G42" i="1"/>
  <c r="F42" i="1"/>
  <c r="G46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G8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I22" i="14"/>
  <c r="K22" i="14"/>
  <c r="M22" i="14"/>
  <c r="G23" i="14"/>
  <c r="I23" i="14"/>
  <c r="K23" i="14"/>
  <c r="M23" i="14"/>
  <c r="O23" i="14"/>
  <c r="O22" i="14" s="1"/>
  <c r="Q23" i="14"/>
  <c r="Q22" i="14" s="1"/>
  <c r="V23" i="14"/>
  <c r="G24" i="14"/>
  <c r="G22" i="14" s="1"/>
  <c r="I24" i="14"/>
  <c r="K24" i="14"/>
  <c r="M24" i="14"/>
  <c r="O24" i="14"/>
  <c r="Q24" i="14"/>
  <c r="V24" i="14"/>
  <c r="V22" i="14" s="1"/>
  <c r="O25" i="14"/>
  <c r="Q25" i="14"/>
  <c r="V25" i="14"/>
  <c r="G26" i="14"/>
  <c r="M26" i="14" s="1"/>
  <c r="M25" i="14" s="1"/>
  <c r="I26" i="14"/>
  <c r="I25" i="14" s="1"/>
  <c r="K26" i="14"/>
  <c r="K25" i="14" s="1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I30" i="14"/>
  <c r="K30" i="14"/>
  <c r="G31" i="14"/>
  <c r="I31" i="14"/>
  <c r="K31" i="14"/>
  <c r="M31" i="14"/>
  <c r="O31" i="14"/>
  <c r="O30" i="14" s="1"/>
  <c r="Q31" i="14"/>
  <c r="Q30" i="14" s="1"/>
  <c r="V31" i="14"/>
  <c r="V30" i="14" s="1"/>
  <c r="G32" i="14"/>
  <c r="G30" i="14" s="1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G36" i="14"/>
  <c r="M36" i="14" s="1"/>
  <c r="I36" i="14"/>
  <c r="I35" i="14" s="1"/>
  <c r="K36" i="14"/>
  <c r="K35" i="14" s="1"/>
  <c r="O36" i="14"/>
  <c r="O35" i="14" s="1"/>
  <c r="Q36" i="14"/>
  <c r="V36" i="14"/>
  <c r="G37" i="14"/>
  <c r="I37" i="14"/>
  <c r="K37" i="14"/>
  <c r="M37" i="14"/>
  <c r="O37" i="14"/>
  <c r="Q37" i="14"/>
  <c r="Q35" i="14" s="1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V35" i="14" s="1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AF46" i="14"/>
  <c r="G106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G8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I24" i="13"/>
  <c r="K24" i="13"/>
  <c r="M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I40" i="13"/>
  <c r="K40" i="13"/>
  <c r="M40" i="13"/>
  <c r="O40" i="13"/>
  <c r="Q40" i="13"/>
  <c r="V40" i="13"/>
  <c r="G42" i="13"/>
  <c r="M42" i="13" s="1"/>
  <c r="I42" i="13"/>
  <c r="I41" i="13" s="1"/>
  <c r="K42" i="13"/>
  <c r="K41" i="13" s="1"/>
  <c r="O42" i="13"/>
  <c r="Q42" i="13"/>
  <c r="Q41" i="13" s="1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I46" i="13"/>
  <c r="K46" i="13"/>
  <c r="M46" i="13"/>
  <c r="O46" i="13"/>
  <c r="O41" i="13" s="1"/>
  <c r="Q46" i="13"/>
  <c r="V46" i="13"/>
  <c r="G47" i="13"/>
  <c r="I47" i="13"/>
  <c r="K47" i="13"/>
  <c r="M47" i="13"/>
  <c r="O47" i="13"/>
  <c r="Q47" i="13"/>
  <c r="V47" i="13"/>
  <c r="G48" i="13"/>
  <c r="I48" i="13"/>
  <c r="K48" i="13"/>
  <c r="M48" i="13"/>
  <c r="O48" i="13"/>
  <c r="Q48" i="13"/>
  <c r="V48" i="13"/>
  <c r="G49" i="13"/>
  <c r="M49" i="13" s="1"/>
  <c r="I49" i="13"/>
  <c r="K49" i="13"/>
  <c r="O49" i="13"/>
  <c r="Q49" i="13"/>
  <c r="V49" i="13"/>
  <c r="V41" i="13" s="1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6" i="13"/>
  <c r="I56" i="13"/>
  <c r="K56" i="13"/>
  <c r="M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I62" i="13"/>
  <c r="K62" i="13"/>
  <c r="M62" i="13"/>
  <c r="O62" i="13"/>
  <c r="Q62" i="13"/>
  <c r="V62" i="13"/>
  <c r="G63" i="13"/>
  <c r="I63" i="13"/>
  <c r="K63" i="13"/>
  <c r="M63" i="13"/>
  <c r="O63" i="13"/>
  <c r="Q63" i="13"/>
  <c r="V63" i="13"/>
  <c r="G64" i="13"/>
  <c r="I64" i="13"/>
  <c r="K64" i="13"/>
  <c r="M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I70" i="13"/>
  <c r="K70" i="13"/>
  <c r="M70" i="13"/>
  <c r="O70" i="13"/>
  <c r="Q70" i="13"/>
  <c r="V70" i="13"/>
  <c r="G71" i="13"/>
  <c r="I71" i="13"/>
  <c r="K71" i="13"/>
  <c r="M71" i="13"/>
  <c r="O71" i="13"/>
  <c r="Q71" i="13"/>
  <c r="V71" i="13"/>
  <c r="G72" i="13"/>
  <c r="I72" i="13"/>
  <c r="K72" i="13"/>
  <c r="M72" i="13"/>
  <c r="O72" i="13"/>
  <c r="Q72" i="13"/>
  <c r="V72" i="13"/>
  <c r="G73" i="13"/>
  <c r="M73" i="13" s="1"/>
  <c r="I73" i="13"/>
  <c r="K73" i="13"/>
  <c r="O73" i="13"/>
  <c r="Q73" i="13"/>
  <c r="V73" i="13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I78" i="13"/>
  <c r="G79" i="13"/>
  <c r="I79" i="13"/>
  <c r="K79" i="13"/>
  <c r="K78" i="13" s="1"/>
  <c r="M79" i="13"/>
  <c r="O79" i="13"/>
  <c r="O78" i="13" s="1"/>
  <c r="Q79" i="13"/>
  <c r="Q78" i="13" s="1"/>
  <c r="V79" i="13"/>
  <c r="V78" i="13" s="1"/>
  <c r="G80" i="13"/>
  <c r="I80" i="13"/>
  <c r="K80" i="13"/>
  <c r="M80" i="13"/>
  <c r="O80" i="13"/>
  <c r="Q80" i="13"/>
  <c r="V80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Q82" i="13"/>
  <c r="V82" i="13"/>
  <c r="G83" i="13"/>
  <c r="G84" i="13"/>
  <c r="M84" i="13" s="1"/>
  <c r="I84" i="13"/>
  <c r="I83" i="13" s="1"/>
  <c r="K84" i="13"/>
  <c r="K83" i="13" s="1"/>
  <c r="O84" i="13"/>
  <c r="O83" i="13" s="1"/>
  <c r="Q84" i="13"/>
  <c r="V84" i="13"/>
  <c r="G85" i="13"/>
  <c r="I85" i="13"/>
  <c r="K85" i="13"/>
  <c r="M85" i="13"/>
  <c r="O85" i="13"/>
  <c r="Q85" i="13"/>
  <c r="V85" i="13"/>
  <c r="G86" i="13"/>
  <c r="I86" i="13"/>
  <c r="K86" i="13"/>
  <c r="M86" i="13"/>
  <c r="O86" i="13"/>
  <c r="Q86" i="13"/>
  <c r="V86" i="13"/>
  <c r="G87" i="13"/>
  <c r="I87" i="13"/>
  <c r="K87" i="13"/>
  <c r="M87" i="13"/>
  <c r="O87" i="13"/>
  <c r="Q87" i="13"/>
  <c r="Q83" i="13" s="1"/>
  <c r="V87" i="13"/>
  <c r="G88" i="13"/>
  <c r="I88" i="13"/>
  <c r="K88" i="13"/>
  <c r="M88" i="13"/>
  <c r="O88" i="13"/>
  <c r="Q88" i="13"/>
  <c r="V88" i="13"/>
  <c r="V83" i="13" s="1"/>
  <c r="G89" i="13"/>
  <c r="I89" i="13"/>
  <c r="K89" i="13"/>
  <c r="M89" i="13"/>
  <c r="O89" i="13"/>
  <c r="Q89" i="13"/>
  <c r="V89" i="13"/>
  <c r="G90" i="13"/>
  <c r="M90" i="13" s="1"/>
  <c r="I90" i="13"/>
  <c r="K90" i="13"/>
  <c r="O90" i="13"/>
  <c r="Q90" i="13"/>
  <c r="V90" i="13"/>
  <c r="G91" i="13"/>
  <c r="M91" i="13" s="1"/>
  <c r="I91" i="13"/>
  <c r="K91" i="13"/>
  <c r="O91" i="13"/>
  <c r="Q91" i="13"/>
  <c r="V91" i="13"/>
  <c r="G92" i="13"/>
  <c r="M92" i="13" s="1"/>
  <c r="I92" i="13"/>
  <c r="K92" i="13"/>
  <c r="O92" i="13"/>
  <c r="Q92" i="13"/>
  <c r="V92" i="13"/>
  <c r="G93" i="13"/>
  <c r="I93" i="13"/>
  <c r="K93" i="13"/>
  <c r="M93" i="13"/>
  <c r="O93" i="13"/>
  <c r="Q93" i="13"/>
  <c r="V93" i="13"/>
  <c r="G94" i="13"/>
  <c r="I94" i="13"/>
  <c r="K94" i="13"/>
  <c r="M94" i="13"/>
  <c r="O94" i="13"/>
  <c r="Q94" i="13"/>
  <c r="V94" i="13"/>
  <c r="O95" i="13"/>
  <c r="G96" i="13"/>
  <c r="I96" i="13"/>
  <c r="K96" i="13"/>
  <c r="M96" i="13"/>
  <c r="O96" i="13"/>
  <c r="Q96" i="13"/>
  <c r="Q95" i="13" s="1"/>
  <c r="V96" i="13"/>
  <c r="V95" i="13" s="1"/>
  <c r="G97" i="13"/>
  <c r="I97" i="13"/>
  <c r="K97" i="13"/>
  <c r="M97" i="13"/>
  <c r="O97" i="13"/>
  <c r="Q97" i="13"/>
  <c r="V97" i="13"/>
  <c r="G98" i="13"/>
  <c r="G95" i="13" s="1"/>
  <c r="I98" i="13"/>
  <c r="K98" i="13"/>
  <c r="O98" i="13"/>
  <c r="Q98" i="13"/>
  <c r="V98" i="13"/>
  <c r="G99" i="13"/>
  <c r="M99" i="13" s="1"/>
  <c r="I99" i="13"/>
  <c r="I95" i="13" s="1"/>
  <c r="K99" i="13"/>
  <c r="O99" i="13"/>
  <c r="Q99" i="13"/>
  <c r="V99" i="13"/>
  <c r="G100" i="13"/>
  <c r="M100" i="13" s="1"/>
  <c r="I100" i="13"/>
  <c r="K100" i="13"/>
  <c r="K95" i="13" s="1"/>
  <c r="O100" i="13"/>
  <c r="Q100" i="13"/>
  <c r="V100" i="13"/>
  <c r="G101" i="13"/>
  <c r="I101" i="13"/>
  <c r="K101" i="13"/>
  <c r="V101" i="13"/>
  <c r="G102" i="13"/>
  <c r="I102" i="13"/>
  <c r="K102" i="13"/>
  <c r="M102" i="13"/>
  <c r="M101" i="13" s="1"/>
  <c r="O102" i="13"/>
  <c r="O101" i="13" s="1"/>
  <c r="Q102" i="13"/>
  <c r="Q101" i="13" s="1"/>
  <c r="V102" i="13"/>
  <c r="G103" i="13"/>
  <c r="I103" i="13"/>
  <c r="K103" i="13"/>
  <c r="M103" i="13"/>
  <c r="O103" i="13"/>
  <c r="G104" i="13"/>
  <c r="I104" i="13"/>
  <c r="K104" i="13"/>
  <c r="M104" i="13"/>
  <c r="O104" i="13"/>
  <c r="Q104" i="13"/>
  <c r="Q103" i="13" s="1"/>
  <c r="V104" i="13"/>
  <c r="V103" i="13" s="1"/>
  <c r="AF106" i="13"/>
  <c r="BA525" i="12"/>
  <c r="BA72" i="12"/>
  <c r="I8" i="12"/>
  <c r="K8" i="12"/>
  <c r="O8" i="12"/>
  <c r="G9" i="12"/>
  <c r="G8" i="12" s="1"/>
  <c r="I9" i="12"/>
  <c r="K9" i="12"/>
  <c r="O9" i="12"/>
  <c r="Q9" i="12"/>
  <c r="Q8" i="12" s="1"/>
  <c r="V9" i="12"/>
  <c r="V8" i="12" s="1"/>
  <c r="O16" i="12"/>
  <c r="V16" i="12"/>
  <c r="G17" i="12"/>
  <c r="I17" i="12"/>
  <c r="I16" i="12" s="1"/>
  <c r="K17" i="12"/>
  <c r="M17" i="12"/>
  <c r="O17" i="12"/>
  <c r="Q17" i="12"/>
  <c r="Q16" i="12" s="1"/>
  <c r="V17" i="12"/>
  <c r="G22" i="12"/>
  <c r="G16" i="12" s="1"/>
  <c r="I22" i="12"/>
  <c r="K22" i="12"/>
  <c r="O22" i="12"/>
  <c r="Q22" i="12"/>
  <c r="V22" i="12"/>
  <c r="G26" i="12"/>
  <c r="M26" i="12" s="1"/>
  <c r="I26" i="12"/>
  <c r="K26" i="12"/>
  <c r="O26" i="12"/>
  <c r="Q26" i="12"/>
  <c r="V26" i="12"/>
  <c r="G58" i="12"/>
  <c r="M58" i="12" s="1"/>
  <c r="I58" i="12"/>
  <c r="K58" i="12"/>
  <c r="K16" i="12" s="1"/>
  <c r="O58" i="12"/>
  <c r="Q58" i="12"/>
  <c r="V58" i="12"/>
  <c r="G62" i="12"/>
  <c r="I62" i="12"/>
  <c r="M62" i="12"/>
  <c r="G63" i="12"/>
  <c r="I63" i="12"/>
  <c r="K63" i="12"/>
  <c r="K62" i="12" s="1"/>
  <c r="M63" i="12"/>
  <c r="O63" i="12"/>
  <c r="O62" i="12" s="1"/>
  <c r="Q63" i="12"/>
  <c r="V63" i="12"/>
  <c r="V62" i="12" s="1"/>
  <c r="G67" i="12"/>
  <c r="I67" i="12"/>
  <c r="K67" i="12"/>
  <c r="M67" i="12"/>
  <c r="O67" i="12"/>
  <c r="Q67" i="12"/>
  <c r="Q62" i="12" s="1"/>
  <c r="V67" i="12"/>
  <c r="O70" i="12"/>
  <c r="V70" i="12"/>
  <c r="G71" i="12"/>
  <c r="I71" i="12"/>
  <c r="I70" i="12" s="1"/>
  <c r="K71" i="12"/>
  <c r="M71" i="12"/>
  <c r="O71" i="12"/>
  <c r="Q71" i="12"/>
  <c r="Q70" i="12" s="1"/>
  <c r="V71" i="12"/>
  <c r="G75" i="12"/>
  <c r="G70" i="12" s="1"/>
  <c r="I75" i="12"/>
  <c r="K75" i="12"/>
  <c r="K70" i="12" s="1"/>
  <c r="O75" i="12"/>
  <c r="Q75" i="12"/>
  <c r="V75" i="12"/>
  <c r="G80" i="12"/>
  <c r="M80" i="12" s="1"/>
  <c r="I80" i="12"/>
  <c r="K80" i="12"/>
  <c r="O80" i="12"/>
  <c r="Q80" i="12"/>
  <c r="V80" i="12"/>
  <c r="G83" i="12"/>
  <c r="K83" i="12"/>
  <c r="G84" i="12"/>
  <c r="I84" i="12"/>
  <c r="I83" i="12" s="1"/>
  <c r="K84" i="12"/>
  <c r="M84" i="12"/>
  <c r="M83" i="12" s="1"/>
  <c r="O84" i="12"/>
  <c r="Q84" i="12"/>
  <c r="Q83" i="12" s="1"/>
  <c r="V84" i="12"/>
  <c r="G87" i="12"/>
  <c r="I87" i="12"/>
  <c r="K87" i="12"/>
  <c r="M87" i="12"/>
  <c r="O87" i="12"/>
  <c r="O83" i="12" s="1"/>
  <c r="Q87" i="12"/>
  <c r="V87" i="12"/>
  <c r="V83" i="12" s="1"/>
  <c r="G90" i="12"/>
  <c r="I90" i="12"/>
  <c r="K90" i="12"/>
  <c r="M90" i="12"/>
  <c r="O90" i="12"/>
  <c r="Q90" i="12"/>
  <c r="V90" i="12"/>
  <c r="G98" i="12"/>
  <c r="I98" i="12"/>
  <c r="K98" i="12"/>
  <c r="M98" i="12"/>
  <c r="O98" i="12"/>
  <c r="Q98" i="12"/>
  <c r="V98" i="12"/>
  <c r="O101" i="12"/>
  <c r="Q101" i="12"/>
  <c r="G102" i="12"/>
  <c r="M102" i="12" s="1"/>
  <c r="M101" i="12" s="1"/>
  <c r="I102" i="12"/>
  <c r="I101" i="12" s="1"/>
  <c r="K102" i="12"/>
  <c r="K101" i="12" s="1"/>
  <c r="O102" i="12"/>
  <c r="Q102" i="12"/>
  <c r="V102" i="12"/>
  <c r="V101" i="12" s="1"/>
  <c r="G105" i="12"/>
  <c r="I105" i="12"/>
  <c r="V105" i="12"/>
  <c r="G106" i="12"/>
  <c r="M106" i="12" s="1"/>
  <c r="M105" i="12" s="1"/>
  <c r="I106" i="12"/>
  <c r="K106" i="12"/>
  <c r="K105" i="12" s="1"/>
  <c r="O106" i="12"/>
  <c r="O105" i="12" s="1"/>
  <c r="Q106" i="12"/>
  <c r="V106" i="12"/>
  <c r="G113" i="12"/>
  <c r="I113" i="12"/>
  <c r="K113" i="12"/>
  <c r="M113" i="12"/>
  <c r="O113" i="12"/>
  <c r="Q113" i="12"/>
  <c r="Q105" i="12" s="1"/>
  <c r="V113" i="12"/>
  <c r="I114" i="12"/>
  <c r="K114" i="12"/>
  <c r="O114" i="12"/>
  <c r="G115" i="12"/>
  <c r="I115" i="12"/>
  <c r="K115" i="12"/>
  <c r="M115" i="12"/>
  <c r="O115" i="12"/>
  <c r="Q115" i="12"/>
  <c r="Q114" i="12" s="1"/>
  <c r="V115" i="12"/>
  <c r="V114" i="12" s="1"/>
  <c r="G118" i="12"/>
  <c r="I118" i="12"/>
  <c r="K118" i="12"/>
  <c r="M118" i="12"/>
  <c r="O118" i="12"/>
  <c r="Q118" i="12"/>
  <c r="V118" i="12"/>
  <c r="G122" i="12"/>
  <c r="G114" i="12" s="1"/>
  <c r="I122" i="12"/>
  <c r="K122" i="12"/>
  <c r="O122" i="12"/>
  <c r="Q122" i="12"/>
  <c r="V122" i="12"/>
  <c r="G123" i="12"/>
  <c r="G124" i="12"/>
  <c r="M124" i="12" s="1"/>
  <c r="M123" i="12" s="1"/>
  <c r="I124" i="12"/>
  <c r="I123" i="12" s="1"/>
  <c r="K124" i="12"/>
  <c r="K123" i="12" s="1"/>
  <c r="O124" i="12"/>
  <c r="Q124" i="12"/>
  <c r="V124" i="12"/>
  <c r="G127" i="12"/>
  <c r="M127" i="12" s="1"/>
  <c r="I127" i="12"/>
  <c r="K127" i="12"/>
  <c r="O127" i="12"/>
  <c r="Q127" i="12"/>
  <c r="V127" i="12"/>
  <c r="G134" i="12"/>
  <c r="I134" i="12"/>
  <c r="K134" i="12"/>
  <c r="M134" i="12"/>
  <c r="O134" i="12"/>
  <c r="O123" i="12" s="1"/>
  <c r="Q134" i="12"/>
  <c r="V134" i="12"/>
  <c r="G138" i="12"/>
  <c r="I138" i="12"/>
  <c r="K138" i="12"/>
  <c r="M138" i="12"/>
  <c r="O138" i="12"/>
  <c r="Q138" i="12"/>
  <c r="V138" i="12"/>
  <c r="G142" i="12"/>
  <c r="I142" i="12"/>
  <c r="K142" i="12"/>
  <c r="M142" i="12"/>
  <c r="O142" i="12"/>
  <c r="Q142" i="12"/>
  <c r="Q123" i="12" s="1"/>
  <c r="V142" i="12"/>
  <c r="G145" i="12"/>
  <c r="I145" i="12"/>
  <c r="K145" i="12"/>
  <c r="M145" i="12"/>
  <c r="O145" i="12"/>
  <c r="Q145" i="12"/>
  <c r="V145" i="12"/>
  <c r="V123" i="12" s="1"/>
  <c r="G147" i="12"/>
  <c r="M147" i="12" s="1"/>
  <c r="I147" i="12"/>
  <c r="I146" i="12" s="1"/>
  <c r="K147" i="12"/>
  <c r="K146" i="12" s="1"/>
  <c r="O147" i="12"/>
  <c r="Q147" i="12"/>
  <c r="V147" i="12"/>
  <c r="G151" i="12"/>
  <c r="M151" i="12" s="1"/>
  <c r="I151" i="12"/>
  <c r="K151" i="12"/>
  <c r="O151" i="12"/>
  <c r="Q151" i="12"/>
  <c r="V151" i="12"/>
  <c r="G154" i="12"/>
  <c r="M154" i="12" s="1"/>
  <c r="I154" i="12"/>
  <c r="K154" i="12"/>
  <c r="O154" i="12"/>
  <c r="Q154" i="12"/>
  <c r="V154" i="12"/>
  <c r="G157" i="12"/>
  <c r="I157" i="12"/>
  <c r="K157" i="12"/>
  <c r="M157" i="12"/>
  <c r="O157" i="12"/>
  <c r="Q157" i="12"/>
  <c r="V157" i="12"/>
  <c r="G160" i="12"/>
  <c r="I160" i="12"/>
  <c r="K160" i="12"/>
  <c r="M160" i="12"/>
  <c r="O160" i="12"/>
  <c r="O146" i="12" s="1"/>
  <c r="Q160" i="12"/>
  <c r="V160" i="12"/>
  <c r="G163" i="12"/>
  <c r="I163" i="12"/>
  <c r="K163" i="12"/>
  <c r="M163" i="12"/>
  <c r="O163" i="12"/>
  <c r="Q163" i="12"/>
  <c r="Q146" i="12" s="1"/>
  <c r="V163" i="12"/>
  <c r="G166" i="12"/>
  <c r="I166" i="12"/>
  <c r="K166" i="12"/>
  <c r="M166" i="12"/>
  <c r="O166" i="12"/>
  <c r="Q166" i="12"/>
  <c r="V166" i="12"/>
  <c r="V146" i="12" s="1"/>
  <c r="G169" i="12"/>
  <c r="M169" i="12" s="1"/>
  <c r="I169" i="12"/>
  <c r="K169" i="12"/>
  <c r="O169" i="12"/>
  <c r="Q169" i="12"/>
  <c r="V169" i="12"/>
  <c r="G172" i="12"/>
  <c r="M172" i="12" s="1"/>
  <c r="I172" i="12"/>
  <c r="K172" i="12"/>
  <c r="O172" i="12"/>
  <c r="Q172" i="12"/>
  <c r="V172" i="12"/>
  <c r="G175" i="12"/>
  <c r="M175" i="12" s="1"/>
  <c r="I175" i="12"/>
  <c r="K175" i="12"/>
  <c r="O175" i="12"/>
  <c r="Q175" i="12"/>
  <c r="V175" i="12"/>
  <c r="G179" i="12"/>
  <c r="M179" i="12" s="1"/>
  <c r="I179" i="12"/>
  <c r="K179" i="12"/>
  <c r="O179" i="12"/>
  <c r="Q179" i="12"/>
  <c r="V179" i="12"/>
  <c r="G182" i="12"/>
  <c r="I182" i="12"/>
  <c r="K182" i="12"/>
  <c r="M182" i="12"/>
  <c r="O182" i="12"/>
  <c r="Q182" i="12"/>
  <c r="V182" i="12"/>
  <c r="G183" i="12"/>
  <c r="I183" i="12"/>
  <c r="K183" i="12"/>
  <c r="M183" i="12"/>
  <c r="O183" i="12"/>
  <c r="Q183" i="12"/>
  <c r="V183" i="12"/>
  <c r="G186" i="12"/>
  <c r="I186" i="12"/>
  <c r="K186" i="12"/>
  <c r="M186" i="12"/>
  <c r="O186" i="12"/>
  <c r="Q186" i="12"/>
  <c r="V186" i="12"/>
  <c r="G189" i="12"/>
  <c r="I189" i="12"/>
  <c r="K189" i="12"/>
  <c r="M189" i="12"/>
  <c r="O189" i="12"/>
  <c r="Q189" i="12"/>
  <c r="V189" i="12"/>
  <c r="G192" i="12"/>
  <c r="M192" i="12" s="1"/>
  <c r="I192" i="12"/>
  <c r="K192" i="12"/>
  <c r="O192" i="12"/>
  <c r="Q192" i="12"/>
  <c r="V192" i="12"/>
  <c r="G195" i="12"/>
  <c r="G196" i="12"/>
  <c r="M196" i="12" s="1"/>
  <c r="I196" i="12"/>
  <c r="I195" i="12" s="1"/>
  <c r="K196" i="12"/>
  <c r="K195" i="12" s="1"/>
  <c r="O196" i="12"/>
  <c r="Q196" i="12"/>
  <c r="V196" i="12"/>
  <c r="G199" i="12"/>
  <c r="M199" i="12" s="1"/>
  <c r="I199" i="12"/>
  <c r="K199" i="12"/>
  <c r="O199" i="12"/>
  <c r="Q199" i="12"/>
  <c r="V199" i="12"/>
  <c r="G204" i="12"/>
  <c r="I204" i="12"/>
  <c r="K204" i="12"/>
  <c r="M204" i="12"/>
  <c r="O204" i="12"/>
  <c r="O195" i="12" s="1"/>
  <c r="Q204" i="12"/>
  <c r="V204" i="12"/>
  <c r="G207" i="12"/>
  <c r="I207" i="12"/>
  <c r="K207" i="12"/>
  <c r="M207" i="12"/>
  <c r="O207" i="12"/>
  <c r="Q207" i="12"/>
  <c r="V207" i="12"/>
  <c r="G208" i="12"/>
  <c r="I208" i="12"/>
  <c r="K208" i="12"/>
  <c r="M208" i="12"/>
  <c r="O208" i="12"/>
  <c r="Q208" i="12"/>
  <c r="Q195" i="12" s="1"/>
  <c r="V208" i="12"/>
  <c r="G212" i="12"/>
  <c r="I212" i="12"/>
  <c r="K212" i="12"/>
  <c r="M212" i="12"/>
  <c r="O212" i="12"/>
  <c r="Q212" i="12"/>
  <c r="V212" i="12"/>
  <c r="V195" i="12" s="1"/>
  <c r="G215" i="12"/>
  <c r="M215" i="12" s="1"/>
  <c r="I215" i="12"/>
  <c r="K215" i="12"/>
  <c r="O215" i="12"/>
  <c r="Q215" i="12"/>
  <c r="V215" i="12"/>
  <c r="G218" i="12"/>
  <c r="M218" i="12" s="1"/>
  <c r="I218" i="12"/>
  <c r="K218" i="12"/>
  <c r="O218" i="12"/>
  <c r="Q218" i="12"/>
  <c r="V218" i="12"/>
  <c r="G223" i="12"/>
  <c r="M223" i="12" s="1"/>
  <c r="I223" i="12"/>
  <c r="K223" i="12"/>
  <c r="O223" i="12"/>
  <c r="Q223" i="12"/>
  <c r="V223" i="12"/>
  <c r="G227" i="12"/>
  <c r="M227" i="12" s="1"/>
  <c r="I227" i="12"/>
  <c r="K227" i="12"/>
  <c r="O227" i="12"/>
  <c r="Q227" i="12"/>
  <c r="V227" i="12"/>
  <c r="G232" i="12"/>
  <c r="I232" i="12"/>
  <c r="K232" i="12"/>
  <c r="M232" i="12"/>
  <c r="O232" i="12"/>
  <c r="O231" i="12" s="1"/>
  <c r="Q232" i="12"/>
  <c r="Q231" i="12" s="1"/>
  <c r="V232" i="12"/>
  <c r="V231" i="12" s="1"/>
  <c r="G235" i="12"/>
  <c r="I235" i="12"/>
  <c r="K235" i="12"/>
  <c r="M235" i="12"/>
  <c r="O235" i="12"/>
  <c r="Q235" i="12"/>
  <c r="V235" i="12"/>
  <c r="G238" i="12"/>
  <c r="I238" i="12"/>
  <c r="K238" i="12"/>
  <c r="M238" i="12"/>
  <c r="O238" i="12"/>
  <c r="Q238" i="12"/>
  <c r="V238" i="12"/>
  <c r="G241" i="12"/>
  <c r="M241" i="12" s="1"/>
  <c r="I241" i="12"/>
  <c r="K241" i="12"/>
  <c r="O241" i="12"/>
  <c r="Q241" i="12"/>
  <c r="V241" i="12"/>
  <c r="G244" i="12"/>
  <c r="M244" i="12" s="1"/>
  <c r="I244" i="12"/>
  <c r="K244" i="12"/>
  <c r="O244" i="12"/>
  <c r="Q244" i="12"/>
  <c r="V244" i="12"/>
  <c r="G245" i="12"/>
  <c r="M245" i="12" s="1"/>
  <c r="I245" i="12"/>
  <c r="I231" i="12" s="1"/>
  <c r="K245" i="12"/>
  <c r="O245" i="12"/>
  <c r="Q245" i="12"/>
  <c r="V245" i="12"/>
  <c r="G248" i="12"/>
  <c r="M248" i="12" s="1"/>
  <c r="I248" i="12"/>
  <c r="K248" i="12"/>
  <c r="K231" i="12" s="1"/>
  <c r="O248" i="12"/>
  <c r="Q248" i="12"/>
  <c r="V248" i="12"/>
  <c r="G252" i="12"/>
  <c r="I252" i="12"/>
  <c r="K252" i="12"/>
  <c r="M252" i="12"/>
  <c r="O252" i="12"/>
  <c r="O251" i="12" s="1"/>
  <c r="Q252" i="12"/>
  <c r="Q251" i="12" s="1"/>
  <c r="V252" i="12"/>
  <c r="V251" i="12" s="1"/>
  <c r="G260" i="12"/>
  <c r="I260" i="12"/>
  <c r="K260" i="12"/>
  <c r="M260" i="12"/>
  <c r="O260" i="12"/>
  <c r="Q260" i="12"/>
  <c r="V260" i="12"/>
  <c r="G268" i="12"/>
  <c r="I268" i="12"/>
  <c r="K268" i="12"/>
  <c r="M268" i="12"/>
  <c r="O268" i="12"/>
  <c r="Q268" i="12"/>
  <c r="V268" i="12"/>
  <c r="G286" i="12"/>
  <c r="M286" i="12" s="1"/>
  <c r="M251" i="12" s="1"/>
  <c r="I286" i="12"/>
  <c r="K286" i="12"/>
  <c r="O286" i="12"/>
  <c r="Q286" i="12"/>
  <c r="V286" i="12"/>
  <c r="G306" i="12"/>
  <c r="M306" i="12" s="1"/>
  <c r="I306" i="12"/>
  <c r="K306" i="12"/>
  <c r="O306" i="12"/>
  <c r="Q306" i="12"/>
  <c r="V306" i="12"/>
  <c r="G313" i="12"/>
  <c r="M313" i="12" s="1"/>
  <c r="I313" i="12"/>
  <c r="I251" i="12" s="1"/>
  <c r="K313" i="12"/>
  <c r="O313" i="12"/>
  <c r="Q313" i="12"/>
  <c r="V313" i="12"/>
  <c r="G321" i="12"/>
  <c r="M321" i="12" s="1"/>
  <c r="I321" i="12"/>
  <c r="K321" i="12"/>
  <c r="K251" i="12" s="1"/>
  <c r="O321" i="12"/>
  <c r="Q321" i="12"/>
  <c r="V321" i="12"/>
  <c r="G322" i="12"/>
  <c r="I322" i="12"/>
  <c r="K322" i="12"/>
  <c r="M322" i="12"/>
  <c r="O322" i="12"/>
  <c r="Q322" i="12"/>
  <c r="V322" i="12"/>
  <c r="G342" i="12"/>
  <c r="I342" i="12"/>
  <c r="K342" i="12"/>
  <c r="M342" i="12"/>
  <c r="O342" i="12"/>
  <c r="Q342" i="12"/>
  <c r="V342" i="12"/>
  <c r="O350" i="12"/>
  <c r="Q350" i="12"/>
  <c r="G351" i="12"/>
  <c r="G350" i="12" s="1"/>
  <c r="I351" i="12"/>
  <c r="K351" i="12"/>
  <c r="M351" i="12"/>
  <c r="O351" i="12"/>
  <c r="Q351" i="12"/>
  <c r="V351" i="12"/>
  <c r="V350" i="12" s="1"/>
  <c r="G356" i="12"/>
  <c r="M356" i="12" s="1"/>
  <c r="M350" i="12" s="1"/>
  <c r="I356" i="12"/>
  <c r="K356" i="12"/>
  <c r="O356" i="12"/>
  <c r="Q356" i="12"/>
  <c r="V356" i="12"/>
  <c r="G363" i="12"/>
  <c r="M363" i="12" s="1"/>
  <c r="I363" i="12"/>
  <c r="I350" i="12" s="1"/>
  <c r="K363" i="12"/>
  <c r="O363" i="12"/>
  <c r="Q363" i="12"/>
  <c r="V363" i="12"/>
  <c r="G369" i="12"/>
  <c r="M369" i="12" s="1"/>
  <c r="I369" i="12"/>
  <c r="K369" i="12"/>
  <c r="O369" i="12"/>
  <c r="Q369" i="12"/>
  <c r="V369" i="12"/>
  <c r="G375" i="12"/>
  <c r="M375" i="12" s="1"/>
  <c r="I375" i="12"/>
  <c r="K375" i="12"/>
  <c r="K350" i="12" s="1"/>
  <c r="O375" i="12"/>
  <c r="Q375" i="12"/>
  <c r="V375" i="12"/>
  <c r="G376" i="12"/>
  <c r="I376" i="12"/>
  <c r="K376" i="12"/>
  <c r="M376" i="12"/>
  <c r="O376" i="12"/>
  <c r="Q376" i="12"/>
  <c r="V376" i="12"/>
  <c r="G382" i="12"/>
  <c r="I382" i="12"/>
  <c r="K382" i="12"/>
  <c r="M382" i="12"/>
  <c r="O382" i="12"/>
  <c r="G383" i="12"/>
  <c r="I383" i="12"/>
  <c r="K383" i="12"/>
  <c r="M383" i="12"/>
  <c r="O383" i="12"/>
  <c r="Q383" i="12"/>
  <c r="Q382" i="12" s="1"/>
  <c r="V383" i="12"/>
  <c r="V382" i="12" s="1"/>
  <c r="O388" i="12"/>
  <c r="Q388" i="12"/>
  <c r="V388" i="12"/>
  <c r="G389" i="12"/>
  <c r="G388" i="12" s="1"/>
  <c r="I389" i="12"/>
  <c r="I388" i="12" s="1"/>
  <c r="K389" i="12"/>
  <c r="O389" i="12"/>
  <c r="Q389" i="12"/>
  <c r="V389" i="12"/>
  <c r="G423" i="12"/>
  <c r="M423" i="12" s="1"/>
  <c r="I423" i="12"/>
  <c r="K423" i="12"/>
  <c r="O423" i="12"/>
  <c r="Q423" i="12"/>
  <c r="V423" i="12"/>
  <c r="G462" i="12"/>
  <c r="M462" i="12" s="1"/>
  <c r="I462" i="12"/>
  <c r="K462" i="12"/>
  <c r="K388" i="12" s="1"/>
  <c r="O462" i="12"/>
  <c r="Q462" i="12"/>
  <c r="V462" i="12"/>
  <c r="G501" i="12"/>
  <c r="M501" i="12" s="1"/>
  <c r="I501" i="12"/>
  <c r="K501" i="12"/>
  <c r="O501" i="12"/>
  <c r="Q501" i="12"/>
  <c r="V501" i="12"/>
  <c r="I504" i="12"/>
  <c r="K504" i="12"/>
  <c r="G505" i="12"/>
  <c r="I505" i="12"/>
  <c r="K505" i="12"/>
  <c r="M505" i="12"/>
  <c r="O505" i="12"/>
  <c r="O504" i="12" s="1"/>
  <c r="Q505" i="12"/>
  <c r="Q504" i="12" s="1"/>
  <c r="V505" i="12"/>
  <c r="V504" i="12" s="1"/>
  <c r="G508" i="12"/>
  <c r="I508" i="12"/>
  <c r="K508" i="12"/>
  <c r="M508" i="12"/>
  <c r="O508" i="12"/>
  <c r="Q508" i="12"/>
  <c r="V508" i="12"/>
  <c r="G511" i="12"/>
  <c r="I511" i="12"/>
  <c r="K511" i="12"/>
  <c r="M511" i="12"/>
  <c r="O511" i="12"/>
  <c r="Q511" i="12"/>
  <c r="V511" i="12"/>
  <c r="G515" i="12"/>
  <c r="M515" i="12" s="1"/>
  <c r="M504" i="12" s="1"/>
  <c r="I515" i="12"/>
  <c r="K515" i="12"/>
  <c r="O515" i="12"/>
  <c r="Q515" i="12"/>
  <c r="V515" i="12"/>
  <c r="G518" i="12"/>
  <c r="M518" i="12" s="1"/>
  <c r="I518" i="12"/>
  <c r="K518" i="12"/>
  <c r="O518" i="12"/>
  <c r="Q518" i="12"/>
  <c r="V518" i="12"/>
  <c r="G521" i="12"/>
  <c r="I521" i="12"/>
  <c r="V521" i="12"/>
  <c r="G522" i="12"/>
  <c r="M522" i="12" s="1"/>
  <c r="M521" i="12" s="1"/>
  <c r="I522" i="12"/>
  <c r="K522" i="12"/>
  <c r="K521" i="12" s="1"/>
  <c r="O522" i="12"/>
  <c r="O521" i="12" s="1"/>
  <c r="Q522" i="12"/>
  <c r="V522" i="12"/>
  <c r="G524" i="12"/>
  <c r="I524" i="12"/>
  <c r="K524" i="12"/>
  <c r="M524" i="12"/>
  <c r="O524" i="12"/>
  <c r="Q524" i="12"/>
  <c r="V524" i="12"/>
  <c r="G526" i="12"/>
  <c r="I526" i="12"/>
  <c r="K526" i="12"/>
  <c r="M526" i="12"/>
  <c r="O526" i="12"/>
  <c r="Q526" i="12"/>
  <c r="Q521" i="12" s="1"/>
  <c r="V526" i="12"/>
  <c r="AF529" i="12"/>
  <c r="G41" i="1" s="1"/>
  <c r="I20" i="1"/>
  <c r="I19" i="1"/>
  <c r="I18" i="1"/>
  <c r="I17" i="1"/>
  <c r="H43" i="1"/>
  <c r="I43" i="1" s="1"/>
  <c r="H42" i="1"/>
  <c r="I42" i="1" s="1"/>
  <c r="I51" i="1" l="1"/>
  <c r="G529" i="12"/>
  <c r="M9" i="12"/>
  <c r="M8" i="12" s="1"/>
  <c r="G39" i="1"/>
  <c r="G40" i="1"/>
  <c r="M30" i="14"/>
  <c r="M35" i="14"/>
  <c r="G25" i="14"/>
  <c r="M10" i="14"/>
  <c r="M8" i="14" s="1"/>
  <c r="AE46" i="14"/>
  <c r="M83" i="13"/>
  <c r="M78" i="13"/>
  <c r="M41" i="13"/>
  <c r="M8" i="13"/>
  <c r="AE106" i="13"/>
  <c r="G41" i="13"/>
  <c r="G78" i="13"/>
  <c r="M98" i="13"/>
  <c r="M95" i="13" s="1"/>
  <c r="M10" i="13"/>
  <c r="M231" i="12"/>
  <c r="M146" i="12"/>
  <c r="M195" i="12"/>
  <c r="G504" i="12"/>
  <c r="G146" i="12"/>
  <c r="G101" i="12"/>
  <c r="G251" i="12"/>
  <c r="M389" i="12"/>
  <c r="M388" i="12" s="1"/>
  <c r="M122" i="12"/>
  <c r="M114" i="12" s="1"/>
  <c r="G231" i="12"/>
  <c r="AE529" i="12"/>
  <c r="M75" i="12"/>
  <c r="M70" i="12" s="1"/>
  <c r="M22" i="12"/>
  <c r="M16" i="12" s="1"/>
  <c r="J28" i="1"/>
  <c r="J26" i="1"/>
  <c r="G38" i="1"/>
  <c r="F38" i="1"/>
  <c r="H32" i="1"/>
  <c r="J23" i="1"/>
  <c r="J24" i="1"/>
  <c r="J25" i="1"/>
  <c r="J27" i="1"/>
  <c r="E24" i="1"/>
  <c r="E26" i="1"/>
  <c r="I16" i="1" l="1"/>
  <c r="I21" i="1" s="1"/>
  <c r="I79" i="1"/>
  <c r="F41" i="1"/>
  <c r="H41" i="1" s="1"/>
  <c r="I41" i="1" s="1"/>
  <c r="F39" i="1"/>
  <c r="H39" i="1" s="1"/>
  <c r="H44" i="1" s="1"/>
  <c r="F40" i="1"/>
  <c r="H40" i="1" s="1"/>
  <c r="I40" i="1" s="1"/>
  <c r="G44" i="1"/>
  <c r="G25" i="1" s="1"/>
  <c r="A25" i="1" s="1"/>
  <c r="A26" i="1" s="1"/>
  <c r="G26" i="1" s="1"/>
  <c r="F44" i="1" l="1"/>
  <c r="I39" i="1"/>
  <c r="I44" i="1" s="1"/>
  <c r="J78" i="1"/>
  <c r="J64" i="1"/>
  <c r="J72" i="1"/>
  <c r="J69" i="1"/>
  <c r="J70" i="1"/>
  <c r="J51" i="1"/>
  <c r="J77" i="1"/>
  <c r="J75" i="1"/>
  <c r="J58" i="1"/>
  <c r="J53" i="1"/>
  <c r="J54" i="1"/>
  <c r="J60" i="1"/>
  <c r="J67" i="1"/>
  <c r="J57" i="1"/>
  <c r="J56" i="1"/>
  <c r="J71" i="1"/>
  <c r="J52" i="1"/>
  <c r="J65" i="1"/>
  <c r="J74" i="1"/>
  <c r="J76" i="1"/>
  <c r="J63" i="1"/>
  <c r="J73" i="1"/>
  <c r="J62" i="1"/>
  <c r="J66" i="1"/>
  <c r="J68" i="1"/>
  <c r="J59" i="1"/>
  <c r="J55" i="1"/>
  <c r="J61" i="1"/>
  <c r="J79" i="1" l="1"/>
  <c r="J42" i="1"/>
  <c r="J40" i="1"/>
  <c r="J39" i="1"/>
  <c r="J44" i="1" s="1"/>
  <c r="J41" i="1"/>
  <c r="J43" i="1"/>
  <c r="G23" i="1"/>
  <c r="A23" i="1" s="1"/>
  <c r="A24" i="1" s="1"/>
  <c r="G24" i="1" s="1"/>
  <c r="A27" i="1" s="1"/>
  <c r="A29" i="1" s="1"/>
  <c r="G29" i="1" s="1"/>
  <c r="G27" i="1" s="1"/>
  <c r="G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<sst xmlns="http://schemas.openxmlformats.org/spreadsheetml/2006/main" count="2569" uniqueCount="677">
  <si>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</si>
  <si>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</si>
  <si>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</si>
  <si>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</si>
  <si>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</si>
  <si>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</si>
  <si>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</si>
  <si>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</si>
  <si>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</si>
  <si>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</si>
  <si>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</si>
  <si>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</si>
  <si>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</si>
  <si>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</si>
  <si>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</si>
  <si>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</si>
  <si>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</si>
  <si>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</si>
  <si>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</si>
  <si>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</si>
  <si>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</si>
  <si>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</si>
  <si>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</si>
  <si>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</si>
  <si>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</si>
  <si>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</si>
  <si>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</si>
  <si>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</si>
  <si>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</si>
  <si>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</si>
  <si>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</si>
  <si>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</si>
  <si>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</si>
  <si>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</si>
  <si>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</si>
  <si>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</si>
  <si>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</si>
  <si>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</si>
  <si>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</si>
  <si>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</si>
  <si>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</si>
  <si>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</si>
  <si>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</si>
  <si>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0001</t>
  </si>
  <si>
    <t>Oprava bytu Křížová 8, byt 3_1</t>
  </si>
  <si>
    <t>Stavba</t>
  </si>
  <si>
    <t>14</t>
  </si>
  <si>
    <t>Modernizace bytu byt č.3, Křížová, č.p. 8, Brno</t>
  </si>
  <si>
    <t>01</t>
  </si>
  <si>
    <t>02</t>
  </si>
  <si>
    <t>Modernizace bytu byt č.3, Křížová, č.p. 8, Brno - elektro</t>
  </si>
  <si>
    <t>03</t>
  </si>
  <si>
    <t>Modernizace bytu byt č.3, Křížová, č.p. 8, Brno - vytápění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</si>
  <si>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</si>
  <si>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</si>
  <si>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</si>
  <si>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</si>
  <si>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</si>
  <si>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</si>
  <si>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</si>
  <si>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</si>
  <si>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</si>
  <si>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</si>
  <si>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</si>
  <si>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</si>
  <si>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</si>
  <si>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</si>
  <si>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</si>
  <si>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</si>
  <si>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</si>
  <si>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</si>
  <si>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</si>
  <si>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</si>
  <si>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</si>
  <si>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</si>
  <si>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</si>
  <si>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</si>
  <si>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</si>
  <si>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</si>
  <si>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731</t>
  </si>
  <si>
    <t>Ústřední vytápění - kotelny</t>
  </si>
  <si>
    <t>733</t>
  </si>
  <si>
    <t>Ústřední vytápění - potrubí</t>
  </si>
  <si>
    <t>734</t>
  </si>
  <si>
    <t>Ústřední vytápění - armatury</t>
  </si>
  <si>
    <t>735</t>
  </si>
  <si>
    <t>Ústřední vytápění - 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</si>
  <si>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</si>
  <si>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</si>
  <si>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</si>
  <si>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</si>
  <si>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</si>
  <si>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</si>
  <si>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</si>
  <si>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</si>
  <si>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</si>
  <si>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</si>
  <si>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</si>
  <si>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</si>
  <si>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</si>
  <si>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 - materiál</t>
  </si>
  <si>
    <t>M21a</t>
  </si>
  <si>
    <t>Elektromontáže - montáž</t>
  </si>
  <si>
    <t>M21b</t>
  </si>
  <si>
    <t>Elektromontáže - dodávky rozvaděč RE</t>
  </si>
  <si>
    <t>M21c</t>
  </si>
  <si>
    <t>Elektromontáže - dodávky rozvaděč RB</t>
  </si>
  <si>
    <t>M21d</t>
  </si>
  <si>
    <t>Elektromontáže - 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</si>
  <si>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</si>
  <si>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</si>
  <si>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</si>
  <si>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</si>
  <si>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</si>
  <si>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</si>
  <si>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</si>
  <si>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</si>
  <si>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</si>
  <si>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</si>
  <si>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</si>
  <si>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</si>
  <si>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</si>
  <si>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</si>
  <si>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</si>
  <si>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</si>
  <si>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</si>
  <si>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</si>
  <si>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</si>
  <si>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</si>
  <si>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</si>
  <si>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</si>
  <si>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</si>
  <si>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</si>
  <si>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</si>
  <si>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</si>
  <si>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</si>
  <si>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</si>
  <si>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</si>
  <si>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</si>
  <si>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</si>
  <si>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</si>
  <si>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342261211RS3</t>
  </si>
  <si>
    <t>Příčky z desek sádrokartonových dvojité opláštění, jednoduchá konstrukce CW 50  tloušťka příčky 100 mm, desky impregnované, tloušťky 12,5 mm, tloušťka izolace 40 mm</t>
  </si>
  <si>
    <t>m2</t>
  </si>
  <si>
    <t>Vlastní</t>
  </si>
  <si>
    <t>Indiv</t>
  </si>
  <si>
    <t>POL1_</t>
  </si>
  <si>
    <t xml:space="preserve">PSV01 : </t>
  </si>
  <si>
    <t>VV</t>
  </si>
  <si>
    <t>0,85*3,36</t>
  </si>
  <si>
    <t>2,26*3,36</t>
  </si>
  <si>
    <t>0,1*3,36</t>
  </si>
  <si>
    <t xml:space="preserve">odečet : </t>
  </si>
  <si>
    <t>-0,7*1,97</t>
  </si>
  <si>
    <t>610991111R00</t>
  </si>
  <si>
    <t>Zakrývání výplní vnitřních otvorů, předmětů apod. fólií Pe 0,05-0,2 mm</t>
  </si>
  <si>
    <t xml:space="preserve">plocha : </t>
  </si>
  <si>
    <t>1,13*1,92</t>
  </si>
  <si>
    <t>1,75*1,905</t>
  </si>
  <si>
    <t>1,15*1,915</t>
  </si>
  <si>
    <t>611421131R00</t>
  </si>
  <si>
    <t>Oprava vnitřních vápenných omítek stropů železobetonových rovných tvárnicových a kleneb v množství opravované plochy_x000D_
 v množství opravované plochy do 5 %, štukových</t>
  </si>
  <si>
    <t>Včetně pomocného pracovního lešení o výšce podlahy do 1900 mm a pro zatížení do 1,5 kPa.</t>
  </si>
  <si>
    <t>POP</t>
  </si>
  <si>
    <t xml:space="preserve">Plocha : </t>
  </si>
  <si>
    <t>43,1</t>
  </si>
  <si>
    <t>612421131R00</t>
  </si>
  <si>
    <t>Oprava vnitřních vápenných omítek stěn v množství opravované plochy do 5 %,  štukových</t>
  </si>
  <si>
    <t xml:space="preserve">B08 : </t>
  </si>
  <si>
    <t xml:space="preserve">2.03A.01 : </t>
  </si>
  <si>
    <t>(4,54*3,36)*2</t>
  </si>
  <si>
    <t>(2,28*3,36)*2</t>
  </si>
  <si>
    <t>0,64*3,36</t>
  </si>
  <si>
    <t xml:space="preserve">ostění a nadpraží : </t>
  </si>
  <si>
    <t>1,15*0,2</t>
  </si>
  <si>
    <t>(1,95*0,2)*2</t>
  </si>
  <si>
    <t>-3,54*0,6</t>
  </si>
  <si>
    <t>-0,9*1,98</t>
  </si>
  <si>
    <t>-1*3,36</t>
  </si>
  <si>
    <t>-1,15*1,915</t>
  </si>
  <si>
    <t xml:space="preserve">2.03A.02 : </t>
  </si>
  <si>
    <t>(5,98*3,36)*2</t>
  </si>
  <si>
    <t>(3,455*3,36)*2</t>
  </si>
  <si>
    <t>1,75*0,2</t>
  </si>
  <si>
    <t>(1,905*0,2)*2</t>
  </si>
  <si>
    <t>-0,9*2,1</t>
  </si>
  <si>
    <t>-1,75*1,905</t>
  </si>
  <si>
    <t xml:space="preserve">2.03A.03 : </t>
  </si>
  <si>
    <t>(2,03*3,36)*2</t>
  </si>
  <si>
    <t>1,13*0,2</t>
  </si>
  <si>
    <t>(1,92*0,2)*2</t>
  </si>
  <si>
    <t>-1,13*1,92</t>
  </si>
  <si>
    <t>612421321R00</t>
  </si>
  <si>
    <t>Oprava vnitřních vápenných omítek stěn v množství opravované plochy přes 10 do 30 %, hladkých</t>
  </si>
  <si>
    <t xml:space="preserve">B01 : </t>
  </si>
  <si>
    <t>3,54*0,6</t>
  </si>
  <si>
    <t>642944121R00</t>
  </si>
  <si>
    <t>Osazování ocelových zárubní dodatečně plochy do 2,5 m2</t>
  </si>
  <si>
    <t>kus</t>
  </si>
  <si>
    <t xml:space="preserve">D01 : </t>
  </si>
  <si>
    <t>1</t>
  </si>
  <si>
    <t>5533300437R</t>
  </si>
  <si>
    <t>zárubeň kovová s těsněním; pro klasické zdění; š profilu 160 mm; š průchodu 900 mm; h průchodu 1 970 mm; L, P; závěsy stavitelné; požární odolnost</t>
  </si>
  <si>
    <t>POL3_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</si>
  <si>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</si>
  <si>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</si>
  <si>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zárubněmi, umytí a vyčištění jiných zasklených a natíraných ploch a zařizovacích předmětů před předáním do užívání světlá výška podlaží do 4 m</t>
  </si>
  <si>
    <t>952901110R00</t>
  </si>
  <si>
    <t>Čištění budov mytím vnějších ploch oken a dveří</t>
  </si>
  <si>
    <t>952902110R00</t>
  </si>
  <si>
    <t>Čištění budov zametáním v místnostech, chodbách, na schodišti a na půdě</t>
  </si>
  <si>
    <t>43,1*2</t>
  </si>
  <si>
    <t>968061125R00</t>
  </si>
  <si>
    <t>Vyvěšení nebo zavěšení dřevěných křídel dveří, plochy do 2 m2</t>
  </si>
  <si>
    <t xml:space="preserve">B02 : 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</si>
  <si>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</si>
  <si>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</si>
  <si>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0,9*1,98</t>
  </si>
  <si>
    <t>974031165R00</t>
  </si>
  <si>
    <t>Vysekání rýh v jakémkoliv zdivu cihelném v ploše_x000D_
 do hloubky 150 mm, šířky do 200 mm</t>
  </si>
  <si>
    <t>m</t>
  </si>
  <si>
    <t>Včetně pomocného lešení o výšce podlahy do 1900 mm a pro zatížení do 1,5 kPa  (150 kg/m2).</t>
  </si>
  <si>
    <t xml:space="preserve">odpad : </t>
  </si>
  <si>
    <t xml:space="preserve">voda : </t>
  </si>
  <si>
    <t>3,5</t>
  </si>
  <si>
    <t xml:space="preserve">vytápění : </t>
  </si>
  <si>
    <t>28</t>
  </si>
  <si>
    <t>978059531R00</t>
  </si>
  <si>
    <t>Odsekání a odebrání obkladů stěn z obkládaček vnitřních z jakýchkoliv materiálů, plochy přes 2 m2</t>
  </si>
  <si>
    <t>998011003R00</t>
  </si>
  <si>
    <t>Přesun hmot pro budovy s nosnou konstrukcí zděnou výšky přes 12 do 24 m</t>
  </si>
  <si>
    <t>t</t>
  </si>
  <si>
    <t xml:space="preserve">celkem : </t>
  </si>
  <si>
    <t>2,00159</t>
  </si>
  <si>
    <t>711212002RT3</t>
  </si>
  <si>
    <t>Izolace proti vodě stěrka hydroizolační  proti vlhkosti</t>
  </si>
  <si>
    <t>jednovrstvá</t>
  </si>
  <si>
    <t xml:space="preserve">OB01 : </t>
  </si>
  <si>
    <t>0,9*2,2</t>
  </si>
  <si>
    <t xml:space="preserve">P02 : </t>
  </si>
  <si>
    <t>1,92</t>
  </si>
  <si>
    <t>998711203R00</t>
  </si>
  <si>
    <t>Přesun hmot pro izolace proti vodě svisle do 60 m</t>
  </si>
  <si>
    <t>721171809R00</t>
  </si>
  <si>
    <t>Demontáž potrubí z novodurových trub přes D 114 mm do D 160 mm</t>
  </si>
  <si>
    <t>1,5</t>
  </si>
  <si>
    <t>721176103R00</t>
  </si>
  <si>
    <t>Potrubí HT připojovací vnější průměr D 50 mm, tloušťka stěny 1,8 mm, DN 50</t>
  </si>
  <si>
    <t>Potrubí včetně tvarovek. Bez zednických výpomocí.</t>
  </si>
  <si>
    <t>5,5</t>
  </si>
  <si>
    <t>998721203R00</t>
  </si>
  <si>
    <t>Přesun hmot pro vnitřní kanalizaci v objektech výšky do 24 m</t>
  </si>
  <si>
    <t>722130801R00</t>
  </si>
  <si>
    <t>Demontáž potrubí z ocelových trubek závitových do DN 25</t>
  </si>
  <si>
    <t>722172312R00</t>
  </si>
  <si>
    <t>Potrubí z plastických hmot polypropylenové potrubí PP-R, D 25 mm, s 3,5 mm, PN 16, polyfúzně svařované, včetně zednických výpomocí</t>
  </si>
  <si>
    <t>Potrubí včetně tvarovek a zednických výpomocí.</t>
  </si>
  <si>
    <t>Včetně pomocného lešení o výšce podlahy do 1900 mm a pro zatížení do 1,5 kPa.</t>
  </si>
  <si>
    <t xml:space="preserve">teplá : </t>
  </si>
  <si>
    <t>6,75</t>
  </si>
  <si>
    <t xml:space="preserve">studená : </t>
  </si>
  <si>
    <t>722181212RT8</t>
  </si>
  <si>
    <t>Izolace vodovodního potrubí návleková z trubic z pěnového polyetylenu, tloušťka stěny 9 mm, d 25 mm</t>
  </si>
  <si>
    <t>V položce je kalkulována dodávka izolační trubice, spon a lepicí pásky.</t>
  </si>
  <si>
    <t>722181214RT8</t>
  </si>
  <si>
    <t>Izolace vodovodního potrubí návleková z trubic z pěnového polyetylenu, tloušťka stěny 20 mm, d 25 mm</t>
  </si>
  <si>
    <t>722264218R00</t>
  </si>
  <si>
    <t>Vodoměr bytový, závitový, jednovtokový, suchoběžný, DN 20, pro teplotu vody do 90°C, montáž horizontálně i vertikálně, jmenovitý průtok 2,5 m3/hod, PN 16, délka 130 mm</t>
  </si>
  <si>
    <t xml:space="preserve">ZTI : </t>
  </si>
  <si>
    <t>998722203R00</t>
  </si>
  <si>
    <t>Přesun hmot pro vnitřní vodovod v objektech výšky do 24 m</t>
  </si>
  <si>
    <t>725219401R00</t>
  </si>
  <si>
    <t>Umyvadlo montáž na šrouby do zdiva</t>
  </si>
  <si>
    <t>soubor</t>
  </si>
  <si>
    <t>Včetně dodání zápachové uzávěrky.</t>
  </si>
  <si>
    <t xml:space="preserve">ZTI02 : </t>
  </si>
  <si>
    <t>725249103R00</t>
  </si>
  <si>
    <t xml:space="preserve">Montáž sprchového koutu  </t>
  </si>
  <si>
    <t>725240811R00</t>
  </si>
  <si>
    <t>Demontáž sprchových kabin a mís kabin bez výtokových armatur</t>
  </si>
  <si>
    <t xml:space="preserve">B04 : </t>
  </si>
  <si>
    <t>725240812R00</t>
  </si>
  <si>
    <t>Demontáž sprchových kabin a mís mís bez výtokových armatur</t>
  </si>
  <si>
    <t>725650805R00</t>
  </si>
  <si>
    <t>Demontáž plynových otopných těles ostatních podokenních</t>
  </si>
  <si>
    <t xml:space="preserve">B05 : </t>
  </si>
  <si>
    <t>725751811R00</t>
  </si>
  <si>
    <t>Demontáž laboratorních armatur vodovodních , výtokových</t>
  </si>
  <si>
    <t>725823121RT0</t>
  </si>
  <si>
    <t>Baterie umyvadlové a dřezové umyvadlová, stojánková, ruční ovládání s otvíráním odpadu, základní, včetně dodávky materiálu</t>
  </si>
  <si>
    <t xml:space="preserve">ZTI03 : </t>
  </si>
  <si>
    <t>725839203R00</t>
  </si>
  <si>
    <t>Montáž baterie vanové nástěnné, G 1/2"</t>
  </si>
  <si>
    <t>725860180R00</t>
  </si>
  <si>
    <t>Zápachová uzávěrka (sifon) pro zařizovací předměty D 40/50 mm; podomítková, pro pračky/myčky; PE; příslušenství přip. koleno, krycí deska nerez, montážní kryt, včetně dodávky materiálu</t>
  </si>
  <si>
    <t xml:space="preserve">E02 : </t>
  </si>
  <si>
    <t>725860221RT1</t>
  </si>
  <si>
    <t>Zápachová uzávěrka (sifon) pro zařizovací předměty D 40/50 mm x 6/4"; pro sprchové kouty; PP, PE; odtok vodorovný, kul. kloub (otáčivý 280°, sklopný 10°); příslušenství zátka, sítko, včetně dodávky ...</t>
  </si>
  <si>
    <t>...</t>
  </si>
  <si>
    <t>725980113R00</t>
  </si>
  <si>
    <t>Dvířka vanová, 300 x 300 mm, včetně dodávky materiálu</t>
  </si>
  <si>
    <t xml:space="preserve">vodoměr : </t>
  </si>
  <si>
    <t>998725203R00</t>
  </si>
  <si>
    <t>Přesun hmot pro zařizovací předměty v objektech výšky do 24 m</t>
  </si>
  <si>
    <t>55144131R</t>
  </si>
  <si>
    <t>baterie sprchová nástěnná; rozteč 150 mm; ovládání pákové; povrch chrom; příslušenství zamezení zpětného toku vody</t>
  </si>
  <si>
    <t xml:space="preserve">ZTI01 : </t>
  </si>
  <si>
    <t>55423081R</t>
  </si>
  <si>
    <t>vanička sprchová čtvercová; l = 900,0 mm; š = 900 mm; hl = 170 mm; akrylátová; bílá; umístění v rohu; podezdění</t>
  </si>
  <si>
    <t>55428102.AR</t>
  </si>
  <si>
    <t>kout sprchový v = 1 850 mm; š = 900 mm; l = 900 mm; čtvrtkruhový; R 500 mm; vstup rohový; š. vstupu 630 mm; výplň bezpečnostní sklo; dezén chinchila</t>
  </si>
  <si>
    <t>64214330R</t>
  </si>
  <si>
    <t>umyvadlo š = 550 mm; hl. 450 mm; diturvit; s otvorem pro baterii; s přepadem; bílá; uchycení šrouby</t>
  </si>
  <si>
    <t>766662811R00</t>
  </si>
  <si>
    <t>Demontáž dveřních křídel prahů dveří_x000D_
 jednokřídlových</t>
  </si>
  <si>
    <t>766670011R00</t>
  </si>
  <si>
    <t>Montáž obložkové zárubně a dveřního křídla jednokřídlového</t>
  </si>
  <si>
    <t xml:space="preserve">D02 : </t>
  </si>
  <si>
    <t xml:space="preserve">D03 : </t>
  </si>
  <si>
    <t>766695213R00</t>
  </si>
  <si>
    <t>Ostatní montáž prahů dveří_x000D_
 jednokřídlých, šířky přes 100 mm</t>
  </si>
  <si>
    <t>998766203R00</t>
  </si>
  <si>
    <t>Přesun hmot pro konstrukce truhlářské v objektech výšky do 24 m</t>
  </si>
  <si>
    <t>O01</t>
  </si>
  <si>
    <t>Repase stávajících dřevěných oken - seřízení + nový nátěr + nové zasklení + přetmelení + vyčištění</t>
  </si>
  <si>
    <t>Stávající dřevěná okna repasovat vč. kování, provedení ého nátěru odstín bílý</t>
  </si>
  <si>
    <t xml:space="preserve">O01 : </t>
  </si>
  <si>
    <t>61160111R</t>
  </si>
  <si>
    <t>dveře vnitřní š = 700 mm; h = 1 970,0 mm; fóliované; otevíravé; počet křídel 1; plné; povrch. úprava bílá barva</t>
  </si>
  <si>
    <t>61160113R</t>
  </si>
  <si>
    <t>dveře vnitřní š = 900 mm; h = 1 970,0 mm; fóliované; otevíravé; počet křídel 1; plné; povrch. úprava bílá barva</t>
  </si>
  <si>
    <t>61174006R</t>
  </si>
  <si>
    <t>dveře speciální bezpečnostní; š = 900 mm; h = 1 970,0 mm; laminátové, hladké; EI 30 min; třída bezpečnosti III; otevíravé; počet křídel 1; plné; dub, buk, javor, hruška, ořech, bílá; montáž do zpevněné ocelové zárubně CgH, CgU</t>
  </si>
  <si>
    <t>zpevněné ocelové zárubně CgH, CgU</t>
  </si>
  <si>
    <t>Dveře vstupní D01 900x1970 L plná deska DTD protipožární a protihluková úprava vč  kování a zámku</t>
  </si>
  <si>
    <t>61181511R</t>
  </si>
  <si>
    <t>zárubeň dřevěná obkladová; otočná; pro dveře jednokřídlové; š průchodu 700 mm; h průchodu 1 970 mm; tloušťka stěny 60 až 170 mm; laminovaná; dub, buk, ořech, olše, javor, třešeň, bílá, hruška, teak, bělený dub, šedá</t>
  </si>
  <si>
    <t>bělený dub, šedá</t>
  </si>
  <si>
    <t>61181513R</t>
  </si>
  <si>
    <t>zárubeň dřevěná obkladová; otočná; pro dveře jednokřídlové; š průchodu 900 mm; h průchodu 1 970 mm; tloušťka stěny 60 až 170 mm; laminovaná; dub, buk, ořech, olše, javor, třešeň, bílá, hruška, teak, bělený dub, šedá</t>
  </si>
  <si>
    <t>771101116R00</t>
  </si>
  <si>
    <t>Příprava podkladu před kladením dlažeb vyrovnání podkladů samonivelační hmotou tl. přes 10 do 30 mm</t>
  </si>
  <si>
    <t>771101210R00</t>
  </si>
  <si>
    <t>Příprava podkladu pod dlažby penetrace podkladu pod dlažby</t>
  </si>
  <si>
    <t>771575113RT1</t>
  </si>
  <si>
    <t>Montáž podlah vnitřních z dlaždic keramických 300 x 600 mm, režných nebo glazovaných, hladkých, kladených do flexibilního tmele</t>
  </si>
  <si>
    <t>771579793R00</t>
  </si>
  <si>
    <t>Příplatky k položkám montáže podlah keramických příplatek za spárovací hmotu - plošně</t>
  </si>
  <si>
    <t>998771203R00</t>
  </si>
  <si>
    <t>Přesun hmot pro podlahy z dlaždic v objektech výšky do 24 m</t>
  </si>
  <si>
    <t>24551554R</t>
  </si>
  <si>
    <t>vyrovnávací stěrka cementová; pro podlahy; samonivelační; pro interiér; tl. vrstvy 1,0 až 30,0 mm; pod dlažby, pod PVC, pod parkety, nášlapná vrstva; barva šedá</t>
  </si>
  <si>
    <t>kg</t>
  </si>
  <si>
    <t>1,92*15</t>
  </si>
  <si>
    <t>59782131R</t>
  </si>
  <si>
    <t>obklad keramický š = 298 mm; l = 598 mm; h = 10,0 mm; pro interiér; barva šedá; mat; povrch mikroreliéfní</t>
  </si>
  <si>
    <t>1,92*1,1</t>
  </si>
  <si>
    <t>776101115R00</t>
  </si>
  <si>
    <t>Přípravné práce vyrovnání podkladů samonivelační hmotou</t>
  </si>
  <si>
    <t xml:space="preserve">P03 : </t>
  </si>
  <si>
    <t>10,3</t>
  </si>
  <si>
    <t>20,7</t>
  </si>
  <si>
    <t>12,1</t>
  </si>
  <si>
    <t>776101121R00</t>
  </si>
  <si>
    <t>Přípravné práce penetrace podkladu</t>
  </si>
  <si>
    <t>776401800R00</t>
  </si>
  <si>
    <t>Demontáž soklíků nebo lišt pryžových nebo PVC odstranění a uložení na hromady</t>
  </si>
  <si>
    <t>4,54*2</t>
  </si>
  <si>
    <t>2,28*2</t>
  </si>
  <si>
    <t>-1</t>
  </si>
  <si>
    <t>-0,9</t>
  </si>
  <si>
    <t>3,45*2</t>
  </si>
  <si>
    <t>5,98*2</t>
  </si>
  <si>
    <t>2,03*2</t>
  </si>
  <si>
    <t>776421100R00</t>
  </si>
  <si>
    <t>Lepení soklíků PVC a napojení krytiny na stěnu lepení podlahových soklíků z PVC a vinylu</t>
  </si>
  <si>
    <t>-0,8</t>
  </si>
  <si>
    <t>-0,7</t>
  </si>
  <si>
    <t>776511820RT1</t>
  </si>
  <si>
    <t>Odstranění povlakových podlah z nášlapné plochy lepených, s podložkou, z ploch přes 20 m2</t>
  </si>
  <si>
    <t>776521100RT1</t>
  </si>
  <si>
    <t xml:space="preserve">Lepení povlakových podlah z plastů  Lepení povlakových podlah z plastů - pásy z PVC, montáž,  </t>
  </si>
  <si>
    <t>998776203R00</t>
  </si>
  <si>
    <t>Přesun hmot pro podlahy povlakové v objektech výšky do 24 m</t>
  </si>
  <si>
    <t>28342400R</t>
  </si>
  <si>
    <t>lišta soklová; podlahová; materiál PVC; tl. 1,70 mm; š = 74,0 mm</t>
  </si>
  <si>
    <t>28410245R</t>
  </si>
  <si>
    <t>podlahovina PVC ve čtvercích; š = 608,0 mm; l = 608 mm; tl. 1,70 mm; homogenní; protiskluzná; oblast bytová, komerční, průmyslová</t>
  </si>
  <si>
    <t>771578011R00</t>
  </si>
  <si>
    <t>Zvláštní úpravy spár spára podlaha-stěna silikonem</t>
  </si>
  <si>
    <t>vč. dodávky a montáže silikonu.</t>
  </si>
  <si>
    <t>0,85*2</t>
  </si>
  <si>
    <t>2,26*2</t>
  </si>
  <si>
    <t>781101210R00</t>
  </si>
  <si>
    <t>Příprava podkladu pod obklady penetrace podkladu pod obklady</t>
  </si>
  <si>
    <t>včetně dodávky materiálu.</t>
  </si>
  <si>
    <t>(0,85*2,2)*2</t>
  </si>
  <si>
    <t>(2,26*2,2)*2</t>
  </si>
  <si>
    <t>781475120R00</t>
  </si>
  <si>
    <t>Montáž obkladů vnitřních z dlaždic keramických kladených do tmele 300 x 600 mm,  , kladených do flexibilního tmele</t>
  </si>
  <si>
    <t>781479705R00</t>
  </si>
  <si>
    <t>Montáž obkladů vnitřních z dlaždic keramických Příplatky k položkám montáže obkladů vnitřních stěn z dlaždic keramických příplatek za spárovací hmotu - plošně</t>
  </si>
  <si>
    <t>998781203R00</t>
  </si>
  <si>
    <t>Přesun hmot pro obklady keramické v objektech výšky do 24 m</t>
  </si>
  <si>
    <t>59761002R</t>
  </si>
  <si>
    <t>obklad keramický š = 298 mm; l = 598 mm; h = 10,0 mm; barva světle šedá, slonová kost; mat; povrch reliefní, glazovaný</t>
  </si>
  <si>
    <t>((0,85*2,2)*2)*1,1</t>
  </si>
  <si>
    <t>((2,26*2,2)*2)*1,1</t>
  </si>
  <si>
    <t>783225600R00</t>
  </si>
  <si>
    <t xml:space="preserve">Nátěry kov.stavebních doplňk.konstrukcí syntetické 2x email,  </t>
  </si>
  <si>
    <t>Nátěr vstupní zárubně</t>
  </si>
  <si>
    <t>0,9*0,25</t>
  </si>
  <si>
    <t>(1,97*0,25)*2</t>
  </si>
  <si>
    <t>784402801R00</t>
  </si>
  <si>
    <t>Odstranění maleb oškrabáním, v místnostech do 3,8 m</t>
  </si>
  <si>
    <t xml:space="preserve">strop : </t>
  </si>
  <si>
    <t>784191101R00</t>
  </si>
  <si>
    <t>Příprava povrchu Penetrace (napouštění) podkladu disperzní, jednonásobná</t>
  </si>
  <si>
    <t xml:space="preserve">2.03A.04 : </t>
  </si>
  <si>
    <t>(0,85*1,16)*2</t>
  </si>
  <si>
    <t>(2,26*1,16)*2</t>
  </si>
  <si>
    <t>784195212R00</t>
  </si>
  <si>
    <t>Malby z malířských směsí otěruvzdorných,  , bělost 82 %, dvojnásobné</t>
  </si>
  <si>
    <t>784011222R00</t>
  </si>
  <si>
    <t>Ostatní práce zakrytí podlah,  , bez dodávky materiálu</t>
  </si>
  <si>
    <t>979011211R00</t>
  </si>
  <si>
    <t>Svislá doprava suti a vybouraných hmot nošením za prvé podlaží nad základním podlažím</t>
  </si>
  <si>
    <t>2,35905</t>
  </si>
  <si>
    <t>979011219R00</t>
  </si>
  <si>
    <t>Svislá doprava suti a vybouraných hmot nošením příplatek zakaždé další podlaží nad prvním základním podlažím</t>
  </si>
  <si>
    <t>979081111RT2</t>
  </si>
  <si>
    <t>Odvoz suti a vybouraných hmot na skládku do 1 km</t>
  </si>
  <si>
    <t>Včetně naložení na dopravní prostředek a složení na skládku, bez poplatku za skládku.</t>
  </si>
  <si>
    <t>979081121RT2</t>
  </si>
  <si>
    <t>Odvoz suti a vybouraných hmot na skládku příplatek za každý další 1 km</t>
  </si>
  <si>
    <t>2,35905*10</t>
  </si>
  <si>
    <t>979990107R00</t>
  </si>
  <si>
    <t>Poplatek za skládku směs betonu,cihel a dřeva, skupina 17 01 01, 17 01 02 a 17 02 01 z Katalogu odpadů</t>
  </si>
  <si>
    <t>005121 R</t>
  </si>
  <si>
    <t>Zařízení staveniště</t>
  </si>
  <si>
    <t>Soubor</t>
  </si>
  <si>
    <t>POL99_8</t>
  </si>
  <si>
    <t>Veškeré náklady spojené s vybudováním, provozem a odstraněním zařízení staveniště.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</si>
  <si>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</si>
  <si>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</si>
  <si>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</si>
  <si>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005124010R</t>
  </si>
  <si>
    <t>Koordinační činnost</t>
  </si>
  <si>
    <t>Koordinace stavebních a technologických dodávek stavby.</t>
  </si>
  <si>
    <t>SUM</t>
  </si>
  <si>
    <t>END</t>
  </si>
  <si>
    <t>Dodávka svítidla a LED žárovek</t>
  </si>
  <si>
    <t>Spínač ř.1/0 3559-A91345</t>
  </si>
  <si>
    <t>Spínač ř.1 3559-A01345</t>
  </si>
  <si>
    <t>04</t>
  </si>
  <si>
    <t>Spínač ř.5 3559-A05345</t>
  </si>
  <si>
    <t>05</t>
  </si>
  <si>
    <t>Spínač ř.6 3559-A06345</t>
  </si>
  <si>
    <t>06</t>
  </si>
  <si>
    <t>Kryt 3558A-A651B</t>
  </si>
  <si>
    <t>07</t>
  </si>
  <si>
    <t>Kryt 3558A-A652B</t>
  </si>
  <si>
    <t>08</t>
  </si>
  <si>
    <t>Rámeček jednonásobný 3901A-B10B</t>
  </si>
  <si>
    <t>09</t>
  </si>
  <si>
    <t>Rámeček dvojnásobný 3901A-B20B</t>
  </si>
  <si>
    <t>10</t>
  </si>
  <si>
    <t>Rámeček trojnásobný 3901A-B30B</t>
  </si>
  <si>
    <t>11</t>
  </si>
  <si>
    <t>Rámeček pětinásobný 3901A-B50B</t>
  </si>
  <si>
    <t>12</t>
  </si>
  <si>
    <t>Zásuvka 5518A-A2349B komplet</t>
  </si>
  <si>
    <t>13</t>
  </si>
  <si>
    <t>Sporáková kombinace 3425A-0344B</t>
  </si>
  <si>
    <t>Kryt zaslepovací 3902A-A001 B</t>
  </si>
  <si>
    <t>15</t>
  </si>
  <si>
    <t>Svorka k ochr. pospoj.</t>
  </si>
  <si>
    <t>16</t>
  </si>
  <si>
    <t>Krabice KU 68/2 1901</t>
  </si>
  <si>
    <t>17</t>
  </si>
  <si>
    <t>Krabice KU 68/2 1902</t>
  </si>
  <si>
    <t>18</t>
  </si>
  <si>
    <t>Krabice KU 68/2 1903</t>
  </si>
  <si>
    <t>19</t>
  </si>
  <si>
    <t>Krabice KR 97/5</t>
  </si>
  <si>
    <t>20</t>
  </si>
  <si>
    <t>Krabice KO 97/5</t>
  </si>
  <si>
    <t>21</t>
  </si>
  <si>
    <t>Krabice KO 125</t>
  </si>
  <si>
    <t>22</t>
  </si>
  <si>
    <t>Kabel H07VV-U 3O1,5 (CYKY-O 3x1,5)</t>
  </si>
  <si>
    <t>23</t>
  </si>
  <si>
    <t>Kabel H07VV-U 3J1,5 (CYKY-J 3x1,5)</t>
  </si>
  <si>
    <t>24</t>
  </si>
  <si>
    <t>Kabel H07VV-U 3J2,5 (CYKY-J 3x2,5)</t>
  </si>
  <si>
    <t>25</t>
  </si>
  <si>
    <t>Kabel H07VV-U 4J10 (CYKY-J 4x10)</t>
  </si>
  <si>
    <t>26</t>
  </si>
  <si>
    <t>Kabel H07VV-U 5J1,5 (CYKY-J 5x1,5)</t>
  </si>
  <si>
    <t>27</t>
  </si>
  <si>
    <t>Kabel H07VV-U 5J2,5 (CYKY-J 5x2,5)</t>
  </si>
  <si>
    <t>Vodič H07V-U 1J2,5 (CY 2,5 mm2 ZŽ)</t>
  </si>
  <si>
    <t>29</t>
  </si>
  <si>
    <t>Vodič H07V-U 1J6 (CY 6 mm2 ZŽ)</t>
  </si>
  <si>
    <t>30</t>
  </si>
  <si>
    <t>Vodič H07V-U 1J4 (CY 4 mm2 ZŽ)</t>
  </si>
  <si>
    <t>31</t>
  </si>
  <si>
    <t>Šňůra H07RN-F 5Gx2,5 (CGSG 5Cx2,5 mm2)</t>
  </si>
  <si>
    <t>32</t>
  </si>
  <si>
    <t>Trubka PVC 1220</t>
  </si>
  <si>
    <t>33</t>
  </si>
  <si>
    <t xml:space="preserve">Montáž svítidla 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</si>
  <si>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</si>
  <si>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</si>
  <si>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</si>
  <si>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</si>
  <si>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</si>
  <si>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</si>
  <si>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</si>
  <si>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</si>
  <si>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</si>
  <si>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</si>
  <si>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</si>
  <si>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</si>
  <si>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</si>
  <si>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</si>
  <si>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</si>
  <si>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</si>
  <si>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</si>
  <si>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</si>
  <si>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</si>
  <si>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</si>
  <si>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</si>
  <si>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</si>
  <si>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</si>
  <si>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</si>
  <si>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</si>
  <si>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</si>
  <si>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Vybourání otvoru v cihle do 0,0225 m2</t>
  </si>
  <si>
    <t>Průraz zdi cihla do 15 cm</t>
  </si>
  <si>
    <t>62</t>
  </si>
  <si>
    <t>Sekání rýhy cihla 3x3 cm</t>
  </si>
  <si>
    <t>63</t>
  </si>
  <si>
    <t>Sekání rýhy cihla 5x5 cm</t>
  </si>
  <si>
    <t>Řezání rýhy cihla do 5 cm</t>
  </si>
  <si>
    <t>65</t>
  </si>
  <si>
    <t>Montáž rozváděče RB</t>
  </si>
  <si>
    <t>66</t>
  </si>
  <si>
    <t>Ukončení kabelu do 4x10 mm2</t>
  </si>
  <si>
    <t>67</t>
  </si>
  <si>
    <t>Ukončení kabelu do 5x4 mm2.</t>
  </si>
  <si>
    <t>68</t>
  </si>
  <si>
    <t>Ukončení vodiče 16 mm2 rozv.</t>
  </si>
  <si>
    <t>69</t>
  </si>
  <si>
    <t>Ukončení vodiče 2,5 mm2 rozv.</t>
  </si>
  <si>
    <t>70</t>
  </si>
  <si>
    <t>Úprava stávajícího rozváděče RE</t>
  </si>
  <si>
    <t>71</t>
  </si>
  <si>
    <t>Jistič LTN-25B-3</t>
  </si>
  <si>
    <t>72</t>
  </si>
  <si>
    <t>Svorka RSA 16 A</t>
  </si>
  <si>
    <t>73</t>
  </si>
  <si>
    <t>Svorka RSA 4 A</t>
  </si>
  <si>
    <t>74</t>
  </si>
  <si>
    <t>Nástěnný rozv. RZG-N-2S28 komplet</t>
  </si>
  <si>
    <t>75</t>
  </si>
  <si>
    <t>Propojovací systém</t>
  </si>
  <si>
    <t>76</t>
  </si>
  <si>
    <t>Spínač MSN-32-3</t>
  </si>
  <si>
    <t>77</t>
  </si>
  <si>
    <t>Jistič LTE-16B-3</t>
  </si>
  <si>
    <t>78</t>
  </si>
  <si>
    <t>Jistič LTE-16B-1</t>
  </si>
  <si>
    <t>79</t>
  </si>
  <si>
    <t>Jistič LTE-10B-1</t>
  </si>
  <si>
    <t>80</t>
  </si>
  <si>
    <t>Jistič LTE-6B-1</t>
  </si>
  <si>
    <t>81</t>
  </si>
  <si>
    <t>Proudový chránič LFE-25-4-030AC</t>
  </si>
  <si>
    <t>82</t>
  </si>
  <si>
    <t>Stykač 230V/2P tichý chod</t>
  </si>
  <si>
    <t>83</t>
  </si>
  <si>
    <t>Svod.přep.1+2/3P (Iimp=12,5kA) FLP-12,5 V/3</t>
  </si>
  <si>
    <t>84</t>
  </si>
  <si>
    <t>85</t>
  </si>
  <si>
    <t>DEMONTÁŽNÍ PRÁCE</t>
  </si>
  <si>
    <t>hod</t>
  </si>
  <si>
    <t>86</t>
  </si>
  <si>
    <t>PODRUŽNÝ MATERIÁL</t>
  </si>
  <si>
    <t>87</t>
  </si>
  <si>
    <t>ZTRATNÉ A RIZIKO (PROŘEZ)</t>
  </si>
  <si>
    <t>88</t>
  </si>
  <si>
    <t>ZEDNICKÉ VÝPOMOCI</t>
  </si>
  <si>
    <t>89</t>
  </si>
  <si>
    <t>REVIZE</t>
  </si>
  <si>
    <t>kpl.</t>
  </si>
  <si>
    <t>90</t>
  </si>
  <si>
    <t>Světelný vývod ukončený lustr. svorkou</t>
  </si>
  <si>
    <t>91</t>
  </si>
  <si>
    <t>734209103</t>
  </si>
  <si>
    <t>Montáž armatury závitové s jedním závitem G 1/2</t>
  </si>
  <si>
    <t>POL1_7</t>
  </si>
  <si>
    <t>551243890</t>
  </si>
  <si>
    <t>vypouštěcí kulový kohout ,  1/2"</t>
  </si>
  <si>
    <t>POL3_0</t>
  </si>
  <si>
    <t>734209113</t>
  </si>
  <si>
    <t>Montáž armatury závitové s dvěma závity G 1/2</t>
  </si>
  <si>
    <t>551141000</t>
  </si>
  <si>
    <t>kulový kohout mosaz, 0-110°C, DN 15, páka, červený</t>
  </si>
  <si>
    <t>734209114</t>
  </si>
  <si>
    <t>Montáž armatury závitové s dvěma závity G 3/4</t>
  </si>
  <si>
    <t>551172371</t>
  </si>
  <si>
    <t>Odkalovač Flamcovent Clean Smart 22 mm</t>
  </si>
  <si>
    <t>551141020</t>
  </si>
  <si>
    <t>kulový kohout mosaz, 0-110°C, DN 20, páka, červený</t>
  </si>
  <si>
    <t>734222821</t>
  </si>
  <si>
    <t>Reg. a uzavírací šroubení Verafix VK - rohové</t>
  </si>
  <si>
    <t>734222823</t>
  </si>
  <si>
    <t>Připojovací svorné šroubení pro měděné trubky</t>
  </si>
  <si>
    <t>sada</t>
  </si>
  <si>
    <t>734222849</t>
  </si>
  <si>
    <t>Ruční hlavice pro tělesa termostat. ventilů s blokováním</t>
  </si>
  <si>
    <t>734222850</t>
  </si>
  <si>
    <t>Termostatická hlavice</t>
  </si>
  <si>
    <t>734222872</t>
  </si>
  <si>
    <t>Připojovací armatura HM bílá s termostatickou hlavicí</t>
  </si>
  <si>
    <t>998734101</t>
  </si>
  <si>
    <t>Přesun hmot pro armatury v objektech v do 6 m</t>
  </si>
  <si>
    <t>713462111</t>
  </si>
  <si>
    <t>Izolace tepelné potrubí skružemi uchyceno sponou do DN 16 mm</t>
  </si>
  <si>
    <t>713462113</t>
  </si>
  <si>
    <t>Izolace tepelné potrubí skružemi uchyceno sponou do DN 25 mm</t>
  </si>
  <si>
    <t>731249300</t>
  </si>
  <si>
    <t>Topná zkouška</t>
  </si>
  <si>
    <t>731251050</t>
  </si>
  <si>
    <t>Závěsný elektrokotel RAY 6KE (1-6 kW)</t>
  </si>
  <si>
    <t>731251131</t>
  </si>
  <si>
    <t>Montáž elektrokotlů ocelových nástěnných přímotopných  4 až 18 kW</t>
  </si>
  <si>
    <t>998731101</t>
  </si>
  <si>
    <t>Přesun hmot pro kotelny v objektech v do 6 m</t>
  </si>
  <si>
    <t>733222102</t>
  </si>
  <si>
    <t>Potrubí měděné polotvrdé spojované měkkým pájením D 15x1</t>
  </si>
  <si>
    <t>733222104</t>
  </si>
  <si>
    <t>Potrubí měděné polotvrdé spojované měkkým pájením D 22x1</t>
  </si>
  <si>
    <t>733291101</t>
  </si>
  <si>
    <t>Zkouška těsnosti potrubí měděné do D 35x1,5</t>
  </si>
  <si>
    <t>998733101</t>
  </si>
  <si>
    <t>Přesun hmot pro rozvody potrubí v objektech v do 6 m</t>
  </si>
  <si>
    <t>735000911</t>
  </si>
  <si>
    <t>Vyregulování ventilu nebo kohoutu dvojregulačního s ručním ovládáním</t>
  </si>
  <si>
    <t>735000912</t>
  </si>
  <si>
    <t>Vyregulování ventilu nebo kohoutu dvojregulačního s termostatickým ovládáním</t>
  </si>
  <si>
    <t>735152476</t>
  </si>
  <si>
    <t>Otopné těleso panelové  Ventil Kompakt  21-06090-60-10</t>
  </si>
  <si>
    <t>735152480</t>
  </si>
  <si>
    <t>Otopné těleso panelové  Ventil Kompakt 21-060140-60-10</t>
  </si>
  <si>
    <t>735159400</t>
  </si>
  <si>
    <t>Montáž deskových otopných těles do 1500 mm</t>
  </si>
  <si>
    <t>735164277</t>
  </si>
  <si>
    <t>Otopné těleso trubkové  KLXM 1220.750</t>
  </si>
  <si>
    <t>735164282</t>
  </si>
  <si>
    <t>Sada pro kombinované vytápění 400 W s termostatem</t>
  </si>
  <si>
    <t>735164521</t>
  </si>
  <si>
    <t>Montáž otopného tělesa trubkového KL na stěny výšky tělesa do 1340 mm</t>
  </si>
  <si>
    <t>998735101</t>
  </si>
  <si>
    <t>Přesun hmot pro otopná tělesa v objektech v do 6 m</t>
  </si>
  <si>
    <t>801-1</t>
  </si>
  <si>
    <t>801-4</t>
  </si>
  <si>
    <t>SPCM</t>
  </si>
  <si>
    <t>801-3</t>
  </si>
  <si>
    <t>800-711</t>
  </si>
  <si>
    <t>800-721</t>
  </si>
  <si>
    <t>800-766</t>
  </si>
  <si>
    <t>800-771</t>
  </si>
  <si>
    <t>800-775</t>
  </si>
  <si>
    <t>800-783</t>
  </si>
  <si>
    <t>800-784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</si>
</sst>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sheetProtection password="887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2"/>
  <sheetViews>
    <sheetView showGridLines="0" topLeftCell="B2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10" t="s">
        <v>41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3"/>
      <c r="B2" s="77" t="s">
        <v>22</v>
      </c>
      <c r="C2" s="78"/>
      <c r="D2" s="79" t="s">
        <v>43</v>
      </c>
      <c r="E2" s="216" t="s">
        <v>44</v>
      </c>
      <c r="F2" s="217"/>
      <c r="G2" s="217"/>
      <c r="H2" s="217"/>
      <c r="I2" s="217"/>
      <c r="J2" s="218"/>
      <c r="O2" s="2"/>
    </row>
    <row r="3" spans="1:15" ht="27" hidden="1" customHeight="1" x14ac:dyDescent="0.2">
      <c r="A3" s="3"/>
      <c r="B3" s="80"/>
      <c r="C3" s="78"/>
      <c r="D3" s="81"/>
      <c r="E3" s="219"/>
      <c r="F3" s="220"/>
      <c r="G3" s="220"/>
      <c r="H3" s="220"/>
      <c r="I3" s="220"/>
      <c r="J3" s="221"/>
    </row>
    <row r="4" spans="1:15" ht="23.25" customHeight="1" x14ac:dyDescent="0.2">
      <c r="A4" s="3"/>
      <c r="B4" s="82"/>
      <c r="C4" s="83"/>
      <c r="D4" s="84"/>
      <c r="E4" s="206"/>
      <c r="F4" s="206"/>
      <c r="G4" s="206"/>
      <c r="H4" s="206"/>
      <c r="I4" s="206"/>
      <c r="J4" s="207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223"/>
      <c r="E11" s="223"/>
      <c r="F11" s="223"/>
      <c r="G11" s="223"/>
      <c r="H11" s="26" t="s">
        <v>40</v>
      </c>
      <c r="I11" s="86"/>
      <c r="J11" s="10"/>
    </row>
    <row r="12" spans="1:15" ht="15.75" customHeight="1" x14ac:dyDescent="0.2">
      <c r="A12" s="3"/>
      <c r="B12" s="39"/>
      <c r="C12" s="24"/>
      <c r="D12" s="205"/>
      <c r="E12" s="205"/>
      <c r="F12" s="205"/>
      <c r="G12" s="205"/>
      <c r="H12" s="26" t="s">
        <v>34</v>
      </c>
      <c r="I12" s="86"/>
      <c r="J12" s="10"/>
    </row>
    <row r="13" spans="1:15" ht="15.75" customHeight="1" x14ac:dyDescent="0.2">
      <c r="A13" s="3"/>
      <c r="B13" s="40"/>
      <c r="C13" s="25"/>
      <c r="D13" s="85"/>
      <c r="E13" s="208"/>
      <c r="F13" s="209"/>
      <c r="G13" s="209"/>
      <c r="H13" s="27"/>
      <c r="I13" s="32"/>
      <c r="J13" s="49"/>
    </row>
    <row r="14" spans="1:15" ht="24" hidden="1" customHeight="1" x14ac:dyDescent="0.2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32</v>
      </c>
      <c r="C15" s="70"/>
      <c r="D15" s="51"/>
      <c r="E15" s="222"/>
      <c r="F15" s="222"/>
      <c r="G15" s="224"/>
      <c r="H15" s="224"/>
      <c r="I15" s="224" t="s">
        <v>29</v>
      </c>
      <c r="J15" s="225"/>
    </row>
    <row r="16" spans="1:15" ht="23.25" customHeight="1" x14ac:dyDescent="0.2">
      <c r="A16" s="138" t="s">
        <v>24</v>
      </c>
      <c r="B16" s="55" t="s">
        <v>24</v>
      </c>
      <c r="C16" s="56"/>
      <c r="D16" s="57"/>
      <c r="E16" s="196"/>
      <c r="F16" s="197"/>
      <c r="G16" s="196"/>
      <c r="H16" s="197"/>
      <c r="I16" s="196">
        <f>SUMIF(F51:F78,A16,I51:I78)+SUMIF(F51:F78,"PSU",I51:I78)</f>
        <v>0</v>
      </c>
      <c r="J16" s="198"/>
    </row>
    <row r="17" spans="1:10" ht="23.25" customHeight="1" x14ac:dyDescent="0.2">
      <c r="A17" s="138" t="s">
        <v>25</v>
      </c>
      <c r="B17" s="55" t="s">
        <v>25</v>
      </c>
      <c r="C17" s="56"/>
      <c r="D17" s="57"/>
      <c r="E17" s="196"/>
      <c r="F17" s="197"/>
      <c r="G17" s="196"/>
      <c r="H17" s="197"/>
      <c r="I17" s="196">
        <f>SUMIF(F51:F78,A17,I51:I78)</f>
        <v>0</v>
      </c>
      <c r="J17" s="198"/>
    </row>
    <row r="18" spans="1:10" ht="23.25" customHeight="1" x14ac:dyDescent="0.2">
      <c r="A18" s="138" t="s">
        <v>26</v>
      </c>
      <c r="B18" s="55" t="s">
        <v>26</v>
      </c>
      <c r="C18" s="56"/>
      <c r="D18" s="57"/>
      <c r="E18" s="196"/>
      <c r="F18" s="197"/>
      <c r="G18" s="196"/>
      <c r="H18" s="197"/>
      <c r="I18" s="196">
        <f>SUMIF(F51:F78,A18,I51:I78)</f>
        <v>0</v>
      </c>
      <c r="J18" s="198"/>
    </row>
    <row r="19" spans="1:10" ht="23.25" customHeight="1" x14ac:dyDescent="0.2">
      <c r="A19" s="138" t="s">
        <v>112</v>
      </c>
      <c r="B19" s="55" t="s">
        <v>27</v>
      </c>
      <c r="C19" s="56"/>
      <c r="D19" s="57"/>
      <c r="E19" s="196"/>
      <c r="F19" s="197"/>
      <c r="G19" s="196"/>
      <c r="H19" s="197"/>
      <c r="I19" s="196">
        <f>SUMIF(F51:F78,A19,I51:I78)</f>
        <v>0</v>
      </c>
      <c r="J19" s="198"/>
    </row>
    <row r="20" spans="1:10" ht="23.25" customHeight="1" x14ac:dyDescent="0.2">
      <c r="A20" s="138" t="s">
        <v>113</v>
      </c>
      <c r="B20" s="55" t="s">
        <v>28</v>
      </c>
      <c r="C20" s="56"/>
      <c r="D20" s="57"/>
      <c r="E20" s="196"/>
      <c r="F20" s="197"/>
      <c r="G20" s="196"/>
      <c r="H20" s="197"/>
      <c r="I20" s="196">
        <f>SUMIF(F51:F78,A20,I51:I78)</f>
        <v>0</v>
      </c>
      <c r="J20" s="198"/>
    </row>
    <row r="21" spans="1:10" ht="23.25" customHeight="1" x14ac:dyDescent="0.2">
      <c r="A21" s="3"/>
      <c r="B21" s="72" t="s">
        <v>29</v>
      </c>
      <c r="C21" s="73"/>
      <c r="D21" s="74"/>
      <c r="E21" s="199"/>
      <c r="F21" s="226"/>
      <c r="G21" s="199"/>
      <c r="H21" s="226"/>
      <c r="I21" s="199">
        <f>SUM(I16:J20)</f>
        <v>0</v>
      </c>
      <c r="J21" s="200"/>
    </row>
    <row r="22" spans="1:10" ht="33" customHeight="1" x14ac:dyDescent="0.2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12</v>
      </c>
      <c r="C23" s="56"/>
      <c r="D23" s="57"/>
      <c r="E23" s="58">
        <v>15</v>
      </c>
      <c r="F23" s="59" t="s">
        <v>0</v>
      </c>
      <c r="G23" s="194">
        <f>ZakladDPHSniVypocet</f>
        <v>0</v>
      </c>
      <c r="H23" s="195"/>
      <c r="I23" s="195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13</v>
      </c>
      <c r="C24" s="56"/>
      <c r="D24" s="57"/>
      <c r="E24" s="58">
        <f>SazbaDPH1</f>
        <v>15</v>
      </c>
      <c r="F24" s="59" t="s">
        <v>0</v>
      </c>
      <c r="G24" s="192">
        <f>IF(A24&gt;50, ROUNDUP(A23, 0), ROUNDDOWN(A23, 0))</f>
        <v>0</v>
      </c>
      <c r="H24" s="193"/>
      <c r="I24" s="193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14</v>
      </c>
      <c r="C25" s="56"/>
      <c r="D25" s="57"/>
      <c r="E25" s="58">
        <v>21</v>
      </c>
      <c r="F25" s="59" t="s">
        <v>0</v>
      </c>
      <c r="G25" s="194">
        <f>ZakladDPHZaklVypocet</f>
        <v>0</v>
      </c>
      <c r="H25" s="195"/>
      <c r="I25" s="195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15</v>
      </c>
      <c r="C26" s="21"/>
      <c r="D26" s="17"/>
      <c r="E26" s="41">
        <f>SazbaDPH2</f>
        <v>21</v>
      </c>
      <c r="F26" s="42" t="s">
        <v>0</v>
      </c>
      <c r="G26" s="213">
        <f>IF(A26&gt;50, ROUNDUP(A25, 0), ROUNDDOWN(A25, 0))</f>
        <v>0</v>
      </c>
      <c r="H26" s="214"/>
      <c r="I26" s="214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 t="s">
        <v>4</v>
      </c>
      <c r="C27" s="19"/>
      <c r="D27" s="22"/>
      <c r="E27" s="19"/>
      <c r="F27" s="20"/>
      <c r="G27" s="215">
        <f>CenaCelkem-(ZakladDPHSni+DPHSni+ZakladDPHZakl+DPHZakl)</f>
        <v>0</v>
      </c>
      <c r="H27" s="215"/>
      <c r="I27" s="215"/>
      <c r="J27" s="61" t="str">
        <f t="shared" si="0"/>
        <v>CZK</v>
      </c>
    </row>
    <row r="28" spans="1:10" ht="27.75" hidden="1" customHeight="1" thickBot="1" x14ac:dyDescent="0.25">
      <c r="A28" s="3"/>
      <c r="B28" s="115" t="s">
        <v>23</v>
      </c>
      <c r="C28" s="116"/>
      <c r="D28" s="116"/>
      <c r="E28" s="117"/>
      <c r="F28" s="118"/>
      <c r="G28" s="202">
        <f>ZakladDPHSniVypocet+ZakladDPHZaklVypocet</f>
        <v>0</v>
      </c>
      <c r="H28" s="202"/>
      <c r="I28" s="202"/>
      <c r="J28" s="119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5" t="s">
        <v>35</v>
      </c>
      <c r="C29" s="120"/>
      <c r="D29" s="120"/>
      <c r="E29" s="120"/>
      <c r="F29" s="120"/>
      <c r="G29" s="201">
        <f>IF(A29&gt;50, ROUNDUP(A27, 0), ROUNDDOWN(A27, 0))</f>
        <v>0</v>
      </c>
      <c r="H29" s="201"/>
      <c r="I29" s="201"/>
      <c r="J29" s="121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44055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03"/>
      <c r="E34" s="204"/>
      <c r="F34" s="29"/>
      <c r="G34" s="203"/>
      <c r="H34" s="204"/>
      <c r="I34" s="204"/>
      <c r="J34" s="36"/>
    </row>
    <row r="35" spans="1:10" ht="12.75" customHeight="1" x14ac:dyDescent="0.2">
      <c r="A35" s="3"/>
      <c r="B35" s="3"/>
      <c r="C35" s="4"/>
      <c r="D35" s="191" t="s">
        <v>2</v>
      </c>
      <c r="E35" s="191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 x14ac:dyDescent="0.2">
      <c r="A38" s="91" t="s">
        <v>37</v>
      </c>
      <c r="B38" s="95" t="s">
        <v>17</v>
      </c>
      <c r="C38" s="96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45</v>
      </c>
      <c r="C39" s="227"/>
      <c r="D39" s="228"/>
      <c r="E39" s="228"/>
      <c r="F39" s="102">
        <f>'14 01 Pol'!AE529+'14 02 Pol'!AE106+'14 03 Pol'!AE46</f>
        <v>0</v>
      </c>
      <c r="G39" s="103">
        <f>'14 01 Pol'!AF529+'14 02 Pol'!AF106+'14 03 Pol'!AF46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customHeight="1" x14ac:dyDescent="0.2">
      <c r="A40" s="91">
        <v>2</v>
      </c>
      <c r="B40" s="106" t="s">
        <v>46</v>
      </c>
      <c r="C40" s="229" t="s">
        <v>47</v>
      </c>
      <c r="D40" s="230"/>
      <c r="E40" s="230"/>
      <c r="F40" s="107">
        <f>'14 01 Pol'!AE529+'14 02 Pol'!AE106+'14 03 Pol'!AE46</f>
        <v>0</v>
      </c>
      <c r="G40" s="108">
        <f>'14 01 Pol'!AF529+'14 02 Pol'!AF106+'14 03 Pol'!AF46</f>
        <v>0</v>
      </c>
      <c r="H40" s="108">
        <f>(F40*SazbaDPH1/100)+(G40*SazbaDPH2/100)</f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customHeight="1" x14ac:dyDescent="0.2">
      <c r="A41" s="91">
        <v>3</v>
      </c>
      <c r="B41" s="110" t="s">
        <v>48</v>
      </c>
      <c r="C41" s="227" t="s">
        <v>47</v>
      </c>
      <c r="D41" s="228"/>
      <c r="E41" s="228"/>
      <c r="F41" s="111">
        <f>'14 01 Pol'!AE529</f>
        <v>0</v>
      </c>
      <c r="G41" s="104">
        <f>'14 01 Pol'!AF529</f>
        <v>0</v>
      </c>
      <c r="H41" s="104">
        <f>(F41*SazbaDPH1/100)+(G41*SazbaDPH2/100)</f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customHeight="1" x14ac:dyDescent="0.2">
      <c r="A42" s="91">
        <v>3</v>
      </c>
      <c r="B42" s="110" t="s">
        <v>49</v>
      </c>
      <c r="C42" s="227" t="s">
        <v>50</v>
      </c>
      <c r="D42" s="228"/>
      <c r="E42" s="228"/>
      <c r="F42" s="111">
        <f>'14 02 Pol'!AE106</f>
        <v>0</v>
      </c>
      <c r="G42" s="104">
        <f>'14 02 Pol'!AF106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customHeight="1" x14ac:dyDescent="0.2">
      <c r="A43" s="91">
        <v>3</v>
      </c>
      <c r="B43" s="110" t="s">
        <v>51</v>
      </c>
      <c r="C43" s="227" t="s">
        <v>52</v>
      </c>
      <c r="D43" s="228"/>
      <c r="E43" s="228"/>
      <c r="F43" s="111">
        <f>'14 03 Pol'!AE46</f>
        <v>0</v>
      </c>
      <c r="G43" s="104">
        <f>'14 03 Pol'!AF46</f>
        <v>0</v>
      </c>
      <c r="H43" s="104">
        <f>(F43*SazbaDPH1/100)+(G43*SazbaDPH2/100)</f>
        <v>0</v>
      </c>
      <c r="I43" s="104">
        <f>F43+G43+H43</f>
        <v>0</v>
      </c>
      <c r="J43" s="105" t="str">
        <f>IF(CenaCelkemVypocet=0,"",I43/CenaCelkemVypocet*100)</f>
        <v/>
      </c>
    </row>
    <row r="44" spans="1:10" ht="25.5" customHeight="1" x14ac:dyDescent="0.2">
      <c r="A44" s="91"/>
      <c r="B44" s="231" t="s">
        <v>53</v>
      </c>
      <c r="C44" s="232"/>
      <c r="D44" s="232"/>
      <c r="E44" s="233"/>
      <c r="F44" s="112">
        <f>SUMIF(A39:A43,"=1",F39:F43)</f>
        <v>0</v>
      </c>
      <c r="G44" s="113">
        <f>SUMIF(A39:A43,"=1",G39:G43)</f>
        <v>0</v>
      </c>
      <c r="H44" s="113">
        <f>SUMIF(A39:A43,"=1",H39:H43)</f>
        <v>0</v>
      </c>
      <c r="I44" s="113">
        <f>SUMIF(A39:A43,"=1",I39:I43)</f>
        <v>0</v>
      </c>
      <c r="J44" s="114">
        <f>SUMIF(A39:A43,"=1",J39:J43)</f>
        <v>0</v>
      </c>
    </row>
    <row r="48" spans="1:10" ht="15.75" x14ac:dyDescent="0.25">
      <c r="B48" s="122" t="s">
        <v>55</v>
      </c>
    </row>
    <row r="50" spans="1:10" ht="25.5" customHeight="1" x14ac:dyDescent="0.2">
      <c r="A50" s="123"/>
      <c r="B50" s="126" t="s">
        <v>17</v>
      </c>
      <c r="C50" s="126" t="s">
        <v>5</v>
      </c>
      <c r="D50" s="127"/>
      <c r="E50" s="127"/>
      <c r="F50" s="128" t="s">
        <v>56</v>
      </c>
      <c r="G50" s="128"/>
      <c r="H50" s="128"/>
      <c r="I50" s="128" t="s">
        <v>29</v>
      </c>
      <c r="J50" s="128" t="s">
        <v>0</v>
      </c>
    </row>
    <row r="51" spans="1:10" ht="25.5" customHeight="1" x14ac:dyDescent="0.2">
      <c r="A51" s="124"/>
      <c r="B51" s="129" t="s">
        <v>57</v>
      </c>
      <c r="C51" s="234" t="s">
        <v>58</v>
      </c>
      <c r="D51" s="235"/>
      <c r="E51" s="235"/>
      <c r="F51" s="134" t="s">
        <v>24</v>
      </c>
      <c r="G51" s="135"/>
      <c r="H51" s="135"/>
      <c r="I51" s="135">
        <f>'14 01 Pol'!G8</f>
        <v>0</v>
      </c>
      <c r="J51" s="132" t="str">
        <f>IF(I79=0,"",I51/I79*100)</f>
        <v/>
      </c>
    </row>
    <row r="52" spans="1:10" ht="25.5" customHeight="1" x14ac:dyDescent="0.2">
      <c r="A52" s="124"/>
      <c r="B52" s="129" t="s">
        <v>59</v>
      </c>
      <c r="C52" s="234" t="s">
        <v>60</v>
      </c>
      <c r="D52" s="235"/>
      <c r="E52" s="235"/>
      <c r="F52" s="134" t="s">
        <v>24</v>
      </c>
      <c r="G52" s="135"/>
      <c r="H52" s="135"/>
      <c r="I52" s="135">
        <f>'14 01 Pol'!G16</f>
        <v>0</v>
      </c>
      <c r="J52" s="132" t="str">
        <f>IF(I79=0,"",I52/I79*100)</f>
        <v/>
      </c>
    </row>
    <row r="53" spans="1:10" ht="25.5" customHeight="1" x14ac:dyDescent="0.2">
      <c r="A53" s="124"/>
      <c r="B53" s="129" t="s">
        <v>61</v>
      </c>
      <c r="C53" s="234" t="s">
        <v>62</v>
      </c>
      <c r="D53" s="235"/>
      <c r="E53" s="235"/>
      <c r="F53" s="134" t="s">
        <v>24</v>
      </c>
      <c r="G53" s="135"/>
      <c r="H53" s="135"/>
      <c r="I53" s="135">
        <f>'14 01 Pol'!G62</f>
        <v>0</v>
      </c>
      <c r="J53" s="132" t="str">
        <f>IF(I79=0,"",I53/I79*100)</f>
        <v/>
      </c>
    </row>
    <row r="54" spans="1:10" ht="25.5" customHeight="1" x14ac:dyDescent="0.2">
      <c r="A54" s="124"/>
      <c r="B54" s="129" t="s">
        <v>63</v>
      </c>
      <c r="C54" s="234" t="s">
        <v>64</v>
      </c>
      <c r="D54" s="235"/>
      <c r="E54" s="235"/>
      <c r="F54" s="134" t="s">
        <v>24</v>
      </c>
      <c r="G54" s="135"/>
      <c r="H54" s="135"/>
      <c r="I54" s="135">
        <f>'14 01 Pol'!G70</f>
        <v>0</v>
      </c>
      <c r="J54" s="132" t="str">
        <f>IF(I79=0,"",I54/I79*100)</f>
        <v/>
      </c>
    </row>
    <row r="55" spans="1:10" ht="25.5" customHeight="1" x14ac:dyDescent="0.2">
      <c r="A55" s="124"/>
      <c r="B55" s="129" t="s">
        <v>65</v>
      </c>
      <c r="C55" s="234" t="s">
        <v>66</v>
      </c>
      <c r="D55" s="235"/>
      <c r="E55" s="235"/>
      <c r="F55" s="134" t="s">
        <v>24</v>
      </c>
      <c r="G55" s="135"/>
      <c r="H55" s="135"/>
      <c r="I55" s="135">
        <f>'14 01 Pol'!G83</f>
        <v>0</v>
      </c>
      <c r="J55" s="132" t="str">
        <f>IF(I79=0,"",I55/I79*100)</f>
        <v/>
      </c>
    </row>
    <row r="56" spans="1:10" ht="25.5" customHeight="1" x14ac:dyDescent="0.2">
      <c r="A56" s="124"/>
      <c r="B56" s="129" t="s">
        <v>67</v>
      </c>
      <c r="C56" s="234" t="s">
        <v>68</v>
      </c>
      <c r="D56" s="235"/>
      <c r="E56" s="235"/>
      <c r="F56" s="134" t="s">
        <v>24</v>
      </c>
      <c r="G56" s="135"/>
      <c r="H56" s="135"/>
      <c r="I56" s="135">
        <f>'14 01 Pol'!G101</f>
        <v>0</v>
      </c>
      <c r="J56" s="132" t="str">
        <f>IF(I79=0,"",I56/I79*100)</f>
        <v/>
      </c>
    </row>
    <row r="57" spans="1:10" ht="25.5" customHeight="1" x14ac:dyDescent="0.2">
      <c r="A57" s="124"/>
      <c r="B57" s="129" t="s">
        <v>69</v>
      </c>
      <c r="C57" s="234" t="s">
        <v>70</v>
      </c>
      <c r="D57" s="235"/>
      <c r="E57" s="235"/>
      <c r="F57" s="134" t="s">
        <v>25</v>
      </c>
      <c r="G57" s="135"/>
      <c r="H57" s="135"/>
      <c r="I57" s="135">
        <f>'14 01 Pol'!G105</f>
        <v>0</v>
      </c>
      <c r="J57" s="132" t="str">
        <f>IF(I79=0,"",I57/I79*100)</f>
        <v/>
      </c>
    </row>
    <row r="58" spans="1:10" ht="25.5" customHeight="1" x14ac:dyDescent="0.2">
      <c r="A58" s="124"/>
      <c r="B58" s="129" t="s">
        <v>71</v>
      </c>
      <c r="C58" s="234" t="s">
        <v>72</v>
      </c>
      <c r="D58" s="235"/>
      <c r="E58" s="235"/>
      <c r="F58" s="134" t="s">
        <v>25</v>
      </c>
      <c r="G58" s="135"/>
      <c r="H58" s="135"/>
      <c r="I58" s="135">
        <f>'14 03 Pol'!G22</f>
        <v>0</v>
      </c>
      <c r="J58" s="132" t="str">
        <f>IF(I79=0,"",I58/I79*100)</f>
        <v/>
      </c>
    </row>
    <row r="59" spans="1:10" ht="25.5" customHeight="1" x14ac:dyDescent="0.2">
      <c r="A59" s="124"/>
      <c r="B59" s="129" t="s">
        <v>73</v>
      </c>
      <c r="C59" s="234" t="s">
        <v>74</v>
      </c>
      <c r="D59" s="235"/>
      <c r="E59" s="235"/>
      <c r="F59" s="134" t="s">
        <v>25</v>
      </c>
      <c r="G59" s="135"/>
      <c r="H59" s="135"/>
      <c r="I59" s="135">
        <f>'14 01 Pol'!G114</f>
        <v>0</v>
      </c>
      <c r="J59" s="132" t="str">
        <f>IF(I79=0,"",I59/I79*100)</f>
        <v/>
      </c>
    </row>
    <row r="60" spans="1:10" ht="25.5" customHeight="1" x14ac:dyDescent="0.2">
      <c r="A60" s="124"/>
      <c r="B60" s="129" t="s">
        <v>75</v>
      </c>
      <c r="C60" s="234" t="s">
        <v>76</v>
      </c>
      <c r="D60" s="235"/>
      <c r="E60" s="235"/>
      <c r="F60" s="134" t="s">
        <v>25</v>
      </c>
      <c r="G60" s="135"/>
      <c r="H60" s="135"/>
      <c r="I60" s="135">
        <f>'14 01 Pol'!G123</f>
        <v>0</v>
      </c>
      <c r="J60" s="132" t="str">
        <f>IF(I79=0,"",I60/I79*100)</f>
        <v/>
      </c>
    </row>
    <row r="61" spans="1:10" ht="25.5" customHeight="1" x14ac:dyDescent="0.2">
      <c r="A61" s="124"/>
      <c r="B61" s="129" t="s">
        <v>77</v>
      </c>
      <c r="C61" s="234" t="s">
        <v>78</v>
      </c>
      <c r="D61" s="235"/>
      <c r="E61" s="235"/>
      <c r="F61" s="134" t="s">
        <v>25</v>
      </c>
      <c r="G61" s="135"/>
      <c r="H61" s="135"/>
      <c r="I61" s="135">
        <f>'14 01 Pol'!G146</f>
        <v>0</v>
      </c>
      <c r="J61" s="132" t="str">
        <f>IF(I79=0,"",I61/I79*100)</f>
        <v/>
      </c>
    </row>
    <row r="62" spans="1:10" ht="25.5" customHeight="1" x14ac:dyDescent="0.2">
      <c r="A62" s="124"/>
      <c r="B62" s="129" t="s">
        <v>79</v>
      </c>
      <c r="C62" s="234" t="s">
        <v>80</v>
      </c>
      <c r="D62" s="235"/>
      <c r="E62" s="235"/>
      <c r="F62" s="134" t="s">
        <v>25</v>
      </c>
      <c r="G62" s="135"/>
      <c r="H62" s="135"/>
      <c r="I62" s="135">
        <f>'14 03 Pol'!G25</f>
        <v>0</v>
      </c>
      <c r="J62" s="132" t="str">
        <f>IF(I79=0,"",I62/I79*100)</f>
        <v/>
      </c>
    </row>
    <row r="63" spans="1:10" ht="25.5" customHeight="1" x14ac:dyDescent="0.2">
      <c r="A63" s="124"/>
      <c r="B63" s="129" t="s">
        <v>81</v>
      </c>
      <c r="C63" s="234" t="s">
        <v>82</v>
      </c>
      <c r="D63" s="235"/>
      <c r="E63" s="235"/>
      <c r="F63" s="134" t="s">
        <v>25</v>
      </c>
      <c r="G63" s="135"/>
      <c r="H63" s="135"/>
      <c r="I63" s="135">
        <f>'14 03 Pol'!G30</f>
        <v>0</v>
      </c>
      <c r="J63" s="132" t="str">
        <f>IF(I79=0,"",I63/I79*100)</f>
        <v/>
      </c>
    </row>
    <row r="64" spans="1:10" ht="25.5" customHeight="1" x14ac:dyDescent="0.2">
      <c r="A64" s="124"/>
      <c r="B64" s="129" t="s">
        <v>83</v>
      </c>
      <c r="C64" s="234" t="s">
        <v>84</v>
      </c>
      <c r="D64" s="235"/>
      <c r="E64" s="235"/>
      <c r="F64" s="134" t="s">
        <v>25</v>
      </c>
      <c r="G64" s="135"/>
      <c r="H64" s="135"/>
      <c r="I64" s="135">
        <f>'14 03 Pol'!G8</f>
        <v>0</v>
      </c>
      <c r="J64" s="132" t="str">
        <f>IF(I79=0,"",I64/I79*100)</f>
        <v/>
      </c>
    </row>
    <row r="65" spans="1:10" ht="25.5" customHeight="1" x14ac:dyDescent="0.2">
      <c r="A65" s="124"/>
      <c r="B65" s="129" t="s">
        <v>85</v>
      </c>
      <c r="C65" s="234" t="s">
        <v>86</v>
      </c>
      <c r="D65" s="235"/>
      <c r="E65" s="235"/>
      <c r="F65" s="134" t="s">
        <v>25</v>
      </c>
      <c r="G65" s="135"/>
      <c r="H65" s="135"/>
      <c r="I65" s="135">
        <f>'14 03 Pol'!G35</f>
        <v>0</v>
      </c>
      <c r="J65" s="132" t="str">
        <f>IF(I79=0,"",I65/I79*100)</f>
        <v/>
      </c>
    </row>
    <row r="66" spans="1:10" ht="25.5" customHeight="1" x14ac:dyDescent="0.2">
      <c r="A66" s="124"/>
      <c r="B66" s="129" t="s">
        <v>87</v>
      </c>
      <c r="C66" s="234" t="s">
        <v>88</v>
      </c>
      <c r="D66" s="235"/>
      <c r="E66" s="235"/>
      <c r="F66" s="134" t="s">
        <v>25</v>
      </c>
      <c r="G66" s="135"/>
      <c r="H66" s="135"/>
      <c r="I66" s="135">
        <f>'14 01 Pol'!G195</f>
        <v>0</v>
      </c>
      <c r="J66" s="132" t="str">
        <f>IF(I79=0,"",I66/I79*100)</f>
        <v/>
      </c>
    </row>
    <row r="67" spans="1:10" ht="25.5" customHeight="1" x14ac:dyDescent="0.2">
      <c r="A67" s="124"/>
      <c r="B67" s="129" t="s">
        <v>89</v>
      </c>
      <c r="C67" s="234" t="s">
        <v>90</v>
      </c>
      <c r="D67" s="235"/>
      <c r="E67" s="235"/>
      <c r="F67" s="134" t="s">
        <v>25</v>
      </c>
      <c r="G67" s="135"/>
      <c r="H67" s="135"/>
      <c r="I67" s="135">
        <f>'14 01 Pol'!G231</f>
        <v>0</v>
      </c>
      <c r="J67" s="132" t="str">
        <f>IF(I79=0,"",I67/I79*100)</f>
        <v/>
      </c>
    </row>
    <row r="68" spans="1:10" ht="25.5" customHeight="1" x14ac:dyDescent="0.2">
      <c r="A68" s="124"/>
      <c r="B68" s="129" t="s">
        <v>91</v>
      </c>
      <c r="C68" s="234" t="s">
        <v>92</v>
      </c>
      <c r="D68" s="235"/>
      <c r="E68" s="235"/>
      <c r="F68" s="134" t="s">
        <v>25</v>
      </c>
      <c r="G68" s="135"/>
      <c r="H68" s="135"/>
      <c r="I68" s="135">
        <f>'14 01 Pol'!G251</f>
        <v>0</v>
      </c>
      <c r="J68" s="132" t="str">
        <f>IF(I79=0,"",I68/I79*100)</f>
        <v/>
      </c>
    </row>
    <row r="69" spans="1:10" ht="25.5" customHeight="1" x14ac:dyDescent="0.2">
      <c r="A69" s="124"/>
      <c r="B69" s="129" t="s">
        <v>93</v>
      </c>
      <c r="C69" s="234" t="s">
        <v>94</v>
      </c>
      <c r="D69" s="235"/>
      <c r="E69" s="235"/>
      <c r="F69" s="134" t="s">
        <v>25</v>
      </c>
      <c r="G69" s="135"/>
      <c r="H69" s="135"/>
      <c r="I69" s="135">
        <f>'14 01 Pol'!G350</f>
        <v>0</v>
      </c>
      <c r="J69" s="132" t="str">
        <f>IF(I79=0,"",I69/I79*100)</f>
        <v/>
      </c>
    </row>
    <row r="70" spans="1:10" ht="25.5" customHeight="1" x14ac:dyDescent="0.2">
      <c r="A70" s="124"/>
      <c r="B70" s="129" t="s">
        <v>95</v>
      </c>
      <c r="C70" s="234" t="s">
        <v>96</v>
      </c>
      <c r="D70" s="235"/>
      <c r="E70" s="235"/>
      <c r="F70" s="134" t="s">
        <v>25</v>
      </c>
      <c r="G70" s="135"/>
      <c r="H70" s="135"/>
      <c r="I70" s="135">
        <f>'14 01 Pol'!G382</f>
        <v>0</v>
      </c>
      <c r="J70" s="132" t="str">
        <f>IF(I79=0,"",I70/I79*100)</f>
        <v/>
      </c>
    </row>
    <row r="71" spans="1:10" ht="25.5" customHeight="1" x14ac:dyDescent="0.2">
      <c r="A71" s="124"/>
      <c r="B71" s="129" t="s">
        <v>97</v>
      </c>
      <c r="C71" s="234" t="s">
        <v>98</v>
      </c>
      <c r="D71" s="235"/>
      <c r="E71" s="235"/>
      <c r="F71" s="134" t="s">
        <v>25</v>
      </c>
      <c r="G71" s="135"/>
      <c r="H71" s="135"/>
      <c r="I71" s="135">
        <f>'14 01 Pol'!G388</f>
        <v>0</v>
      </c>
      <c r="J71" s="132" t="str">
        <f>IF(I79=0,"",I71/I79*100)</f>
        <v/>
      </c>
    </row>
    <row r="72" spans="1:10" ht="25.5" customHeight="1" x14ac:dyDescent="0.2">
      <c r="A72" s="124"/>
      <c r="B72" s="129" t="s">
        <v>99</v>
      </c>
      <c r="C72" s="234" t="s">
        <v>100</v>
      </c>
      <c r="D72" s="235"/>
      <c r="E72" s="235"/>
      <c r="F72" s="134" t="s">
        <v>26</v>
      </c>
      <c r="G72" s="135"/>
      <c r="H72" s="135"/>
      <c r="I72" s="135">
        <f>'14 02 Pol'!G8+'14 02 Pol'!G101</f>
        <v>0</v>
      </c>
      <c r="J72" s="132" t="str">
        <f>IF(I79=0,"",I72/I79*100)</f>
        <v/>
      </c>
    </row>
    <row r="73" spans="1:10" ht="25.5" customHeight="1" x14ac:dyDescent="0.2">
      <c r="A73" s="124"/>
      <c r="B73" s="129" t="s">
        <v>101</v>
      </c>
      <c r="C73" s="234" t="s">
        <v>102</v>
      </c>
      <c r="D73" s="235"/>
      <c r="E73" s="235"/>
      <c r="F73" s="134" t="s">
        <v>26</v>
      </c>
      <c r="G73" s="135"/>
      <c r="H73" s="135"/>
      <c r="I73" s="135">
        <f>'14 02 Pol'!G41+'14 02 Pol'!G103</f>
        <v>0</v>
      </c>
      <c r="J73" s="132" t="str">
        <f>IF(I79=0,"",I73/I79*100)</f>
        <v/>
      </c>
    </row>
    <row r="74" spans="1:10" ht="25.5" customHeight="1" x14ac:dyDescent="0.2">
      <c r="A74" s="124"/>
      <c r="B74" s="129" t="s">
        <v>103</v>
      </c>
      <c r="C74" s="234" t="s">
        <v>104</v>
      </c>
      <c r="D74" s="235"/>
      <c r="E74" s="235"/>
      <c r="F74" s="134" t="s">
        <v>26</v>
      </c>
      <c r="G74" s="135"/>
      <c r="H74" s="135"/>
      <c r="I74" s="135">
        <f>'14 02 Pol'!G78</f>
        <v>0</v>
      </c>
      <c r="J74" s="132" t="str">
        <f>IF(I79=0,"",I74/I79*100)</f>
        <v/>
      </c>
    </row>
    <row r="75" spans="1:10" ht="25.5" customHeight="1" x14ac:dyDescent="0.2">
      <c r="A75" s="124"/>
      <c r="B75" s="129" t="s">
        <v>105</v>
      </c>
      <c r="C75" s="234" t="s">
        <v>106</v>
      </c>
      <c r="D75" s="235"/>
      <c r="E75" s="235"/>
      <c r="F75" s="134" t="s">
        <v>26</v>
      </c>
      <c r="G75" s="135"/>
      <c r="H75" s="135"/>
      <c r="I75" s="135">
        <f>'14 02 Pol'!G83</f>
        <v>0</v>
      </c>
      <c r="J75" s="132" t="str">
        <f>IF(I79=0,"",I75/I79*100)</f>
        <v/>
      </c>
    </row>
    <row r="76" spans="1:10" ht="25.5" customHeight="1" x14ac:dyDescent="0.2">
      <c r="A76" s="124"/>
      <c r="B76" s="129" t="s">
        <v>107</v>
      </c>
      <c r="C76" s="234" t="s">
        <v>108</v>
      </c>
      <c r="D76" s="235"/>
      <c r="E76" s="235"/>
      <c r="F76" s="134" t="s">
        <v>26</v>
      </c>
      <c r="G76" s="135"/>
      <c r="H76" s="135"/>
      <c r="I76" s="135">
        <f>'14 02 Pol'!G95</f>
        <v>0</v>
      </c>
      <c r="J76" s="132" t="str">
        <f>IF(I79=0,"",I76/I79*100)</f>
        <v/>
      </c>
    </row>
    <row r="77" spans="1:10" ht="25.5" customHeight="1" x14ac:dyDescent="0.2">
      <c r="A77" s="124"/>
      <c r="B77" s="129" t="s">
        <v>109</v>
      </c>
      <c r="C77" s="234" t="s">
        <v>110</v>
      </c>
      <c r="D77" s="235"/>
      <c r="E77" s="235"/>
      <c r="F77" s="134" t="s">
        <v>111</v>
      </c>
      <c r="G77" s="135"/>
      <c r="H77" s="135"/>
      <c r="I77" s="135">
        <f>'14 01 Pol'!G504</f>
        <v>0</v>
      </c>
      <c r="J77" s="132" t="str">
        <f>IF(I79=0,"",I77/I79*100)</f>
        <v/>
      </c>
    </row>
    <row r="78" spans="1:10" ht="25.5" customHeight="1" x14ac:dyDescent="0.2">
      <c r="A78" s="124"/>
      <c r="B78" s="129" t="s">
        <v>112</v>
      </c>
      <c r="C78" s="234" t="s">
        <v>27</v>
      </c>
      <c r="D78" s="235"/>
      <c r="E78" s="235"/>
      <c r="F78" s="134" t="s">
        <v>112</v>
      </c>
      <c r="G78" s="135"/>
      <c r="H78" s="135"/>
      <c r="I78" s="135">
        <f>'14 01 Pol'!G521</f>
        <v>0</v>
      </c>
      <c r="J78" s="132" t="str">
        <f>IF(I79=0,"",I78/I79*100)</f>
        <v/>
      </c>
    </row>
    <row r="79" spans="1:10" ht="25.5" customHeight="1" x14ac:dyDescent="0.2">
      <c r="A79" s="125"/>
      <c r="B79" s="130" t="s">
        <v>1</v>
      </c>
      <c r="C79" s="130"/>
      <c r="D79" s="131"/>
      <c r="E79" s="131"/>
      <c r="F79" s="136"/>
      <c r="G79" s="137"/>
      <c r="H79" s="137"/>
      <c r="I79" s="137">
        <f>SUM(I51:I78)</f>
        <v>0</v>
      </c>
      <c r="J79" s="133">
        <f>SUM(J51:J78)</f>
        <v>0</v>
      </c>
    </row>
    <row r="80" spans="1:10" x14ac:dyDescent="0.2">
      <c r="F80" s="89"/>
      <c r="G80" s="88"/>
      <c r="H80" s="89"/>
      <c r="I80" s="88"/>
      <c r="J80" s="90"/>
    </row>
    <row r="81" spans="6:10" x14ac:dyDescent="0.2">
      <c r="F81" s="89"/>
      <c r="G81" s="88"/>
      <c r="H81" s="89"/>
      <c r="I81" s="88"/>
      <c r="J81" s="90"/>
    </row>
    <row r="82" spans="6:10" x14ac:dyDescent="0.2">
      <c r="F82" s="89"/>
      <c r="G82" s="88"/>
      <c r="H82" s="89"/>
      <c r="I82" s="88"/>
      <c r="J82" s="90"/>
    </row>
  </sheetData>
  <sheetProtection password="887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75:E75"/>
    <mergeCell ref="C76:E76"/>
    <mergeCell ref="C77:E77"/>
    <mergeCell ref="C78:E78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6" t="s">
        <v>6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76" t="s">
        <v>7</v>
      </c>
      <c r="B2" s="75"/>
      <c r="C2" s="238"/>
      <c r="D2" s="238"/>
      <c r="E2" s="238"/>
      <c r="F2" s="238"/>
      <c r="G2" s="239"/>
    </row>
    <row r="3" spans="1:7" ht="24.95" customHeight="1" x14ac:dyDescent="0.2">
      <c r="A3" s="76" t="s">
        <v>8</v>
      </c>
      <c r="B3" s="75"/>
      <c r="C3" s="238"/>
      <c r="D3" s="238"/>
      <c r="E3" s="238"/>
      <c r="F3" s="238"/>
      <c r="G3" s="239"/>
    </row>
    <row r="4" spans="1:7" ht="24.95" customHeight="1" x14ac:dyDescent="0.2">
      <c r="A4" s="76" t="s">
        <v>9</v>
      </c>
      <c r="B4" s="75"/>
      <c r="C4" s="238"/>
      <c r="D4" s="238"/>
      <c r="E4" s="238"/>
      <c r="F4" s="238"/>
      <c r="G4" s="239"/>
    </row>
    <row r="5" spans="1:7" x14ac:dyDescent="0.2">
      <c r="B5" s="6"/>
      <c r="C5" s="7"/>
      <c r="D5" s="8"/>
    </row>
  </sheetData>
  <sheetProtection password="887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B25" sqref="AB25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2" max="17" width="9.140625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2" t="s">
        <v>114</v>
      </c>
      <c r="B1" s="242"/>
      <c r="C1" s="242"/>
      <c r="D1" s="242"/>
      <c r="E1" s="242"/>
      <c r="F1" s="242"/>
      <c r="G1" s="242"/>
      <c r="AG1" t="s">
        <v>115</v>
      </c>
    </row>
    <row r="2" spans="1:60" ht="24.95" customHeight="1" x14ac:dyDescent="0.2">
      <c r="A2" s="140" t="s">
        <v>7</v>
      </c>
      <c r="B2" s="75" t="s">
        <v>43</v>
      </c>
      <c r="C2" s="243" t="s">
        <v>44</v>
      </c>
      <c r="D2" s="244"/>
      <c r="E2" s="244"/>
      <c r="F2" s="244"/>
      <c r="G2" s="245"/>
      <c r="AG2" t="s">
        <v>116</v>
      </c>
    </row>
    <row r="3" spans="1:60" ht="24.95" customHeight="1" x14ac:dyDescent="0.2">
      <c r="A3" s="140" t="s">
        <v>8</v>
      </c>
      <c r="B3" s="75" t="s">
        <v>46</v>
      </c>
      <c r="C3" s="243" t="s">
        <v>47</v>
      </c>
      <c r="D3" s="244"/>
      <c r="E3" s="244"/>
      <c r="F3" s="244"/>
      <c r="G3" s="245"/>
      <c r="AC3" s="87" t="s">
        <v>116</v>
      </c>
      <c r="AG3" t="s">
        <v>117</v>
      </c>
    </row>
    <row r="4" spans="1:60" ht="24.95" customHeight="1" x14ac:dyDescent="0.2">
      <c r="A4" s="141" t="s">
        <v>9</v>
      </c>
      <c r="B4" s="142" t="s">
        <v>48</v>
      </c>
      <c r="C4" s="246" t="s">
        <v>47</v>
      </c>
      <c r="D4" s="247"/>
      <c r="E4" s="247"/>
      <c r="F4" s="247"/>
      <c r="G4" s="248"/>
      <c r="AG4" t="s">
        <v>118</v>
      </c>
    </row>
    <row r="5" spans="1:60" x14ac:dyDescent="0.2">
      <c r="D5" s="139"/>
    </row>
    <row r="6" spans="1:60" ht="38.25" x14ac:dyDescent="0.2">
      <c r="A6" s="144" t="s">
        <v>119</v>
      </c>
      <c r="B6" s="146" t="s">
        <v>120</v>
      </c>
      <c r="C6" s="146" t="s">
        <v>121</v>
      </c>
      <c r="D6" s="145" t="s">
        <v>122</v>
      </c>
      <c r="E6" s="144" t="s">
        <v>123</v>
      </c>
      <c r="F6" s="143" t="s">
        <v>124</v>
      </c>
      <c r="G6" s="144" t="s">
        <v>29</v>
      </c>
      <c r="H6" s="147" t="s">
        <v>30</v>
      </c>
      <c r="I6" s="147" t="s">
        <v>125</v>
      </c>
      <c r="J6" s="147" t="s">
        <v>31</v>
      </c>
      <c r="K6" s="147" t="s">
        <v>126</v>
      </c>
      <c r="L6" s="147" t="s">
        <v>127</v>
      </c>
      <c r="M6" s="147" t="s">
        <v>128</v>
      </c>
      <c r="N6" s="147" t="s">
        <v>129</v>
      </c>
      <c r="O6" s="147" t="s">
        <v>130</v>
      </c>
      <c r="P6" s="147" t="s">
        <v>131</v>
      </c>
      <c r="Q6" s="147" t="s">
        <v>132</v>
      </c>
      <c r="R6" s="147" t="s">
        <v>133</v>
      </c>
      <c r="S6" s="147" t="s">
        <v>134</v>
      </c>
      <c r="T6" s="147" t="s">
        <v>135</v>
      </c>
      <c r="U6" s="147" t="s">
        <v>136</v>
      </c>
      <c r="V6" s="147" t="s">
        <v>137</v>
      </c>
      <c r="W6" s="147" t="s">
        <v>138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139</v>
      </c>
      <c r="B8" s="162" t="s">
        <v>57</v>
      </c>
      <c r="C8" s="183" t="s">
        <v>58</v>
      </c>
      <c r="D8" s="163"/>
      <c r="E8" s="164"/>
      <c r="F8" s="165"/>
      <c r="G8" s="165">
        <f>SUMIF(AG9:AG15,"&lt;&gt;NOR",G9:G15)</f>
        <v>0</v>
      </c>
      <c r="H8" s="165"/>
      <c r="I8" s="165">
        <f>SUM(I9:I15)</f>
        <v>0</v>
      </c>
      <c r="J8" s="165"/>
      <c r="K8" s="165">
        <f>SUM(K9:K15)</f>
        <v>0</v>
      </c>
      <c r="L8" s="165"/>
      <c r="M8" s="165">
        <f>SUM(M9:M15)</f>
        <v>0</v>
      </c>
      <c r="N8" s="165"/>
      <c r="O8" s="165">
        <f>SUM(O9:O15)</f>
        <v>0</v>
      </c>
      <c r="P8" s="165"/>
      <c r="Q8" s="165">
        <f>SUM(Q9:Q15)</f>
        <v>0</v>
      </c>
      <c r="R8" s="165"/>
      <c r="S8" s="165"/>
      <c r="T8" s="166"/>
      <c r="U8" s="160"/>
      <c r="V8" s="160">
        <f>SUM(V9:V15)</f>
        <v>13.21</v>
      </c>
      <c r="W8" s="160"/>
      <c r="AG8" t="s">
        <v>140</v>
      </c>
    </row>
    <row r="9" spans="1:60" ht="22.5" outlineLevel="1" x14ac:dyDescent="0.2">
      <c r="A9" s="167">
        <v>1</v>
      </c>
      <c r="B9" s="168" t="s">
        <v>141</v>
      </c>
      <c r="C9" s="184" t="s">
        <v>142</v>
      </c>
      <c r="D9" s="169" t="s">
        <v>143</v>
      </c>
      <c r="E9" s="170">
        <v>9.406600000000001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666</v>
      </c>
      <c r="S9" s="172" t="s">
        <v>144</v>
      </c>
      <c r="T9" s="173" t="s">
        <v>145</v>
      </c>
      <c r="U9" s="157">
        <v>1.4040000000000001</v>
      </c>
      <c r="V9" s="157">
        <f>ROUND(E9*U9,2)</f>
        <v>13.21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146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147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148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149</v>
      </c>
      <c r="D11" s="158"/>
      <c r="E11" s="159">
        <v>2.8600000000000003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148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150</v>
      </c>
      <c r="D12" s="158"/>
      <c r="E12" s="159">
        <v>7.5900000000000007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148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5" t="s">
        <v>151</v>
      </c>
      <c r="D13" s="158"/>
      <c r="E13" s="159">
        <v>0.34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148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152</v>
      </c>
      <c r="D14" s="158"/>
      <c r="E14" s="159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148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5" t="s">
        <v>153</v>
      </c>
      <c r="D15" s="158"/>
      <c r="E15" s="159">
        <v>-1.38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148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1" t="s">
        <v>139</v>
      </c>
      <c r="B16" s="162" t="s">
        <v>59</v>
      </c>
      <c r="C16" s="183" t="s">
        <v>60</v>
      </c>
      <c r="D16" s="163"/>
      <c r="E16" s="164"/>
      <c r="F16" s="165"/>
      <c r="G16" s="165">
        <f>SUMIF(AG17:AG61,"&lt;&gt;NOR",G17:G61)</f>
        <v>0</v>
      </c>
      <c r="H16" s="165"/>
      <c r="I16" s="165">
        <f>SUM(I17:I61)</f>
        <v>0</v>
      </c>
      <c r="J16" s="165"/>
      <c r="K16" s="165">
        <f>SUM(K17:K61)</f>
        <v>0</v>
      </c>
      <c r="L16" s="165"/>
      <c r="M16" s="165">
        <f>SUM(M17:M61)</f>
        <v>0</v>
      </c>
      <c r="N16" s="165"/>
      <c r="O16" s="165">
        <f>SUM(O17:O61)</f>
        <v>0</v>
      </c>
      <c r="P16" s="165"/>
      <c r="Q16" s="165">
        <f>SUM(Q17:Q61)</f>
        <v>0</v>
      </c>
      <c r="R16" s="165"/>
      <c r="S16" s="165"/>
      <c r="T16" s="166"/>
      <c r="U16" s="160"/>
      <c r="V16" s="160">
        <f>SUM(V17:V61)</f>
        <v>24.090000000000003</v>
      </c>
      <c r="W16" s="160"/>
      <c r="AG16" t="s">
        <v>140</v>
      </c>
    </row>
    <row r="17" spans="1:60" outlineLevel="1" x14ac:dyDescent="0.2">
      <c r="A17" s="167">
        <v>2</v>
      </c>
      <c r="B17" s="168" t="s">
        <v>154</v>
      </c>
      <c r="C17" s="184" t="s">
        <v>155</v>
      </c>
      <c r="D17" s="169" t="s">
        <v>143</v>
      </c>
      <c r="E17" s="170">
        <v>7.7056000000000004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15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 t="s">
        <v>666</v>
      </c>
      <c r="S17" s="172" t="s">
        <v>144</v>
      </c>
      <c r="T17" s="173" t="s">
        <v>145</v>
      </c>
      <c r="U17" s="157">
        <v>7.8000000000000014E-2</v>
      </c>
      <c r="V17" s="157">
        <f>ROUND(E17*U17,2)</f>
        <v>0.6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146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156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148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157</v>
      </c>
      <c r="D19" s="158"/>
      <c r="E19" s="159">
        <v>2.1700000000000004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148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158</v>
      </c>
      <c r="D20" s="158"/>
      <c r="E20" s="159">
        <v>3.33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148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5" t="s">
        <v>159</v>
      </c>
      <c r="D21" s="158"/>
      <c r="E21" s="159">
        <v>2.2000000000000002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148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33.75" outlineLevel="1" x14ac:dyDescent="0.2">
      <c r="A22" s="167">
        <v>3</v>
      </c>
      <c r="B22" s="168" t="s">
        <v>160</v>
      </c>
      <c r="C22" s="184" t="s">
        <v>161</v>
      </c>
      <c r="D22" s="169" t="s">
        <v>143</v>
      </c>
      <c r="E22" s="170">
        <v>43.1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15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 t="s">
        <v>667</v>
      </c>
      <c r="S22" s="172" t="s">
        <v>144</v>
      </c>
      <c r="T22" s="173" t="s">
        <v>145</v>
      </c>
      <c r="U22" s="157">
        <v>0.15539</v>
      </c>
      <c r="V22" s="157">
        <f>ROUND(E22*U22,2)</f>
        <v>6.7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146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40" t="s">
        <v>162</v>
      </c>
      <c r="D23" s="241"/>
      <c r="E23" s="241"/>
      <c r="F23" s="241"/>
      <c r="G23" s="241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163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5" t="s">
        <v>164</v>
      </c>
      <c r="D24" s="158"/>
      <c r="E24" s="159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148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5" t="s">
        <v>165</v>
      </c>
      <c r="D25" s="158"/>
      <c r="E25" s="159">
        <v>43.1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148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67">
        <v>4</v>
      </c>
      <c r="B26" s="168" t="s">
        <v>166</v>
      </c>
      <c r="C26" s="184" t="s">
        <v>167</v>
      </c>
      <c r="D26" s="169" t="s">
        <v>143</v>
      </c>
      <c r="E26" s="170">
        <v>149.57560000000001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15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 t="s">
        <v>667</v>
      </c>
      <c r="S26" s="172" t="s">
        <v>144</v>
      </c>
      <c r="T26" s="173" t="s">
        <v>145</v>
      </c>
      <c r="U26" s="157">
        <v>0.10872000000000001</v>
      </c>
      <c r="V26" s="157">
        <f>ROUND(E26*U26,2)</f>
        <v>16.260000000000002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146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168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148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169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148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170</v>
      </c>
      <c r="D29" s="158"/>
      <c r="E29" s="159">
        <v>30.51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148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171</v>
      </c>
      <c r="D30" s="158"/>
      <c r="E30" s="159">
        <v>15.32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148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172</v>
      </c>
      <c r="D31" s="158"/>
      <c r="E31" s="159">
        <v>2.1500000000000004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148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173</v>
      </c>
      <c r="D32" s="158"/>
      <c r="E32" s="159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148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5" t="s">
        <v>174</v>
      </c>
      <c r="D33" s="158"/>
      <c r="E33" s="159">
        <v>0.23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148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175</v>
      </c>
      <c r="D34" s="158"/>
      <c r="E34" s="159">
        <v>0.78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148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152</v>
      </c>
      <c r="D35" s="158"/>
      <c r="E35" s="159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148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5" t="s">
        <v>176</v>
      </c>
      <c r="D36" s="158"/>
      <c r="E36" s="159">
        <v>-2.1199999999999997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148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5" t="s">
        <v>177</v>
      </c>
      <c r="D37" s="158"/>
      <c r="E37" s="159">
        <v>-1.7799999999999998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148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178</v>
      </c>
      <c r="D38" s="158"/>
      <c r="E38" s="159">
        <v>-3.36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148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5" t="s">
        <v>179</v>
      </c>
      <c r="D39" s="158"/>
      <c r="E39" s="159">
        <v>-2.1999999999999997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148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180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148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181</v>
      </c>
      <c r="D41" s="158"/>
      <c r="E41" s="159">
        <v>40.190000000000005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148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182</v>
      </c>
      <c r="D42" s="158"/>
      <c r="E42" s="159">
        <v>23.220000000000002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148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5" t="s">
        <v>173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148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183</v>
      </c>
      <c r="D44" s="158"/>
      <c r="E44" s="159">
        <v>0.35000000000000003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148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184</v>
      </c>
      <c r="D45" s="158"/>
      <c r="E45" s="159">
        <v>0.76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148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152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148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185</v>
      </c>
      <c r="D47" s="158"/>
      <c r="E47" s="159">
        <v>-1.89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148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5" t="s">
        <v>186</v>
      </c>
      <c r="D48" s="158"/>
      <c r="E48" s="159">
        <v>-3.3299999999999996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148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187</v>
      </c>
      <c r="D49" s="158"/>
      <c r="E49" s="159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148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188</v>
      </c>
      <c r="D50" s="158"/>
      <c r="E50" s="159">
        <v>13.64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148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181</v>
      </c>
      <c r="D51" s="158"/>
      <c r="E51" s="159">
        <v>40.190000000000005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148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173</v>
      </c>
      <c r="D52" s="158"/>
      <c r="E52" s="159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148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189</v>
      </c>
      <c r="D53" s="158"/>
      <c r="E53" s="159">
        <v>0.23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148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190</v>
      </c>
      <c r="D54" s="158"/>
      <c r="E54" s="159">
        <v>0.77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148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5" t="s">
        <v>152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148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185</v>
      </c>
      <c r="D56" s="158"/>
      <c r="E56" s="159">
        <v>-1.89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148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5" t="s">
        <v>191</v>
      </c>
      <c r="D57" s="158"/>
      <c r="E57" s="159">
        <v>-2.17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148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67">
        <v>5</v>
      </c>
      <c r="B58" s="168" t="s">
        <v>192</v>
      </c>
      <c r="C58" s="184" t="s">
        <v>193</v>
      </c>
      <c r="D58" s="169" t="s">
        <v>143</v>
      </c>
      <c r="E58" s="170">
        <v>2.1240000000000001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15</v>
      </c>
      <c r="M58" s="172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2" t="s">
        <v>667</v>
      </c>
      <c r="S58" s="172" t="s">
        <v>144</v>
      </c>
      <c r="T58" s="173" t="s">
        <v>145</v>
      </c>
      <c r="U58" s="157">
        <v>0.24845</v>
      </c>
      <c r="V58" s="157">
        <f>ROUND(E58*U58,2)</f>
        <v>0.53</v>
      </c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146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240" t="s">
        <v>162</v>
      </c>
      <c r="D59" s="241"/>
      <c r="E59" s="241"/>
      <c r="F59" s="241"/>
      <c r="G59" s="241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163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194</v>
      </c>
      <c r="D60" s="158"/>
      <c r="E60" s="159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148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195</v>
      </c>
      <c r="D61" s="158"/>
      <c r="E61" s="159">
        <v>2.12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148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161" t="s">
        <v>139</v>
      </c>
      <c r="B62" s="162" t="s">
        <v>61</v>
      </c>
      <c r="C62" s="183" t="s">
        <v>62</v>
      </c>
      <c r="D62" s="163"/>
      <c r="E62" s="164"/>
      <c r="F62" s="165"/>
      <c r="G62" s="165">
        <f>SUMIF(AG63:AG69,"&lt;&gt;NOR",G63:G69)</f>
        <v>0</v>
      </c>
      <c r="H62" s="165"/>
      <c r="I62" s="165">
        <f>SUM(I63:I69)</f>
        <v>0</v>
      </c>
      <c r="J62" s="165"/>
      <c r="K62" s="165">
        <f>SUM(K63:K69)</f>
        <v>0</v>
      </c>
      <c r="L62" s="165"/>
      <c r="M62" s="165">
        <f>SUM(M63:M69)</f>
        <v>0</v>
      </c>
      <c r="N62" s="165"/>
      <c r="O62" s="165">
        <f>SUM(O63:O69)</f>
        <v>0</v>
      </c>
      <c r="P62" s="165"/>
      <c r="Q62" s="165">
        <f>SUM(Q63:Q69)</f>
        <v>0</v>
      </c>
      <c r="R62" s="165"/>
      <c r="S62" s="165"/>
      <c r="T62" s="166"/>
      <c r="U62" s="160"/>
      <c r="V62" s="160">
        <f>SUM(V63:V69)</f>
        <v>2.1</v>
      </c>
      <c r="W62" s="160"/>
      <c r="AG62" t="s">
        <v>140</v>
      </c>
    </row>
    <row r="63" spans="1:60" outlineLevel="1" x14ac:dyDescent="0.2">
      <c r="A63" s="167">
        <v>6</v>
      </c>
      <c r="B63" s="168" t="s">
        <v>196</v>
      </c>
      <c r="C63" s="184" t="s">
        <v>197</v>
      </c>
      <c r="D63" s="169" t="s">
        <v>198</v>
      </c>
      <c r="E63" s="170">
        <v>1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15</v>
      </c>
      <c r="M63" s="172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2" t="s">
        <v>667</v>
      </c>
      <c r="S63" s="172" t="s">
        <v>144</v>
      </c>
      <c r="T63" s="173" t="s">
        <v>145</v>
      </c>
      <c r="U63" s="157">
        <v>2.0970000000000004</v>
      </c>
      <c r="V63" s="157">
        <f>ROUND(E63*U63,2)</f>
        <v>2.1</v>
      </c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146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240" t="s">
        <v>162</v>
      </c>
      <c r="D64" s="241"/>
      <c r="E64" s="241"/>
      <c r="F64" s="241"/>
      <c r="G64" s="241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163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199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148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200</v>
      </c>
      <c r="D66" s="158"/>
      <c r="E66" s="159">
        <v>1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148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67">
        <v>7</v>
      </c>
      <c r="B67" s="168" t="s">
        <v>201</v>
      </c>
      <c r="C67" s="184" t="s">
        <v>202</v>
      </c>
      <c r="D67" s="169" t="s">
        <v>198</v>
      </c>
      <c r="E67" s="170">
        <v>1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15</v>
      </c>
      <c r="M67" s="172">
        <f>G67*(1+L67/100)</f>
        <v>0</v>
      </c>
      <c r="N67" s="172">
        <v>0</v>
      </c>
      <c r="O67" s="172">
        <f>ROUND(E67*N67,2)</f>
        <v>0</v>
      </c>
      <c r="P67" s="172">
        <v>0</v>
      </c>
      <c r="Q67" s="172">
        <f>ROUND(E67*P67,2)</f>
        <v>0</v>
      </c>
      <c r="R67" s="172" t="s">
        <v>668</v>
      </c>
      <c r="S67" s="172" t="s">
        <v>144</v>
      </c>
      <c r="T67" s="173" t="s">
        <v>145</v>
      </c>
      <c r="U67" s="157">
        <v>0</v>
      </c>
      <c r="V67" s="157">
        <f>ROUND(E67*U67,2)</f>
        <v>0</v>
      </c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203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5" t="s">
        <v>199</v>
      </c>
      <c r="D68" s="158"/>
      <c r="E68" s="159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148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200</v>
      </c>
      <c r="D69" s="158"/>
      <c r="E69" s="159">
        <v>1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148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161" t="s">
        <v>139</v>
      </c>
      <c r="B70" s="162" t="s">
        <v>63</v>
      </c>
      <c r="C70" s="183" t="s">
        <v>64</v>
      </c>
      <c r="D70" s="163"/>
      <c r="E70" s="164"/>
      <c r="F70" s="165"/>
      <c r="G70" s="165">
        <f>SUMIF(AG71:AG82,"&lt;&gt;NOR",G71:G82)</f>
        <v>0</v>
      </c>
      <c r="H70" s="165"/>
      <c r="I70" s="165">
        <f>SUM(I71:I82)</f>
        <v>0</v>
      </c>
      <c r="J70" s="165"/>
      <c r="K70" s="165">
        <f>SUM(K71:K82)</f>
        <v>0</v>
      </c>
      <c r="L70" s="165"/>
      <c r="M70" s="165">
        <f>SUM(M71:M82)</f>
        <v>0</v>
      </c>
      <c r="N70" s="165"/>
      <c r="O70" s="165">
        <f>SUM(O71:O82)</f>
        <v>0</v>
      </c>
      <c r="P70" s="165"/>
      <c r="Q70" s="165">
        <f>SUM(Q71:Q82)</f>
        <v>0</v>
      </c>
      <c r="R70" s="165"/>
      <c r="S70" s="165"/>
      <c r="T70" s="166"/>
      <c r="U70" s="160"/>
      <c r="V70" s="160">
        <f>SUM(V71:V82)</f>
        <v>15.559999999999999</v>
      </c>
      <c r="W70" s="160"/>
      <c r="AG70" t="s">
        <v>140</v>
      </c>
    </row>
    <row r="71" spans="1:60" ht="56.25" outlineLevel="1" x14ac:dyDescent="0.2">
      <c r="A71" s="167">
        <v>8</v>
      </c>
      <c r="B71" s="168" t="s">
        <v>204</v>
      </c>
      <c r="C71" s="184" t="s">
        <v>205</v>
      </c>
      <c r="D71" s="169" t="s">
        <v>143</v>
      </c>
      <c r="E71" s="170">
        <v>43.1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15</v>
      </c>
      <c r="M71" s="172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2" t="s">
        <v>666</v>
      </c>
      <c r="S71" s="172" t="s">
        <v>144</v>
      </c>
      <c r="T71" s="173" t="s">
        <v>145</v>
      </c>
      <c r="U71" s="157">
        <v>0.30800000000000005</v>
      </c>
      <c r="V71" s="157">
        <f>ROUND(E71*U71,2)</f>
        <v>13.27</v>
      </c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146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55"/>
      <c r="B72" s="156"/>
      <c r="C72" s="240" t="s">
        <v>206</v>
      </c>
      <c r="D72" s="241"/>
      <c r="E72" s="241"/>
      <c r="F72" s="241"/>
      <c r="G72" s="241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163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74" t="str">
        <f>C72</f>
        <v>zárubněmi, umytí a vyčištění jiných zasklených a natíraných ploch a zařizovacích předmětů před předáním do užívání světlá výška podlaží do 4 m</v>
      </c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156</v>
      </c>
      <c r="D73" s="158"/>
      <c r="E73" s="159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148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5" t="s">
        <v>165</v>
      </c>
      <c r="D74" s="158"/>
      <c r="E74" s="159">
        <v>43.1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48"/>
      <c r="Y74" s="148"/>
      <c r="Z74" s="148"/>
      <c r="AA74" s="148"/>
      <c r="AB74" s="148"/>
      <c r="AC74" s="148"/>
      <c r="AD74" s="148"/>
      <c r="AE74" s="148"/>
      <c r="AF74" s="148"/>
      <c r="AG74" s="148" t="s">
        <v>148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67">
        <v>9</v>
      </c>
      <c r="B75" s="168" t="s">
        <v>207</v>
      </c>
      <c r="C75" s="184" t="s">
        <v>208</v>
      </c>
      <c r="D75" s="169" t="s">
        <v>143</v>
      </c>
      <c r="E75" s="170">
        <v>7.7056000000000004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15</v>
      </c>
      <c r="M75" s="172">
        <f>G75*(1+L75/100)</f>
        <v>0</v>
      </c>
      <c r="N75" s="172">
        <v>0</v>
      </c>
      <c r="O75" s="172">
        <f>ROUND(E75*N75,2)</f>
        <v>0</v>
      </c>
      <c r="P75" s="172">
        <v>0</v>
      </c>
      <c r="Q75" s="172">
        <f>ROUND(E75*P75,2)</f>
        <v>0</v>
      </c>
      <c r="R75" s="172" t="s">
        <v>667</v>
      </c>
      <c r="S75" s="172" t="s">
        <v>144</v>
      </c>
      <c r="T75" s="173" t="s">
        <v>145</v>
      </c>
      <c r="U75" s="157">
        <v>0.13</v>
      </c>
      <c r="V75" s="157">
        <f>ROUND(E75*U75,2)</f>
        <v>1</v>
      </c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146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156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148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157</v>
      </c>
      <c r="D77" s="158"/>
      <c r="E77" s="159">
        <v>2.1700000000000004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48"/>
      <c r="Y77" s="148"/>
      <c r="Z77" s="148"/>
      <c r="AA77" s="148"/>
      <c r="AB77" s="148"/>
      <c r="AC77" s="148"/>
      <c r="AD77" s="148"/>
      <c r="AE77" s="148"/>
      <c r="AF77" s="148"/>
      <c r="AG77" s="148" t="s">
        <v>148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158</v>
      </c>
      <c r="D78" s="158"/>
      <c r="E78" s="159">
        <v>3.33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/>
      <c r="AG78" s="148" t="s">
        <v>148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159</v>
      </c>
      <c r="D79" s="158"/>
      <c r="E79" s="159">
        <v>2.2000000000000002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48"/>
      <c r="Y79" s="148"/>
      <c r="Z79" s="148"/>
      <c r="AA79" s="148"/>
      <c r="AB79" s="148"/>
      <c r="AC79" s="148"/>
      <c r="AD79" s="148"/>
      <c r="AE79" s="148"/>
      <c r="AF79" s="148"/>
      <c r="AG79" s="148" t="s">
        <v>148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67">
        <v>10</v>
      </c>
      <c r="B80" s="168" t="s">
        <v>209</v>
      </c>
      <c r="C80" s="184" t="s">
        <v>210</v>
      </c>
      <c r="D80" s="169" t="s">
        <v>143</v>
      </c>
      <c r="E80" s="170">
        <v>86.2</v>
      </c>
      <c r="F80" s="171"/>
      <c r="G80" s="172">
        <f>ROUND(E80*F80,2)</f>
        <v>0</v>
      </c>
      <c r="H80" s="171"/>
      <c r="I80" s="172">
        <f>ROUND(E80*H80,2)</f>
        <v>0</v>
      </c>
      <c r="J80" s="171"/>
      <c r="K80" s="172">
        <f>ROUND(E80*J80,2)</f>
        <v>0</v>
      </c>
      <c r="L80" s="172">
        <v>15</v>
      </c>
      <c r="M80" s="172">
        <f>G80*(1+L80/100)</f>
        <v>0</v>
      </c>
      <c r="N80" s="172">
        <v>0</v>
      </c>
      <c r="O80" s="172">
        <f>ROUND(E80*N80,2)</f>
        <v>0</v>
      </c>
      <c r="P80" s="172">
        <v>0</v>
      </c>
      <c r="Q80" s="172">
        <f>ROUND(E80*P80,2)</f>
        <v>0</v>
      </c>
      <c r="R80" s="172" t="s">
        <v>667</v>
      </c>
      <c r="S80" s="172" t="s">
        <v>144</v>
      </c>
      <c r="T80" s="173" t="s">
        <v>145</v>
      </c>
      <c r="U80" s="157">
        <v>1.5000000000000001E-2</v>
      </c>
      <c r="V80" s="157">
        <f>ROUND(E80*U80,2)</f>
        <v>1.29</v>
      </c>
      <c r="W80" s="157"/>
      <c r="X80" s="148"/>
      <c r="Y80" s="148"/>
      <c r="Z80" s="148"/>
      <c r="AA80" s="148"/>
      <c r="AB80" s="148"/>
      <c r="AC80" s="148"/>
      <c r="AD80" s="148"/>
      <c r="AE80" s="148"/>
      <c r="AF80" s="148"/>
      <c r="AG80" s="148" t="s">
        <v>146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5" t="s">
        <v>156</v>
      </c>
      <c r="D81" s="158"/>
      <c r="E81" s="159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48"/>
      <c r="Y81" s="148"/>
      <c r="Z81" s="148"/>
      <c r="AA81" s="148"/>
      <c r="AB81" s="148"/>
      <c r="AC81" s="148"/>
      <c r="AD81" s="148"/>
      <c r="AE81" s="148"/>
      <c r="AF81" s="148"/>
      <c r="AG81" s="148" t="s">
        <v>148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5" t="s">
        <v>211</v>
      </c>
      <c r="D82" s="158"/>
      <c r="E82" s="159">
        <v>86.2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48"/>
      <c r="Y82" s="148"/>
      <c r="Z82" s="148"/>
      <c r="AA82" s="148"/>
      <c r="AB82" s="148"/>
      <c r="AC82" s="148"/>
      <c r="AD82" s="148"/>
      <c r="AE82" s="148"/>
      <c r="AF82" s="148"/>
      <c r="AG82" s="148" t="s">
        <v>148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61" t="s">
        <v>139</v>
      </c>
      <c r="B83" s="162" t="s">
        <v>65</v>
      </c>
      <c r="C83" s="183" t="s">
        <v>66</v>
      </c>
      <c r="D83" s="163"/>
      <c r="E83" s="164"/>
      <c r="F83" s="165"/>
      <c r="G83" s="165">
        <f>SUMIF(AG84:AG100,"&lt;&gt;NOR",G84:G100)</f>
        <v>0</v>
      </c>
      <c r="H83" s="165"/>
      <c r="I83" s="165">
        <f>SUM(I84:I100)</f>
        <v>0</v>
      </c>
      <c r="J83" s="165"/>
      <c r="K83" s="165">
        <f>SUM(K84:K100)</f>
        <v>0</v>
      </c>
      <c r="L83" s="165"/>
      <c r="M83" s="165">
        <f>SUM(M84:M100)</f>
        <v>0</v>
      </c>
      <c r="N83" s="165"/>
      <c r="O83" s="165">
        <f>SUM(O84:O100)</f>
        <v>0</v>
      </c>
      <c r="P83" s="165"/>
      <c r="Q83" s="165">
        <f>SUM(Q84:Q100)</f>
        <v>0</v>
      </c>
      <c r="R83" s="165"/>
      <c r="S83" s="165"/>
      <c r="T83" s="166"/>
      <c r="U83" s="160"/>
      <c r="V83" s="160">
        <f>SUM(V84:V100)</f>
        <v>27.509999999999998</v>
      </c>
      <c r="W83" s="160"/>
      <c r="AG83" t="s">
        <v>140</v>
      </c>
    </row>
    <row r="84" spans="1:60" outlineLevel="1" x14ac:dyDescent="0.2">
      <c r="A84" s="167">
        <v>11</v>
      </c>
      <c r="B84" s="168" t="s">
        <v>212</v>
      </c>
      <c r="C84" s="184" t="s">
        <v>213</v>
      </c>
      <c r="D84" s="169" t="s">
        <v>198</v>
      </c>
      <c r="E84" s="170">
        <v>1</v>
      </c>
      <c r="F84" s="171"/>
      <c r="G84" s="172">
        <f>ROUND(E84*F84,2)</f>
        <v>0</v>
      </c>
      <c r="H84" s="171"/>
      <c r="I84" s="172">
        <f>ROUND(E84*H84,2)</f>
        <v>0</v>
      </c>
      <c r="J84" s="171"/>
      <c r="K84" s="172">
        <f>ROUND(E84*J84,2)</f>
        <v>0</v>
      </c>
      <c r="L84" s="172">
        <v>15</v>
      </c>
      <c r="M84" s="172">
        <f>G84*(1+L84/100)</f>
        <v>0</v>
      </c>
      <c r="N84" s="172">
        <v>0</v>
      </c>
      <c r="O84" s="172">
        <f>ROUND(E84*N84,2)</f>
        <v>0</v>
      </c>
      <c r="P84" s="172">
        <v>0</v>
      </c>
      <c r="Q84" s="172">
        <f>ROUND(E84*P84,2)</f>
        <v>0</v>
      </c>
      <c r="R84" s="172" t="s">
        <v>669</v>
      </c>
      <c r="S84" s="172" t="s">
        <v>144</v>
      </c>
      <c r="T84" s="173" t="s">
        <v>145</v>
      </c>
      <c r="U84" s="157">
        <v>0.05</v>
      </c>
      <c r="V84" s="157">
        <f>ROUND(E84*U84,2)</f>
        <v>0.05</v>
      </c>
      <c r="W84" s="157"/>
      <c r="X84" s="148"/>
      <c r="Y84" s="148"/>
      <c r="Z84" s="148"/>
      <c r="AA84" s="148"/>
      <c r="AB84" s="148"/>
      <c r="AC84" s="148"/>
      <c r="AD84" s="148"/>
      <c r="AE84" s="148"/>
      <c r="AF84" s="148"/>
      <c r="AG84" s="148" t="s">
        <v>146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85" t="s">
        <v>214</v>
      </c>
      <c r="D85" s="158"/>
      <c r="E85" s="159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48"/>
      <c r="Y85" s="148"/>
      <c r="Z85" s="148"/>
      <c r="AA85" s="148"/>
      <c r="AB85" s="148"/>
      <c r="AC85" s="148"/>
      <c r="AD85" s="148"/>
      <c r="AE85" s="148"/>
      <c r="AF85" s="148"/>
      <c r="AG85" s="148" t="s">
        <v>148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5" t="s">
        <v>200</v>
      </c>
      <c r="D86" s="158"/>
      <c r="E86" s="159">
        <v>1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/>
      <c r="AG86" s="148" t="s">
        <v>148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33.75" outlineLevel="1" x14ac:dyDescent="0.2">
      <c r="A87" s="167">
        <v>12</v>
      </c>
      <c r="B87" s="168" t="s">
        <v>215</v>
      </c>
      <c r="C87" s="184" t="s">
        <v>216</v>
      </c>
      <c r="D87" s="169" t="s">
        <v>143</v>
      </c>
      <c r="E87" s="170">
        <v>1.782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15</v>
      </c>
      <c r="M87" s="172">
        <f>G87*(1+L87/100)</f>
        <v>0</v>
      </c>
      <c r="N87" s="172">
        <v>0</v>
      </c>
      <c r="O87" s="172">
        <f>ROUND(E87*N87,2)</f>
        <v>0</v>
      </c>
      <c r="P87" s="172">
        <v>0</v>
      </c>
      <c r="Q87" s="172">
        <f>ROUND(E87*P87,2)</f>
        <v>0</v>
      </c>
      <c r="R87" s="172" t="s">
        <v>669</v>
      </c>
      <c r="S87" s="172" t="s">
        <v>144</v>
      </c>
      <c r="T87" s="173" t="s">
        <v>145</v>
      </c>
      <c r="U87" s="157">
        <v>0.93900000000000006</v>
      </c>
      <c r="V87" s="157">
        <f>ROUND(E87*U87,2)</f>
        <v>1.67</v>
      </c>
      <c r="W87" s="157"/>
      <c r="X87" s="148"/>
      <c r="Y87" s="148"/>
      <c r="Z87" s="148"/>
      <c r="AA87" s="148"/>
      <c r="AB87" s="148"/>
      <c r="AC87" s="148"/>
      <c r="AD87" s="148"/>
      <c r="AE87" s="148"/>
      <c r="AF87" s="148"/>
      <c r="AG87" s="148" t="s">
        <v>146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5" t="s">
        <v>214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48"/>
      <c r="Y88" s="148"/>
      <c r="Z88" s="148"/>
      <c r="AA88" s="148"/>
      <c r="AB88" s="148"/>
      <c r="AC88" s="148"/>
      <c r="AD88" s="148"/>
      <c r="AE88" s="148"/>
      <c r="AF88" s="148"/>
      <c r="AG88" s="148" t="s">
        <v>148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5" t="s">
        <v>217</v>
      </c>
      <c r="D89" s="158"/>
      <c r="E89" s="159">
        <v>1.78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48"/>
      <c r="Y89" s="148"/>
      <c r="Z89" s="148"/>
      <c r="AA89" s="148"/>
      <c r="AB89" s="148"/>
      <c r="AC89" s="148"/>
      <c r="AD89" s="148"/>
      <c r="AE89" s="148"/>
      <c r="AF89" s="148"/>
      <c r="AG89" s="148" t="s">
        <v>148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67">
        <v>13</v>
      </c>
      <c r="B90" s="168" t="s">
        <v>218</v>
      </c>
      <c r="C90" s="184" t="s">
        <v>219</v>
      </c>
      <c r="D90" s="169" t="s">
        <v>220</v>
      </c>
      <c r="E90" s="170">
        <v>34.5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15</v>
      </c>
      <c r="M90" s="172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2" t="s">
        <v>669</v>
      </c>
      <c r="S90" s="172" t="s">
        <v>144</v>
      </c>
      <c r="T90" s="173" t="s">
        <v>145</v>
      </c>
      <c r="U90" s="157">
        <v>0.72900000000000009</v>
      </c>
      <c r="V90" s="157">
        <f>ROUND(E90*U90,2)</f>
        <v>25.15</v>
      </c>
      <c r="W90" s="157"/>
      <c r="X90" s="148"/>
      <c r="Y90" s="148"/>
      <c r="Z90" s="148"/>
      <c r="AA90" s="148"/>
      <c r="AB90" s="148"/>
      <c r="AC90" s="148"/>
      <c r="AD90" s="148"/>
      <c r="AE90" s="148"/>
      <c r="AF90" s="148"/>
      <c r="AG90" s="148" t="s">
        <v>146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240" t="s">
        <v>221</v>
      </c>
      <c r="D91" s="241"/>
      <c r="E91" s="241"/>
      <c r="F91" s="241"/>
      <c r="G91" s="241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48"/>
      <c r="Y91" s="148"/>
      <c r="Z91" s="148"/>
      <c r="AA91" s="148"/>
      <c r="AB91" s="148"/>
      <c r="AC91" s="148"/>
      <c r="AD91" s="148"/>
      <c r="AE91" s="148"/>
      <c r="AF91" s="148"/>
      <c r="AG91" s="148" t="s">
        <v>163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222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48"/>
      <c r="Y92" s="148"/>
      <c r="Z92" s="148"/>
      <c r="AA92" s="148"/>
      <c r="AB92" s="148"/>
      <c r="AC92" s="148"/>
      <c r="AD92" s="148"/>
      <c r="AE92" s="148"/>
      <c r="AF92" s="148"/>
      <c r="AG92" s="148" t="s">
        <v>148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5" t="s">
        <v>57</v>
      </c>
      <c r="D93" s="158"/>
      <c r="E93" s="159">
        <v>3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48"/>
      <c r="Y93" s="148"/>
      <c r="Z93" s="148"/>
      <c r="AA93" s="148"/>
      <c r="AB93" s="148"/>
      <c r="AC93" s="148"/>
      <c r="AD93" s="148"/>
      <c r="AE93" s="148"/>
      <c r="AF93" s="148"/>
      <c r="AG93" s="148" t="s">
        <v>148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5" t="s">
        <v>223</v>
      </c>
      <c r="D94" s="158"/>
      <c r="E94" s="159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48"/>
      <c r="Y94" s="148"/>
      <c r="Z94" s="148"/>
      <c r="AA94" s="148"/>
      <c r="AB94" s="148"/>
      <c r="AC94" s="148"/>
      <c r="AD94" s="148"/>
      <c r="AE94" s="148"/>
      <c r="AF94" s="148"/>
      <c r="AG94" s="148" t="s">
        <v>148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224</v>
      </c>
      <c r="D95" s="158"/>
      <c r="E95" s="159">
        <v>3.5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48"/>
      <c r="Y95" s="148"/>
      <c r="Z95" s="148"/>
      <c r="AA95" s="148"/>
      <c r="AB95" s="148"/>
      <c r="AC95" s="148"/>
      <c r="AD95" s="148"/>
      <c r="AE95" s="148"/>
      <c r="AF95" s="148"/>
      <c r="AG95" s="148" t="s">
        <v>148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5" t="s">
        <v>225</v>
      </c>
      <c r="D96" s="158"/>
      <c r="E96" s="159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48"/>
      <c r="Y96" s="148"/>
      <c r="Z96" s="148"/>
      <c r="AA96" s="148"/>
      <c r="AB96" s="148"/>
      <c r="AC96" s="148"/>
      <c r="AD96" s="148"/>
      <c r="AE96" s="148"/>
      <c r="AF96" s="148"/>
      <c r="AG96" s="148" t="s">
        <v>148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226</v>
      </c>
      <c r="D97" s="158"/>
      <c r="E97" s="159">
        <v>28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48"/>
      <c r="Y97" s="148"/>
      <c r="Z97" s="148"/>
      <c r="AA97" s="148"/>
      <c r="AB97" s="148"/>
      <c r="AC97" s="148"/>
      <c r="AD97" s="148"/>
      <c r="AE97" s="148"/>
      <c r="AF97" s="148"/>
      <c r="AG97" s="148" t="s">
        <v>148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67">
        <v>14</v>
      </c>
      <c r="B98" s="168" t="s">
        <v>227</v>
      </c>
      <c r="C98" s="184" t="s">
        <v>228</v>
      </c>
      <c r="D98" s="169" t="s">
        <v>143</v>
      </c>
      <c r="E98" s="170">
        <v>2.1240000000000001</v>
      </c>
      <c r="F98" s="171"/>
      <c r="G98" s="172">
        <f>ROUND(E98*F98,2)</f>
        <v>0</v>
      </c>
      <c r="H98" s="171"/>
      <c r="I98" s="172">
        <f>ROUND(E98*H98,2)</f>
        <v>0</v>
      </c>
      <c r="J98" s="171"/>
      <c r="K98" s="172">
        <f>ROUND(E98*J98,2)</f>
        <v>0</v>
      </c>
      <c r="L98" s="172">
        <v>15</v>
      </c>
      <c r="M98" s="172">
        <f>G98*(1+L98/100)</f>
        <v>0</v>
      </c>
      <c r="N98" s="172">
        <v>0</v>
      </c>
      <c r="O98" s="172">
        <f>ROUND(E98*N98,2)</f>
        <v>0</v>
      </c>
      <c r="P98" s="172">
        <v>0</v>
      </c>
      <c r="Q98" s="172">
        <f>ROUND(E98*P98,2)</f>
        <v>0</v>
      </c>
      <c r="R98" s="172" t="s">
        <v>669</v>
      </c>
      <c r="S98" s="172" t="s">
        <v>144</v>
      </c>
      <c r="T98" s="173" t="s">
        <v>145</v>
      </c>
      <c r="U98" s="157">
        <v>0.30000000000000004</v>
      </c>
      <c r="V98" s="157">
        <f>ROUND(E98*U98,2)</f>
        <v>0.64</v>
      </c>
      <c r="W98" s="157"/>
      <c r="X98" s="148"/>
      <c r="Y98" s="148"/>
      <c r="Z98" s="148"/>
      <c r="AA98" s="148"/>
      <c r="AB98" s="148"/>
      <c r="AC98" s="148"/>
      <c r="AD98" s="148"/>
      <c r="AE98" s="148"/>
      <c r="AF98" s="148"/>
      <c r="AG98" s="148" t="s">
        <v>146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194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48"/>
      <c r="Y99" s="148"/>
      <c r="Z99" s="148"/>
      <c r="AA99" s="148"/>
      <c r="AB99" s="148"/>
      <c r="AC99" s="148"/>
      <c r="AD99" s="148"/>
      <c r="AE99" s="148"/>
      <c r="AF99" s="148"/>
      <c r="AG99" s="148" t="s">
        <v>148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5" t="s">
        <v>195</v>
      </c>
      <c r="D100" s="158"/>
      <c r="E100" s="159">
        <v>2.12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148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x14ac:dyDescent="0.2">
      <c r="A101" s="161" t="s">
        <v>139</v>
      </c>
      <c r="B101" s="162" t="s">
        <v>67</v>
      </c>
      <c r="C101" s="183" t="s">
        <v>68</v>
      </c>
      <c r="D101" s="163"/>
      <c r="E101" s="164"/>
      <c r="F101" s="165"/>
      <c r="G101" s="165">
        <f>SUMIF(AG102:AG104,"&lt;&gt;NOR",G102:G104)</f>
        <v>0</v>
      </c>
      <c r="H101" s="165"/>
      <c r="I101" s="165">
        <f>SUM(I102:I104)</f>
        <v>0</v>
      </c>
      <c r="J101" s="165"/>
      <c r="K101" s="165">
        <f>SUM(K102:K104)</f>
        <v>0</v>
      </c>
      <c r="L101" s="165"/>
      <c r="M101" s="165">
        <f>SUM(M102:M104)</f>
        <v>0</v>
      </c>
      <c r="N101" s="165"/>
      <c r="O101" s="165">
        <f>SUM(O102:O104)</f>
        <v>0</v>
      </c>
      <c r="P101" s="165"/>
      <c r="Q101" s="165">
        <f>SUM(Q102:Q104)</f>
        <v>0</v>
      </c>
      <c r="R101" s="165"/>
      <c r="S101" s="165"/>
      <c r="T101" s="166"/>
      <c r="U101" s="160"/>
      <c r="V101" s="160">
        <f>SUM(V102:V104)</f>
        <v>0.63</v>
      </c>
      <c r="W101" s="160"/>
      <c r="AG101" t="s">
        <v>140</v>
      </c>
    </row>
    <row r="102" spans="1:60" outlineLevel="1" x14ac:dyDescent="0.2">
      <c r="A102" s="167">
        <v>15</v>
      </c>
      <c r="B102" s="168" t="s">
        <v>229</v>
      </c>
      <c r="C102" s="184" t="s">
        <v>230</v>
      </c>
      <c r="D102" s="169" t="s">
        <v>231</v>
      </c>
      <c r="E102" s="170">
        <v>2.0015900000000002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15</v>
      </c>
      <c r="M102" s="172">
        <f>G102*(1+L102/100)</f>
        <v>0</v>
      </c>
      <c r="N102" s="172">
        <v>0</v>
      </c>
      <c r="O102" s="172">
        <f>ROUND(E102*N102,2)</f>
        <v>0</v>
      </c>
      <c r="P102" s="172">
        <v>0</v>
      </c>
      <c r="Q102" s="172">
        <f>ROUND(E102*P102,2)</f>
        <v>0</v>
      </c>
      <c r="R102" s="172" t="s">
        <v>666</v>
      </c>
      <c r="S102" s="172" t="s">
        <v>144</v>
      </c>
      <c r="T102" s="173" t="s">
        <v>145</v>
      </c>
      <c r="U102" s="157">
        <v>0.317</v>
      </c>
      <c r="V102" s="157">
        <f>ROUND(E102*U102,2)</f>
        <v>0.63</v>
      </c>
      <c r="W102" s="157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146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5" t="s">
        <v>232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148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5" t="s">
        <v>233</v>
      </c>
      <c r="D104" s="158"/>
      <c r="E104" s="159">
        <v>2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148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x14ac:dyDescent="0.2">
      <c r="A105" s="161" t="s">
        <v>139</v>
      </c>
      <c r="B105" s="162" t="s">
        <v>69</v>
      </c>
      <c r="C105" s="183" t="s">
        <v>70</v>
      </c>
      <c r="D105" s="163"/>
      <c r="E105" s="164"/>
      <c r="F105" s="165"/>
      <c r="G105" s="165">
        <f>SUMIF(AG106:AG113,"&lt;&gt;NOR",G106:G113)</f>
        <v>0</v>
      </c>
      <c r="H105" s="165"/>
      <c r="I105" s="165">
        <f>SUM(I106:I113)</f>
        <v>0</v>
      </c>
      <c r="J105" s="165"/>
      <c r="K105" s="165">
        <f>SUM(K106:K113)</f>
        <v>0</v>
      </c>
      <c r="L105" s="165"/>
      <c r="M105" s="165">
        <f>SUM(M106:M113)</f>
        <v>0</v>
      </c>
      <c r="N105" s="165"/>
      <c r="O105" s="165">
        <f>SUM(O106:O113)</f>
        <v>0</v>
      </c>
      <c r="P105" s="165"/>
      <c r="Q105" s="165">
        <f>SUM(Q106:Q113)</f>
        <v>0</v>
      </c>
      <c r="R105" s="165"/>
      <c r="S105" s="165"/>
      <c r="T105" s="166"/>
      <c r="U105" s="160"/>
      <c r="V105" s="160">
        <f>SUM(V106:V113)</f>
        <v>2.2599999999999998</v>
      </c>
      <c r="W105" s="160"/>
      <c r="AG105" t="s">
        <v>140</v>
      </c>
    </row>
    <row r="106" spans="1:60" outlineLevel="1" x14ac:dyDescent="0.2">
      <c r="A106" s="167">
        <v>16</v>
      </c>
      <c r="B106" s="168" t="s">
        <v>234</v>
      </c>
      <c r="C106" s="184" t="s">
        <v>235</v>
      </c>
      <c r="D106" s="169" t="s">
        <v>143</v>
      </c>
      <c r="E106" s="170">
        <v>5.8800000000000008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15</v>
      </c>
      <c r="M106" s="172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2" t="s">
        <v>670</v>
      </c>
      <c r="S106" s="172" t="s">
        <v>144</v>
      </c>
      <c r="T106" s="173" t="s">
        <v>145</v>
      </c>
      <c r="U106" s="157">
        <v>0.38500000000000001</v>
      </c>
      <c r="V106" s="157">
        <f>ROUND(E106*U106,2)</f>
        <v>2.2599999999999998</v>
      </c>
      <c r="W106" s="157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146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240" t="s">
        <v>236</v>
      </c>
      <c r="D107" s="241"/>
      <c r="E107" s="241"/>
      <c r="F107" s="241"/>
      <c r="G107" s="241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163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5" t="s">
        <v>237</v>
      </c>
      <c r="D108" s="158"/>
      <c r="E108" s="159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148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5" t="s">
        <v>238</v>
      </c>
      <c r="D109" s="158"/>
      <c r="E109" s="159">
        <v>1.9800000000000002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148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5" t="s">
        <v>238</v>
      </c>
      <c r="D110" s="158"/>
      <c r="E110" s="159">
        <v>1.9800000000000002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148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5" t="s">
        <v>239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148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5" t="s">
        <v>240</v>
      </c>
      <c r="D112" s="158"/>
      <c r="E112" s="159">
        <v>1.9200000000000002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148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5">
        <v>17</v>
      </c>
      <c r="B113" s="176" t="s">
        <v>241</v>
      </c>
      <c r="C113" s="186" t="s">
        <v>242</v>
      </c>
      <c r="D113" s="177" t="s">
        <v>0</v>
      </c>
      <c r="E113" s="178">
        <v>31.281600000000001</v>
      </c>
      <c r="F113" s="179"/>
      <c r="G113" s="180">
        <f>ROUND(E113*F113,2)</f>
        <v>0</v>
      </c>
      <c r="H113" s="179"/>
      <c r="I113" s="180">
        <f>ROUND(E113*H113,2)</f>
        <v>0</v>
      </c>
      <c r="J113" s="179"/>
      <c r="K113" s="180">
        <f>ROUND(E113*J113,2)</f>
        <v>0</v>
      </c>
      <c r="L113" s="180">
        <v>15</v>
      </c>
      <c r="M113" s="180">
        <f>G113*(1+L113/100)</f>
        <v>0</v>
      </c>
      <c r="N113" s="180">
        <v>0</v>
      </c>
      <c r="O113" s="180">
        <f>ROUND(E113*N113,2)</f>
        <v>0</v>
      </c>
      <c r="P113" s="180">
        <v>0</v>
      </c>
      <c r="Q113" s="180">
        <f>ROUND(E113*P113,2)</f>
        <v>0</v>
      </c>
      <c r="R113" s="172" t="s">
        <v>670</v>
      </c>
      <c r="S113" s="180" t="s">
        <v>144</v>
      </c>
      <c r="T113" s="181" t="s">
        <v>145</v>
      </c>
      <c r="U113" s="157">
        <v>0</v>
      </c>
      <c r="V113" s="157">
        <f>ROUND(E113*U113,2)</f>
        <v>0</v>
      </c>
      <c r="W113" s="157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146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1" t="s">
        <v>139</v>
      </c>
      <c r="B114" s="162" t="s">
        <v>73</v>
      </c>
      <c r="C114" s="183" t="s">
        <v>74</v>
      </c>
      <c r="D114" s="163"/>
      <c r="E114" s="164"/>
      <c r="F114" s="165"/>
      <c r="G114" s="165">
        <f>SUMIF(AG115:AG122,"&lt;&gt;NOR",G115:G122)</f>
        <v>0</v>
      </c>
      <c r="H114" s="165"/>
      <c r="I114" s="165">
        <f>SUM(I115:I122)</f>
        <v>0</v>
      </c>
      <c r="J114" s="165"/>
      <c r="K114" s="165">
        <f>SUM(K115:K122)</f>
        <v>0</v>
      </c>
      <c r="L114" s="165"/>
      <c r="M114" s="165">
        <f>SUM(M115:M122)</f>
        <v>0</v>
      </c>
      <c r="N114" s="165"/>
      <c r="O114" s="165">
        <f>SUM(O115:O122)</f>
        <v>0</v>
      </c>
      <c r="P114" s="165"/>
      <c r="Q114" s="165">
        <f>SUM(Q115:Q122)</f>
        <v>0</v>
      </c>
      <c r="R114" s="165"/>
      <c r="S114" s="165"/>
      <c r="T114" s="166"/>
      <c r="U114" s="160"/>
      <c r="V114" s="160">
        <f>SUM(V115:V122)</f>
        <v>2.14</v>
      </c>
      <c r="W114" s="160"/>
      <c r="AG114" t="s">
        <v>140</v>
      </c>
    </row>
    <row r="115" spans="1:60" outlineLevel="1" x14ac:dyDescent="0.2">
      <c r="A115" s="167">
        <v>18</v>
      </c>
      <c r="B115" s="168" t="s">
        <v>243</v>
      </c>
      <c r="C115" s="184" t="s">
        <v>244</v>
      </c>
      <c r="D115" s="169" t="s">
        <v>220</v>
      </c>
      <c r="E115" s="170">
        <v>1.5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15</v>
      </c>
      <c r="M115" s="172">
        <f>G115*(1+L115/100)</f>
        <v>0</v>
      </c>
      <c r="N115" s="172">
        <v>0</v>
      </c>
      <c r="O115" s="172">
        <f>ROUND(E115*N115,2)</f>
        <v>0</v>
      </c>
      <c r="P115" s="172">
        <v>0</v>
      </c>
      <c r="Q115" s="172">
        <f>ROUND(E115*P115,2)</f>
        <v>0</v>
      </c>
      <c r="R115" s="172" t="s">
        <v>671</v>
      </c>
      <c r="S115" s="172" t="s">
        <v>144</v>
      </c>
      <c r="T115" s="173" t="s">
        <v>145</v>
      </c>
      <c r="U115" s="157">
        <v>0.114</v>
      </c>
      <c r="V115" s="157">
        <f>ROUND(E115*U115,2)</f>
        <v>0.17</v>
      </c>
      <c r="W115" s="157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146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5" t="s">
        <v>222</v>
      </c>
      <c r="D116" s="158"/>
      <c r="E116" s="159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148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5" t="s">
        <v>245</v>
      </c>
      <c r="D117" s="158"/>
      <c r="E117" s="159">
        <v>1.5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148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67">
        <v>19</v>
      </c>
      <c r="B118" s="168" t="s">
        <v>246</v>
      </c>
      <c r="C118" s="184" t="s">
        <v>247</v>
      </c>
      <c r="D118" s="169" t="s">
        <v>220</v>
      </c>
      <c r="E118" s="170">
        <v>5.5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15</v>
      </c>
      <c r="M118" s="172">
        <f>G118*(1+L118/100)</f>
        <v>0</v>
      </c>
      <c r="N118" s="172">
        <v>0</v>
      </c>
      <c r="O118" s="172">
        <f>ROUND(E118*N118,2)</f>
        <v>0</v>
      </c>
      <c r="P118" s="172">
        <v>0</v>
      </c>
      <c r="Q118" s="172">
        <f>ROUND(E118*P118,2)</f>
        <v>0</v>
      </c>
      <c r="R118" s="172" t="s">
        <v>671</v>
      </c>
      <c r="S118" s="172" t="s">
        <v>144</v>
      </c>
      <c r="T118" s="173" t="s">
        <v>145</v>
      </c>
      <c r="U118" s="157">
        <v>0.35900000000000004</v>
      </c>
      <c r="V118" s="157">
        <f>ROUND(E118*U118,2)</f>
        <v>1.97</v>
      </c>
      <c r="W118" s="157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146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240" t="s">
        <v>248</v>
      </c>
      <c r="D119" s="241"/>
      <c r="E119" s="241"/>
      <c r="F119" s="241"/>
      <c r="G119" s="241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163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5" t="s">
        <v>222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148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5" t="s">
        <v>249</v>
      </c>
      <c r="D121" s="158"/>
      <c r="E121" s="159">
        <v>5.5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148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5">
        <v>20</v>
      </c>
      <c r="B122" s="176" t="s">
        <v>250</v>
      </c>
      <c r="C122" s="186" t="s">
        <v>251</v>
      </c>
      <c r="D122" s="177" t="s">
        <v>0</v>
      </c>
      <c r="E122" s="178">
        <v>14.990500000000001</v>
      </c>
      <c r="F122" s="179"/>
      <c r="G122" s="180">
        <f>ROUND(E122*F122,2)</f>
        <v>0</v>
      </c>
      <c r="H122" s="179"/>
      <c r="I122" s="180">
        <f>ROUND(E122*H122,2)</f>
        <v>0</v>
      </c>
      <c r="J122" s="179"/>
      <c r="K122" s="180">
        <f>ROUND(E122*J122,2)</f>
        <v>0</v>
      </c>
      <c r="L122" s="180">
        <v>15</v>
      </c>
      <c r="M122" s="180">
        <f>G122*(1+L122/100)</f>
        <v>0</v>
      </c>
      <c r="N122" s="180">
        <v>0</v>
      </c>
      <c r="O122" s="180">
        <f>ROUND(E122*N122,2)</f>
        <v>0</v>
      </c>
      <c r="P122" s="180">
        <v>0</v>
      </c>
      <c r="Q122" s="180">
        <f>ROUND(E122*P122,2)</f>
        <v>0</v>
      </c>
      <c r="R122" s="172" t="s">
        <v>671</v>
      </c>
      <c r="S122" s="180" t="s">
        <v>144</v>
      </c>
      <c r="T122" s="181" t="s">
        <v>145</v>
      </c>
      <c r="U122" s="157">
        <v>0</v>
      </c>
      <c r="V122" s="157">
        <f>ROUND(E122*U122,2)</f>
        <v>0</v>
      </c>
      <c r="W122" s="157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146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x14ac:dyDescent="0.2">
      <c r="A123" s="161" t="s">
        <v>139</v>
      </c>
      <c r="B123" s="162" t="s">
        <v>75</v>
      </c>
      <c r="C123" s="183" t="s">
        <v>76</v>
      </c>
      <c r="D123" s="163"/>
      <c r="E123" s="164"/>
      <c r="F123" s="165"/>
      <c r="G123" s="165">
        <f>SUMIF(AG124:AG145,"&lt;&gt;NOR",G124:G145)</f>
        <v>0</v>
      </c>
      <c r="H123" s="165"/>
      <c r="I123" s="165">
        <f>SUM(I124:I145)</f>
        <v>0</v>
      </c>
      <c r="J123" s="165"/>
      <c r="K123" s="165">
        <f>SUM(K124:K145)</f>
        <v>0</v>
      </c>
      <c r="L123" s="165"/>
      <c r="M123" s="165">
        <f>SUM(M124:M145)</f>
        <v>0</v>
      </c>
      <c r="N123" s="165"/>
      <c r="O123" s="165">
        <f>SUM(O124:O145)</f>
        <v>0</v>
      </c>
      <c r="P123" s="165"/>
      <c r="Q123" s="165">
        <f>SUM(Q124:Q145)</f>
        <v>0</v>
      </c>
      <c r="R123" s="165"/>
      <c r="S123" s="165"/>
      <c r="T123" s="166"/>
      <c r="U123" s="160"/>
      <c r="V123" s="160">
        <f>SUM(V124:V145)</f>
        <v>11.299999999999999</v>
      </c>
      <c r="W123" s="160"/>
      <c r="AG123" t="s">
        <v>140</v>
      </c>
    </row>
    <row r="124" spans="1:60" outlineLevel="1" x14ac:dyDescent="0.2">
      <c r="A124" s="167">
        <v>21</v>
      </c>
      <c r="B124" s="168" t="s">
        <v>252</v>
      </c>
      <c r="C124" s="184" t="s">
        <v>253</v>
      </c>
      <c r="D124" s="169" t="s">
        <v>220</v>
      </c>
      <c r="E124" s="170">
        <v>3.5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15</v>
      </c>
      <c r="M124" s="172">
        <f>G124*(1+L124/100)</f>
        <v>0</v>
      </c>
      <c r="N124" s="172">
        <v>0</v>
      </c>
      <c r="O124" s="172">
        <f>ROUND(E124*N124,2)</f>
        <v>0</v>
      </c>
      <c r="P124" s="172">
        <v>0</v>
      </c>
      <c r="Q124" s="172">
        <f>ROUND(E124*P124,2)</f>
        <v>0</v>
      </c>
      <c r="R124" s="172" t="s">
        <v>671</v>
      </c>
      <c r="S124" s="172" t="s">
        <v>144</v>
      </c>
      <c r="T124" s="173" t="s">
        <v>145</v>
      </c>
      <c r="U124" s="157">
        <v>0.17300000000000001</v>
      </c>
      <c r="V124" s="157">
        <f>ROUND(E124*U124,2)</f>
        <v>0.61</v>
      </c>
      <c r="W124" s="157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146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5" t="s">
        <v>223</v>
      </c>
      <c r="D125" s="158"/>
      <c r="E125" s="159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148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5" t="s">
        <v>224</v>
      </c>
      <c r="D126" s="158"/>
      <c r="E126" s="159">
        <v>3.5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148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 x14ac:dyDescent="0.2">
      <c r="A127" s="167">
        <v>22</v>
      </c>
      <c r="B127" s="168" t="s">
        <v>254</v>
      </c>
      <c r="C127" s="184" t="s">
        <v>255</v>
      </c>
      <c r="D127" s="169" t="s">
        <v>220</v>
      </c>
      <c r="E127" s="170">
        <v>13.5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15</v>
      </c>
      <c r="M127" s="172">
        <f>G127*(1+L127/100)</f>
        <v>0</v>
      </c>
      <c r="N127" s="172">
        <v>0</v>
      </c>
      <c r="O127" s="172">
        <f>ROUND(E127*N127,2)</f>
        <v>0</v>
      </c>
      <c r="P127" s="172">
        <v>0</v>
      </c>
      <c r="Q127" s="172">
        <f>ROUND(E127*P127,2)</f>
        <v>0</v>
      </c>
      <c r="R127" s="172" t="s">
        <v>671</v>
      </c>
      <c r="S127" s="172" t="s">
        <v>144</v>
      </c>
      <c r="T127" s="173" t="s">
        <v>145</v>
      </c>
      <c r="U127" s="157">
        <v>0.63430000000000009</v>
      </c>
      <c r="V127" s="157">
        <f>ROUND(E127*U127,2)</f>
        <v>8.56</v>
      </c>
      <c r="W127" s="157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146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240" t="s">
        <v>256</v>
      </c>
      <c r="D128" s="241"/>
      <c r="E128" s="241"/>
      <c r="F128" s="241"/>
      <c r="G128" s="241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163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249" t="s">
        <v>257</v>
      </c>
      <c r="D129" s="250"/>
      <c r="E129" s="250"/>
      <c r="F129" s="250"/>
      <c r="G129" s="250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163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5" t="s">
        <v>258</v>
      </c>
      <c r="D130" s="158"/>
      <c r="E130" s="159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148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5" t="s">
        <v>259</v>
      </c>
      <c r="D131" s="158"/>
      <c r="E131" s="159">
        <v>6.75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148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85" t="s">
        <v>260</v>
      </c>
      <c r="D132" s="158"/>
      <c r="E132" s="159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148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85" t="s">
        <v>259</v>
      </c>
      <c r="D133" s="158"/>
      <c r="E133" s="159">
        <v>6.75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148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2.5" outlineLevel="1" x14ac:dyDescent="0.2">
      <c r="A134" s="167">
        <v>23</v>
      </c>
      <c r="B134" s="168" t="s">
        <v>261</v>
      </c>
      <c r="C134" s="184" t="s">
        <v>262</v>
      </c>
      <c r="D134" s="169" t="s">
        <v>220</v>
      </c>
      <c r="E134" s="170">
        <v>6.75</v>
      </c>
      <c r="F134" s="171"/>
      <c r="G134" s="172">
        <f>ROUND(E134*F134,2)</f>
        <v>0</v>
      </c>
      <c r="H134" s="171"/>
      <c r="I134" s="172">
        <f>ROUND(E134*H134,2)</f>
        <v>0</v>
      </c>
      <c r="J134" s="171"/>
      <c r="K134" s="172">
        <f>ROUND(E134*J134,2)</f>
        <v>0</v>
      </c>
      <c r="L134" s="172">
        <v>15</v>
      </c>
      <c r="M134" s="172">
        <f>G134*(1+L134/100)</f>
        <v>0</v>
      </c>
      <c r="N134" s="172">
        <v>0</v>
      </c>
      <c r="O134" s="172">
        <f>ROUND(E134*N134,2)</f>
        <v>0</v>
      </c>
      <c r="P134" s="172">
        <v>0</v>
      </c>
      <c r="Q134" s="172">
        <f>ROUND(E134*P134,2)</f>
        <v>0</v>
      </c>
      <c r="R134" s="172" t="s">
        <v>671</v>
      </c>
      <c r="S134" s="172" t="s">
        <v>144</v>
      </c>
      <c r="T134" s="173" t="s">
        <v>145</v>
      </c>
      <c r="U134" s="157">
        <v>0.129</v>
      </c>
      <c r="V134" s="157">
        <f>ROUND(E134*U134,2)</f>
        <v>0.87</v>
      </c>
      <c r="W134" s="157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146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240" t="s">
        <v>263</v>
      </c>
      <c r="D135" s="241"/>
      <c r="E135" s="241"/>
      <c r="F135" s="241"/>
      <c r="G135" s="241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163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5" t="s">
        <v>260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148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85" t="s">
        <v>259</v>
      </c>
      <c r="D137" s="158"/>
      <c r="E137" s="159">
        <v>6.75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148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22.5" outlineLevel="1" x14ac:dyDescent="0.2">
      <c r="A138" s="167">
        <v>24</v>
      </c>
      <c r="B138" s="168" t="s">
        <v>264</v>
      </c>
      <c r="C138" s="184" t="s">
        <v>265</v>
      </c>
      <c r="D138" s="169" t="s">
        <v>220</v>
      </c>
      <c r="E138" s="170">
        <v>6.75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15</v>
      </c>
      <c r="M138" s="172">
        <f>G138*(1+L138/100)</f>
        <v>0</v>
      </c>
      <c r="N138" s="172">
        <v>0</v>
      </c>
      <c r="O138" s="172">
        <f>ROUND(E138*N138,2)</f>
        <v>0</v>
      </c>
      <c r="P138" s="172">
        <v>0</v>
      </c>
      <c r="Q138" s="172">
        <f>ROUND(E138*P138,2)</f>
        <v>0</v>
      </c>
      <c r="R138" s="172" t="s">
        <v>671</v>
      </c>
      <c r="S138" s="172" t="s">
        <v>144</v>
      </c>
      <c r="T138" s="173" t="s">
        <v>145</v>
      </c>
      <c r="U138" s="157">
        <v>0.129</v>
      </c>
      <c r="V138" s="157">
        <f>ROUND(E138*U138,2)</f>
        <v>0.87</v>
      </c>
      <c r="W138" s="157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146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240" t="s">
        <v>263</v>
      </c>
      <c r="D139" s="241"/>
      <c r="E139" s="241"/>
      <c r="F139" s="241"/>
      <c r="G139" s="241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163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5" t="s">
        <v>258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148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85" t="s">
        <v>259</v>
      </c>
      <c r="D141" s="158"/>
      <c r="E141" s="159">
        <v>6.75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148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33.75" outlineLevel="1" x14ac:dyDescent="0.2">
      <c r="A142" s="167">
        <v>25</v>
      </c>
      <c r="B142" s="168" t="s">
        <v>266</v>
      </c>
      <c r="C142" s="184" t="s">
        <v>267</v>
      </c>
      <c r="D142" s="169" t="s">
        <v>198</v>
      </c>
      <c r="E142" s="170">
        <v>1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15</v>
      </c>
      <c r="M142" s="172">
        <f>G142*(1+L142/100)</f>
        <v>0</v>
      </c>
      <c r="N142" s="172">
        <v>0</v>
      </c>
      <c r="O142" s="172">
        <f>ROUND(E142*N142,2)</f>
        <v>0</v>
      </c>
      <c r="P142" s="172">
        <v>0</v>
      </c>
      <c r="Q142" s="172">
        <f>ROUND(E142*P142,2)</f>
        <v>0</v>
      </c>
      <c r="R142" s="172" t="s">
        <v>671</v>
      </c>
      <c r="S142" s="172" t="s">
        <v>144</v>
      </c>
      <c r="T142" s="173" t="s">
        <v>145</v>
      </c>
      <c r="U142" s="157">
        <v>0.39300000000000002</v>
      </c>
      <c r="V142" s="157">
        <f>ROUND(E142*U142,2)</f>
        <v>0.39</v>
      </c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146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5" t="s">
        <v>268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148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5" t="s">
        <v>200</v>
      </c>
      <c r="D144" s="158"/>
      <c r="E144" s="159">
        <v>1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148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75">
        <v>26</v>
      </c>
      <c r="B145" s="176" t="s">
        <v>269</v>
      </c>
      <c r="C145" s="186" t="s">
        <v>270</v>
      </c>
      <c r="D145" s="177" t="s">
        <v>0</v>
      </c>
      <c r="E145" s="178">
        <v>76.104000000000013</v>
      </c>
      <c r="F145" s="179"/>
      <c r="G145" s="180">
        <f>ROUND(E145*F145,2)</f>
        <v>0</v>
      </c>
      <c r="H145" s="179"/>
      <c r="I145" s="180">
        <f>ROUND(E145*H145,2)</f>
        <v>0</v>
      </c>
      <c r="J145" s="179"/>
      <c r="K145" s="180">
        <f>ROUND(E145*J145,2)</f>
        <v>0</v>
      </c>
      <c r="L145" s="180">
        <v>15</v>
      </c>
      <c r="M145" s="180">
        <f>G145*(1+L145/100)</f>
        <v>0</v>
      </c>
      <c r="N145" s="180">
        <v>0</v>
      </c>
      <c r="O145" s="180">
        <f>ROUND(E145*N145,2)</f>
        <v>0</v>
      </c>
      <c r="P145" s="180">
        <v>0</v>
      </c>
      <c r="Q145" s="180">
        <f>ROUND(E145*P145,2)</f>
        <v>0</v>
      </c>
      <c r="R145" s="172" t="s">
        <v>671</v>
      </c>
      <c r="S145" s="180" t="s">
        <v>144</v>
      </c>
      <c r="T145" s="181" t="s">
        <v>145</v>
      </c>
      <c r="U145" s="157">
        <v>0</v>
      </c>
      <c r="V145" s="157">
        <f>ROUND(E145*U145,2)</f>
        <v>0</v>
      </c>
      <c r="W145" s="157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146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161" t="s">
        <v>139</v>
      </c>
      <c r="B146" s="162" t="s">
        <v>77</v>
      </c>
      <c r="C146" s="183" t="s">
        <v>78</v>
      </c>
      <c r="D146" s="163"/>
      <c r="E146" s="164"/>
      <c r="F146" s="165"/>
      <c r="G146" s="165">
        <f>SUMIF(AG147:AG194,"&lt;&gt;NOR",G147:G194)</f>
        <v>0</v>
      </c>
      <c r="H146" s="165"/>
      <c r="I146" s="165">
        <f>SUM(I147:I194)</f>
        <v>0</v>
      </c>
      <c r="J146" s="165"/>
      <c r="K146" s="165">
        <f>SUM(K147:K194)</f>
        <v>0</v>
      </c>
      <c r="L146" s="165"/>
      <c r="M146" s="165">
        <f>SUM(M147:M194)</f>
        <v>0</v>
      </c>
      <c r="N146" s="165"/>
      <c r="O146" s="165">
        <f>SUM(O147:O194)</f>
        <v>0</v>
      </c>
      <c r="P146" s="165"/>
      <c r="Q146" s="165">
        <f>SUM(Q147:Q194)</f>
        <v>0</v>
      </c>
      <c r="R146" s="165"/>
      <c r="S146" s="165"/>
      <c r="T146" s="166"/>
      <c r="U146" s="160"/>
      <c r="V146" s="160">
        <f>SUM(V147:V194)</f>
        <v>8.18</v>
      </c>
      <c r="W146" s="160"/>
      <c r="AG146" t="s">
        <v>140</v>
      </c>
    </row>
    <row r="147" spans="1:60" outlineLevel="1" x14ac:dyDescent="0.2">
      <c r="A147" s="167">
        <v>27</v>
      </c>
      <c r="B147" s="168" t="s">
        <v>271</v>
      </c>
      <c r="C147" s="184" t="s">
        <v>272</v>
      </c>
      <c r="D147" s="169" t="s">
        <v>273</v>
      </c>
      <c r="E147" s="170">
        <v>1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15</v>
      </c>
      <c r="M147" s="172">
        <f>G147*(1+L147/100)</f>
        <v>0</v>
      </c>
      <c r="N147" s="172">
        <v>0</v>
      </c>
      <c r="O147" s="172">
        <f>ROUND(E147*N147,2)</f>
        <v>0</v>
      </c>
      <c r="P147" s="172">
        <v>0</v>
      </c>
      <c r="Q147" s="172">
        <f>ROUND(E147*P147,2)</f>
        <v>0</v>
      </c>
      <c r="R147" s="172" t="s">
        <v>671</v>
      </c>
      <c r="S147" s="172" t="s">
        <v>144</v>
      </c>
      <c r="T147" s="173" t="s">
        <v>145</v>
      </c>
      <c r="U147" s="157">
        <v>1.5750000000000002</v>
      </c>
      <c r="V147" s="157">
        <f>ROUND(E147*U147,2)</f>
        <v>1.58</v>
      </c>
      <c r="W147" s="157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146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240" t="s">
        <v>274</v>
      </c>
      <c r="D148" s="241"/>
      <c r="E148" s="241"/>
      <c r="F148" s="241"/>
      <c r="G148" s="241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163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5" t="s">
        <v>275</v>
      </c>
      <c r="D149" s="158"/>
      <c r="E149" s="159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148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5" t="s">
        <v>200</v>
      </c>
      <c r="D150" s="158"/>
      <c r="E150" s="159">
        <v>1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148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67">
        <v>28</v>
      </c>
      <c r="B151" s="168" t="s">
        <v>276</v>
      </c>
      <c r="C151" s="184" t="s">
        <v>277</v>
      </c>
      <c r="D151" s="169" t="s">
        <v>273</v>
      </c>
      <c r="E151" s="170">
        <v>1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15</v>
      </c>
      <c r="M151" s="172">
        <f>G151*(1+L151/100)</f>
        <v>0</v>
      </c>
      <c r="N151" s="172">
        <v>0</v>
      </c>
      <c r="O151" s="172">
        <f>ROUND(E151*N151,2)</f>
        <v>0</v>
      </c>
      <c r="P151" s="172">
        <v>0</v>
      </c>
      <c r="Q151" s="172">
        <f>ROUND(E151*P151,2)</f>
        <v>0</v>
      </c>
      <c r="R151" s="172" t="s">
        <v>671</v>
      </c>
      <c r="S151" s="172" t="s">
        <v>144</v>
      </c>
      <c r="T151" s="173" t="s">
        <v>145</v>
      </c>
      <c r="U151" s="157">
        <v>2.9000000000000004</v>
      </c>
      <c r="V151" s="157">
        <f>ROUND(E151*U151,2)</f>
        <v>2.9</v>
      </c>
      <c r="W151" s="157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146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85" t="s">
        <v>275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148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5" t="s">
        <v>200</v>
      </c>
      <c r="D153" s="158"/>
      <c r="E153" s="159">
        <v>1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148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67">
        <v>29</v>
      </c>
      <c r="B154" s="168" t="s">
        <v>278</v>
      </c>
      <c r="C154" s="184" t="s">
        <v>279</v>
      </c>
      <c r="D154" s="169" t="s">
        <v>273</v>
      </c>
      <c r="E154" s="170">
        <v>1</v>
      </c>
      <c r="F154" s="171"/>
      <c r="G154" s="172">
        <f>ROUND(E154*F154,2)</f>
        <v>0</v>
      </c>
      <c r="H154" s="171"/>
      <c r="I154" s="172">
        <f>ROUND(E154*H154,2)</f>
        <v>0</v>
      </c>
      <c r="J154" s="171"/>
      <c r="K154" s="172">
        <f>ROUND(E154*J154,2)</f>
        <v>0</v>
      </c>
      <c r="L154" s="172">
        <v>15</v>
      </c>
      <c r="M154" s="172">
        <f>G154*(1+L154/100)</f>
        <v>0</v>
      </c>
      <c r="N154" s="172">
        <v>0</v>
      </c>
      <c r="O154" s="172">
        <f>ROUND(E154*N154,2)</f>
        <v>0</v>
      </c>
      <c r="P154" s="172">
        <v>0</v>
      </c>
      <c r="Q154" s="172">
        <f>ROUND(E154*P154,2)</f>
        <v>0</v>
      </c>
      <c r="R154" s="172" t="s">
        <v>671</v>
      </c>
      <c r="S154" s="172" t="s">
        <v>144</v>
      </c>
      <c r="T154" s="173" t="s">
        <v>145</v>
      </c>
      <c r="U154" s="157">
        <v>0.69300000000000006</v>
      </c>
      <c r="V154" s="157">
        <f>ROUND(E154*U154,2)</f>
        <v>0.69</v>
      </c>
      <c r="W154" s="157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146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85" t="s">
        <v>280</v>
      </c>
      <c r="D155" s="158"/>
      <c r="E155" s="159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148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85" t="s">
        <v>200</v>
      </c>
      <c r="D156" s="158"/>
      <c r="E156" s="159">
        <v>1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148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67">
        <v>30</v>
      </c>
      <c r="B157" s="168" t="s">
        <v>281</v>
      </c>
      <c r="C157" s="184" t="s">
        <v>282</v>
      </c>
      <c r="D157" s="169" t="s">
        <v>273</v>
      </c>
      <c r="E157" s="170">
        <v>1</v>
      </c>
      <c r="F157" s="171"/>
      <c r="G157" s="172">
        <f>ROUND(E157*F157,2)</f>
        <v>0</v>
      </c>
      <c r="H157" s="171"/>
      <c r="I157" s="172">
        <f>ROUND(E157*H157,2)</f>
        <v>0</v>
      </c>
      <c r="J157" s="171"/>
      <c r="K157" s="172">
        <f>ROUND(E157*J157,2)</f>
        <v>0</v>
      </c>
      <c r="L157" s="172">
        <v>15</v>
      </c>
      <c r="M157" s="172">
        <f>G157*(1+L157/100)</f>
        <v>0</v>
      </c>
      <c r="N157" s="172">
        <v>0</v>
      </c>
      <c r="O157" s="172">
        <f>ROUND(E157*N157,2)</f>
        <v>0</v>
      </c>
      <c r="P157" s="172">
        <v>0</v>
      </c>
      <c r="Q157" s="172">
        <f>ROUND(E157*P157,2)</f>
        <v>0</v>
      </c>
      <c r="R157" s="172" t="s">
        <v>671</v>
      </c>
      <c r="S157" s="172" t="s">
        <v>144</v>
      </c>
      <c r="T157" s="173" t="s">
        <v>145</v>
      </c>
      <c r="U157" s="157">
        <v>0.38300000000000001</v>
      </c>
      <c r="V157" s="157">
        <f>ROUND(E157*U157,2)</f>
        <v>0.38</v>
      </c>
      <c r="W157" s="157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146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85" t="s">
        <v>280</v>
      </c>
      <c r="D158" s="158"/>
      <c r="E158" s="159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148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85" t="s">
        <v>200</v>
      </c>
      <c r="D159" s="158"/>
      <c r="E159" s="159">
        <v>1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148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67">
        <v>31</v>
      </c>
      <c r="B160" s="168" t="s">
        <v>283</v>
      </c>
      <c r="C160" s="184" t="s">
        <v>284</v>
      </c>
      <c r="D160" s="169" t="s">
        <v>273</v>
      </c>
      <c r="E160" s="170">
        <v>1</v>
      </c>
      <c r="F160" s="171"/>
      <c r="G160" s="172">
        <f>ROUND(E160*F160,2)</f>
        <v>0</v>
      </c>
      <c r="H160" s="171"/>
      <c r="I160" s="172">
        <f>ROUND(E160*H160,2)</f>
        <v>0</v>
      </c>
      <c r="J160" s="171"/>
      <c r="K160" s="172">
        <f>ROUND(E160*J160,2)</f>
        <v>0</v>
      </c>
      <c r="L160" s="172">
        <v>15</v>
      </c>
      <c r="M160" s="172">
        <f>G160*(1+L160/100)</f>
        <v>0</v>
      </c>
      <c r="N160" s="172">
        <v>0</v>
      </c>
      <c r="O160" s="172">
        <f>ROUND(E160*N160,2)</f>
        <v>0</v>
      </c>
      <c r="P160" s="172">
        <v>0</v>
      </c>
      <c r="Q160" s="172">
        <f>ROUND(E160*P160,2)</f>
        <v>0</v>
      </c>
      <c r="R160" s="172" t="s">
        <v>671</v>
      </c>
      <c r="S160" s="172" t="s">
        <v>144</v>
      </c>
      <c r="T160" s="173" t="s">
        <v>145</v>
      </c>
      <c r="U160" s="157">
        <v>0.71300000000000008</v>
      </c>
      <c r="V160" s="157">
        <f>ROUND(E160*U160,2)</f>
        <v>0.71</v>
      </c>
      <c r="W160" s="157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146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5" t="s">
        <v>285</v>
      </c>
      <c r="D161" s="158"/>
      <c r="E161" s="159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148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5" t="s">
        <v>200</v>
      </c>
      <c r="D162" s="158"/>
      <c r="E162" s="159">
        <v>1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148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67">
        <v>32</v>
      </c>
      <c r="B163" s="168" t="s">
        <v>286</v>
      </c>
      <c r="C163" s="184" t="s">
        <v>287</v>
      </c>
      <c r="D163" s="169" t="s">
        <v>273</v>
      </c>
      <c r="E163" s="170">
        <v>1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15</v>
      </c>
      <c r="M163" s="172">
        <f>G163*(1+L163/100)</f>
        <v>0</v>
      </c>
      <c r="N163" s="172">
        <v>0</v>
      </c>
      <c r="O163" s="172">
        <f>ROUND(E163*N163,2)</f>
        <v>0</v>
      </c>
      <c r="P163" s="172">
        <v>0</v>
      </c>
      <c r="Q163" s="172">
        <f>ROUND(E163*P163,2)</f>
        <v>0</v>
      </c>
      <c r="R163" s="172" t="s">
        <v>671</v>
      </c>
      <c r="S163" s="172" t="s">
        <v>144</v>
      </c>
      <c r="T163" s="173" t="s">
        <v>145</v>
      </c>
      <c r="U163" s="157">
        <v>4.1000000000000002E-2</v>
      </c>
      <c r="V163" s="157">
        <f>ROUND(E163*U163,2)</f>
        <v>0.04</v>
      </c>
      <c r="W163" s="157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146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85" t="s">
        <v>280</v>
      </c>
      <c r="D164" s="158"/>
      <c r="E164" s="159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148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5" t="s">
        <v>200</v>
      </c>
      <c r="D165" s="158"/>
      <c r="E165" s="159">
        <v>1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148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ht="22.5" outlineLevel="1" x14ac:dyDescent="0.2">
      <c r="A166" s="167">
        <v>33</v>
      </c>
      <c r="B166" s="168" t="s">
        <v>288</v>
      </c>
      <c r="C166" s="184" t="s">
        <v>289</v>
      </c>
      <c r="D166" s="169" t="s">
        <v>198</v>
      </c>
      <c r="E166" s="170">
        <v>1</v>
      </c>
      <c r="F166" s="171"/>
      <c r="G166" s="172">
        <f>ROUND(E166*F166,2)</f>
        <v>0</v>
      </c>
      <c r="H166" s="171"/>
      <c r="I166" s="172">
        <f>ROUND(E166*H166,2)</f>
        <v>0</v>
      </c>
      <c r="J166" s="171"/>
      <c r="K166" s="172">
        <f>ROUND(E166*J166,2)</f>
        <v>0</v>
      </c>
      <c r="L166" s="172">
        <v>15</v>
      </c>
      <c r="M166" s="172">
        <f>G166*(1+L166/100)</f>
        <v>0</v>
      </c>
      <c r="N166" s="172">
        <v>0</v>
      </c>
      <c r="O166" s="172">
        <f>ROUND(E166*N166,2)</f>
        <v>0</v>
      </c>
      <c r="P166" s="172">
        <v>0</v>
      </c>
      <c r="Q166" s="172">
        <f>ROUND(E166*P166,2)</f>
        <v>0</v>
      </c>
      <c r="R166" s="172" t="s">
        <v>671</v>
      </c>
      <c r="S166" s="172" t="s">
        <v>144</v>
      </c>
      <c r="T166" s="173" t="s">
        <v>145</v>
      </c>
      <c r="U166" s="157">
        <v>0.48500000000000004</v>
      </c>
      <c r="V166" s="157">
        <f>ROUND(E166*U166,2)</f>
        <v>0.49</v>
      </c>
      <c r="W166" s="157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146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85" t="s">
        <v>290</v>
      </c>
      <c r="D167" s="158"/>
      <c r="E167" s="159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148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85" t="s">
        <v>200</v>
      </c>
      <c r="D168" s="158"/>
      <c r="E168" s="159">
        <v>1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148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67">
        <v>34</v>
      </c>
      <c r="B169" s="168" t="s">
        <v>291</v>
      </c>
      <c r="C169" s="184" t="s">
        <v>292</v>
      </c>
      <c r="D169" s="169" t="s">
        <v>273</v>
      </c>
      <c r="E169" s="170">
        <v>1</v>
      </c>
      <c r="F169" s="171"/>
      <c r="G169" s="172">
        <f>ROUND(E169*F169,2)</f>
        <v>0</v>
      </c>
      <c r="H169" s="171"/>
      <c r="I169" s="172">
        <f>ROUND(E169*H169,2)</f>
        <v>0</v>
      </c>
      <c r="J169" s="171"/>
      <c r="K169" s="172">
        <f>ROUND(E169*J169,2)</f>
        <v>0</v>
      </c>
      <c r="L169" s="172">
        <v>15</v>
      </c>
      <c r="M169" s="172">
        <f>G169*(1+L169/100)</f>
        <v>0</v>
      </c>
      <c r="N169" s="172">
        <v>0</v>
      </c>
      <c r="O169" s="172">
        <f>ROUND(E169*N169,2)</f>
        <v>0</v>
      </c>
      <c r="P169" s="172">
        <v>0</v>
      </c>
      <c r="Q169" s="172">
        <f>ROUND(E169*P169,2)</f>
        <v>0</v>
      </c>
      <c r="R169" s="172" t="s">
        <v>671</v>
      </c>
      <c r="S169" s="172" t="s">
        <v>144</v>
      </c>
      <c r="T169" s="173" t="s">
        <v>145</v>
      </c>
      <c r="U169" s="157">
        <v>0.51700000000000002</v>
      </c>
      <c r="V169" s="157">
        <f>ROUND(E169*U169,2)</f>
        <v>0.52</v>
      </c>
      <c r="W169" s="157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146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5" t="s">
        <v>275</v>
      </c>
      <c r="D170" s="158"/>
      <c r="E170" s="159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148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185" t="s">
        <v>200</v>
      </c>
      <c r="D171" s="158"/>
      <c r="E171" s="159">
        <v>1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148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33.75" outlineLevel="1" x14ac:dyDescent="0.2">
      <c r="A172" s="167">
        <v>35</v>
      </c>
      <c r="B172" s="168" t="s">
        <v>293</v>
      </c>
      <c r="C172" s="184" t="s">
        <v>294</v>
      </c>
      <c r="D172" s="169" t="s">
        <v>198</v>
      </c>
      <c r="E172" s="170">
        <v>1</v>
      </c>
      <c r="F172" s="171"/>
      <c r="G172" s="172">
        <f>ROUND(E172*F172,2)</f>
        <v>0</v>
      </c>
      <c r="H172" s="171"/>
      <c r="I172" s="172">
        <f>ROUND(E172*H172,2)</f>
        <v>0</v>
      </c>
      <c r="J172" s="171"/>
      <c r="K172" s="172">
        <f>ROUND(E172*J172,2)</f>
        <v>0</v>
      </c>
      <c r="L172" s="172">
        <v>15</v>
      </c>
      <c r="M172" s="172">
        <f>G172*(1+L172/100)</f>
        <v>0</v>
      </c>
      <c r="N172" s="172">
        <v>0</v>
      </c>
      <c r="O172" s="172">
        <f>ROUND(E172*N172,2)</f>
        <v>0</v>
      </c>
      <c r="P172" s="172">
        <v>0</v>
      </c>
      <c r="Q172" s="172">
        <f>ROUND(E172*P172,2)</f>
        <v>0</v>
      </c>
      <c r="R172" s="172" t="s">
        <v>671</v>
      </c>
      <c r="S172" s="172" t="s">
        <v>144</v>
      </c>
      <c r="T172" s="173" t="s">
        <v>145</v>
      </c>
      <c r="U172" s="157">
        <v>0.24600000000000002</v>
      </c>
      <c r="V172" s="157">
        <f>ROUND(E172*U172,2)</f>
        <v>0.25</v>
      </c>
      <c r="W172" s="157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146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5" t="s">
        <v>295</v>
      </c>
      <c r="D173" s="158"/>
      <c r="E173" s="159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148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85" t="s">
        <v>200</v>
      </c>
      <c r="D174" s="158"/>
      <c r="E174" s="159">
        <v>1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148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ht="33.75" outlineLevel="1" x14ac:dyDescent="0.2">
      <c r="A175" s="167">
        <v>36</v>
      </c>
      <c r="B175" s="168" t="s">
        <v>296</v>
      </c>
      <c r="C175" s="184" t="s">
        <v>297</v>
      </c>
      <c r="D175" s="169" t="s">
        <v>198</v>
      </c>
      <c r="E175" s="170">
        <v>1</v>
      </c>
      <c r="F175" s="171"/>
      <c r="G175" s="172">
        <f>ROUND(E175*F175,2)</f>
        <v>0</v>
      </c>
      <c r="H175" s="171"/>
      <c r="I175" s="172">
        <f>ROUND(E175*H175,2)</f>
        <v>0</v>
      </c>
      <c r="J175" s="171"/>
      <c r="K175" s="172">
        <f>ROUND(E175*J175,2)</f>
        <v>0</v>
      </c>
      <c r="L175" s="172">
        <v>15</v>
      </c>
      <c r="M175" s="172">
        <f>G175*(1+L175/100)</f>
        <v>0</v>
      </c>
      <c r="N175" s="172">
        <v>0</v>
      </c>
      <c r="O175" s="172">
        <f>ROUND(E175*N175,2)</f>
        <v>0</v>
      </c>
      <c r="P175" s="172">
        <v>0</v>
      </c>
      <c r="Q175" s="172">
        <f>ROUND(E175*P175,2)</f>
        <v>0</v>
      </c>
      <c r="R175" s="172" t="s">
        <v>671</v>
      </c>
      <c r="S175" s="172" t="s">
        <v>144</v>
      </c>
      <c r="T175" s="173" t="s">
        <v>145</v>
      </c>
      <c r="U175" s="157">
        <v>0.24600000000000002</v>
      </c>
      <c r="V175" s="157">
        <f>ROUND(E175*U175,2)</f>
        <v>0.25</v>
      </c>
      <c r="W175" s="157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146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240" t="s">
        <v>298</v>
      </c>
      <c r="D176" s="241"/>
      <c r="E176" s="241"/>
      <c r="F176" s="241"/>
      <c r="G176" s="241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163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85" t="s">
        <v>275</v>
      </c>
      <c r="D177" s="158"/>
      <c r="E177" s="159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148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85" t="s">
        <v>200</v>
      </c>
      <c r="D178" s="158"/>
      <c r="E178" s="159">
        <v>1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148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67">
        <v>37</v>
      </c>
      <c r="B179" s="168" t="s">
        <v>299</v>
      </c>
      <c r="C179" s="184" t="s">
        <v>300</v>
      </c>
      <c r="D179" s="169" t="s">
        <v>198</v>
      </c>
      <c r="E179" s="170">
        <v>1</v>
      </c>
      <c r="F179" s="171"/>
      <c r="G179" s="172">
        <f>ROUND(E179*F179,2)</f>
        <v>0</v>
      </c>
      <c r="H179" s="171"/>
      <c r="I179" s="172">
        <f>ROUND(E179*H179,2)</f>
        <v>0</v>
      </c>
      <c r="J179" s="171"/>
      <c r="K179" s="172">
        <f>ROUND(E179*J179,2)</f>
        <v>0</v>
      </c>
      <c r="L179" s="172">
        <v>15</v>
      </c>
      <c r="M179" s="172">
        <f>G179*(1+L179/100)</f>
        <v>0</v>
      </c>
      <c r="N179" s="172">
        <v>0</v>
      </c>
      <c r="O179" s="172">
        <f>ROUND(E179*N179,2)</f>
        <v>0</v>
      </c>
      <c r="P179" s="172">
        <v>0</v>
      </c>
      <c r="Q179" s="172">
        <f>ROUND(E179*P179,2)</f>
        <v>0</v>
      </c>
      <c r="R179" s="172" t="s">
        <v>671</v>
      </c>
      <c r="S179" s="172" t="s">
        <v>144</v>
      </c>
      <c r="T179" s="173" t="s">
        <v>145</v>
      </c>
      <c r="U179" s="157">
        <v>0.37000000000000005</v>
      </c>
      <c r="V179" s="157">
        <f>ROUND(E179*U179,2)</f>
        <v>0.37</v>
      </c>
      <c r="W179" s="157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146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85" t="s">
        <v>301</v>
      </c>
      <c r="D180" s="158"/>
      <c r="E180" s="159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148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85" t="s">
        <v>200</v>
      </c>
      <c r="D181" s="158"/>
      <c r="E181" s="159">
        <v>1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148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5">
        <v>38</v>
      </c>
      <c r="B182" s="176" t="s">
        <v>302</v>
      </c>
      <c r="C182" s="186" t="s">
        <v>303</v>
      </c>
      <c r="D182" s="177" t="s">
        <v>0</v>
      </c>
      <c r="E182" s="178">
        <v>225.07900000000001</v>
      </c>
      <c r="F182" s="179"/>
      <c r="G182" s="180">
        <f>ROUND(E182*F182,2)</f>
        <v>0</v>
      </c>
      <c r="H182" s="179"/>
      <c r="I182" s="180">
        <f>ROUND(E182*H182,2)</f>
        <v>0</v>
      </c>
      <c r="J182" s="179"/>
      <c r="K182" s="180">
        <f>ROUND(E182*J182,2)</f>
        <v>0</v>
      </c>
      <c r="L182" s="180">
        <v>15</v>
      </c>
      <c r="M182" s="180">
        <f>G182*(1+L182/100)</f>
        <v>0</v>
      </c>
      <c r="N182" s="180">
        <v>0</v>
      </c>
      <c r="O182" s="180">
        <f>ROUND(E182*N182,2)</f>
        <v>0</v>
      </c>
      <c r="P182" s="180">
        <v>0</v>
      </c>
      <c r="Q182" s="180">
        <f>ROUND(E182*P182,2)</f>
        <v>0</v>
      </c>
      <c r="R182" s="172" t="s">
        <v>671</v>
      </c>
      <c r="S182" s="180" t="s">
        <v>144</v>
      </c>
      <c r="T182" s="181" t="s">
        <v>145</v>
      </c>
      <c r="U182" s="157">
        <v>0</v>
      </c>
      <c r="V182" s="157">
        <f>ROUND(E182*U182,2)</f>
        <v>0</v>
      </c>
      <c r="W182" s="157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146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22.5" outlineLevel="1" x14ac:dyDescent="0.2">
      <c r="A183" s="167">
        <v>39</v>
      </c>
      <c r="B183" s="168" t="s">
        <v>304</v>
      </c>
      <c r="C183" s="184" t="s">
        <v>305</v>
      </c>
      <c r="D183" s="169" t="s">
        <v>198</v>
      </c>
      <c r="E183" s="170">
        <v>1</v>
      </c>
      <c r="F183" s="171"/>
      <c r="G183" s="172">
        <f>ROUND(E183*F183,2)</f>
        <v>0</v>
      </c>
      <c r="H183" s="171"/>
      <c r="I183" s="172">
        <f>ROUND(E183*H183,2)</f>
        <v>0</v>
      </c>
      <c r="J183" s="171"/>
      <c r="K183" s="172">
        <f>ROUND(E183*J183,2)</f>
        <v>0</v>
      </c>
      <c r="L183" s="172">
        <v>15</v>
      </c>
      <c r="M183" s="172">
        <f>G183*(1+L183/100)</f>
        <v>0</v>
      </c>
      <c r="N183" s="172">
        <v>0</v>
      </c>
      <c r="O183" s="172">
        <f>ROUND(E183*N183,2)</f>
        <v>0</v>
      </c>
      <c r="P183" s="172">
        <v>0</v>
      </c>
      <c r="Q183" s="172">
        <f>ROUND(E183*P183,2)</f>
        <v>0</v>
      </c>
      <c r="R183" s="172" t="s">
        <v>668</v>
      </c>
      <c r="S183" s="172" t="s">
        <v>144</v>
      </c>
      <c r="T183" s="173" t="s">
        <v>145</v>
      </c>
      <c r="U183" s="157">
        <v>0</v>
      </c>
      <c r="V183" s="157">
        <f>ROUND(E183*U183,2)</f>
        <v>0</v>
      </c>
      <c r="W183" s="157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203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85" t="s">
        <v>306</v>
      </c>
      <c r="D184" s="158"/>
      <c r="E184" s="159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148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85" t="s">
        <v>200</v>
      </c>
      <c r="D185" s="158"/>
      <c r="E185" s="159">
        <v>1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148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67">
        <v>40</v>
      </c>
      <c r="B186" s="168" t="s">
        <v>307</v>
      </c>
      <c r="C186" s="184" t="s">
        <v>308</v>
      </c>
      <c r="D186" s="169" t="s">
        <v>198</v>
      </c>
      <c r="E186" s="170">
        <v>1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15</v>
      </c>
      <c r="M186" s="172">
        <f>G186*(1+L186/100)</f>
        <v>0</v>
      </c>
      <c r="N186" s="172">
        <v>0</v>
      </c>
      <c r="O186" s="172">
        <f>ROUND(E186*N186,2)</f>
        <v>0</v>
      </c>
      <c r="P186" s="172">
        <v>0</v>
      </c>
      <c r="Q186" s="172">
        <f>ROUND(E186*P186,2)</f>
        <v>0</v>
      </c>
      <c r="R186" s="172" t="s">
        <v>668</v>
      </c>
      <c r="S186" s="172" t="s">
        <v>144</v>
      </c>
      <c r="T186" s="173" t="s">
        <v>145</v>
      </c>
      <c r="U186" s="157">
        <v>0</v>
      </c>
      <c r="V186" s="157">
        <f>ROUND(E186*U186,2)</f>
        <v>0</v>
      </c>
      <c r="W186" s="157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203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5" t="s">
        <v>275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148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5" t="s">
        <v>200</v>
      </c>
      <c r="D188" s="158"/>
      <c r="E188" s="159">
        <v>1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148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67">
        <v>41</v>
      </c>
      <c r="B189" s="168" t="s">
        <v>309</v>
      </c>
      <c r="C189" s="184" t="s">
        <v>310</v>
      </c>
      <c r="D189" s="169" t="s">
        <v>198</v>
      </c>
      <c r="E189" s="170">
        <v>1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15</v>
      </c>
      <c r="M189" s="172">
        <f>G189*(1+L189/100)</f>
        <v>0</v>
      </c>
      <c r="N189" s="172">
        <v>0</v>
      </c>
      <c r="O189" s="172">
        <f>ROUND(E189*N189,2)</f>
        <v>0</v>
      </c>
      <c r="P189" s="172">
        <v>0</v>
      </c>
      <c r="Q189" s="172">
        <f>ROUND(E189*P189,2)</f>
        <v>0</v>
      </c>
      <c r="R189" s="172" t="s">
        <v>668</v>
      </c>
      <c r="S189" s="172" t="s">
        <v>144</v>
      </c>
      <c r="T189" s="173" t="s">
        <v>145</v>
      </c>
      <c r="U189" s="157">
        <v>0</v>
      </c>
      <c r="V189" s="157">
        <f>ROUND(E189*U189,2)</f>
        <v>0</v>
      </c>
      <c r="W189" s="157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203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85" t="s">
        <v>275</v>
      </c>
      <c r="D190" s="158"/>
      <c r="E190" s="159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148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5" t="s">
        <v>200</v>
      </c>
      <c r="D191" s="158"/>
      <c r="E191" s="159">
        <v>1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148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22.5" outlineLevel="1" x14ac:dyDescent="0.2">
      <c r="A192" s="167">
        <v>42</v>
      </c>
      <c r="B192" s="168" t="s">
        <v>311</v>
      </c>
      <c r="C192" s="184" t="s">
        <v>312</v>
      </c>
      <c r="D192" s="169" t="s">
        <v>198</v>
      </c>
      <c r="E192" s="170">
        <v>1</v>
      </c>
      <c r="F192" s="171"/>
      <c r="G192" s="172">
        <f>ROUND(E192*F192,2)</f>
        <v>0</v>
      </c>
      <c r="H192" s="171"/>
      <c r="I192" s="172">
        <f>ROUND(E192*H192,2)</f>
        <v>0</v>
      </c>
      <c r="J192" s="171"/>
      <c r="K192" s="172">
        <f>ROUND(E192*J192,2)</f>
        <v>0</v>
      </c>
      <c r="L192" s="172">
        <v>15</v>
      </c>
      <c r="M192" s="172">
        <f>G192*(1+L192/100)</f>
        <v>0</v>
      </c>
      <c r="N192" s="172">
        <v>0</v>
      </c>
      <c r="O192" s="172">
        <f>ROUND(E192*N192,2)</f>
        <v>0</v>
      </c>
      <c r="P192" s="172">
        <v>0</v>
      </c>
      <c r="Q192" s="172">
        <f>ROUND(E192*P192,2)</f>
        <v>0</v>
      </c>
      <c r="R192" s="172" t="s">
        <v>668</v>
      </c>
      <c r="S192" s="172" t="s">
        <v>144</v>
      </c>
      <c r="T192" s="173" t="s">
        <v>145</v>
      </c>
      <c r="U192" s="157">
        <v>0</v>
      </c>
      <c r="V192" s="157">
        <f>ROUND(E192*U192,2)</f>
        <v>0</v>
      </c>
      <c r="W192" s="157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203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85" t="s">
        <v>290</v>
      </c>
      <c r="D193" s="158"/>
      <c r="E193" s="159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148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85" t="s">
        <v>200</v>
      </c>
      <c r="D194" s="158"/>
      <c r="E194" s="159">
        <v>1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148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x14ac:dyDescent="0.2">
      <c r="A195" s="161" t="s">
        <v>139</v>
      </c>
      <c r="B195" s="162" t="s">
        <v>87</v>
      </c>
      <c r="C195" s="183" t="s">
        <v>88</v>
      </c>
      <c r="D195" s="163"/>
      <c r="E195" s="164"/>
      <c r="F195" s="165"/>
      <c r="G195" s="165">
        <f>SUMIF(AG196:AG230,"&lt;&gt;NOR",G196:G230)</f>
        <v>0</v>
      </c>
      <c r="H195" s="165"/>
      <c r="I195" s="165">
        <f>SUM(I196:I230)</f>
        <v>0</v>
      </c>
      <c r="J195" s="165"/>
      <c r="K195" s="165">
        <f>SUM(K196:K230)</f>
        <v>0</v>
      </c>
      <c r="L195" s="165"/>
      <c r="M195" s="165">
        <f>SUM(M196:M230)</f>
        <v>0</v>
      </c>
      <c r="N195" s="165"/>
      <c r="O195" s="165">
        <f>SUM(O196:O230)</f>
        <v>0</v>
      </c>
      <c r="P195" s="165"/>
      <c r="Q195" s="165">
        <f>SUM(Q196:Q230)</f>
        <v>0</v>
      </c>
      <c r="R195" s="165"/>
      <c r="S195" s="165"/>
      <c r="T195" s="166"/>
      <c r="U195" s="160"/>
      <c r="V195" s="160">
        <f>SUM(V196:V230)</f>
        <v>8.4299999999999979</v>
      </c>
      <c r="W195" s="160"/>
      <c r="AG195" t="s">
        <v>140</v>
      </c>
    </row>
    <row r="196" spans="1:60" ht="22.5" outlineLevel="1" x14ac:dyDescent="0.2">
      <c r="A196" s="167">
        <v>43</v>
      </c>
      <c r="B196" s="168" t="s">
        <v>313</v>
      </c>
      <c r="C196" s="184" t="s">
        <v>314</v>
      </c>
      <c r="D196" s="169" t="s">
        <v>198</v>
      </c>
      <c r="E196" s="170">
        <v>1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15</v>
      </c>
      <c r="M196" s="172">
        <f>G196*(1+L196/100)</f>
        <v>0</v>
      </c>
      <c r="N196" s="172">
        <v>0</v>
      </c>
      <c r="O196" s="172">
        <f>ROUND(E196*N196,2)</f>
        <v>0</v>
      </c>
      <c r="P196" s="172">
        <v>0</v>
      </c>
      <c r="Q196" s="172">
        <f>ROUND(E196*P196,2)</f>
        <v>0</v>
      </c>
      <c r="R196" s="172" t="s">
        <v>672</v>
      </c>
      <c r="S196" s="172" t="s">
        <v>144</v>
      </c>
      <c r="T196" s="173" t="s">
        <v>145</v>
      </c>
      <c r="U196" s="157">
        <v>0.11</v>
      </c>
      <c r="V196" s="157">
        <f>ROUND(E196*U196,2)</f>
        <v>0.11</v>
      </c>
      <c r="W196" s="157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146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85" t="s">
        <v>199</v>
      </c>
      <c r="D197" s="158"/>
      <c r="E197" s="159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148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85" t="s">
        <v>200</v>
      </c>
      <c r="D198" s="158"/>
      <c r="E198" s="159">
        <v>1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148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67">
        <v>44</v>
      </c>
      <c r="B199" s="168" t="s">
        <v>315</v>
      </c>
      <c r="C199" s="184" t="s">
        <v>316</v>
      </c>
      <c r="D199" s="169" t="s">
        <v>198</v>
      </c>
      <c r="E199" s="170">
        <v>2</v>
      </c>
      <c r="F199" s="171"/>
      <c r="G199" s="172">
        <f>ROUND(E199*F199,2)</f>
        <v>0</v>
      </c>
      <c r="H199" s="171"/>
      <c r="I199" s="172">
        <f>ROUND(E199*H199,2)</f>
        <v>0</v>
      </c>
      <c r="J199" s="171"/>
      <c r="K199" s="172">
        <f>ROUND(E199*J199,2)</f>
        <v>0</v>
      </c>
      <c r="L199" s="172">
        <v>15</v>
      </c>
      <c r="M199" s="172">
        <f>G199*(1+L199/100)</f>
        <v>0</v>
      </c>
      <c r="N199" s="172">
        <v>0</v>
      </c>
      <c r="O199" s="172">
        <f>ROUND(E199*N199,2)</f>
        <v>0</v>
      </c>
      <c r="P199" s="172">
        <v>0</v>
      </c>
      <c r="Q199" s="172">
        <f>ROUND(E199*P199,2)</f>
        <v>0</v>
      </c>
      <c r="R199" s="172" t="s">
        <v>672</v>
      </c>
      <c r="S199" s="172" t="s">
        <v>144</v>
      </c>
      <c r="T199" s="173" t="s">
        <v>145</v>
      </c>
      <c r="U199" s="157">
        <v>4.0200000000000005</v>
      </c>
      <c r="V199" s="157">
        <f>ROUND(E199*U199,2)</f>
        <v>8.0399999999999991</v>
      </c>
      <c r="W199" s="157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146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85" t="s">
        <v>317</v>
      </c>
      <c r="D200" s="158"/>
      <c r="E200" s="159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148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85" t="s">
        <v>200</v>
      </c>
      <c r="D201" s="158"/>
      <c r="E201" s="159">
        <v>1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148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85" t="s">
        <v>318</v>
      </c>
      <c r="D202" s="158"/>
      <c r="E202" s="159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148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5" t="s">
        <v>200</v>
      </c>
      <c r="D203" s="158"/>
      <c r="E203" s="159">
        <v>1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148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ht="22.5" outlineLevel="1" x14ac:dyDescent="0.2">
      <c r="A204" s="167">
        <v>45</v>
      </c>
      <c r="B204" s="168" t="s">
        <v>319</v>
      </c>
      <c r="C204" s="184" t="s">
        <v>320</v>
      </c>
      <c r="D204" s="169" t="s">
        <v>198</v>
      </c>
      <c r="E204" s="170">
        <v>1</v>
      </c>
      <c r="F204" s="171"/>
      <c r="G204" s="172">
        <f>ROUND(E204*F204,2)</f>
        <v>0</v>
      </c>
      <c r="H204" s="171"/>
      <c r="I204" s="172">
        <f>ROUND(E204*H204,2)</f>
        <v>0</v>
      </c>
      <c r="J204" s="171"/>
      <c r="K204" s="172">
        <f>ROUND(E204*J204,2)</f>
        <v>0</v>
      </c>
      <c r="L204" s="172">
        <v>15</v>
      </c>
      <c r="M204" s="172">
        <f>G204*(1+L204/100)</f>
        <v>0</v>
      </c>
      <c r="N204" s="172">
        <v>0</v>
      </c>
      <c r="O204" s="172">
        <f>ROUND(E204*N204,2)</f>
        <v>0</v>
      </c>
      <c r="P204" s="172">
        <v>0</v>
      </c>
      <c r="Q204" s="172">
        <f>ROUND(E204*P204,2)</f>
        <v>0</v>
      </c>
      <c r="R204" s="172" t="s">
        <v>672</v>
      </c>
      <c r="S204" s="172" t="s">
        <v>144</v>
      </c>
      <c r="T204" s="173" t="s">
        <v>145</v>
      </c>
      <c r="U204" s="157">
        <v>0.28000000000000003</v>
      </c>
      <c r="V204" s="157">
        <f>ROUND(E204*U204,2)</f>
        <v>0.28000000000000003</v>
      </c>
      <c r="W204" s="157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146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85" t="s">
        <v>199</v>
      </c>
      <c r="D205" s="158"/>
      <c r="E205" s="159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148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85" t="s">
        <v>200</v>
      </c>
      <c r="D206" s="158"/>
      <c r="E206" s="159">
        <v>1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148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5">
        <v>46</v>
      </c>
      <c r="B207" s="176" t="s">
        <v>321</v>
      </c>
      <c r="C207" s="186" t="s">
        <v>322</v>
      </c>
      <c r="D207" s="177" t="s">
        <v>0</v>
      </c>
      <c r="E207" s="178">
        <v>295.17100000000005</v>
      </c>
      <c r="F207" s="179"/>
      <c r="G207" s="180">
        <f>ROUND(E207*F207,2)</f>
        <v>0</v>
      </c>
      <c r="H207" s="179"/>
      <c r="I207" s="180">
        <f>ROUND(E207*H207,2)</f>
        <v>0</v>
      </c>
      <c r="J207" s="179"/>
      <c r="K207" s="180">
        <f>ROUND(E207*J207,2)</f>
        <v>0</v>
      </c>
      <c r="L207" s="180">
        <v>15</v>
      </c>
      <c r="M207" s="180">
        <f>G207*(1+L207/100)</f>
        <v>0</v>
      </c>
      <c r="N207" s="180">
        <v>0</v>
      </c>
      <c r="O207" s="180">
        <f>ROUND(E207*N207,2)</f>
        <v>0</v>
      </c>
      <c r="P207" s="180">
        <v>0</v>
      </c>
      <c r="Q207" s="180">
        <f>ROUND(E207*P207,2)</f>
        <v>0</v>
      </c>
      <c r="R207" s="172" t="s">
        <v>672</v>
      </c>
      <c r="S207" s="180" t="s">
        <v>144</v>
      </c>
      <c r="T207" s="181" t="s">
        <v>145</v>
      </c>
      <c r="U207" s="157">
        <v>0</v>
      </c>
      <c r="V207" s="157">
        <f>ROUND(E207*U207,2)</f>
        <v>0</v>
      </c>
      <c r="W207" s="157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146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22.5" outlineLevel="1" x14ac:dyDescent="0.2">
      <c r="A208" s="167">
        <v>47</v>
      </c>
      <c r="B208" s="168" t="s">
        <v>323</v>
      </c>
      <c r="C208" s="184" t="s">
        <v>324</v>
      </c>
      <c r="D208" s="169" t="s">
        <v>273</v>
      </c>
      <c r="E208" s="170">
        <v>3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15</v>
      </c>
      <c r="M208" s="172">
        <f>G208*(1+L208/100)</f>
        <v>0</v>
      </c>
      <c r="N208" s="172">
        <v>0</v>
      </c>
      <c r="O208" s="172">
        <f>ROUND(E208*N208,2)</f>
        <v>0</v>
      </c>
      <c r="P208" s="172">
        <v>0</v>
      </c>
      <c r="Q208" s="172">
        <f>ROUND(E208*P208,2)</f>
        <v>0</v>
      </c>
      <c r="R208" s="172"/>
      <c r="S208" s="172" t="s">
        <v>144</v>
      </c>
      <c r="T208" s="173" t="s">
        <v>145</v>
      </c>
      <c r="U208" s="157">
        <v>0</v>
      </c>
      <c r="V208" s="157">
        <f>ROUND(E208*U208,2)</f>
        <v>0</v>
      </c>
      <c r="W208" s="157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146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240" t="s">
        <v>325</v>
      </c>
      <c r="D209" s="241"/>
      <c r="E209" s="241"/>
      <c r="F209" s="241"/>
      <c r="G209" s="241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163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85" t="s">
        <v>326</v>
      </c>
      <c r="D210" s="158"/>
      <c r="E210" s="159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148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185" t="s">
        <v>57</v>
      </c>
      <c r="D211" s="158"/>
      <c r="E211" s="159">
        <v>3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148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22.5" outlineLevel="1" x14ac:dyDescent="0.2">
      <c r="A212" s="167">
        <v>48</v>
      </c>
      <c r="B212" s="168" t="s">
        <v>327</v>
      </c>
      <c r="C212" s="184" t="s">
        <v>328</v>
      </c>
      <c r="D212" s="169" t="s">
        <v>198</v>
      </c>
      <c r="E212" s="170">
        <v>1</v>
      </c>
      <c r="F212" s="171"/>
      <c r="G212" s="172">
        <f>ROUND(E212*F212,2)</f>
        <v>0</v>
      </c>
      <c r="H212" s="171"/>
      <c r="I212" s="172">
        <f>ROUND(E212*H212,2)</f>
        <v>0</v>
      </c>
      <c r="J212" s="171"/>
      <c r="K212" s="172">
        <f>ROUND(E212*J212,2)</f>
        <v>0</v>
      </c>
      <c r="L212" s="172">
        <v>15</v>
      </c>
      <c r="M212" s="172">
        <f>G212*(1+L212/100)</f>
        <v>0</v>
      </c>
      <c r="N212" s="172">
        <v>0</v>
      </c>
      <c r="O212" s="172">
        <f>ROUND(E212*N212,2)</f>
        <v>0</v>
      </c>
      <c r="P212" s="172">
        <v>0</v>
      </c>
      <c r="Q212" s="172">
        <f>ROUND(E212*P212,2)</f>
        <v>0</v>
      </c>
      <c r="R212" s="172" t="s">
        <v>668</v>
      </c>
      <c r="S212" s="172" t="s">
        <v>144</v>
      </c>
      <c r="T212" s="173" t="s">
        <v>145</v>
      </c>
      <c r="U212" s="157">
        <v>0</v>
      </c>
      <c r="V212" s="157">
        <f>ROUND(E212*U212,2)</f>
        <v>0</v>
      </c>
      <c r="W212" s="157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 t="s">
        <v>203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85" t="s">
        <v>318</v>
      </c>
      <c r="D213" s="158"/>
      <c r="E213" s="159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148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5" t="s">
        <v>200</v>
      </c>
      <c r="D214" s="158"/>
      <c r="E214" s="159">
        <v>1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148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ht="22.5" outlineLevel="1" x14ac:dyDescent="0.2">
      <c r="A215" s="167">
        <v>49</v>
      </c>
      <c r="B215" s="168" t="s">
        <v>329</v>
      </c>
      <c r="C215" s="184" t="s">
        <v>330</v>
      </c>
      <c r="D215" s="169" t="s">
        <v>198</v>
      </c>
      <c r="E215" s="170">
        <v>1</v>
      </c>
      <c r="F215" s="171"/>
      <c r="G215" s="172">
        <f>ROUND(E215*F215,2)</f>
        <v>0</v>
      </c>
      <c r="H215" s="171"/>
      <c r="I215" s="172">
        <f>ROUND(E215*H215,2)</f>
        <v>0</v>
      </c>
      <c r="J215" s="171"/>
      <c r="K215" s="172">
        <f>ROUND(E215*J215,2)</f>
        <v>0</v>
      </c>
      <c r="L215" s="172">
        <v>15</v>
      </c>
      <c r="M215" s="172">
        <f>G215*(1+L215/100)</f>
        <v>0</v>
      </c>
      <c r="N215" s="172">
        <v>0</v>
      </c>
      <c r="O215" s="172">
        <f>ROUND(E215*N215,2)</f>
        <v>0</v>
      </c>
      <c r="P215" s="172">
        <v>0</v>
      </c>
      <c r="Q215" s="172">
        <f>ROUND(E215*P215,2)</f>
        <v>0</v>
      </c>
      <c r="R215" s="172" t="s">
        <v>668</v>
      </c>
      <c r="S215" s="172" t="s">
        <v>144</v>
      </c>
      <c r="T215" s="173" t="s">
        <v>145</v>
      </c>
      <c r="U215" s="157">
        <v>0</v>
      </c>
      <c r="V215" s="157">
        <f>ROUND(E215*U215,2)</f>
        <v>0</v>
      </c>
      <c r="W215" s="157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203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5"/>
      <c r="B216" s="156"/>
      <c r="C216" s="185" t="s">
        <v>317</v>
      </c>
      <c r="D216" s="158"/>
      <c r="E216" s="159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148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85" t="s">
        <v>200</v>
      </c>
      <c r="D217" s="158"/>
      <c r="E217" s="159">
        <v>1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148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ht="33.75" outlineLevel="1" x14ac:dyDescent="0.2">
      <c r="A218" s="167">
        <v>50</v>
      </c>
      <c r="B218" s="168" t="s">
        <v>331</v>
      </c>
      <c r="C218" s="184" t="s">
        <v>332</v>
      </c>
      <c r="D218" s="169" t="s">
        <v>198</v>
      </c>
      <c r="E218" s="170">
        <v>1</v>
      </c>
      <c r="F218" s="171"/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15</v>
      </c>
      <c r="M218" s="172">
        <f>G218*(1+L218/100)</f>
        <v>0</v>
      </c>
      <c r="N218" s="172">
        <v>0</v>
      </c>
      <c r="O218" s="172">
        <f>ROUND(E218*N218,2)</f>
        <v>0</v>
      </c>
      <c r="P218" s="172">
        <v>0</v>
      </c>
      <c r="Q218" s="172">
        <f>ROUND(E218*P218,2)</f>
        <v>0</v>
      </c>
      <c r="R218" s="172" t="s">
        <v>668</v>
      </c>
      <c r="S218" s="172" t="s">
        <v>144</v>
      </c>
      <c r="T218" s="173" t="s">
        <v>145</v>
      </c>
      <c r="U218" s="157">
        <v>0</v>
      </c>
      <c r="V218" s="157">
        <f>ROUND(E218*U218,2)</f>
        <v>0</v>
      </c>
      <c r="W218" s="157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203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240" t="s">
        <v>333</v>
      </c>
      <c r="D219" s="241"/>
      <c r="E219" s="241"/>
      <c r="F219" s="241"/>
      <c r="G219" s="241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163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249" t="s">
        <v>334</v>
      </c>
      <c r="D220" s="250"/>
      <c r="E220" s="250"/>
      <c r="F220" s="250"/>
      <c r="G220" s="250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163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85" t="s">
        <v>199</v>
      </c>
      <c r="D221" s="158"/>
      <c r="E221" s="159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148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85" t="s">
        <v>200</v>
      </c>
      <c r="D222" s="158"/>
      <c r="E222" s="159">
        <v>1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148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ht="33.75" outlineLevel="1" x14ac:dyDescent="0.2">
      <c r="A223" s="167">
        <v>51</v>
      </c>
      <c r="B223" s="168" t="s">
        <v>335</v>
      </c>
      <c r="C223" s="184" t="s">
        <v>336</v>
      </c>
      <c r="D223" s="169" t="s">
        <v>198</v>
      </c>
      <c r="E223" s="170">
        <v>1</v>
      </c>
      <c r="F223" s="171"/>
      <c r="G223" s="172">
        <f>ROUND(E223*F223,2)</f>
        <v>0</v>
      </c>
      <c r="H223" s="171"/>
      <c r="I223" s="172">
        <f>ROUND(E223*H223,2)</f>
        <v>0</v>
      </c>
      <c r="J223" s="171"/>
      <c r="K223" s="172">
        <f>ROUND(E223*J223,2)</f>
        <v>0</v>
      </c>
      <c r="L223" s="172">
        <v>15</v>
      </c>
      <c r="M223" s="172">
        <f>G223*(1+L223/100)</f>
        <v>0</v>
      </c>
      <c r="N223" s="172">
        <v>0</v>
      </c>
      <c r="O223" s="172">
        <f>ROUND(E223*N223,2)</f>
        <v>0</v>
      </c>
      <c r="P223" s="172">
        <v>0</v>
      </c>
      <c r="Q223" s="172">
        <f>ROUND(E223*P223,2)</f>
        <v>0</v>
      </c>
      <c r="R223" s="172" t="s">
        <v>668</v>
      </c>
      <c r="S223" s="172" t="s">
        <v>144</v>
      </c>
      <c r="T223" s="173" t="s">
        <v>145</v>
      </c>
      <c r="U223" s="157">
        <v>0</v>
      </c>
      <c r="V223" s="157">
        <f>ROUND(E223*U223,2)</f>
        <v>0</v>
      </c>
      <c r="W223" s="157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203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240" t="s">
        <v>337</v>
      </c>
      <c r="D224" s="241"/>
      <c r="E224" s="241"/>
      <c r="F224" s="241"/>
      <c r="G224" s="241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163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85" t="s">
        <v>318</v>
      </c>
      <c r="D225" s="158"/>
      <c r="E225" s="159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148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85" t="s">
        <v>200</v>
      </c>
      <c r="D226" s="158"/>
      <c r="E226" s="159">
        <v>1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148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ht="33.75" outlineLevel="1" x14ac:dyDescent="0.2">
      <c r="A227" s="167">
        <v>52</v>
      </c>
      <c r="B227" s="168" t="s">
        <v>338</v>
      </c>
      <c r="C227" s="184" t="s">
        <v>339</v>
      </c>
      <c r="D227" s="169" t="s">
        <v>198</v>
      </c>
      <c r="E227" s="170">
        <v>1</v>
      </c>
      <c r="F227" s="171"/>
      <c r="G227" s="172">
        <f>ROUND(E227*F227,2)</f>
        <v>0</v>
      </c>
      <c r="H227" s="171"/>
      <c r="I227" s="172">
        <f>ROUND(E227*H227,2)</f>
        <v>0</v>
      </c>
      <c r="J227" s="171"/>
      <c r="K227" s="172">
        <f>ROUND(E227*J227,2)</f>
        <v>0</v>
      </c>
      <c r="L227" s="172">
        <v>15</v>
      </c>
      <c r="M227" s="172">
        <f>G227*(1+L227/100)</f>
        <v>0</v>
      </c>
      <c r="N227" s="172">
        <v>0</v>
      </c>
      <c r="O227" s="172">
        <f>ROUND(E227*N227,2)</f>
        <v>0</v>
      </c>
      <c r="P227" s="172">
        <v>0</v>
      </c>
      <c r="Q227" s="172">
        <f>ROUND(E227*P227,2)</f>
        <v>0</v>
      </c>
      <c r="R227" s="172" t="s">
        <v>668</v>
      </c>
      <c r="S227" s="172" t="s">
        <v>144</v>
      </c>
      <c r="T227" s="173" t="s">
        <v>145</v>
      </c>
      <c r="U227" s="157">
        <v>0</v>
      </c>
      <c r="V227" s="157">
        <f>ROUND(E227*U227,2)</f>
        <v>0</v>
      </c>
      <c r="W227" s="157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203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240" t="s">
        <v>337</v>
      </c>
      <c r="D228" s="241"/>
      <c r="E228" s="241"/>
      <c r="F228" s="241"/>
      <c r="G228" s="241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163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185" t="s">
        <v>317</v>
      </c>
      <c r="D229" s="158"/>
      <c r="E229" s="159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148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185" t="s">
        <v>200</v>
      </c>
      <c r="D230" s="158"/>
      <c r="E230" s="159">
        <v>1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148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x14ac:dyDescent="0.2">
      <c r="A231" s="161" t="s">
        <v>139</v>
      </c>
      <c r="B231" s="162" t="s">
        <v>89</v>
      </c>
      <c r="C231" s="183" t="s">
        <v>90</v>
      </c>
      <c r="D231" s="163"/>
      <c r="E231" s="164"/>
      <c r="F231" s="165"/>
      <c r="G231" s="165">
        <f>SUMIF(AG232:AG250,"&lt;&gt;NOR",G232:G250)</f>
        <v>0</v>
      </c>
      <c r="H231" s="165"/>
      <c r="I231" s="165">
        <f>SUM(I232:I250)</f>
        <v>0</v>
      </c>
      <c r="J231" s="165"/>
      <c r="K231" s="165">
        <f>SUM(K232:K250)</f>
        <v>0</v>
      </c>
      <c r="L231" s="165"/>
      <c r="M231" s="165">
        <f>SUM(M232:M250)</f>
        <v>0</v>
      </c>
      <c r="N231" s="165"/>
      <c r="O231" s="165">
        <f>SUM(O232:O250)</f>
        <v>0</v>
      </c>
      <c r="P231" s="165"/>
      <c r="Q231" s="165">
        <f>SUM(Q232:Q250)</f>
        <v>0</v>
      </c>
      <c r="R231" s="165"/>
      <c r="S231" s="165"/>
      <c r="T231" s="166"/>
      <c r="U231" s="160"/>
      <c r="V231" s="160">
        <f>SUM(V232:V250)</f>
        <v>2.75</v>
      </c>
      <c r="W231" s="160"/>
      <c r="AG231" t="s">
        <v>140</v>
      </c>
    </row>
    <row r="232" spans="1:60" ht="22.5" outlineLevel="1" x14ac:dyDescent="0.2">
      <c r="A232" s="167">
        <v>53</v>
      </c>
      <c r="B232" s="168" t="s">
        <v>340</v>
      </c>
      <c r="C232" s="184" t="s">
        <v>341</v>
      </c>
      <c r="D232" s="169" t="s">
        <v>143</v>
      </c>
      <c r="E232" s="170">
        <v>1.9200000000000002</v>
      </c>
      <c r="F232" s="171"/>
      <c r="G232" s="172">
        <f>ROUND(E232*F232,2)</f>
        <v>0</v>
      </c>
      <c r="H232" s="171"/>
      <c r="I232" s="172">
        <f>ROUND(E232*H232,2)</f>
        <v>0</v>
      </c>
      <c r="J232" s="171"/>
      <c r="K232" s="172">
        <f>ROUND(E232*J232,2)</f>
        <v>0</v>
      </c>
      <c r="L232" s="172">
        <v>15</v>
      </c>
      <c r="M232" s="172">
        <f>G232*(1+L232/100)</f>
        <v>0</v>
      </c>
      <c r="N232" s="172">
        <v>0</v>
      </c>
      <c r="O232" s="172">
        <f>ROUND(E232*N232,2)</f>
        <v>0</v>
      </c>
      <c r="P232" s="172">
        <v>0</v>
      </c>
      <c r="Q232" s="172">
        <f>ROUND(E232*P232,2)</f>
        <v>0</v>
      </c>
      <c r="R232" s="172" t="s">
        <v>673</v>
      </c>
      <c r="S232" s="172" t="s">
        <v>144</v>
      </c>
      <c r="T232" s="173" t="s">
        <v>145</v>
      </c>
      <c r="U232" s="157">
        <v>0.34</v>
      </c>
      <c r="V232" s="157">
        <f>ROUND(E232*U232,2)</f>
        <v>0.65</v>
      </c>
      <c r="W232" s="157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146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85" t="s">
        <v>239</v>
      </c>
      <c r="D233" s="158"/>
      <c r="E233" s="159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148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85" t="s">
        <v>240</v>
      </c>
      <c r="D234" s="158"/>
      <c r="E234" s="159">
        <v>1.9200000000000002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148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67">
        <v>54</v>
      </c>
      <c r="B235" s="168" t="s">
        <v>342</v>
      </c>
      <c r="C235" s="184" t="s">
        <v>343</v>
      </c>
      <c r="D235" s="169" t="s">
        <v>143</v>
      </c>
      <c r="E235" s="170">
        <v>1.9200000000000002</v>
      </c>
      <c r="F235" s="171"/>
      <c r="G235" s="172">
        <f>ROUND(E235*F235,2)</f>
        <v>0</v>
      </c>
      <c r="H235" s="171"/>
      <c r="I235" s="172">
        <f>ROUND(E235*H235,2)</f>
        <v>0</v>
      </c>
      <c r="J235" s="171"/>
      <c r="K235" s="172">
        <f>ROUND(E235*J235,2)</f>
        <v>0</v>
      </c>
      <c r="L235" s="172">
        <v>15</v>
      </c>
      <c r="M235" s="172">
        <f>G235*(1+L235/100)</f>
        <v>0</v>
      </c>
      <c r="N235" s="172">
        <v>0</v>
      </c>
      <c r="O235" s="172">
        <f>ROUND(E235*N235,2)</f>
        <v>0</v>
      </c>
      <c r="P235" s="172">
        <v>0</v>
      </c>
      <c r="Q235" s="172">
        <f>ROUND(E235*P235,2)</f>
        <v>0</v>
      </c>
      <c r="R235" s="172" t="s">
        <v>673</v>
      </c>
      <c r="S235" s="172" t="s">
        <v>144</v>
      </c>
      <c r="T235" s="173" t="s">
        <v>145</v>
      </c>
      <c r="U235" s="157">
        <v>0.05</v>
      </c>
      <c r="V235" s="157">
        <f>ROUND(E235*U235,2)</f>
        <v>0.1</v>
      </c>
      <c r="W235" s="157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146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85" t="s">
        <v>239</v>
      </c>
      <c r="D236" s="158"/>
      <c r="E236" s="159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148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185" t="s">
        <v>240</v>
      </c>
      <c r="D237" s="158"/>
      <c r="E237" s="159">
        <v>1.9200000000000002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148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ht="22.5" outlineLevel="1" x14ac:dyDescent="0.2">
      <c r="A238" s="167">
        <v>55</v>
      </c>
      <c r="B238" s="168" t="s">
        <v>344</v>
      </c>
      <c r="C238" s="184" t="s">
        <v>345</v>
      </c>
      <c r="D238" s="169" t="s">
        <v>143</v>
      </c>
      <c r="E238" s="170">
        <v>1.9200000000000002</v>
      </c>
      <c r="F238" s="171"/>
      <c r="G238" s="172">
        <f>ROUND(E238*F238,2)</f>
        <v>0</v>
      </c>
      <c r="H238" s="171"/>
      <c r="I238" s="172">
        <f>ROUND(E238*H238,2)</f>
        <v>0</v>
      </c>
      <c r="J238" s="171"/>
      <c r="K238" s="172">
        <f>ROUND(E238*J238,2)</f>
        <v>0</v>
      </c>
      <c r="L238" s="172">
        <v>15</v>
      </c>
      <c r="M238" s="172">
        <f>G238*(1+L238/100)</f>
        <v>0</v>
      </c>
      <c r="N238" s="172">
        <v>0</v>
      </c>
      <c r="O238" s="172">
        <f>ROUND(E238*N238,2)</f>
        <v>0</v>
      </c>
      <c r="P238" s="172">
        <v>0</v>
      </c>
      <c r="Q238" s="172">
        <f>ROUND(E238*P238,2)</f>
        <v>0</v>
      </c>
      <c r="R238" s="172" t="s">
        <v>673</v>
      </c>
      <c r="S238" s="172" t="s">
        <v>144</v>
      </c>
      <c r="T238" s="173" t="s">
        <v>145</v>
      </c>
      <c r="U238" s="157">
        <v>1.04</v>
      </c>
      <c r="V238" s="157">
        <f>ROUND(E238*U238,2)</f>
        <v>2</v>
      </c>
      <c r="W238" s="157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146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85" t="s">
        <v>239</v>
      </c>
      <c r="D239" s="158"/>
      <c r="E239" s="159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148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85" t="s">
        <v>240</v>
      </c>
      <c r="D240" s="158"/>
      <c r="E240" s="159">
        <v>1.9200000000000002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148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67">
        <v>56</v>
      </c>
      <c r="B241" s="168" t="s">
        <v>346</v>
      </c>
      <c r="C241" s="184" t="s">
        <v>347</v>
      </c>
      <c r="D241" s="169" t="s">
        <v>143</v>
      </c>
      <c r="E241" s="170">
        <v>1.9200000000000002</v>
      </c>
      <c r="F241" s="171"/>
      <c r="G241" s="172">
        <f>ROUND(E241*F241,2)</f>
        <v>0</v>
      </c>
      <c r="H241" s="171"/>
      <c r="I241" s="172">
        <f>ROUND(E241*H241,2)</f>
        <v>0</v>
      </c>
      <c r="J241" s="171"/>
      <c r="K241" s="172">
        <f>ROUND(E241*J241,2)</f>
        <v>0</v>
      </c>
      <c r="L241" s="172">
        <v>15</v>
      </c>
      <c r="M241" s="172">
        <f>G241*(1+L241/100)</f>
        <v>0</v>
      </c>
      <c r="N241" s="172">
        <v>0</v>
      </c>
      <c r="O241" s="172">
        <f>ROUND(E241*N241,2)</f>
        <v>0</v>
      </c>
      <c r="P241" s="172">
        <v>0</v>
      </c>
      <c r="Q241" s="172">
        <f>ROUND(E241*P241,2)</f>
        <v>0</v>
      </c>
      <c r="R241" s="172" t="s">
        <v>673</v>
      </c>
      <c r="S241" s="172" t="s">
        <v>144</v>
      </c>
      <c r="T241" s="173" t="s">
        <v>145</v>
      </c>
      <c r="U241" s="157">
        <v>0</v>
      </c>
      <c r="V241" s="157">
        <f>ROUND(E241*U241,2)</f>
        <v>0</v>
      </c>
      <c r="W241" s="157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146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185" t="s">
        <v>239</v>
      </c>
      <c r="D242" s="158"/>
      <c r="E242" s="159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148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85" t="s">
        <v>240</v>
      </c>
      <c r="D243" s="158"/>
      <c r="E243" s="159">
        <v>1.9200000000000002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148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75">
        <v>57</v>
      </c>
      <c r="B244" s="176" t="s">
        <v>348</v>
      </c>
      <c r="C244" s="186" t="s">
        <v>349</v>
      </c>
      <c r="D244" s="177" t="s">
        <v>0</v>
      </c>
      <c r="E244" s="178">
        <v>39.740100000000005</v>
      </c>
      <c r="F244" s="179"/>
      <c r="G244" s="180">
        <f>ROUND(E244*F244,2)</f>
        <v>0</v>
      </c>
      <c r="H244" s="179"/>
      <c r="I244" s="180">
        <f>ROUND(E244*H244,2)</f>
        <v>0</v>
      </c>
      <c r="J244" s="179"/>
      <c r="K244" s="180">
        <f>ROUND(E244*J244,2)</f>
        <v>0</v>
      </c>
      <c r="L244" s="180">
        <v>15</v>
      </c>
      <c r="M244" s="180">
        <f>G244*(1+L244/100)</f>
        <v>0</v>
      </c>
      <c r="N244" s="180">
        <v>0</v>
      </c>
      <c r="O244" s="180">
        <f>ROUND(E244*N244,2)</f>
        <v>0</v>
      </c>
      <c r="P244" s="180">
        <v>0</v>
      </c>
      <c r="Q244" s="180">
        <f>ROUND(E244*P244,2)</f>
        <v>0</v>
      </c>
      <c r="R244" s="172" t="s">
        <v>673</v>
      </c>
      <c r="S244" s="180" t="s">
        <v>144</v>
      </c>
      <c r="T244" s="181" t="s">
        <v>145</v>
      </c>
      <c r="U244" s="157">
        <v>0</v>
      </c>
      <c r="V244" s="157">
        <f>ROUND(E244*U244,2)</f>
        <v>0</v>
      </c>
      <c r="W244" s="157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146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ht="22.5" outlineLevel="1" x14ac:dyDescent="0.2">
      <c r="A245" s="167">
        <v>58</v>
      </c>
      <c r="B245" s="168" t="s">
        <v>350</v>
      </c>
      <c r="C245" s="184" t="s">
        <v>351</v>
      </c>
      <c r="D245" s="169" t="s">
        <v>352</v>
      </c>
      <c r="E245" s="170">
        <v>28.8</v>
      </c>
      <c r="F245" s="171"/>
      <c r="G245" s="172">
        <f>ROUND(E245*F245,2)</f>
        <v>0</v>
      </c>
      <c r="H245" s="171"/>
      <c r="I245" s="172">
        <f>ROUND(E245*H245,2)</f>
        <v>0</v>
      </c>
      <c r="J245" s="171"/>
      <c r="K245" s="172">
        <f>ROUND(E245*J245,2)</f>
        <v>0</v>
      </c>
      <c r="L245" s="172">
        <v>15</v>
      </c>
      <c r="M245" s="172">
        <f>G245*(1+L245/100)</f>
        <v>0</v>
      </c>
      <c r="N245" s="172">
        <v>0</v>
      </c>
      <c r="O245" s="172">
        <f>ROUND(E245*N245,2)</f>
        <v>0</v>
      </c>
      <c r="P245" s="172">
        <v>0</v>
      </c>
      <c r="Q245" s="172">
        <f>ROUND(E245*P245,2)</f>
        <v>0</v>
      </c>
      <c r="R245" s="172" t="s">
        <v>668</v>
      </c>
      <c r="S245" s="172" t="s">
        <v>144</v>
      </c>
      <c r="T245" s="173" t="s">
        <v>145</v>
      </c>
      <c r="U245" s="157">
        <v>0</v>
      </c>
      <c r="V245" s="157">
        <f>ROUND(E245*U245,2)</f>
        <v>0</v>
      </c>
      <c r="W245" s="157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203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/>
      <c r="B246" s="156"/>
      <c r="C246" s="185" t="s">
        <v>239</v>
      </c>
      <c r="D246" s="158"/>
      <c r="E246" s="159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148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185" t="s">
        <v>353</v>
      </c>
      <c r="D247" s="158"/>
      <c r="E247" s="159">
        <v>28.8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148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ht="22.5" outlineLevel="1" x14ac:dyDescent="0.2">
      <c r="A248" s="167">
        <v>59</v>
      </c>
      <c r="B248" s="168" t="s">
        <v>354</v>
      </c>
      <c r="C248" s="184" t="s">
        <v>355</v>
      </c>
      <c r="D248" s="169" t="s">
        <v>143</v>
      </c>
      <c r="E248" s="170">
        <v>2.1120000000000001</v>
      </c>
      <c r="F248" s="171"/>
      <c r="G248" s="172">
        <f>ROUND(E248*F248,2)</f>
        <v>0</v>
      </c>
      <c r="H248" s="171"/>
      <c r="I248" s="172">
        <f>ROUND(E248*H248,2)</f>
        <v>0</v>
      </c>
      <c r="J248" s="171"/>
      <c r="K248" s="172">
        <f>ROUND(E248*J248,2)</f>
        <v>0</v>
      </c>
      <c r="L248" s="172">
        <v>15</v>
      </c>
      <c r="M248" s="172">
        <f>G248*(1+L248/100)</f>
        <v>0</v>
      </c>
      <c r="N248" s="172">
        <v>0</v>
      </c>
      <c r="O248" s="172">
        <f>ROUND(E248*N248,2)</f>
        <v>0</v>
      </c>
      <c r="P248" s="172">
        <v>0</v>
      </c>
      <c r="Q248" s="172">
        <f>ROUND(E248*P248,2)</f>
        <v>0</v>
      </c>
      <c r="R248" s="172" t="s">
        <v>668</v>
      </c>
      <c r="S248" s="172" t="s">
        <v>144</v>
      </c>
      <c r="T248" s="173" t="s">
        <v>145</v>
      </c>
      <c r="U248" s="157">
        <v>0</v>
      </c>
      <c r="V248" s="157">
        <f>ROUND(E248*U248,2)</f>
        <v>0</v>
      </c>
      <c r="W248" s="157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 t="s">
        <v>203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85" t="s">
        <v>239</v>
      </c>
      <c r="D249" s="158"/>
      <c r="E249" s="159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148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185" t="s">
        <v>356</v>
      </c>
      <c r="D250" s="158"/>
      <c r="E250" s="159">
        <v>2.1100000000000003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148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x14ac:dyDescent="0.2">
      <c r="A251" s="161" t="s">
        <v>139</v>
      </c>
      <c r="B251" s="162" t="s">
        <v>91</v>
      </c>
      <c r="C251" s="183" t="s">
        <v>92</v>
      </c>
      <c r="D251" s="163"/>
      <c r="E251" s="164"/>
      <c r="F251" s="165"/>
      <c r="G251" s="165">
        <f>SUMIF(AG252:AG349,"&lt;&gt;NOR",G252:G349)</f>
        <v>0</v>
      </c>
      <c r="H251" s="165"/>
      <c r="I251" s="165">
        <f>SUM(I252:I349)</f>
        <v>0</v>
      </c>
      <c r="J251" s="165"/>
      <c r="K251" s="165">
        <f>SUM(K252:K349)</f>
        <v>0</v>
      </c>
      <c r="L251" s="165"/>
      <c r="M251" s="165">
        <f>SUM(M252:M349)</f>
        <v>0</v>
      </c>
      <c r="N251" s="165"/>
      <c r="O251" s="165">
        <f>SUM(O252:O349)</f>
        <v>0</v>
      </c>
      <c r="P251" s="165"/>
      <c r="Q251" s="165">
        <f>SUM(Q252:Q349)</f>
        <v>0</v>
      </c>
      <c r="R251" s="165"/>
      <c r="S251" s="165"/>
      <c r="T251" s="166"/>
      <c r="U251" s="160"/>
      <c r="V251" s="160">
        <f>SUM(V252:V349)</f>
        <v>43.19</v>
      </c>
      <c r="W251" s="160"/>
      <c r="AG251" t="s">
        <v>140</v>
      </c>
    </row>
    <row r="252" spans="1:60" outlineLevel="1" x14ac:dyDescent="0.2">
      <c r="A252" s="167">
        <v>60</v>
      </c>
      <c r="B252" s="168" t="s">
        <v>357</v>
      </c>
      <c r="C252" s="184" t="s">
        <v>358</v>
      </c>
      <c r="D252" s="169" t="s">
        <v>143</v>
      </c>
      <c r="E252" s="170">
        <v>43.1</v>
      </c>
      <c r="F252" s="171"/>
      <c r="G252" s="172">
        <f>ROUND(E252*F252,2)</f>
        <v>0</v>
      </c>
      <c r="H252" s="171"/>
      <c r="I252" s="172">
        <f>ROUND(E252*H252,2)</f>
        <v>0</v>
      </c>
      <c r="J252" s="171"/>
      <c r="K252" s="172">
        <f>ROUND(E252*J252,2)</f>
        <v>0</v>
      </c>
      <c r="L252" s="172">
        <v>15</v>
      </c>
      <c r="M252" s="172">
        <f>G252*(1+L252/100)</f>
        <v>0</v>
      </c>
      <c r="N252" s="172">
        <v>0</v>
      </c>
      <c r="O252" s="172">
        <f>ROUND(E252*N252,2)</f>
        <v>0</v>
      </c>
      <c r="P252" s="172">
        <v>0</v>
      </c>
      <c r="Q252" s="172">
        <f>ROUND(E252*P252,2)</f>
        <v>0</v>
      </c>
      <c r="R252" s="172" t="s">
        <v>674</v>
      </c>
      <c r="S252" s="172" t="s">
        <v>144</v>
      </c>
      <c r="T252" s="173" t="s">
        <v>145</v>
      </c>
      <c r="U252" s="157">
        <v>0.14700000000000002</v>
      </c>
      <c r="V252" s="157">
        <f>ROUND(E252*U252,2)</f>
        <v>6.34</v>
      </c>
      <c r="W252" s="157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146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85" t="s">
        <v>359</v>
      </c>
      <c r="D253" s="158"/>
      <c r="E253" s="159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148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85" t="s">
        <v>169</v>
      </c>
      <c r="D254" s="158"/>
      <c r="E254" s="159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148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55"/>
      <c r="B255" s="156"/>
      <c r="C255" s="185" t="s">
        <v>360</v>
      </c>
      <c r="D255" s="158"/>
      <c r="E255" s="159">
        <v>10.3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148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85" t="s">
        <v>180</v>
      </c>
      <c r="D256" s="158"/>
      <c r="E256" s="159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148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85" t="s">
        <v>361</v>
      </c>
      <c r="D257" s="158"/>
      <c r="E257" s="159">
        <v>20.700000000000003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148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85" t="s">
        <v>187</v>
      </c>
      <c r="D258" s="158"/>
      <c r="E258" s="159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148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85" t="s">
        <v>362</v>
      </c>
      <c r="D259" s="158"/>
      <c r="E259" s="159">
        <v>12.100000000000001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148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67">
        <v>61</v>
      </c>
      <c r="B260" s="168" t="s">
        <v>363</v>
      </c>
      <c r="C260" s="184" t="s">
        <v>364</v>
      </c>
      <c r="D260" s="169" t="s">
        <v>143</v>
      </c>
      <c r="E260" s="170">
        <v>43.1</v>
      </c>
      <c r="F260" s="171"/>
      <c r="G260" s="172">
        <f>ROUND(E260*F260,2)</f>
        <v>0</v>
      </c>
      <c r="H260" s="171"/>
      <c r="I260" s="172">
        <f>ROUND(E260*H260,2)</f>
        <v>0</v>
      </c>
      <c r="J260" s="171"/>
      <c r="K260" s="172">
        <f>ROUND(E260*J260,2)</f>
        <v>0</v>
      </c>
      <c r="L260" s="172">
        <v>15</v>
      </c>
      <c r="M260" s="172">
        <f>G260*(1+L260/100)</f>
        <v>0</v>
      </c>
      <c r="N260" s="172">
        <v>0</v>
      </c>
      <c r="O260" s="172">
        <f>ROUND(E260*N260,2)</f>
        <v>0</v>
      </c>
      <c r="P260" s="172">
        <v>0</v>
      </c>
      <c r="Q260" s="172">
        <f>ROUND(E260*P260,2)</f>
        <v>0</v>
      </c>
      <c r="R260" s="172" t="s">
        <v>674</v>
      </c>
      <c r="S260" s="172" t="s">
        <v>144</v>
      </c>
      <c r="T260" s="173" t="s">
        <v>145</v>
      </c>
      <c r="U260" s="157">
        <v>4.6000000000000006E-2</v>
      </c>
      <c r="V260" s="157">
        <f>ROUND(E260*U260,2)</f>
        <v>1.98</v>
      </c>
      <c r="W260" s="157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146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5"/>
      <c r="B261" s="156"/>
      <c r="C261" s="185" t="s">
        <v>359</v>
      </c>
      <c r="D261" s="158"/>
      <c r="E261" s="159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148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185" t="s">
        <v>169</v>
      </c>
      <c r="D262" s="158"/>
      <c r="E262" s="159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148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85" t="s">
        <v>360</v>
      </c>
      <c r="D263" s="158"/>
      <c r="E263" s="159">
        <v>10.3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148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85" t="s">
        <v>180</v>
      </c>
      <c r="D264" s="158"/>
      <c r="E264" s="159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148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85" t="s">
        <v>361</v>
      </c>
      <c r="D265" s="158"/>
      <c r="E265" s="159">
        <v>20.700000000000003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148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85" t="s">
        <v>187</v>
      </c>
      <c r="D266" s="158"/>
      <c r="E266" s="159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148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55"/>
      <c r="B267" s="156"/>
      <c r="C267" s="185" t="s">
        <v>362</v>
      </c>
      <c r="D267" s="158"/>
      <c r="E267" s="159">
        <v>12.100000000000001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148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67">
        <v>62</v>
      </c>
      <c r="B268" s="168" t="s">
        <v>365</v>
      </c>
      <c r="C268" s="184" t="s">
        <v>366</v>
      </c>
      <c r="D268" s="169" t="s">
        <v>220</v>
      </c>
      <c r="E268" s="170">
        <v>43.82</v>
      </c>
      <c r="F268" s="171"/>
      <c r="G268" s="172">
        <f>ROUND(E268*F268,2)</f>
        <v>0</v>
      </c>
      <c r="H268" s="171"/>
      <c r="I268" s="172">
        <f>ROUND(E268*H268,2)</f>
        <v>0</v>
      </c>
      <c r="J268" s="171"/>
      <c r="K268" s="172">
        <f>ROUND(E268*J268,2)</f>
        <v>0</v>
      </c>
      <c r="L268" s="172">
        <v>15</v>
      </c>
      <c r="M268" s="172">
        <f>G268*(1+L268/100)</f>
        <v>0</v>
      </c>
      <c r="N268" s="172">
        <v>0</v>
      </c>
      <c r="O268" s="172">
        <f>ROUND(E268*N268,2)</f>
        <v>0</v>
      </c>
      <c r="P268" s="172">
        <v>0</v>
      </c>
      <c r="Q268" s="172">
        <f>ROUND(E268*P268,2)</f>
        <v>0</v>
      </c>
      <c r="R268" s="172" t="s">
        <v>674</v>
      </c>
      <c r="S268" s="172" t="s">
        <v>144</v>
      </c>
      <c r="T268" s="173" t="s">
        <v>145</v>
      </c>
      <c r="U268" s="157">
        <v>3.5000000000000003E-2</v>
      </c>
      <c r="V268" s="157">
        <f>ROUND(E268*U268,2)</f>
        <v>1.53</v>
      </c>
      <c r="W268" s="157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146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5"/>
      <c r="B269" s="156"/>
      <c r="C269" s="185" t="s">
        <v>169</v>
      </c>
      <c r="D269" s="158"/>
      <c r="E269" s="159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148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185" t="s">
        <v>367</v>
      </c>
      <c r="D270" s="158"/>
      <c r="E270" s="159">
        <v>9.08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148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185" t="s">
        <v>368</v>
      </c>
      <c r="D271" s="158"/>
      <c r="E271" s="159">
        <v>4.5600000000000005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148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85" t="s">
        <v>152</v>
      </c>
      <c r="D272" s="158"/>
      <c r="E272" s="159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148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85" t="s">
        <v>369</v>
      </c>
      <c r="D273" s="158"/>
      <c r="E273" s="159">
        <v>-1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148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85" t="s">
        <v>370</v>
      </c>
      <c r="D274" s="158"/>
      <c r="E274" s="159">
        <v>-0.89999999999999991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148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55"/>
      <c r="B275" s="156"/>
      <c r="C275" s="185" t="s">
        <v>180</v>
      </c>
      <c r="D275" s="158"/>
      <c r="E275" s="159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 t="s">
        <v>148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85" t="s">
        <v>371</v>
      </c>
      <c r="D276" s="158"/>
      <c r="E276" s="159">
        <v>6.9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148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55"/>
      <c r="B277" s="156"/>
      <c r="C277" s="185" t="s">
        <v>372</v>
      </c>
      <c r="D277" s="158"/>
      <c r="E277" s="159">
        <v>11.96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148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55"/>
      <c r="B278" s="156"/>
      <c r="C278" s="185" t="s">
        <v>152</v>
      </c>
      <c r="D278" s="158"/>
      <c r="E278" s="159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 t="s">
        <v>148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55"/>
      <c r="B279" s="156"/>
      <c r="C279" s="185" t="s">
        <v>370</v>
      </c>
      <c r="D279" s="158"/>
      <c r="E279" s="159">
        <v>-0.89999999999999991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148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85" t="s">
        <v>369</v>
      </c>
      <c r="D280" s="158"/>
      <c r="E280" s="159">
        <v>-1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148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55"/>
      <c r="B281" s="156"/>
      <c r="C281" s="185" t="s">
        <v>187</v>
      </c>
      <c r="D281" s="158"/>
      <c r="E281" s="159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148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85" t="s">
        <v>373</v>
      </c>
      <c r="D282" s="158"/>
      <c r="E282" s="159">
        <v>4.0600000000000005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148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55"/>
      <c r="B283" s="156"/>
      <c r="C283" s="185" t="s">
        <v>372</v>
      </c>
      <c r="D283" s="158"/>
      <c r="E283" s="159">
        <v>11.96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 t="s">
        <v>148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185" t="s">
        <v>152</v>
      </c>
      <c r="D284" s="158"/>
      <c r="E284" s="159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148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5"/>
      <c r="B285" s="156"/>
      <c r="C285" s="185" t="s">
        <v>370</v>
      </c>
      <c r="D285" s="158"/>
      <c r="E285" s="159">
        <v>-0.89999999999999991</v>
      </c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148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ht="22.5" outlineLevel="1" x14ac:dyDescent="0.2">
      <c r="A286" s="167">
        <v>63</v>
      </c>
      <c r="B286" s="168" t="s">
        <v>374</v>
      </c>
      <c r="C286" s="184" t="s">
        <v>375</v>
      </c>
      <c r="D286" s="169" t="s">
        <v>220</v>
      </c>
      <c r="E286" s="170">
        <v>43.52</v>
      </c>
      <c r="F286" s="171"/>
      <c r="G286" s="172">
        <f>ROUND(E286*F286,2)</f>
        <v>0</v>
      </c>
      <c r="H286" s="171"/>
      <c r="I286" s="172">
        <f>ROUND(E286*H286,2)</f>
        <v>0</v>
      </c>
      <c r="J286" s="171"/>
      <c r="K286" s="172">
        <f>ROUND(E286*J286,2)</f>
        <v>0</v>
      </c>
      <c r="L286" s="172">
        <v>15</v>
      </c>
      <c r="M286" s="172">
        <f>G286*(1+L286/100)</f>
        <v>0</v>
      </c>
      <c r="N286" s="172">
        <v>0</v>
      </c>
      <c r="O286" s="172">
        <f>ROUND(E286*N286,2)</f>
        <v>0</v>
      </c>
      <c r="P286" s="172">
        <v>0</v>
      </c>
      <c r="Q286" s="172">
        <f>ROUND(E286*P286,2)</f>
        <v>0</v>
      </c>
      <c r="R286" s="172" t="s">
        <v>674</v>
      </c>
      <c r="S286" s="172" t="s">
        <v>144</v>
      </c>
      <c r="T286" s="173" t="s">
        <v>145</v>
      </c>
      <c r="U286" s="157">
        <v>0.13720000000000002</v>
      </c>
      <c r="V286" s="157">
        <f>ROUND(E286*U286,2)</f>
        <v>5.97</v>
      </c>
      <c r="W286" s="157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146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85" t="s">
        <v>359</v>
      </c>
      <c r="D287" s="158"/>
      <c r="E287" s="159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148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85" t="s">
        <v>169</v>
      </c>
      <c r="D288" s="158"/>
      <c r="E288" s="159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148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5"/>
      <c r="B289" s="156"/>
      <c r="C289" s="185" t="s">
        <v>367</v>
      </c>
      <c r="D289" s="158"/>
      <c r="E289" s="159">
        <v>9.08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148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185" t="s">
        <v>368</v>
      </c>
      <c r="D290" s="158"/>
      <c r="E290" s="159">
        <v>4.5600000000000005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148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85" t="s">
        <v>152</v>
      </c>
      <c r="D291" s="158"/>
      <c r="E291" s="159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148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85" t="s">
        <v>376</v>
      </c>
      <c r="D292" s="158"/>
      <c r="E292" s="159">
        <v>-0.79999999999999993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148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185" t="s">
        <v>370</v>
      </c>
      <c r="D293" s="158"/>
      <c r="E293" s="159">
        <v>-0.89999999999999991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148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185" t="s">
        <v>377</v>
      </c>
      <c r="D294" s="158"/>
      <c r="E294" s="159">
        <v>-0.7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148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85" t="s">
        <v>180</v>
      </c>
      <c r="D295" s="158"/>
      <c r="E295" s="159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148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85" t="s">
        <v>371</v>
      </c>
      <c r="D296" s="158"/>
      <c r="E296" s="159">
        <v>6.9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148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55"/>
      <c r="B297" s="156"/>
      <c r="C297" s="185" t="s">
        <v>372</v>
      </c>
      <c r="D297" s="158"/>
      <c r="E297" s="159">
        <v>11.96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 t="s">
        <v>148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85" t="s">
        <v>152</v>
      </c>
      <c r="D298" s="158"/>
      <c r="E298" s="159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148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85" t="s">
        <v>370</v>
      </c>
      <c r="D299" s="158"/>
      <c r="E299" s="159">
        <v>-0.89999999999999991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148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5"/>
      <c r="B300" s="156"/>
      <c r="C300" s="185" t="s">
        <v>376</v>
      </c>
      <c r="D300" s="158"/>
      <c r="E300" s="159">
        <v>-0.79999999999999993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148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55"/>
      <c r="B301" s="156"/>
      <c r="C301" s="185" t="s">
        <v>187</v>
      </c>
      <c r="D301" s="158"/>
      <c r="E301" s="159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148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55"/>
      <c r="B302" s="156"/>
      <c r="C302" s="185" t="s">
        <v>373</v>
      </c>
      <c r="D302" s="158"/>
      <c r="E302" s="159">
        <v>4.0600000000000005</v>
      </c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148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55"/>
      <c r="B303" s="156"/>
      <c r="C303" s="185" t="s">
        <v>372</v>
      </c>
      <c r="D303" s="158"/>
      <c r="E303" s="159">
        <v>11.96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148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5"/>
      <c r="B304" s="156"/>
      <c r="C304" s="185" t="s">
        <v>152</v>
      </c>
      <c r="D304" s="158"/>
      <c r="E304" s="159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148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185" t="s">
        <v>370</v>
      </c>
      <c r="D305" s="158"/>
      <c r="E305" s="159">
        <v>-0.89999999999999991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148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ht="22.5" outlineLevel="1" x14ac:dyDescent="0.2">
      <c r="A306" s="167">
        <v>64</v>
      </c>
      <c r="B306" s="168" t="s">
        <v>378</v>
      </c>
      <c r="C306" s="184" t="s">
        <v>379</v>
      </c>
      <c r="D306" s="169" t="s">
        <v>143</v>
      </c>
      <c r="E306" s="170">
        <v>43.1</v>
      </c>
      <c r="F306" s="171"/>
      <c r="G306" s="172">
        <f>ROUND(E306*F306,2)</f>
        <v>0</v>
      </c>
      <c r="H306" s="171"/>
      <c r="I306" s="172">
        <f>ROUND(E306*H306,2)</f>
        <v>0</v>
      </c>
      <c r="J306" s="171"/>
      <c r="K306" s="172">
        <f>ROUND(E306*J306,2)</f>
        <v>0</v>
      </c>
      <c r="L306" s="172">
        <v>15</v>
      </c>
      <c r="M306" s="172">
        <f>G306*(1+L306/100)</f>
        <v>0</v>
      </c>
      <c r="N306" s="172">
        <v>0</v>
      </c>
      <c r="O306" s="172">
        <f>ROUND(E306*N306,2)</f>
        <v>0</v>
      </c>
      <c r="P306" s="172">
        <v>0</v>
      </c>
      <c r="Q306" s="172">
        <f>ROUND(E306*P306,2)</f>
        <v>0</v>
      </c>
      <c r="R306" s="172" t="s">
        <v>674</v>
      </c>
      <c r="S306" s="172" t="s">
        <v>144</v>
      </c>
      <c r="T306" s="173" t="s">
        <v>145</v>
      </c>
      <c r="U306" s="157">
        <v>0.255</v>
      </c>
      <c r="V306" s="157">
        <f>ROUND(E306*U306,2)</f>
        <v>10.99</v>
      </c>
      <c r="W306" s="157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146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55"/>
      <c r="B307" s="156"/>
      <c r="C307" s="185" t="s">
        <v>169</v>
      </c>
      <c r="D307" s="158"/>
      <c r="E307" s="159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148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55"/>
      <c r="B308" s="156"/>
      <c r="C308" s="185" t="s">
        <v>360</v>
      </c>
      <c r="D308" s="158"/>
      <c r="E308" s="159">
        <v>10.3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148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185" t="s">
        <v>180</v>
      </c>
      <c r="D309" s="158"/>
      <c r="E309" s="159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148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185" t="s">
        <v>361</v>
      </c>
      <c r="D310" s="158"/>
      <c r="E310" s="159">
        <v>20.700000000000003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148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85" t="s">
        <v>187</v>
      </c>
      <c r="D311" s="158"/>
      <c r="E311" s="159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148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185" t="s">
        <v>362</v>
      </c>
      <c r="D312" s="158"/>
      <c r="E312" s="159">
        <v>12.100000000000001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148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ht="22.5" outlineLevel="1" x14ac:dyDescent="0.2">
      <c r="A313" s="167">
        <v>65</v>
      </c>
      <c r="B313" s="168" t="s">
        <v>380</v>
      </c>
      <c r="C313" s="184" t="s">
        <v>381</v>
      </c>
      <c r="D313" s="169" t="s">
        <v>143</v>
      </c>
      <c r="E313" s="170">
        <v>43.1</v>
      </c>
      <c r="F313" s="171"/>
      <c r="G313" s="172">
        <f>ROUND(E313*F313,2)</f>
        <v>0</v>
      </c>
      <c r="H313" s="171"/>
      <c r="I313" s="172">
        <f>ROUND(E313*H313,2)</f>
        <v>0</v>
      </c>
      <c r="J313" s="171"/>
      <c r="K313" s="172">
        <f>ROUND(E313*J313,2)</f>
        <v>0</v>
      </c>
      <c r="L313" s="172">
        <v>15</v>
      </c>
      <c r="M313" s="172">
        <f>G313*(1+L313/100)</f>
        <v>0</v>
      </c>
      <c r="N313" s="172">
        <v>0</v>
      </c>
      <c r="O313" s="172">
        <f>ROUND(E313*N313,2)</f>
        <v>0</v>
      </c>
      <c r="P313" s="172">
        <v>0</v>
      </c>
      <c r="Q313" s="172">
        <f>ROUND(E313*P313,2)</f>
        <v>0</v>
      </c>
      <c r="R313" s="172" t="s">
        <v>674</v>
      </c>
      <c r="S313" s="172" t="s">
        <v>144</v>
      </c>
      <c r="T313" s="173" t="s">
        <v>145</v>
      </c>
      <c r="U313" s="157">
        <v>0.38</v>
      </c>
      <c r="V313" s="157">
        <f>ROUND(E313*U313,2)</f>
        <v>16.38</v>
      </c>
      <c r="W313" s="157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146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185" t="s">
        <v>359</v>
      </c>
      <c r="D314" s="158"/>
      <c r="E314" s="159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148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85" t="s">
        <v>169</v>
      </c>
      <c r="D315" s="158"/>
      <c r="E315" s="159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148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185" t="s">
        <v>360</v>
      </c>
      <c r="D316" s="158"/>
      <c r="E316" s="159">
        <v>10.3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148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85" t="s">
        <v>180</v>
      </c>
      <c r="D317" s="158"/>
      <c r="E317" s="159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148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55"/>
      <c r="B318" s="156"/>
      <c r="C318" s="185" t="s">
        <v>361</v>
      </c>
      <c r="D318" s="158"/>
      <c r="E318" s="159">
        <v>20.700000000000003</v>
      </c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148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85" t="s">
        <v>187</v>
      </c>
      <c r="D319" s="158"/>
      <c r="E319" s="159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148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55"/>
      <c r="B320" s="156"/>
      <c r="C320" s="185" t="s">
        <v>362</v>
      </c>
      <c r="D320" s="158"/>
      <c r="E320" s="159">
        <v>12.100000000000001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148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75">
        <v>66</v>
      </c>
      <c r="B321" s="176" t="s">
        <v>382</v>
      </c>
      <c r="C321" s="186" t="s">
        <v>383</v>
      </c>
      <c r="D321" s="177" t="s">
        <v>0</v>
      </c>
      <c r="E321" s="178">
        <v>405.32620000000003</v>
      </c>
      <c r="F321" s="179"/>
      <c r="G321" s="180">
        <f>ROUND(E321*F321,2)</f>
        <v>0</v>
      </c>
      <c r="H321" s="179"/>
      <c r="I321" s="180">
        <f>ROUND(E321*H321,2)</f>
        <v>0</v>
      </c>
      <c r="J321" s="179"/>
      <c r="K321" s="180">
        <f>ROUND(E321*J321,2)</f>
        <v>0</v>
      </c>
      <c r="L321" s="180">
        <v>15</v>
      </c>
      <c r="M321" s="180">
        <f>G321*(1+L321/100)</f>
        <v>0</v>
      </c>
      <c r="N321" s="180">
        <v>0</v>
      </c>
      <c r="O321" s="180">
        <f>ROUND(E321*N321,2)</f>
        <v>0</v>
      </c>
      <c r="P321" s="180">
        <v>0</v>
      </c>
      <c r="Q321" s="180">
        <f>ROUND(E321*P321,2)</f>
        <v>0</v>
      </c>
      <c r="R321" s="172" t="s">
        <v>674</v>
      </c>
      <c r="S321" s="180" t="s">
        <v>144</v>
      </c>
      <c r="T321" s="181" t="s">
        <v>145</v>
      </c>
      <c r="U321" s="157">
        <v>0</v>
      </c>
      <c r="V321" s="157">
        <f>ROUND(E321*U321,2)</f>
        <v>0</v>
      </c>
      <c r="W321" s="157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146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67">
        <v>67</v>
      </c>
      <c r="B322" s="168" t="s">
        <v>384</v>
      </c>
      <c r="C322" s="184" t="s">
        <v>385</v>
      </c>
      <c r="D322" s="169" t="s">
        <v>220</v>
      </c>
      <c r="E322" s="170">
        <v>43.52</v>
      </c>
      <c r="F322" s="171"/>
      <c r="G322" s="172">
        <f>ROUND(E322*F322,2)</f>
        <v>0</v>
      </c>
      <c r="H322" s="171"/>
      <c r="I322" s="172">
        <f>ROUND(E322*H322,2)</f>
        <v>0</v>
      </c>
      <c r="J322" s="171"/>
      <c r="K322" s="172">
        <f>ROUND(E322*J322,2)</f>
        <v>0</v>
      </c>
      <c r="L322" s="172">
        <v>15</v>
      </c>
      <c r="M322" s="172">
        <f>G322*(1+L322/100)</f>
        <v>0</v>
      </c>
      <c r="N322" s="172">
        <v>0</v>
      </c>
      <c r="O322" s="172">
        <f>ROUND(E322*N322,2)</f>
        <v>0</v>
      </c>
      <c r="P322" s="172">
        <v>0</v>
      </c>
      <c r="Q322" s="172">
        <f>ROUND(E322*P322,2)</f>
        <v>0</v>
      </c>
      <c r="R322" s="172" t="s">
        <v>668</v>
      </c>
      <c r="S322" s="172" t="s">
        <v>144</v>
      </c>
      <c r="T322" s="173" t="s">
        <v>145</v>
      </c>
      <c r="U322" s="157">
        <v>0</v>
      </c>
      <c r="V322" s="157">
        <f>ROUND(E322*U322,2)</f>
        <v>0</v>
      </c>
      <c r="W322" s="157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 t="s">
        <v>203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85" t="s">
        <v>359</v>
      </c>
      <c r="D323" s="158"/>
      <c r="E323" s="159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148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55"/>
      <c r="B324" s="156"/>
      <c r="C324" s="185" t="s">
        <v>169</v>
      </c>
      <c r="D324" s="158"/>
      <c r="E324" s="159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148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55"/>
      <c r="B325" s="156"/>
      <c r="C325" s="185" t="s">
        <v>367</v>
      </c>
      <c r="D325" s="158"/>
      <c r="E325" s="159">
        <v>9.08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148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55"/>
      <c r="B326" s="156"/>
      <c r="C326" s="185" t="s">
        <v>368</v>
      </c>
      <c r="D326" s="158"/>
      <c r="E326" s="159">
        <v>4.5600000000000005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148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185" t="s">
        <v>152</v>
      </c>
      <c r="D327" s="158"/>
      <c r="E327" s="159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148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55"/>
      <c r="B328" s="156"/>
      <c r="C328" s="185" t="s">
        <v>376</v>
      </c>
      <c r="D328" s="158"/>
      <c r="E328" s="159">
        <v>-0.79999999999999993</v>
      </c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 t="s">
        <v>148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55"/>
      <c r="B329" s="156"/>
      <c r="C329" s="185" t="s">
        <v>370</v>
      </c>
      <c r="D329" s="158"/>
      <c r="E329" s="159">
        <v>-0.89999999999999991</v>
      </c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148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85" t="s">
        <v>377</v>
      </c>
      <c r="D330" s="158"/>
      <c r="E330" s="159">
        <v>-0.7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148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55"/>
      <c r="B331" s="156"/>
      <c r="C331" s="185" t="s">
        <v>180</v>
      </c>
      <c r="D331" s="158"/>
      <c r="E331" s="159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 t="s">
        <v>148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85" t="s">
        <v>371</v>
      </c>
      <c r="D332" s="158"/>
      <c r="E332" s="159">
        <v>6.9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148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55"/>
      <c r="B333" s="156"/>
      <c r="C333" s="185" t="s">
        <v>372</v>
      </c>
      <c r="D333" s="158"/>
      <c r="E333" s="159">
        <v>11.96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 t="s">
        <v>148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85" t="s">
        <v>152</v>
      </c>
      <c r="D334" s="158"/>
      <c r="E334" s="159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148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5"/>
      <c r="B335" s="156"/>
      <c r="C335" s="185" t="s">
        <v>370</v>
      </c>
      <c r="D335" s="158"/>
      <c r="E335" s="159">
        <v>-0.89999999999999991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148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">
      <c r="A336" s="155"/>
      <c r="B336" s="156"/>
      <c r="C336" s="185" t="s">
        <v>376</v>
      </c>
      <c r="D336" s="158"/>
      <c r="E336" s="159">
        <v>-0.79999999999999993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 t="s">
        <v>148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5"/>
      <c r="B337" s="156"/>
      <c r="C337" s="185" t="s">
        <v>187</v>
      </c>
      <c r="D337" s="158"/>
      <c r="E337" s="159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148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185" t="s">
        <v>373</v>
      </c>
      <c r="D338" s="158"/>
      <c r="E338" s="159">
        <v>4.0600000000000005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148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55"/>
      <c r="B339" s="156"/>
      <c r="C339" s="185" t="s">
        <v>372</v>
      </c>
      <c r="D339" s="158"/>
      <c r="E339" s="159">
        <v>11.96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 t="s">
        <v>148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55"/>
      <c r="B340" s="156"/>
      <c r="C340" s="185" t="s">
        <v>152</v>
      </c>
      <c r="D340" s="158"/>
      <c r="E340" s="159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148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55"/>
      <c r="B341" s="156"/>
      <c r="C341" s="185" t="s">
        <v>370</v>
      </c>
      <c r="D341" s="158"/>
      <c r="E341" s="159">
        <v>-0.89999999999999991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 t="s">
        <v>148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ht="22.5" outlineLevel="1" x14ac:dyDescent="0.2">
      <c r="A342" s="167">
        <v>68</v>
      </c>
      <c r="B342" s="168" t="s">
        <v>386</v>
      </c>
      <c r="C342" s="184" t="s">
        <v>387</v>
      </c>
      <c r="D342" s="169" t="s">
        <v>143</v>
      </c>
      <c r="E342" s="170">
        <v>43.1</v>
      </c>
      <c r="F342" s="171"/>
      <c r="G342" s="172">
        <f>ROUND(E342*F342,2)</f>
        <v>0</v>
      </c>
      <c r="H342" s="171"/>
      <c r="I342" s="172">
        <f>ROUND(E342*H342,2)</f>
        <v>0</v>
      </c>
      <c r="J342" s="171"/>
      <c r="K342" s="172">
        <f>ROUND(E342*J342,2)</f>
        <v>0</v>
      </c>
      <c r="L342" s="172">
        <v>15</v>
      </c>
      <c r="M342" s="172">
        <f>G342*(1+L342/100)</f>
        <v>0</v>
      </c>
      <c r="N342" s="172">
        <v>0</v>
      </c>
      <c r="O342" s="172">
        <f>ROUND(E342*N342,2)</f>
        <v>0</v>
      </c>
      <c r="P342" s="172">
        <v>0</v>
      </c>
      <c r="Q342" s="172">
        <f>ROUND(E342*P342,2)</f>
        <v>0</v>
      </c>
      <c r="R342" s="172" t="s">
        <v>668</v>
      </c>
      <c r="S342" s="172" t="s">
        <v>144</v>
      </c>
      <c r="T342" s="173" t="s">
        <v>145</v>
      </c>
      <c r="U342" s="157">
        <v>0</v>
      </c>
      <c r="V342" s="157">
        <f>ROUND(E342*U342,2)</f>
        <v>0</v>
      </c>
      <c r="W342" s="157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 t="s">
        <v>203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55"/>
      <c r="B343" s="156"/>
      <c r="C343" s="185" t="s">
        <v>359</v>
      </c>
      <c r="D343" s="158"/>
      <c r="E343" s="159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148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55"/>
      <c r="B344" s="156"/>
      <c r="C344" s="185" t="s">
        <v>169</v>
      </c>
      <c r="D344" s="158"/>
      <c r="E344" s="159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148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5"/>
      <c r="B345" s="156"/>
      <c r="C345" s="185" t="s">
        <v>360</v>
      </c>
      <c r="D345" s="158"/>
      <c r="E345" s="159">
        <v>10.3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148</v>
      </c>
      <c r="AH345" s="148">
        <v>0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55"/>
      <c r="B346" s="156"/>
      <c r="C346" s="185" t="s">
        <v>180</v>
      </c>
      <c r="D346" s="158"/>
      <c r="E346" s="159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 t="s">
        <v>148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55"/>
      <c r="B347" s="156"/>
      <c r="C347" s="185" t="s">
        <v>361</v>
      </c>
      <c r="D347" s="158"/>
      <c r="E347" s="159">
        <v>20.700000000000003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 t="s">
        <v>148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55"/>
      <c r="B348" s="156"/>
      <c r="C348" s="185" t="s">
        <v>187</v>
      </c>
      <c r="D348" s="158"/>
      <c r="E348" s="159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148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55"/>
      <c r="B349" s="156"/>
      <c r="C349" s="185" t="s">
        <v>362</v>
      </c>
      <c r="D349" s="158"/>
      <c r="E349" s="159">
        <v>12.100000000000001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148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x14ac:dyDescent="0.2">
      <c r="A350" s="161" t="s">
        <v>139</v>
      </c>
      <c r="B350" s="162" t="s">
        <v>93</v>
      </c>
      <c r="C350" s="183" t="s">
        <v>94</v>
      </c>
      <c r="D350" s="163"/>
      <c r="E350" s="164"/>
      <c r="F350" s="165"/>
      <c r="G350" s="165">
        <f>SUMIF(AG351:AG381,"&lt;&gt;NOR",G351:G381)</f>
        <v>0</v>
      </c>
      <c r="H350" s="165"/>
      <c r="I350" s="165">
        <f>SUM(I351:I381)</f>
        <v>0</v>
      </c>
      <c r="J350" s="165"/>
      <c r="K350" s="165">
        <f>SUM(K351:K381)</f>
        <v>0</v>
      </c>
      <c r="L350" s="165"/>
      <c r="M350" s="165">
        <f>SUM(M351:M381)</f>
        <v>0</v>
      </c>
      <c r="N350" s="165"/>
      <c r="O350" s="165">
        <f>SUM(O351:O381)</f>
        <v>0</v>
      </c>
      <c r="P350" s="165"/>
      <c r="Q350" s="165">
        <f>SUM(Q351:Q381)</f>
        <v>0</v>
      </c>
      <c r="R350" s="165"/>
      <c r="S350" s="165"/>
      <c r="T350" s="166"/>
      <c r="U350" s="160"/>
      <c r="V350" s="160">
        <f>SUM(V351:V381)</f>
        <v>16.91</v>
      </c>
      <c r="W350" s="160"/>
      <c r="AG350" t="s">
        <v>140</v>
      </c>
    </row>
    <row r="351" spans="1:60" outlineLevel="1" x14ac:dyDescent="0.2">
      <c r="A351" s="167">
        <v>69</v>
      </c>
      <c r="B351" s="168" t="s">
        <v>388</v>
      </c>
      <c r="C351" s="184" t="s">
        <v>389</v>
      </c>
      <c r="D351" s="169" t="s">
        <v>220</v>
      </c>
      <c r="E351" s="170">
        <v>6.2200000000000006</v>
      </c>
      <c r="F351" s="171"/>
      <c r="G351" s="172">
        <f>ROUND(E351*F351,2)</f>
        <v>0</v>
      </c>
      <c r="H351" s="171"/>
      <c r="I351" s="172">
        <f>ROUND(E351*H351,2)</f>
        <v>0</v>
      </c>
      <c r="J351" s="171"/>
      <c r="K351" s="172">
        <f>ROUND(E351*J351,2)</f>
        <v>0</v>
      </c>
      <c r="L351" s="172">
        <v>15</v>
      </c>
      <c r="M351" s="172">
        <f>G351*(1+L351/100)</f>
        <v>0</v>
      </c>
      <c r="N351" s="172">
        <v>0</v>
      </c>
      <c r="O351" s="172">
        <f>ROUND(E351*N351,2)</f>
        <v>0</v>
      </c>
      <c r="P351" s="172">
        <v>0</v>
      </c>
      <c r="Q351" s="172">
        <f>ROUND(E351*P351,2)</f>
        <v>0</v>
      </c>
      <c r="R351" s="172" t="s">
        <v>673</v>
      </c>
      <c r="S351" s="172" t="s">
        <v>144</v>
      </c>
      <c r="T351" s="173" t="s">
        <v>145</v>
      </c>
      <c r="U351" s="157">
        <v>7.0000000000000007E-2</v>
      </c>
      <c r="V351" s="157">
        <f>ROUND(E351*U351,2)</f>
        <v>0.44</v>
      </c>
      <c r="W351" s="157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 t="s">
        <v>146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55"/>
      <c r="B352" s="156"/>
      <c r="C352" s="240" t="s">
        <v>390</v>
      </c>
      <c r="D352" s="241"/>
      <c r="E352" s="241"/>
      <c r="F352" s="241"/>
      <c r="G352" s="241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163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55"/>
      <c r="B353" s="156"/>
      <c r="C353" s="185" t="s">
        <v>237</v>
      </c>
      <c r="D353" s="158"/>
      <c r="E353" s="159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 t="s">
        <v>148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5"/>
      <c r="B354" s="156"/>
      <c r="C354" s="185" t="s">
        <v>391</v>
      </c>
      <c r="D354" s="158"/>
      <c r="E354" s="159">
        <v>1.7000000000000002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148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55"/>
      <c r="B355" s="156"/>
      <c r="C355" s="185" t="s">
        <v>392</v>
      </c>
      <c r="D355" s="158"/>
      <c r="E355" s="159">
        <v>4.5200000000000005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 t="s">
        <v>148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67">
        <v>70</v>
      </c>
      <c r="B356" s="168" t="s">
        <v>393</v>
      </c>
      <c r="C356" s="184" t="s">
        <v>394</v>
      </c>
      <c r="D356" s="169" t="s">
        <v>143</v>
      </c>
      <c r="E356" s="170">
        <v>12.305000000000001</v>
      </c>
      <c r="F356" s="171"/>
      <c r="G356" s="172">
        <f>ROUND(E356*F356,2)</f>
        <v>0</v>
      </c>
      <c r="H356" s="171"/>
      <c r="I356" s="172">
        <f>ROUND(E356*H356,2)</f>
        <v>0</v>
      </c>
      <c r="J356" s="171"/>
      <c r="K356" s="172">
        <f>ROUND(E356*J356,2)</f>
        <v>0</v>
      </c>
      <c r="L356" s="172">
        <v>15</v>
      </c>
      <c r="M356" s="172">
        <f>G356*(1+L356/100)</f>
        <v>0</v>
      </c>
      <c r="N356" s="172">
        <v>0</v>
      </c>
      <c r="O356" s="172">
        <f>ROUND(E356*N356,2)</f>
        <v>0</v>
      </c>
      <c r="P356" s="172">
        <v>0</v>
      </c>
      <c r="Q356" s="172">
        <f>ROUND(E356*P356,2)</f>
        <v>0</v>
      </c>
      <c r="R356" s="172" t="s">
        <v>673</v>
      </c>
      <c r="S356" s="172" t="s">
        <v>144</v>
      </c>
      <c r="T356" s="173" t="s">
        <v>145</v>
      </c>
      <c r="U356" s="157">
        <v>0.05</v>
      </c>
      <c r="V356" s="157">
        <f>ROUND(E356*U356,2)</f>
        <v>0.62</v>
      </c>
      <c r="W356" s="157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 t="s">
        <v>146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55"/>
      <c r="B357" s="156"/>
      <c r="C357" s="240" t="s">
        <v>395</v>
      </c>
      <c r="D357" s="241"/>
      <c r="E357" s="241"/>
      <c r="F357" s="241"/>
      <c r="G357" s="241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163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5"/>
      <c r="B358" s="156"/>
      <c r="C358" s="185" t="s">
        <v>237</v>
      </c>
      <c r="D358" s="158"/>
      <c r="E358" s="159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148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55"/>
      <c r="B359" s="156"/>
      <c r="C359" s="185" t="s">
        <v>396</v>
      </c>
      <c r="D359" s="158"/>
      <c r="E359" s="159">
        <v>3.74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148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55"/>
      <c r="B360" s="156"/>
      <c r="C360" s="185" t="s">
        <v>397</v>
      </c>
      <c r="D360" s="158"/>
      <c r="E360" s="159">
        <v>9.9400000000000013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 t="s">
        <v>148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55"/>
      <c r="B361" s="156"/>
      <c r="C361" s="185" t="s">
        <v>152</v>
      </c>
      <c r="D361" s="158"/>
      <c r="E361" s="159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 t="s">
        <v>148</v>
      </c>
      <c r="AH361" s="148">
        <v>0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55"/>
      <c r="B362" s="156"/>
      <c r="C362" s="185" t="s">
        <v>153</v>
      </c>
      <c r="D362" s="158"/>
      <c r="E362" s="159">
        <v>-1.38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 t="s">
        <v>148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ht="22.5" outlineLevel="1" x14ac:dyDescent="0.2">
      <c r="A363" s="167">
        <v>71</v>
      </c>
      <c r="B363" s="168" t="s">
        <v>398</v>
      </c>
      <c r="C363" s="184" t="s">
        <v>399</v>
      </c>
      <c r="D363" s="169" t="s">
        <v>143</v>
      </c>
      <c r="E363" s="170">
        <v>12.305000000000001</v>
      </c>
      <c r="F363" s="171"/>
      <c r="G363" s="172">
        <f>ROUND(E363*F363,2)</f>
        <v>0</v>
      </c>
      <c r="H363" s="171"/>
      <c r="I363" s="172">
        <f>ROUND(E363*H363,2)</f>
        <v>0</v>
      </c>
      <c r="J363" s="171"/>
      <c r="K363" s="172">
        <f>ROUND(E363*J363,2)</f>
        <v>0</v>
      </c>
      <c r="L363" s="172">
        <v>15</v>
      </c>
      <c r="M363" s="172">
        <f>G363*(1+L363/100)</f>
        <v>0</v>
      </c>
      <c r="N363" s="172">
        <v>0</v>
      </c>
      <c r="O363" s="172">
        <f>ROUND(E363*N363,2)</f>
        <v>0</v>
      </c>
      <c r="P363" s="172">
        <v>0</v>
      </c>
      <c r="Q363" s="172">
        <f>ROUND(E363*P363,2)</f>
        <v>0</v>
      </c>
      <c r="R363" s="172" t="s">
        <v>673</v>
      </c>
      <c r="S363" s="172" t="s">
        <v>144</v>
      </c>
      <c r="T363" s="173" t="s">
        <v>145</v>
      </c>
      <c r="U363" s="157">
        <v>1.288</v>
      </c>
      <c r="V363" s="157">
        <f>ROUND(E363*U363,2)</f>
        <v>15.85</v>
      </c>
      <c r="W363" s="157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 t="s">
        <v>146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55"/>
      <c r="B364" s="156"/>
      <c r="C364" s="185" t="s">
        <v>237</v>
      </c>
      <c r="D364" s="158"/>
      <c r="E364" s="159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148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55"/>
      <c r="B365" s="156"/>
      <c r="C365" s="185" t="s">
        <v>396</v>
      </c>
      <c r="D365" s="158"/>
      <c r="E365" s="159">
        <v>3.74</v>
      </c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 t="s">
        <v>148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55"/>
      <c r="B366" s="156"/>
      <c r="C366" s="185" t="s">
        <v>397</v>
      </c>
      <c r="D366" s="158"/>
      <c r="E366" s="159">
        <v>9.9400000000000013</v>
      </c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148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5"/>
      <c r="B367" s="156"/>
      <c r="C367" s="185" t="s">
        <v>152</v>
      </c>
      <c r="D367" s="158"/>
      <c r="E367" s="159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148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55"/>
      <c r="B368" s="156"/>
      <c r="C368" s="185" t="s">
        <v>153</v>
      </c>
      <c r="D368" s="158"/>
      <c r="E368" s="159">
        <v>-1.38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 t="s">
        <v>148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ht="22.5" outlineLevel="1" x14ac:dyDescent="0.2">
      <c r="A369" s="167">
        <v>72</v>
      </c>
      <c r="B369" s="168" t="s">
        <v>400</v>
      </c>
      <c r="C369" s="184" t="s">
        <v>401</v>
      </c>
      <c r="D369" s="169" t="s">
        <v>143</v>
      </c>
      <c r="E369" s="170">
        <v>12.305000000000001</v>
      </c>
      <c r="F369" s="171"/>
      <c r="G369" s="172">
        <f>ROUND(E369*F369,2)</f>
        <v>0</v>
      </c>
      <c r="H369" s="171"/>
      <c r="I369" s="172">
        <f>ROUND(E369*H369,2)</f>
        <v>0</v>
      </c>
      <c r="J369" s="171"/>
      <c r="K369" s="172">
        <f>ROUND(E369*J369,2)</f>
        <v>0</v>
      </c>
      <c r="L369" s="172">
        <v>15</v>
      </c>
      <c r="M369" s="172">
        <f>G369*(1+L369/100)</f>
        <v>0</v>
      </c>
      <c r="N369" s="172">
        <v>0</v>
      </c>
      <c r="O369" s="172">
        <f>ROUND(E369*N369,2)</f>
        <v>0</v>
      </c>
      <c r="P369" s="172">
        <v>0</v>
      </c>
      <c r="Q369" s="172">
        <f>ROUND(E369*P369,2)</f>
        <v>0</v>
      </c>
      <c r="R369" s="172" t="s">
        <v>673</v>
      </c>
      <c r="S369" s="172" t="s">
        <v>144</v>
      </c>
      <c r="T369" s="173" t="s">
        <v>145</v>
      </c>
      <c r="U369" s="157">
        <v>0</v>
      </c>
      <c r="V369" s="157">
        <f>ROUND(E369*U369,2)</f>
        <v>0</v>
      </c>
      <c r="W369" s="157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 t="s">
        <v>146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">
      <c r="A370" s="155"/>
      <c r="B370" s="156"/>
      <c r="C370" s="185" t="s">
        <v>237</v>
      </c>
      <c r="D370" s="158"/>
      <c r="E370" s="159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 t="s">
        <v>148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55"/>
      <c r="B371" s="156"/>
      <c r="C371" s="185" t="s">
        <v>396</v>
      </c>
      <c r="D371" s="158"/>
      <c r="E371" s="159">
        <v>3.74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148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55"/>
      <c r="B372" s="156"/>
      <c r="C372" s="185" t="s">
        <v>397</v>
      </c>
      <c r="D372" s="158"/>
      <c r="E372" s="159">
        <v>9.9400000000000013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 t="s">
        <v>148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">
      <c r="A373" s="155"/>
      <c r="B373" s="156"/>
      <c r="C373" s="185" t="s">
        <v>152</v>
      </c>
      <c r="D373" s="158"/>
      <c r="E373" s="159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148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">
      <c r="A374" s="155"/>
      <c r="B374" s="156"/>
      <c r="C374" s="185" t="s">
        <v>153</v>
      </c>
      <c r="D374" s="158"/>
      <c r="E374" s="159">
        <v>-1.38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 t="s">
        <v>148</v>
      </c>
      <c r="AH374" s="148">
        <v>0</v>
      </c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75">
        <v>73</v>
      </c>
      <c r="B375" s="176" t="s">
        <v>402</v>
      </c>
      <c r="C375" s="186" t="s">
        <v>403</v>
      </c>
      <c r="D375" s="177" t="s">
        <v>0</v>
      </c>
      <c r="E375" s="178">
        <v>188.23190000000002</v>
      </c>
      <c r="F375" s="179"/>
      <c r="G375" s="180">
        <f>ROUND(E375*F375,2)</f>
        <v>0</v>
      </c>
      <c r="H375" s="179"/>
      <c r="I375" s="180">
        <f>ROUND(E375*H375,2)</f>
        <v>0</v>
      </c>
      <c r="J375" s="179"/>
      <c r="K375" s="180">
        <f>ROUND(E375*J375,2)</f>
        <v>0</v>
      </c>
      <c r="L375" s="180">
        <v>15</v>
      </c>
      <c r="M375" s="180">
        <f>G375*(1+L375/100)</f>
        <v>0</v>
      </c>
      <c r="N375" s="180">
        <v>0</v>
      </c>
      <c r="O375" s="180">
        <f>ROUND(E375*N375,2)</f>
        <v>0</v>
      </c>
      <c r="P375" s="180">
        <v>0</v>
      </c>
      <c r="Q375" s="180">
        <f>ROUND(E375*P375,2)</f>
        <v>0</v>
      </c>
      <c r="R375" s="172" t="s">
        <v>673</v>
      </c>
      <c r="S375" s="180" t="s">
        <v>144</v>
      </c>
      <c r="T375" s="181" t="s">
        <v>145</v>
      </c>
      <c r="U375" s="157">
        <v>0</v>
      </c>
      <c r="V375" s="157">
        <f>ROUND(E375*U375,2)</f>
        <v>0</v>
      </c>
      <c r="W375" s="157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146</v>
      </c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ht="22.5" outlineLevel="1" x14ac:dyDescent="0.2">
      <c r="A376" s="167">
        <v>74</v>
      </c>
      <c r="B376" s="168" t="s">
        <v>404</v>
      </c>
      <c r="C376" s="184" t="s">
        <v>405</v>
      </c>
      <c r="D376" s="169" t="s">
        <v>143</v>
      </c>
      <c r="E376" s="170">
        <v>13.673400000000001</v>
      </c>
      <c r="F376" s="171"/>
      <c r="G376" s="172">
        <f>ROUND(E376*F376,2)</f>
        <v>0</v>
      </c>
      <c r="H376" s="171"/>
      <c r="I376" s="172">
        <f>ROUND(E376*H376,2)</f>
        <v>0</v>
      </c>
      <c r="J376" s="171"/>
      <c r="K376" s="172">
        <f>ROUND(E376*J376,2)</f>
        <v>0</v>
      </c>
      <c r="L376" s="172">
        <v>15</v>
      </c>
      <c r="M376" s="172">
        <f>G376*(1+L376/100)</f>
        <v>0</v>
      </c>
      <c r="N376" s="172">
        <v>0</v>
      </c>
      <c r="O376" s="172">
        <f>ROUND(E376*N376,2)</f>
        <v>0</v>
      </c>
      <c r="P376" s="172">
        <v>0</v>
      </c>
      <c r="Q376" s="172">
        <f>ROUND(E376*P376,2)</f>
        <v>0</v>
      </c>
      <c r="R376" s="172" t="s">
        <v>668</v>
      </c>
      <c r="S376" s="172" t="s">
        <v>144</v>
      </c>
      <c r="T376" s="173" t="s">
        <v>145</v>
      </c>
      <c r="U376" s="157">
        <v>0</v>
      </c>
      <c r="V376" s="157">
        <f>ROUND(E376*U376,2)</f>
        <v>0</v>
      </c>
      <c r="W376" s="157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 t="s">
        <v>203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">
      <c r="A377" s="155"/>
      <c r="B377" s="156"/>
      <c r="C377" s="185" t="s">
        <v>237</v>
      </c>
      <c r="D377" s="158"/>
      <c r="E377" s="159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 t="s">
        <v>148</v>
      </c>
      <c r="AH377" s="148">
        <v>0</v>
      </c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">
      <c r="A378" s="155"/>
      <c r="B378" s="156"/>
      <c r="C378" s="185" t="s">
        <v>406</v>
      </c>
      <c r="D378" s="158"/>
      <c r="E378" s="159">
        <v>4.1100000000000003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 t="s">
        <v>148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55"/>
      <c r="B379" s="156"/>
      <c r="C379" s="185" t="s">
        <v>407</v>
      </c>
      <c r="D379" s="158"/>
      <c r="E379" s="159">
        <v>10.940000000000001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 t="s">
        <v>148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55"/>
      <c r="B380" s="156"/>
      <c r="C380" s="185" t="s">
        <v>152</v>
      </c>
      <c r="D380" s="158"/>
      <c r="E380" s="159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 t="s">
        <v>148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">
      <c r="A381" s="155"/>
      <c r="B381" s="156"/>
      <c r="C381" s="185" t="s">
        <v>153</v>
      </c>
      <c r="D381" s="158"/>
      <c r="E381" s="159">
        <v>-1.38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 t="s">
        <v>148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x14ac:dyDescent="0.2">
      <c r="A382" s="161" t="s">
        <v>139</v>
      </c>
      <c r="B382" s="162" t="s">
        <v>95</v>
      </c>
      <c r="C382" s="183" t="s">
        <v>96</v>
      </c>
      <c r="D382" s="163"/>
      <c r="E382" s="164"/>
      <c r="F382" s="165"/>
      <c r="G382" s="165">
        <f>SUMIF(AG383:AG387,"&lt;&gt;NOR",G383:G387)</f>
        <v>0</v>
      </c>
      <c r="H382" s="165"/>
      <c r="I382" s="165">
        <f>SUM(I383:I387)</f>
        <v>0</v>
      </c>
      <c r="J382" s="165"/>
      <c r="K382" s="165">
        <f>SUM(K383:K387)</f>
        <v>0</v>
      </c>
      <c r="L382" s="165"/>
      <c r="M382" s="165">
        <f>SUM(M383:M387)</f>
        <v>0</v>
      </c>
      <c r="N382" s="165"/>
      <c r="O382" s="165">
        <f>SUM(O383:O387)</f>
        <v>0</v>
      </c>
      <c r="P382" s="165"/>
      <c r="Q382" s="165">
        <f>SUM(Q383:Q387)</f>
        <v>0</v>
      </c>
      <c r="R382" s="165"/>
      <c r="S382" s="165"/>
      <c r="T382" s="166"/>
      <c r="U382" s="160"/>
      <c r="V382" s="160">
        <f>SUM(V383:V387)</f>
        <v>0.37</v>
      </c>
      <c r="W382" s="160"/>
      <c r="AG382" t="s">
        <v>140</v>
      </c>
    </row>
    <row r="383" spans="1:60" outlineLevel="1" x14ac:dyDescent="0.2">
      <c r="A383" s="167">
        <v>75</v>
      </c>
      <c r="B383" s="168" t="s">
        <v>408</v>
      </c>
      <c r="C383" s="184" t="s">
        <v>409</v>
      </c>
      <c r="D383" s="169" t="s">
        <v>143</v>
      </c>
      <c r="E383" s="170">
        <v>1.2100000000000002</v>
      </c>
      <c r="F383" s="171"/>
      <c r="G383" s="172">
        <f>ROUND(E383*F383,2)</f>
        <v>0</v>
      </c>
      <c r="H383" s="171"/>
      <c r="I383" s="172">
        <f>ROUND(E383*H383,2)</f>
        <v>0</v>
      </c>
      <c r="J383" s="171"/>
      <c r="K383" s="172">
        <f>ROUND(E383*J383,2)</f>
        <v>0</v>
      </c>
      <c r="L383" s="172">
        <v>15</v>
      </c>
      <c r="M383" s="172">
        <f>G383*(1+L383/100)</f>
        <v>0</v>
      </c>
      <c r="N383" s="172">
        <v>0</v>
      </c>
      <c r="O383" s="172">
        <f>ROUND(E383*N383,2)</f>
        <v>0</v>
      </c>
      <c r="P383" s="172">
        <v>0</v>
      </c>
      <c r="Q383" s="172">
        <f>ROUND(E383*P383,2)</f>
        <v>0</v>
      </c>
      <c r="R383" s="172" t="s">
        <v>675</v>
      </c>
      <c r="S383" s="172" t="s">
        <v>144</v>
      </c>
      <c r="T383" s="173" t="s">
        <v>145</v>
      </c>
      <c r="U383" s="157">
        <v>0.30700000000000005</v>
      </c>
      <c r="V383" s="157">
        <f>ROUND(E383*U383,2)</f>
        <v>0.37</v>
      </c>
      <c r="W383" s="157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 t="s">
        <v>146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">
      <c r="A384" s="155"/>
      <c r="B384" s="156"/>
      <c r="C384" s="240" t="s">
        <v>410</v>
      </c>
      <c r="D384" s="241"/>
      <c r="E384" s="241"/>
      <c r="F384" s="241"/>
      <c r="G384" s="241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 t="s">
        <v>163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">
      <c r="A385" s="155"/>
      <c r="B385" s="156"/>
      <c r="C385" s="185" t="s">
        <v>199</v>
      </c>
      <c r="D385" s="158"/>
      <c r="E385" s="159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 t="s">
        <v>148</v>
      </c>
      <c r="AH385" s="148">
        <v>0</v>
      </c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1" x14ac:dyDescent="0.2">
      <c r="A386" s="155"/>
      <c r="B386" s="156"/>
      <c r="C386" s="185" t="s">
        <v>411</v>
      </c>
      <c r="D386" s="158"/>
      <c r="E386" s="159">
        <v>0.23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 t="s">
        <v>148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">
      <c r="A387" s="155"/>
      <c r="B387" s="156"/>
      <c r="C387" s="185" t="s">
        <v>412</v>
      </c>
      <c r="D387" s="158"/>
      <c r="E387" s="159">
        <v>0.9900000000000001</v>
      </c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 t="s">
        <v>148</v>
      </c>
      <c r="AH387" s="148">
        <v>0</v>
      </c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x14ac:dyDescent="0.2">
      <c r="A388" s="161" t="s">
        <v>139</v>
      </c>
      <c r="B388" s="162" t="s">
        <v>97</v>
      </c>
      <c r="C388" s="183" t="s">
        <v>98</v>
      </c>
      <c r="D388" s="163"/>
      <c r="E388" s="164"/>
      <c r="F388" s="165"/>
      <c r="G388" s="165">
        <f>SUMIF(AG389:AG503,"&lt;&gt;NOR",G389:G503)</f>
        <v>0</v>
      </c>
      <c r="H388" s="165"/>
      <c r="I388" s="165">
        <f>SUM(I389:I503)</f>
        <v>0</v>
      </c>
      <c r="J388" s="165"/>
      <c r="K388" s="165">
        <f>SUM(K389:K503)</f>
        <v>0</v>
      </c>
      <c r="L388" s="165"/>
      <c r="M388" s="165">
        <f>SUM(M389:M503)</f>
        <v>0</v>
      </c>
      <c r="N388" s="165"/>
      <c r="O388" s="165">
        <f>SUM(O389:O503)</f>
        <v>0</v>
      </c>
      <c r="P388" s="165"/>
      <c r="Q388" s="165">
        <f>SUM(Q389:Q503)</f>
        <v>0</v>
      </c>
      <c r="R388" s="165"/>
      <c r="S388" s="165"/>
      <c r="T388" s="166"/>
      <c r="U388" s="160"/>
      <c r="V388" s="160">
        <f>SUM(V389:V503)</f>
        <v>41.129999999999995</v>
      </c>
      <c r="W388" s="160"/>
      <c r="AG388" t="s">
        <v>140</v>
      </c>
    </row>
    <row r="389" spans="1:60" outlineLevel="1" x14ac:dyDescent="0.2">
      <c r="A389" s="167">
        <v>76</v>
      </c>
      <c r="B389" s="168" t="s">
        <v>413</v>
      </c>
      <c r="C389" s="184" t="s">
        <v>414</v>
      </c>
      <c r="D389" s="169" t="s">
        <v>143</v>
      </c>
      <c r="E389" s="170">
        <v>192.6756</v>
      </c>
      <c r="F389" s="171"/>
      <c r="G389" s="172">
        <f>ROUND(E389*F389,2)</f>
        <v>0</v>
      </c>
      <c r="H389" s="171"/>
      <c r="I389" s="172">
        <f>ROUND(E389*H389,2)</f>
        <v>0</v>
      </c>
      <c r="J389" s="171"/>
      <c r="K389" s="172">
        <f>ROUND(E389*J389,2)</f>
        <v>0</v>
      </c>
      <c r="L389" s="172">
        <v>15</v>
      </c>
      <c r="M389" s="172">
        <f>G389*(1+L389/100)</f>
        <v>0</v>
      </c>
      <c r="N389" s="172">
        <v>0</v>
      </c>
      <c r="O389" s="172">
        <f>ROUND(E389*N389,2)</f>
        <v>0</v>
      </c>
      <c r="P389" s="172">
        <v>0</v>
      </c>
      <c r="Q389" s="172">
        <f>ROUND(E389*P389,2)</f>
        <v>0</v>
      </c>
      <c r="R389" s="172" t="s">
        <v>676</v>
      </c>
      <c r="S389" s="172" t="s">
        <v>144</v>
      </c>
      <c r="T389" s="173" t="s">
        <v>145</v>
      </c>
      <c r="U389" s="157">
        <v>6.9710000000000008E-2</v>
      </c>
      <c r="V389" s="157">
        <f>ROUND(E389*U389,2)</f>
        <v>13.43</v>
      </c>
      <c r="W389" s="157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 t="s">
        <v>146</v>
      </c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55"/>
      <c r="B390" s="156"/>
      <c r="C390" s="185" t="s">
        <v>168</v>
      </c>
      <c r="D390" s="158"/>
      <c r="E390" s="159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 t="s">
        <v>148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">
      <c r="A391" s="155"/>
      <c r="B391" s="156"/>
      <c r="C391" s="185" t="s">
        <v>169</v>
      </c>
      <c r="D391" s="158"/>
      <c r="E391" s="159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 t="s">
        <v>148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">
      <c r="A392" s="155"/>
      <c r="B392" s="156"/>
      <c r="C392" s="185" t="s">
        <v>170</v>
      </c>
      <c r="D392" s="158"/>
      <c r="E392" s="159">
        <v>30.51</v>
      </c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 t="s">
        <v>148</v>
      </c>
      <c r="AH392" s="148">
        <v>0</v>
      </c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 x14ac:dyDescent="0.2">
      <c r="A393" s="155"/>
      <c r="B393" s="156"/>
      <c r="C393" s="185" t="s">
        <v>171</v>
      </c>
      <c r="D393" s="158"/>
      <c r="E393" s="159">
        <v>15.32</v>
      </c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 t="s">
        <v>148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55"/>
      <c r="B394" s="156"/>
      <c r="C394" s="185" t="s">
        <v>172</v>
      </c>
      <c r="D394" s="158"/>
      <c r="E394" s="159">
        <v>2.1500000000000004</v>
      </c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 t="s">
        <v>148</v>
      </c>
      <c r="AH394" s="148">
        <v>0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 x14ac:dyDescent="0.2">
      <c r="A395" s="155"/>
      <c r="B395" s="156"/>
      <c r="C395" s="185" t="s">
        <v>173</v>
      </c>
      <c r="D395" s="158"/>
      <c r="E395" s="159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 t="s">
        <v>148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55"/>
      <c r="B396" s="156"/>
      <c r="C396" s="185" t="s">
        <v>174</v>
      </c>
      <c r="D396" s="158"/>
      <c r="E396" s="159">
        <v>0.23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 t="s">
        <v>148</v>
      </c>
      <c r="AH396" s="148">
        <v>0</v>
      </c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">
      <c r="A397" s="155"/>
      <c r="B397" s="156"/>
      <c r="C397" s="185" t="s">
        <v>175</v>
      </c>
      <c r="D397" s="158"/>
      <c r="E397" s="159">
        <v>0.78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 t="s">
        <v>148</v>
      </c>
      <c r="AH397" s="148">
        <v>0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">
      <c r="A398" s="155"/>
      <c r="B398" s="156"/>
      <c r="C398" s="185" t="s">
        <v>152</v>
      </c>
      <c r="D398" s="158"/>
      <c r="E398" s="159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 t="s">
        <v>148</v>
      </c>
      <c r="AH398" s="148">
        <v>0</v>
      </c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 x14ac:dyDescent="0.2">
      <c r="A399" s="155"/>
      <c r="B399" s="156"/>
      <c r="C399" s="185" t="s">
        <v>176</v>
      </c>
      <c r="D399" s="158"/>
      <c r="E399" s="159">
        <v>-2.1199999999999997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 t="s">
        <v>148</v>
      </c>
      <c r="AH399" s="148">
        <v>0</v>
      </c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">
      <c r="A400" s="155"/>
      <c r="B400" s="156"/>
      <c r="C400" s="185" t="s">
        <v>177</v>
      </c>
      <c r="D400" s="158"/>
      <c r="E400" s="159">
        <v>-1.7799999999999998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 t="s">
        <v>148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 x14ac:dyDescent="0.2">
      <c r="A401" s="155"/>
      <c r="B401" s="156"/>
      <c r="C401" s="185" t="s">
        <v>178</v>
      </c>
      <c r="D401" s="158"/>
      <c r="E401" s="159">
        <v>-3.36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 t="s">
        <v>148</v>
      </c>
      <c r="AH401" s="148">
        <v>0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">
      <c r="A402" s="155"/>
      <c r="B402" s="156"/>
      <c r="C402" s="185" t="s">
        <v>179</v>
      </c>
      <c r="D402" s="158"/>
      <c r="E402" s="159">
        <v>-2.1999999999999997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 t="s">
        <v>148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">
      <c r="A403" s="155"/>
      <c r="B403" s="156"/>
      <c r="C403" s="185" t="s">
        <v>180</v>
      </c>
      <c r="D403" s="158"/>
      <c r="E403" s="159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 t="s">
        <v>148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">
      <c r="A404" s="155"/>
      <c r="B404" s="156"/>
      <c r="C404" s="185" t="s">
        <v>181</v>
      </c>
      <c r="D404" s="158"/>
      <c r="E404" s="159">
        <v>40.190000000000005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 t="s">
        <v>148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55"/>
      <c r="B405" s="156"/>
      <c r="C405" s="185" t="s">
        <v>182</v>
      </c>
      <c r="D405" s="158"/>
      <c r="E405" s="159">
        <v>23.220000000000002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 t="s">
        <v>148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">
      <c r="A406" s="155"/>
      <c r="B406" s="156"/>
      <c r="C406" s="185" t="s">
        <v>173</v>
      </c>
      <c r="D406" s="158"/>
      <c r="E406" s="159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 t="s">
        <v>148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55"/>
      <c r="B407" s="156"/>
      <c r="C407" s="185" t="s">
        <v>183</v>
      </c>
      <c r="D407" s="158"/>
      <c r="E407" s="159">
        <v>0.35000000000000003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 t="s">
        <v>148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">
      <c r="A408" s="155"/>
      <c r="B408" s="156"/>
      <c r="C408" s="185" t="s">
        <v>184</v>
      </c>
      <c r="D408" s="158"/>
      <c r="E408" s="159">
        <v>0.76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 t="s">
        <v>148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55"/>
      <c r="B409" s="156"/>
      <c r="C409" s="185" t="s">
        <v>152</v>
      </c>
      <c r="D409" s="158"/>
      <c r="E409" s="159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 t="s">
        <v>148</v>
      </c>
      <c r="AH409" s="148">
        <v>0</v>
      </c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">
      <c r="A410" s="155"/>
      <c r="B410" s="156"/>
      <c r="C410" s="185" t="s">
        <v>185</v>
      </c>
      <c r="D410" s="158"/>
      <c r="E410" s="159">
        <v>-1.89</v>
      </c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 t="s">
        <v>148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">
      <c r="A411" s="155"/>
      <c r="B411" s="156"/>
      <c r="C411" s="185" t="s">
        <v>186</v>
      </c>
      <c r="D411" s="158"/>
      <c r="E411" s="159">
        <v>-3.3299999999999996</v>
      </c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 t="s">
        <v>148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55"/>
      <c r="B412" s="156"/>
      <c r="C412" s="185" t="s">
        <v>187</v>
      </c>
      <c r="D412" s="158"/>
      <c r="E412" s="159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 t="s">
        <v>148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">
      <c r="A413" s="155"/>
      <c r="B413" s="156"/>
      <c r="C413" s="185" t="s">
        <v>188</v>
      </c>
      <c r="D413" s="158"/>
      <c r="E413" s="159">
        <v>13.64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 t="s">
        <v>148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 x14ac:dyDescent="0.2">
      <c r="A414" s="155"/>
      <c r="B414" s="156"/>
      <c r="C414" s="185" t="s">
        <v>181</v>
      </c>
      <c r="D414" s="158"/>
      <c r="E414" s="159">
        <v>40.190000000000005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 t="s">
        <v>148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55"/>
      <c r="B415" s="156"/>
      <c r="C415" s="185" t="s">
        <v>173</v>
      </c>
      <c r="D415" s="158"/>
      <c r="E415" s="159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 t="s">
        <v>148</v>
      </c>
      <c r="AH415" s="148">
        <v>0</v>
      </c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">
      <c r="A416" s="155"/>
      <c r="B416" s="156"/>
      <c r="C416" s="185" t="s">
        <v>189</v>
      </c>
      <c r="D416" s="158"/>
      <c r="E416" s="159">
        <v>0.23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 t="s">
        <v>148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">
      <c r="A417" s="155"/>
      <c r="B417" s="156"/>
      <c r="C417" s="185" t="s">
        <v>190</v>
      </c>
      <c r="D417" s="158"/>
      <c r="E417" s="159">
        <v>0.77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 t="s">
        <v>148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55"/>
      <c r="B418" s="156"/>
      <c r="C418" s="185" t="s">
        <v>152</v>
      </c>
      <c r="D418" s="158"/>
      <c r="E418" s="159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 t="s">
        <v>148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">
      <c r="A419" s="155"/>
      <c r="B419" s="156"/>
      <c r="C419" s="185" t="s">
        <v>185</v>
      </c>
      <c r="D419" s="158"/>
      <c r="E419" s="159">
        <v>-1.89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 t="s">
        <v>148</v>
      </c>
      <c r="AH419" s="148">
        <v>0</v>
      </c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">
      <c r="A420" s="155"/>
      <c r="B420" s="156"/>
      <c r="C420" s="185" t="s">
        <v>191</v>
      </c>
      <c r="D420" s="158"/>
      <c r="E420" s="159">
        <v>-2.17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 t="s">
        <v>148</v>
      </c>
      <c r="AH420" s="148">
        <v>0</v>
      </c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 x14ac:dyDescent="0.2">
      <c r="A421" s="155"/>
      <c r="B421" s="156"/>
      <c r="C421" s="185" t="s">
        <v>415</v>
      </c>
      <c r="D421" s="158"/>
      <c r="E421" s="159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 t="s">
        <v>148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">
      <c r="A422" s="155"/>
      <c r="B422" s="156"/>
      <c r="C422" s="185" t="s">
        <v>165</v>
      </c>
      <c r="D422" s="158"/>
      <c r="E422" s="159">
        <v>43.1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 t="s">
        <v>148</v>
      </c>
      <c r="AH422" s="148">
        <v>0</v>
      </c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67">
        <v>77</v>
      </c>
      <c r="B423" s="168" t="s">
        <v>416</v>
      </c>
      <c r="C423" s="184" t="s">
        <v>417</v>
      </c>
      <c r="D423" s="169" t="s">
        <v>143</v>
      </c>
      <c r="E423" s="170">
        <v>201.8108</v>
      </c>
      <c r="F423" s="171"/>
      <c r="G423" s="172">
        <f>ROUND(E423*F423,2)</f>
        <v>0</v>
      </c>
      <c r="H423" s="171"/>
      <c r="I423" s="172">
        <f>ROUND(E423*H423,2)</f>
        <v>0</v>
      </c>
      <c r="J423" s="171"/>
      <c r="K423" s="172">
        <f>ROUND(E423*J423,2)</f>
        <v>0</v>
      </c>
      <c r="L423" s="172">
        <v>15</v>
      </c>
      <c r="M423" s="172">
        <f>G423*(1+L423/100)</f>
        <v>0</v>
      </c>
      <c r="N423" s="172">
        <v>0</v>
      </c>
      <c r="O423" s="172">
        <f>ROUND(E423*N423,2)</f>
        <v>0</v>
      </c>
      <c r="P423" s="172">
        <v>0</v>
      </c>
      <c r="Q423" s="172">
        <f>ROUND(E423*P423,2)</f>
        <v>0</v>
      </c>
      <c r="R423" s="172" t="s">
        <v>676</v>
      </c>
      <c r="S423" s="172" t="s">
        <v>144</v>
      </c>
      <c r="T423" s="173" t="s">
        <v>145</v>
      </c>
      <c r="U423" s="157">
        <v>3.2480000000000002E-2</v>
      </c>
      <c r="V423" s="157">
        <f>ROUND(E423*U423,2)</f>
        <v>6.55</v>
      </c>
      <c r="W423" s="157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 t="s">
        <v>146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55"/>
      <c r="B424" s="156"/>
      <c r="C424" s="185" t="s">
        <v>168</v>
      </c>
      <c r="D424" s="158"/>
      <c r="E424" s="159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 t="s">
        <v>148</v>
      </c>
      <c r="AH424" s="148">
        <v>0</v>
      </c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 x14ac:dyDescent="0.2">
      <c r="A425" s="155"/>
      <c r="B425" s="156"/>
      <c r="C425" s="185" t="s">
        <v>169</v>
      </c>
      <c r="D425" s="158"/>
      <c r="E425" s="159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 t="s">
        <v>148</v>
      </c>
      <c r="AH425" s="148">
        <v>0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55"/>
      <c r="B426" s="156"/>
      <c r="C426" s="185" t="s">
        <v>170</v>
      </c>
      <c r="D426" s="158"/>
      <c r="E426" s="159">
        <v>30.51</v>
      </c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 t="s">
        <v>148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55"/>
      <c r="B427" s="156"/>
      <c r="C427" s="185" t="s">
        <v>171</v>
      </c>
      <c r="D427" s="158"/>
      <c r="E427" s="159">
        <v>15.32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 t="s">
        <v>148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55"/>
      <c r="B428" s="156"/>
      <c r="C428" s="185" t="s">
        <v>172</v>
      </c>
      <c r="D428" s="158"/>
      <c r="E428" s="159">
        <v>2.1500000000000004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 t="s">
        <v>148</v>
      </c>
      <c r="AH428" s="148">
        <v>0</v>
      </c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 x14ac:dyDescent="0.2">
      <c r="A429" s="155"/>
      <c r="B429" s="156"/>
      <c r="C429" s="185" t="s">
        <v>173</v>
      </c>
      <c r="D429" s="158"/>
      <c r="E429" s="159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 t="s">
        <v>148</v>
      </c>
      <c r="AH429" s="148">
        <v>0</v>
      </c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 x14ac:dyDescent="0.2">
      <c r="A430" s="155"/>
      <c r="B430" s="156"/>
      <c r="C430" s="185" t="s">
        <v>174</v>
      </c>
      <c r="D430" s="158"/>
      <c r="E430" s="159">
        <v>0.23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 t="s">
        <v>148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 x14ac:dyDescent="0.2">
      <c r="A431" s="155"/>
      <c r="B431" s="156"/>
      <c r="C431" s="185" t="s">
        <v>175</v>
      </c>
      <c r="D431" s="158"/>
      <c r="E431" s="159">
        <v>0.78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 t="s">
        <v>148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 x14ac:dyDescent="0.2">
      <c r="A432" s="155"/>
      <c r="B432" s="156"/>
      <c r="C432" s="185" t="s">
        <v>152</v>
      </c>
      <c r="D432" s="158"/>
      <c r="E432" s="159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 t="s">
        <v>148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">
      <c r="A433" s="155"/>
      <c r="B433" s="156"/>
      <c r="C433" s="185" t="s">
        <v>176</v>
      </c>
      <c r="D433" s="158"/>
      <c r="E433" s="159">
        <v>-2.1199999999999997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 t="s">
        <v>148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1" x14ac:dyDescent="0.2">
      <c r="A434" s="155"/>
      <c r="B434" s="156"/>
      <c r="C434" s="185" t="s">
        <v>177</v>
      </c>
      <c r="D434" s="158"/>
      <c r="E434" s="159">
        <v>-1.7799999999999998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 t="s">
        <v>148</v>
      </c>
      <c r="AH434" s="148">
        <v>0</v>
      </c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">
      <c r="A435" s="155"/>
      <c r="B435" s="156"/>
      <c r="C435" s="185" t="s">
        <v>178</v>
      </c>
      <c r="D435" s="158"/>
      <c r="E435" s="159">
        <v>-3.36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 t="s">
        <v>148</v>
      </c>
      <c r="AH435" s="148">
        <v>0</v>
      </c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">
      <c r="A436" s="155"/>
      <c r="B436" s="156"/>
      <c r="C436" s="185" t="s">
        <v>179</v>
      </c>
      <c r="D436" s="158"/>
      <c r="E436" s="159">
        <v>-2.1999999999999997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 t="s">
        <v>148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1" x14ac:dyDescent="0.2">
      <c r="A437" s="155"/>
      <c r="B437" s="156"/>
      <c r="C437" s="185" t="s">
        <v>180</v>
      </c>
      <c r="D437" s="158"/>
      <c r="E437" s="159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 t="s">
        <v>148</v>
      </c>
      <c r="AH437" s="148">
        <v>0</v>
      </c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 x14ac:dyDescent="0.2">
      <c r="A438" s="155"/>
      <c r="B438" s="156"/>
      <c r="C438" s="185" t="s">
        <v>181</v>
      </c>
      <c r="D438" s="158"/>
      <c r="E438" s="159">
        <v>40.190000000000005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 t="s">
        <v>148</v>
      </c>
      <c r="AH438" s="148">
        <v>0</v>
      </c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1" x14ac:dyDescent="0.2">
      <c r="A439" s="155"/>
      <c r="B439" s="156"/>
      <c r="C439" s="185" t="s">
        <v>182</v>
      </c>
      <c r="D439" s="158"/>
      <c r="E439" s="159">
        <v>23.220000000000002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 t="s">
        <v>148</v>
      </c>
      <c r="AH439" s="148">
        <v>0</v>
      </c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 x14ac:dyDescent="0.2">
      <c r="A440" s="155"/>
      <c r="B440" s="156"/>
      <c r="C440" s="185" t="s">
        <v>173</v>
      </c>
      <c r="D440" s="158"/>
      <c r="E440" s="159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 t="s">
        <v>148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 x14ac:dyDescent="0.2">
      <c r="A441" s="155"/>
      <c r="B441" s="156"/>
      <c r="C441" s="185" t="s">
        <v>183</v>
      </c>
      <c r="D441" s="158"/>
      <c r="E441" s="159">
        <v>0.35000000000000003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 t="s">
        <v>148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 x14ac:dyDescent="0.2">
      <c r="A442" s="155"/>
      <c r="B442" s="156"/>
      <c r="C442" s="185" t="s">
        <v>184</v>
      </c>
      <c r="D442" s="158"/>
      <c r="E442" s="159">
        <v>0.76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 t="s">
        <v>148</v>
      </c>
      <c r="AH442" s="148">
        <v>0</v>
      </c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1" x14ac:dyDescent="0.2">
      <c r="A443" s="155"/>
      <c r="B443" s="156"/>
      <c r="C443" s="185" t="s">
        <v>152</v>
      </c>
      <c r="D443" s="158"/>
      <c r="E443" s="159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 t="s">
        <v>148</v>
      </c>
      <c r="AH443" s="148">
        <v>0</v>
      </c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 x14ac:dyDescent="0.2">
      <c r="A444" s="155"/>
      <c r="B444" s="156"/>
      <c r="C444" s="185" t="s">
        <v>185</v>
      </c>
      <c r="D444" s="158"/>
      <c r="E444" s="159">
        <v>-1.89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 t="s">
        <v>148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 x14ac:dyDescent="0.2">
      <c r="A445" s="155"/>
      <c r="B445" s="156"/>
      <c r="C445" s="185" t="s">
        <v>186</v>
      </c>
      <c r="D445" s="158"/>
      <c r="E445" s="159">
        <v>-3.3299999999999996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 t="s">
        <v>148</v>
      </c>
      <c r="AH445" s="148">
        <v>0</v>
      </c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1" x14ac:dyDescent="0.2">
      <c r="A446" s="155"/>
      <c r="B446" s="156"/>
      <c r="C446" s="185" t="s">
        <v>187</v>
      </c>
      <c r="D446" s="158"/>
      <c r="E446" s="159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 t="s">
        <v>148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">
      <c r="A447" s="155"/>
      <c r="B447" s="156"/>
      <c r="C447" s="185" t="s">
        <v>188</v>
      </c>
      <c r="D447" s="158"/>
      <c r="E447" s="159">
        <v>13.64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 t="s">
        <v>148</v>
      </c>
      <c r="AH447" s="148">
        <v>0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1" x14ac:dyDescent="0.2">
      <c r="A448" s="155"/>
      <c r="B448" s="156"/>
      <c r="C448" s="185" t="s">
        <v>181</v>
      </c>
      <c r="D448" s="158"/>
      <c r="E448" s="159">
        <v>40.190000000000005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 t="s">
        <v>148</v>
      </c>
      <c r="AH448" s="148">
        <v>0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 x14ac:dyDescent="0.2">
      <c r="A449" s="155"/>
      <c r="B449" s="156"/>
      <c r="C449" s="185" t="s">
        <v>173</v>
      </c>
      <c r="D449" s="158"/>
      <c r="E449" s="159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 t="s">
        <v>148</v>
      </c>
      <c r="AH449" s="148">
        <v>0</v>
      </c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 x14ac:dyDescent="0.2">
      <c r="A450" s="155"/>
      <c r="B450" s="156"/>
      <c r="C450" s="185" t="s">
        <v>189</v>
      </c>
      <c r="D450" s="158"/>
      <c r="E450" s="159">
        <v>0.23</v>
      </c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 t="s">
        <v>148</v>
      </c>
      <c r="AH450" s="148">
        <v>0</v>
      </c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55"/>
      <c r="B451" s="156"/>
      <c r="C451" s="185" t="s">
        <v>190</v>
      </c>
      <c r="D451" s="158"/>
      <c r="E451" s="159">
        <v>0.77</v>
      </c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 t="s">
        <v>148</v>
      </c>
      <c r="AH451" s="148">
        <v>0</v>
      </c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1" x14ac:dyDescent="0.2">
      <c r="A452" s="155"/>
      <c r="B452" s="156"/>
      <c r="C452" s="185" t="s">
        <v>152</v>
      </c>
      <c r="D452" s="158"/>
      <c r="E452" s="159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 t="s">
        <v>148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1" x14ac:dyDescent="0.2">
      <c r="A453" s="155"/>
      <c r="B453" s="156"/>
      <c r="C453" s="185" t="s">
        <v>185</v>
      </c>
      <c r="D453" s="158"/>
      <c r="E453" s="159">
        <v>-1.89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 t="s">
        <v>148</v>
      </c>
      <c r="AH453" s="148">
        <v>0</v>
      </c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 x14ac:dyDescent="0.2">
      <c r="A454" s="155"/>
      <c r="B454" s="156"/>
      <c r="C454" s="185" t="s">
        <v>191</v>
      </c>
      <c r="D454" s="158"/>
      <c r="E454" s="159">
        <v>-2.17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 t="s">
        <v>148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 x14ac:dyDescent="0.2">
      <c r="A455" s="155"/>
      <c r="B455" s="156"/>
      <c r="C455" s="185" t="s">
        <v>415</v>
      </c>
      <c r="D455" s="158"/>
      <c r="E455" s="159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 t="s">
        <v>148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">
      <c r="A456" s="155"/>
      <c r="B456" s="156"/>
      <c r="C456" s="185" t="s">
        <v>165</v>
      </c>
      <c r="D456" s="158"/>
      <c r="E456" s="159">
        <v>43.1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 t="s">
        <v>148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">
      <c r="A457" s="155"/>
      <c r="B457" s="156"/>
      <c r="C457" s="185" t="s">
        <v>418</v>
      </c>
      <c r="D457" s="158"/>
      <c r="E457" s="159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 t="s">
        <v>148</v>
      </c>
      <c r="AH457" s="148">
        <v>0</v>
      </c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 x14ac:dyDescent="0.2">
      <c r="A458" s="155"/>
      <c r="B458" s="156"/>
      <c r="C458" s="185" t="s">
        <v>419</v>
      </c>
      <c r="D458" s="158"/>
      <c r="E458" s="159">
        <v>1.9700000000000002</v>
      </c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 t="s">
        <v>148</v>
      </c>
      <c r="AH458" s="148">
        <v>0</v>
      </c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1" x14ac:dyDescent="0.2">
      <c r="A459" s="155"/>
      <c r="B459" s="156"/>
      <c r="C459" s="185" t="s">
        <v>420</v>
      </c>
      <c r="D459" s="158"/>
      <c r="E459" s="159">
        <v>5.24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 t="s">
        <v>148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1" x14ac:dyDescent="0.2">
      <c r="A460" s="155"/>
      <c r="B460" s="156"/>
      <c r="C460" s="185" t="s">
        <v>415</v>
      </c>
      <c r="D460" s="158"/>
      <c r="E460" s="159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 t="s">
        <v>148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">
      <c r="A461" s="155"/>
      <c r="B461" s="156"/>
      <c r="C461" s="185" t="s">
        <v>240</v>
      </c>
      <c r="D461" s="158"/>
      <c r="E461" s="159">
        <v>1.9200000000000002</v>
      </c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 t="s">
        <v>148</v>
      </c>
      <c r="AH461" s="148">
        <v>0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1" x14ac:dyDescent="0.2">
      <c r="A462" s="167">
        <v>78</v>
      </c>
      <c r="B462" s="168" t="s">
        <v>421</v>
      </c>
      <c r="C462" s="184" t="s">
        <v>422</v>
      </c>
      <c r="D462" s="169" t="s">
        <v>143</v>
      </c>
      <c r="E462" s="170">
        <v>201.8108</v>
      </c>
      <c r="F462" s="171"/>
      <c r="G462" s="172">
        <f>ROUND(E462*F462,2)</f>
        <v>0</v>
      </c>
      <c r="H462" s="171"/>
      <c r="I462" s="172">
        <f>ROUND(E462*H462,2)</f>
        <v>0</v>
      </c>
      <c r="J462" s="171"/>
      <c r="K462" s="172">
        <f>ROUND(E462*J462,2)</f>
        <v>0</v>
      </c>
      <c r="L462" s="172">
        <v>15</v>
      </c>
      <c r="M462" s="172">
        <f>G462*(1+L462/100)</f>
        <v>0</v>
      </c>
      <c r="N462" s="172">
        <v>0</v>
      </c>
      <c r="O462" s="172">
        <f>ROUND(E462*N462,2)</f>
        <v>0</v>
      </c>
      <c r="P462" s="172">
        <v>0</v>
      </c>
      <c r="Q462" s="172">
        <f>ROUND(E462*P462,2)</f>
        <v>0</v>
      </c>
      <c r="R462" s="172" t="s">
        <v>676</v>
      </c>
      <c r="S462" s="172" t="s">
        <v>144</v>
      </c>
      <c r="T462" s="173" t="s">
        <v>145</v>
      </c>
      <c r="U462" s="157">
        <v>0.10191</v>
      </c>
      <c r="V462" s="157">
        <f>ROUND(E462*U462,2)</f>
        <v>20.57</v>
      </c>
      <c r="W462" s="157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 t="s">
        <v>146</v>
      </c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1" x14ac:dyDescent="0.2">
      <c r="A463" s="155"/>
      <c r="B463" s="156"/>
      <c r="C463" s="185" t="s">
        <v>168</v>
      </c>
      <c r="D463" s="158"/>
      <c r="E463" s="159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 t="s">
        <v>148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1" x14ac:dyDescent="0.2">
      <c r="A464" s="155"/>
      <c r="B464" s="156"/>
      <c r="C464" s="185" t="s">
        <v>169</v>
      </c>
      <c r="D464" s="158"/>
      <c r="E464" s="159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 t="s">
        <v>148</v>
      </c>
      <c r="AH464" s="148">
        <v>0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 x14ac:dyDescent="0.2">
      <c r="A465" s="155"/>
      <c r="B465" s="156"/>
      <c r="C465" s="185" t="s">
        <v>170</v>
      </c>
      <c r="D465" s="158"/>
      <c r="E465" s="159">
        <v>30.51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 t="s">
        <v>148</v>
      </c>
      <c r="AH465" s="148">
        <v>0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">
      <c r="A466" s="155"/>
      <c r="B466" s="156"/>
      <c r="C466" s="185" t="s">
        <v>171</v>
      </c>
      <c r="D466" s="158"/>
      <c r="E466" s="159">
        <v>15.32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 t="s">
        <v>148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 x14ac:dyDescent="0.2">
      <c r="A467" s="155"/>
      <c r="B467" s="156"/>
      <c r="C467" s="185" t="s">
        <v>172</v>
      </c>
      <c r="D467" s="158"/>
      <c r="E467" s="159">
        <v>2.1500000000000004</v>
      </c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 t="s">
        <v>148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 x14ac:dyDescent="0.2">
      <c r="A468" s="155"/>
      <c r="B468" s="156"/>
      <c r="C468" s="185" t="s">
        <v>173</v>
      </c>
      <c r="D468" s="158"/>
      <c r="E468" s="159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 t="s">
        <v>148</v>
      </c>
      <c r="AH468" s="148">
        <v>0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 x14ac:dyDescent="0.2">
      <c r="A469" s="155"/>
      <c r="B469" s="156"/>
      <c r="C469" s="185" t="s">
        <v>174</v>
      </c>
      <c r="D469" s="158"/>
      <c r="E469" s="159">
        <v>0.23</v>
      </c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 t="s">
        <v>148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 x14ac:dyDescent="0.2">
      <c r="A470" s="155"/>
      <c r="B470" s="156"/>
      <c r="C470" s="185" t="s">
        <v>175</v>
      </c>
      <c r="D470" s="158"/>
      <c r="E470" s="159">
        <v>0.78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 t="s">
        <v>148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 x14ac:dyDescent="0.2">
      <c r="A471" s="155"/>
      <c r="B471" s="156"/>
      <c r="C471" s="185" t="s">
        <v>152</v>
      </c>
      <c r="D471" s="158"/>
      <c r="E471" s="159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 t="s">
        <v>148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 x14ac:dyDescent="0.2">
      <c r="A472" s="155"/>
      <c r="B472" s="156"/>
      <c r="C472" s="185" t="s">
        <v>176</v>
      </c>
      <c r="D472" s="158"/>
      <c r="E472" s="159">
        <v>-2.1199999999999997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 t="s">
        <v>148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 x14ac:dyDescent="0.2">
      <c r="A473" s="155"/>
      <c r="B473" s="156"/>
      <c r="C473" s="185" t="s">
        <v>177</v>
      </c>
      <c r="D473" s="158"/>
      <c r="E473" s="159">
        <v>-1.7799999999999998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 t="s">
        <v>148</v>
      </c>
      <c r="AH473" s="148">
        <v>0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1" x14ac:dyDescent="0.2">
      <c r="A474" s="155"/>
      <c r="B474" s="156"/>
      <c r="C474" s="185" t="s">
        <v>178</v>
      </c>
      <c r="D474" s="158"/>
      <c r="E474" s="159">
        <v>-3.36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 t="s">
        <v>148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 x14ac:dyDescent="0.2">
      <c r="A475" s="155"/>
      <c r="B475" s="156"/>
      <c r="C475" s="185" t="s">
        <v>179</v>
      </c>
      <c r="D475" s="158"/>
      <c r="E475" s="159">
        <v>-2.1999999999999997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 t="s">
        <v>148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 x14ac:dyDescent="0.2">
      <c r="A476" s="155"/>
      <c r="B476" s="156"/>
      <c r="C476" s="185" t="s">
        <v>180</v>
      </c>
      <c r="D476" s="158"/>
      <c r="E476" s="159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 t="s">
        <v>148</v>
      </c>
      <c r="AH476" s="148">
        <v>0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 x14ac:dyDescent="0.2">
      <c r="A477" s="155"/>
      <c r="B477" s="156"/>
      <c r="C477" s="185" t="s">
        <v>181</v>
      </c>
      <c r="D477" s="158"/>
      <c r="E477" s="159">
        <v>40.190000000000005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 t="s">
        <v>148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 x14ac:dyDescent="0.2">
      <c r="A478" s="155"/>
      <c r="B478" s="156"/>
      <c r="C478" s="185" t="s">
        <v>182</v>
      </c>
      <c r="D478" s="158"/>
      <c r="E478" s="159">
        <v>23.220000000000002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 t="s">
        <v>148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">
      <c r="A479" s="155"/>
      <c r="B479" s="156"/>
      <c r="C479" s="185" t="s">
        <v>173</v>
      </c>
      <c r="D479" s="158"/>
      <c r="E479" s="159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 t="s">
        <v>148</v>
      </c>
      <c r="AH479" s="148">
        <v>0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 x14ac:dyDescent="0.2">
      <c r="A480" s="155"/>
      <c r="B480" s="156"/>
      <c r="C480" s="185" t="s">
        <v>183</v>
      </c>
      <c r="D480" s="158"/>
      <c r="E480" s="159">
        <v>0.35000000000000003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 t="s">
        <v>148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 x14ac:dyDescent="0.2">
      <c r="A481" s="155"/>
      <c r="B481" s="156"/>
      <c r="C481" s="185" t="s">
        <v>184</v>
      </c>
      <c r="D481" s="158"/>
      <c r="E481" s="159">
        <v>0.76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 t="s">
        <v>148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">
      <c r="A482" s="155"/>
      <c r="B482" s="156"/>
      <c r="C482" s="185" t="s">
        <v>152</v>
      </c>
      <c r="D482" s="158"/>
      <c r="E482" s="159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 t="s">
        <v>148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55"/>
      <c r="B483" s="156"/>
      <c r="C483" s="185" t="s">
        <v>185</v>
      </c>
      <c r="D483" s="158"/>
      <c r="E483" s="159">
        <v>-1.89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 t="s">
        <v>148</v>
      </c>
      <c r="AH483" s="148">
        <v>0</v>
      </c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">
      <c r="A484" s="155"/>
      <c r="B484" s="156"/>
      <c r="C484" s="185" t="s">
        <v>186</v>
      </c>
      <c r="D484" s="158"/>
      <c r="E484" s="159">
        <v>-3.3299999999999996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 t="s">
        <v>148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55"/>
      <c r="B485" s="156"/>
      <c r="C485" s="185" t="s">
        <v>187</v>
      </c>
      <c r="D485" s="158"/>
      <c r="E485" s="159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 t="s">
        <v>148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 x14ac:dyDescent="0.2">
      <c r="A486" s="155"/>
      <c r="B486" s="156"/>
      <c r="C486" s="185" t="s">
        <v>188</v>
      </c>
      <c r="D486" s="158"/>
      <c r="E486" s="159">
        <v>13.64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 t="s">
        <v>148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 x14ac:dyDescent="0.2">
      <c r="A487" s="155"/>
      <c r="B487" s="156"/>
      <c r="C487" s="185" t="s">
        <v>181</v>
      </c>
      <c r="D487" s="158"/>
      <c r="E487" s="159">
        <v>40.190000000000005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 t="s">
        <v>148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 x14ac:dyDescent="0.2">
      <c r="A488" s="155"/>
      <c r="B488" s="156"/>
      <c r="C488" s="185" t="s">
        <v>173</v>
      </c>
      <c r="D488" s="158"/>
      <c r="E488" s="159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 t="s">
        <v>148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">
      <c r="A489" s="155"/>
      <c r="B489" s="156"/>
      <c r="C489" s="185" t="s">
        <v>189</v>
      </c>
      <c r="D489" s="158"/>
      <c r="E489" s="159">
        <v>0.23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 t="s">
        <v>148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 x14ac:dyDescent="0.2">
      <c r="A490" s="155"/>
      <c r="B490" s="156"/>
      <c r="C490" s="185" t="s">
        <v>190</v>
      </c>
      <c r="D490" s="158"/>
      <c r="E490" s="159">
        <v>0.77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 t="s">
        <v>148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1" x14ac:dyDescent="0.2">
      <c r="A491" s="155"/>
      <c r="B491" s="156"/>
      <c r="C491" s="185" t="s">
        <v>152</v>
      </c>
      <c r="D491" s="158"/>
      <c r="E491" s="159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 t="s">
        <v>148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 x14ac:dyDescent="0.2">
      <c r="A492" s="155"/>
      <c r="B492" s="156"/>
      <c r="C492" s="185" t="s">
        <v>185</v>
      </c>
      <c r="D492" s="158"/>
      <c r="E492" s="159">
        <v>-1.89</v>
      </c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 t="s">
        <v>148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 x14ac:dyDescent="0.2">
      <c r="A493" s="155"/>
      <c r="B493" s="156"/>
      <c r="C493" s="185" t="s">
        <v>191</v>
      </c>
      <c r="D493" s="158"/>
      <c r="E493" s="159">
        <v>-2.17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 t="s">
        <v>148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 x14ac:dyDescent="0.2">
      <c r="A494" s="155"/>
      <c r="B494" s="156"/>
      <c r="C494" s="185" t="s">
        <v>415</v>
      </c>
      <c r="D494" s="158"/>
      <c r="E494" s="159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 t="s">
        <v>148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 x14ac:dyDescent="0.2">
      <c r="A495" s="155"/>
      <c r="B495" s="156"/>
      <c r="C495" s="185" t="s">
        <v>165</v>
      </c>
      <c r="D495" s="158"/>
      <c r="E495" s="159">
        <v>43.1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 t="s">
        <v>148</v>
      </c>
      <c r="AH495" s="148">
        <v>0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1" x14ac:dyDescent="0.2">
      <c r="A496" s="155"/>
      <c r="B496" s="156"/>
      <c r="C496" s="185" t="s">
        <v>418</v>
      </c>
      <c r="D496" s="158"/>
      <c r="E496" s="159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 t="s">
        <v>148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 x14ac:dyDescent="0.2">
      <c r="A497" s="155"/>
      <c r="B497" s="156"/>
      <c r="C497" s="185" t="s">
        <v>419</v>
      </c>
      <c r="D497" s="158"/>
      <c r="E497" s="159">
        <v>1.9700000000000002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 t="s">
        <v>148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 x14ac:dyDescent="0.2">
      <c r="A498" s="155"/>
      <c r="B498" s="156"/>
      <c r="C498" s="185" t="s">
        <v>420</v>
      </c>
      <c r="D498" s="158"/>
      <c r="E498" s="159">
        <v>5.24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 t="s">
        <v>148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 x14ac:dyDescent="0.2">
      <c r="A499" s="155"/>
      <c r="B499" s="156"/>
      <c r="C499" s="185" t="s">
        <v>415</v>
      </c>
      <c r="D499" s="158"/>
      <c r="E499" s="159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 t="s">
        <v>148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 x14ac:dyDescent="0.2">
      <c r="A500" s="155"/>
      <c r="B500" s="156"/>
      <c r="C500" s="185" t="s">
        <v>240</v>
      </c>
      <c r="D500" s="158"/>
      <c r="E500" s="159">
        <v>1.9200000000000002</v>
      </c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 t="s">
        <v>148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 x14ac:dyDescent="0.2">
      <c r="A501" s="167">
        <v>79</v>
      </c>
      <c r="B501" s="168" t="s">
        <v>423</v>
      </c>
      <c r="C501" s="184" t="s">
        <v>424</v>
      </c>
      <c r="D501" s="169" t="s">
        <v>143</v>
      </c>
      <c r="E501" s="170">
        <v>43.1</v>
      </c>
      <c r="F501" s="171"/>
      <c r="G501" s="172">
        <f>ROUND(E501*F501,2)</f>
        <v>0</v>
      </c>
      <c r="H501" s="171"/>
      <c r="I501" s="172">
        <f>ROUND(E501*H501,2)</f>
        <v>0</v>
      </c>
      <c r="J501" s="171"/>
      <c r="K501" s="172">
        <f>ROUND(E501*J501,2)</f>
        <v>0</v>
      </c>
      <c r="L501" s="172">
        <v>15</v>
      </c>
      <c r="M501" s="172">
        <f>G501*(1+L501/100)</f>
        <v>0</v>
      </c>
      <c r="N501" s="172">
        <v>0</v>
      </c>
      <c r="O501" s="172">
        <f>ROUND(E501*N501,2)</f>
        <v>0</v>
      </c>
      <c r="P501" s="172">
        <v>0</v>
      </c>
      <c r="Q501" s="172">
        <f>ROUND(E501*P501,2)</f>
        <v>0</v>
      </c>
      <c r="R501" s="172" t="s">
        <v>676</v>
      </c>
      <c r="S501" s="172" t="s">
        <v>144</v>
      </c>
      <c r="T501" s="173" t="s">
        <v>145</v>
      </c>
      <c r="U501" s="157">
        <v>1.3500000000000002E-2</v>
      </c>
      <c r="V501" s="157">
        <f>ROUND(E501*U501,2)</f>
        <v>0.57999999999999996</v>
      </c>
      <c r="W501" s="157"/>
      <c r="X501" s="148"/>
      <c r="Y501" s="148"/>
      <c r="Z501" s="148"/>
      <c r="AA501" s="148"/>
      <c r="AB501" s="148"/>
      <c r="AC501" s="148"/>
      <c r="AD501" s="148"/>
      <c r="AE501" s="148"/>
      <c r="AF501" s="148"/>
      <c r="AG501" s="148" t="s">
        <v>146</v>
      </c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55"/>
      <c r="B502" s="156"/>
      <c r="C502" s="185" t="s">
        <v>164</v>
      </c>
      <c r="D502" s="158"/>
      <c r="E502" s="159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 t="s">
        <v>148</v>
      </c>
      <c r="AH502" s="148">
        <v>0</v>
      </c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 x14ac:dyDescent="0.2">
      <c r="A503" s="155"/>
      <c r="B503" s="156"/>
      <c r="C503" s="185" t="s">
        <v>165</v>
      </c>
      <c r="D503" s="158"/>
      <c r="E503" s="159">
        <v>43.1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 t="s">
        <v>148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x14ac:dyDescent="0.2">
      <c r="A504" s="161" t="s">
        <v>139</v>
      </c>
      <c r="B504" s="162" t="s">
        <v>109</v>
      </c>
      <c r="C504" s="183" t="s">
        <v>110</v>
      </c>
      <c r="D504" s="163"/>
      <c r="E504" s="164"/>
      <c r="F504" s="165"/>
      <c r="G504" s="165">
        <f>SUMIF(AG505:AG520,"&lt;&gt;NOR",G505:G520)</f>
        <v>0</v>
      </c>
      <c r="H504" s="165"/>
      <c r="I504" s="165">
        <f>SUM(I505:I520)</f>
        <v>0</v>
      </c>
      <c r="J504" s="165"/>
      <c r="K504" s="165">
        <f>SUM(K505:K520)</f>
        <v>0</v>
      </c>
      <c r="L504" s="165"/>
      <c r="M504" s="165">
        <f>SUM(M505:M520)</f>
        <v>0</v>
      </c>
      <c r="N504" s="165"/>
      <c r="O504" s="165">
        <f>SUM(O505:O520)</f>
        <v>0</v>
      </c>
      <c r="P504" s="165"/>
      <c r="Q504" s="165">
        <f>SUM(Q505:Q520)</f>
        <v>0</v>
      </c>
      <c r="R504" s="165"/>
      <c r="S504" s="165"/>
      <c r="T504" s="166"/>
      <c r="U504" s="160"/>
      <c r="V504" s="160">
        <f>SUM(V505:V520)</f>
        <v>8.16</v>
      </c>
      <c r="W504" s="160"/>
      <c r="AG504" t="s">
        <v>140</v>
      </c>
    </row>
    <row r="505" spans="1:60" ht="22.5" outlineLevel="1" x14ac:dyDescent="0.2">
      <c r="A505" s="167">
        <v>80</v>
      </c>
      <c r="B505" s="168" t="s">
        <v>425</v>
      </c>
      <c r="C505" s="184" t="s">
        <v>426</v>
      </c>
      <c r="D505" s="169" t="s">
        <v>231</v>
      </c>
      <c r="E505" s="170">
        <v>2.3590500000000003</v>
      </c>
      <c r="F505" s="171"/>
      <c r="G505" s="172">
        <f>ROUND(E505*F505,2)</f>
        <v>0</v>
      </c>
      <c r="H505" s="171"/>
      <c r="I505" s="172">
        <f>ROUND(E505*H505,2)</f>
        <v>0</v>
      </c>
      <c r="J505" s="171"/>
      <c r="K505" s="172">
        <f>ROUND(E505*J505,2)</f>
        <v>0</v>
      </c>
      <c r="L505" s="172">
        <v>15</v>
      </c>
      <c r="M505" s="172">
        <f>G505*(1+L505/100)</f>
        <v>0</v>
      </c>
      <c r="N505" s="172">
        <v>0</v>
      </c>
      <c r="O505" s="172">
        <f>ROUND(E505*N505,2)</f>
        <v>0</v>
      </c>
      <c r="P505" s="172">
        <v>0</v>
      </c>
      <c r="Q505" s="172">
        <f>ROUND(E505*P505,2)</f>
        <v>0</v>
      </c>
      <c r="R505" s="172" t="s">
        <v>669</v>
      </c>
      <c r="S505" s="172" t="s">
        <v>144</v>
      </c>
      <c r="T505" s="173" t="s">
        <v>145</v>
      </c>
      <c r="U505" s="157">
        <v>2.0090000000000003</v>
      </c>
      <c r="V505" s="157">
        <f>ROUND(E505*U505,2)</f>
        <v>4.74</v>
      </c>
      <c r="W505" s="157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 t="s">
        <v>146</v>
      </c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 x14ac:dyDescent="0.2">
      <c r="A506" s="155"/>
      <c r="B506" s="156"/>
      <c r="C506" s="185" t="s">
        <v>232</v>
      </c>
      <c r="D506" s="158"/>
      <c r="E506" s="159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 t="s">
        <v>148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 x14ac:dyDescent="0.2">
      <c r="A507" s="155"/>
      <c r="B507" s="156"/>
      <c r="C507" s="185" t="s">
        <v>427</v>
      </c>
      <c r="D507" s="158"/>
      <c r="E507" s="159">
        <v>2.3600000000000003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 t="s">
        <v>148</v>
      </c>
      <c r="AH507" s="148">
        <v>0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ht="22.5" outlineLevel="1" x14ac:dyDescent="0.2">
      <c r="A508" s="167">
        <v>81</v>
      </c>
      <c r="B508" s="168" t="s">
        <v>428</v>
      </c>
      <c r="C508" s="184" t="s">
        <v>429</v>
      </c>
      <c r="D508" s="169" t="s">
        <v>231</v>
      </c>
      <c r="E508" s="170">
        <v>2.3590500000000003</v>
      </c>
      <c r="F508" s="171"/>
      <c r="G508" s="172">
        <f>ROUND(E508*F508,2)</f>
        <v>0</v>
      </c>
      <c r="H508" s="171"/>
      <c r="I508" s="172">
        <f>ROUND(E508*H508,2)</f>
        <v>0</v>
      </c>
      <c r="J508" s="171"/>
      <c r="K508" s="172">
        <f>ROUND(E508*J508,2)</f>
        <v>0</v>
      </c>
      <c r="L508" s="172">
        <v>15</v>
      </c>
      <c r="M508" s="172">
        <f>G508*(1+L508/100)</f>
        <v>0</v>
      </c>
      <c r="N508" s="172">
        <v>0</v>
      </c>
      <c r="O508" s="172">
        <f>ROUND(E508*N508,2)</f>
        <v>0</v>
      </c>
      <c r="P508" s="172">
        <v>0</v>
      </c>
      <c r="Q508" s="172">
        <f>ROUND(E508*P508,2)</f>
        <v>0</v>
      </c>
      <c r="R508" s="172" t="s">
        <v>669</v>
      </c>
      <c r="S508" s="172" t="s">
        <v>144</v>
      </c>
      <c r="T508" s="173" t="s">
        <v>145</v>
      </c>
      <c r="U508" s="157">
        <v>0.95900000000000007</v>
      </c>
      <c r="V508" s="157">
        <f>ROUND(E508*U508,2)</f>
        <v>2.2599999999999998</v>
      </c>
      <c r="W508" s="157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 t="s">
        <v>146</v>
      </c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 x14ac:dyDescent="0.2">
      <c r="A509" s="155"/>
      <c r="B509" s="156"/>
      <c r="C509" s="185" t="s">
        <v>232</v>
      </c>
      <c r="D509" s="158"/>
      <c r="E509" s="159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 t="s">
        <v>148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 x14ac:dyDescent="0.2">
      <c r="A510" s="155"/>
      <c r="B510" s="156"/>
      <c r="C510" s="185" t="s">
        <v>427</v>
      </c>
      <c r="D510" s="158"/>
      <c r="E510" s="159">
        <v>2.3600000000000003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 t="s">
        <v>148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 x14ac:dyDescent="0.2">
      <c r="A511" s="167">
        <v>82</v>
      </c>
      <c r="B511" s="168" t="s">
        <v>430</v>
      </c>
      <c r="C511" s="184" t="s">
        <v>431</v>
      </c>
      <c r="D511" s="169" t="s">
        <v>231</v>
      </c>
      <c r="E511" s="170">
        <v>2.3590500000000003</v>
      </c>
      <c r="F511" s="171"/>
      <c r="G511" s="172">
        <f>ROUND(E511*F511,2)</f>
        <v>0</v>
      </c>
      <c r="H511" s="171"/>
      <c r="I511" s="172">
        <f>ROUND(E511*H511,2)</f>
        <v>0</v>
      </c>
      <c r="J511" s="171"/>
      <c r="K511" s="172">
        <f>ROUND(E511*J511,2)</f>
        <v>0</v>
      </c>
      <c r="L511" s="172">
        <v>15</v>
      </c>
      <c r="M511" s="172">
        <f>G511*(1+L511/100)</f>
        <v>0</v>
      </c>
      <c r="N511" s="172">
        <v>0</v>
      </c>
      <c r="O511" s="172">
        <f>ROUND(E511*N511,2)</f>
        <v>0</v>
      </c>
      <c r="P511" s="172">
        <v>0</v>
      </c>
      <c r="Q511" s="172">
        <f>ROUND(E511*P511,2)</f>
        <v>0</v>
      </c>
      <c r="R511" s="172" t="s">
        <v>669</v>
      </c>
      <c r="S511" s="172" t="s">
        <v>144</v>
      </c>
      <c r="T511" s="173" t="s">
        <v>145</v>
      </c>
      <c r="U511" s="157">
        <v>0.49000000000000005</v>
      </c>
      <c r="V511" s="157">
        <f>ROUND(E511*U511,2)</f>
        <v>1.1599999999999999</v>
      </c>
      <c r="W511" s="157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 t="s">
        <v>146</v>
      </c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">
      <c r="A512" s="155"/>
      <c r="B512" s="156"/>
      <c r="C512" s="240" t="s">
        <v>432</v>
      </c>
      <c r="D512" s="241"/>
      <c r="E512" s="241"/>
      <c r="F512" s="241"/>
      <c r="G512" s="241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 t="s">
        <v>163</v>
      </c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">
      <c r="A513" s="155"/>
      <c r="B513" s="156"/>
      <c r="C513" s="185" t="s">
        <v>232</v>
      </c>
      <c r="D513" s="158"/>
      <c r="E513" s="159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 t="s">
        <v>148</v>
      </c>
      <c r="AH513" s="148">
        <v>0</v>
      </c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 x14ac:dyDescent="0.2">
      <c r="A514" s="155"/>
      <c r="B514" s="156"/>
      <c r="C514" s="185" t="s">
        <v>427</v>
      </c>
      <c r="D514" s="158"/>
      <c r="E514" s="159">
        <v>2.3600000000000003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 t="s">
        <v>148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1" x14ac:dyDescent="0.2">
      <c r="A515" s="167">
        <v>83</v>
      </c>
      <c r="B515" s="168" t="s">
        <v>433</v>
      </c>
      <c r="C515" s="184" t="s">
        <v>434</v>
      </c>
      <c r="D515" s="169" t="s">
        <v>231</v>
      </c>
      <c r="E515" s="170">
        <v>23.590500000000002</v>
      </c>
      <c r="F515" s="171"/>
      <c r="G515" s="172">
        <f>ROUND(E515*F515,2)</f>
        <v>0</v>
      </c>
      <c r="H515" s="171"/>
      <c r="I515" s="172">
        <f>ROUND(E515*H515,2)</f>
        <v>0</v>
      </c>
      <c r="J515" s="171"/>
      <c r="K515" s="172">
        <f>ROUND(E515*J515,2)</f>
        <v>0</v>
      </c>
      <c r="L515" s="172">
        <v>15</v>
      </c>
      <c r="M515" s="172">
        <f>G515*(1+L515/100)</f>
        <v>0</v>
      </c>
      <c r="N515" s="172">
        <v>0</v>
      </c>
      <c r="O515" s="172">
        <f>ROUND(E515*N515,2)</f>
        <v>0</v>
      </c>
      <c r="P515" s="172">
        <v>0</v>
      </c>
      <c r="Q515" s="172">
        <f>ROUND(E515*P515,2)</f>
        <v>0</v>
      </c>
      <c r="R515" s="172" t="s">
        <v>669</v>
      </c>
      <c r="S515" s="172" t="s">
        <v>144</v>
      </c>
      <c r="T515" s="173" t="s">
        <v>145</v>
      </c>
      <c r="U515" s="157">
        <v>0</v>
      </c>
      <c r="V515" s="157">
        <f>ROUND(E515*U515,2)</f>
        <v>0</v>
      </c>
      <c r="W515" s="157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 t="s">
        <v>146</v>
      </c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">
      <c r="A516" s="155"/>
      <c r="B516" s="156"/>
      <c r="C516" s="185" t="s">
        <v>232</v>
      </c>
      <c r="D516" s="158"/>
      <c r="E516" s="159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 t="s">
        <v>148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 x14ac:dyDescent="0.2">
      <c r="A517" s="155"/>
      <c r="B517" s="156"/>
      <c r="C517" s="185" t="s">
        <v>435</v>
      </c>
      <c r="D517" s="158"/>
      <c r="E517" s="159">
        <v>23.590000000000003</v>
      </c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 t="s">
        <v>148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ht="22.5" outlineLevel="1" x14ac:dyDescent="0.2">
      <c r="A518" s="167">
        <v>84</v>
      </c>
      <c r="B518" s="168" t="s">
        <v>436</v>
      </c>
      <c r="C518" s="184" t="s">
        <v>437</v>
      </c>
      <c r="D518" s="169" t="s">
        <v>231</v>
      </c>
      <c r="E518" s="170">
        <v>2.3590500000000003</v>
      </c>
      <c r="F518" s="171"/>
      <c r="G518" s="172">
        <f>ROUND(E518*F518,2)</f>
        <v>0</v>
      </c>
      <c r="H518" s="171"/>
      <c r="I518" s="172">
        <f>ROUND(E518*H518,2)</f>
        <v>0</v>
      </c>
      <c r="J518" s="171"/>
      <c r="K518" s="172">
        <f>ROUND(E518*J518,2)</f>
        <v>0</v>
      </c>
      <c r="L518" s="172">
        <v>15</v>
      </c>
      <c r="M518" s="172">
        <f>G518*(1+L518/100)</f>
        <v>0</v>
      </c>
      <c r="N518" s="172">
        <v>0</v>
      </c>
      <c r="O518" s="172">
        <f>ROUND(E518*N518,2)</f>
        <v>0</v>
      </c>
      <c r="P518" s="172">
        <v>0</v>
      </c>
      <c r="Q518" s="172">
        <f>ROUND(E518*P518,2)</f>
        <v>0</v>
      </c>
      <c r="R518" s="172" t="s">
        <v>669</v>
      </c>
      <c r="S518" s="172" t="s">
        <v>144</v>
      </c>
      <c r="T518" s="173" t="s">
        <v>145</v>
      </c>
      <c r="U518" s="157">
        <v>0</v>
      </c>
      <c r="V518" s="157">
        <f>ROUND(E518*U518,2)</f>
        <v>0</v>
      </c>
      <c r="W518" s="157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 t="s">
        <v>146</v>
      </c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">
      <c r="A519" s="155"/>
      <c r="B519" s="156"/>
      <c r="C519" s="185" t="s">
        <v>232</v>
      </c>
      <c r="D519" s="158"/>
      <c r="E519" s="159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 t="s">
        <v>148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 x14ac:dyDescent="0.2">
      <c r="A520" s="155"/>
      <c r="B520" s="156"/>
      <c r="C520" s="185" t="s">
        <v>427</v>
      </c>
      <c r="D520" s="158"/>
      <c r="E520" s="159">
        <v>2.3600000000000003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 t="s">
        <v>148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x14ac:dyDescent="0.2">
      <c r="A521" s="161" t="s">
        <v>139</v>
      </c>
      <c r="B521" s="162" t="s">
        <v>112</v>
      </c>
      <c r="C521" s="183" t="s">
        <v>27</v>
      </c>
      <c r="D521" s="163"/>
      <c r="E521" s="164"/>
      <c r="F521" s="165"/>
      <c r="G521" s="165">
        <f>SUMIF(AG522:AG527,"&lt;&gt;NOR",G522:G527)</f>
        <v>0</v>
      </c>
      <c r="H521" s="165"/>
      <c r="I521" s="165">
        <f>SUM(I522:I527)</f>
        <v>0</v>
      </c>
      <c r="J521" s="165"/>
      <c r="K521" s="165">
        <f>SUM(K522:K527)</f>
        <v>0</v>
      </c>
      <c r="L521" s="165"/>
      <c r="M521" s="165">
        <f>SUM(M522:M527)</f>
        <v>0</v>
      </c>
      <c r="N521" s="165"/>
      <c r="O521" s="165">
        <f>SUM(O522:O527)</f>
        <v>0</v>
      </c>
      <c r="P521" s="165"/>
      <c r="Q521" s="165">
        <f>SUM(Q522:Q527)</f>
        <v>0</v>
      </c>
      <c r="R521" s="165"/>
      <c r="S521" s="165"/>
      <c r="T521" s="166"/>
      <c r="U521" s="160"/>
      <c r="V521" s="160">
        <f>SUM(V522:V527)</f>
        <v>0</v>
      </c>
      <c r="W521" s="160"/>
      <c r="AG521" t="s">
        <v>140</v>
      </c>
    </row>
    <row r="522" spans="1:60" outlineLevel="1" x14ac:dyDescent="0.2">
      <c r="A522" s="167">
        <v>85</v>
      </c>
      <c r="B522" s="168" t="s">
        <v>438</v>
      </c>
      <c r="C522" s="184" t="s">
        <v>439</v>
      </c>
      <c r="D522" s="169" t="s">
        <v>440</v>
      </c>
      <c r="E522" s="170">
        <v>1</v>
      </c>
      <c r="F522" s="171"/>
      <c r="G522" s="172">
        <f>ROUND(E522*F522,2)</f>
        <v>0</v>
      </c>
      <c r="H522" s="171"/>
      <c r="I522" s="172">
        <f>ROUND(E522*H522,2)</f>
        <v>0</v>
      </c>
      <c r="J522" s="171"/>
      <c r="K522" s="172">
        <f>ROUND(E522*J522,2)</f>
        <v>0</v>
      </c>
      <c r="L522" s="172">
        <v>15</v>
      </c>
      <c r="M522" s="172">
        <f>G522*(1+L522/100)</f>
        <v>0</v>
      </c>
      <c r="N522" s="172">
        <v>0</v>
      </c>
      <c r="O522" s="172">
        <f>ROUND(E522*N522,2)</f>
        <v>0</v>
      </c>
      <c r="P522" s="172">
        <v>0</v>
      </c>
      <c r="Q522" s="172">
        <f>ROUND(E522*P522,2)</f>
        <v>0</v>
      </c>
      <c r="R522" s="172"/>
      <c r="S522" s="172" t="s">
        <v>144</v>
      </c>
      <c r="T522" s="173" t="s">
        <v>145</v>
      </c>
      <c r="U522" s="157">
        <v>0</v>
      </c>
      <c r="V522" s="157">
        <f>ROUND(E522*U522,2)</f>
        <v>0</v>
      </c>
      <c r="W522" s="157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 t="s">
        <v>441</v>
      </c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1" x14ac:dyDescent="0.2">
      <c r="A523" s="155"/>
      <c r="B523" s="156"/>
      <c r="C523" s="240" t="s">
        <v>442</v>
      </c>
      <c r="D523" s="241"/>
      <c r="E523" s="241"/>
      <c r="F523" s="241"/>
      <c r="G523" s="241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 t="s">
        <v>163</v>
      </c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 x14ac:dyDescent="0.2">
      <c r="A524" s="167">
        <v>86</v>
      </c>
      <c r="B524" s="168" t="s">
        <v>443</v>
      </c>
      <c r="C524" s="184" t="s">
        <v>444</v>
      </c>
      <c r="D524" s="169" t="s">
        <v>440</v>
      </c>
      <c r="E524" s="170">
        <v>1</v>
      </c>
      <c r="F524" s="171"/>
      <c r="G524" s="172">
        <f>ROUND(E524*F524,2)</f>
        <v>0</v>
      </c>
      <c r="H524" s="171"/>
      <c r="I524" s="172">
        <f>ROUND(E524*H524,2)</f>
        <v>0</v>
      </c>
      <c r="J524" s="171"/>
      <c r="K524" s="172">
        <f>ROUND(E524*J524,2)</f>
        <v>0</v>
      </c>
      <c r="L524" s="172">
        <v>15</v>
      </c>
      <c r="M524" s="172">
        <f>G524*(1+L524/100)</f>
        <v>0</v>
      </c>
      <c r="N524" s="172">
        <v>0</v>
      </c>
      <c r="O524" s="172">
        <f>ROUND(E524*N524,2)</f>
        <v>0</v>
      </c>
      <c r="P524" s="172">
        <v>0</v>
      </c>
      <c r="Q524" s="172">
        <f>ROUND(E524*P524,2)</f>
        <v>0</v>
      </c>
      <c r="R524" s="172"/>
      <c r="S524" s="172" t="s">
        <v>144</v>
      </c>
      <c r="T524" s="173" t="s">
        <v>145</v>
      </c>
      <c r="U524" s="157">
        <v>0</v>
      </c>
      <c r="V524" s="157">
        <f>ROUND(E524*U524,2)</f>
        <v>0</v>
      </c>
      <c r="W524" s="157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 t="s">
        <v>441</v>
      </c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ht="22.5" outlineLevel="1" x14ac:dyDescent="0.2">
      <c r="A525" s="155"/>
      <c r="B525" s="156"/>
      <c r="C525" s="240" t="s">
        <v>445</v>
      </c>
      <c r="D525" s="241"/>
      <c r="E525" s="241"/>
      <c r="F525" s="241"/>
      <c r="G525" s="241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 t="s">
        <v>163</v>
      </c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74" t="str">
        <f>C525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525" s="148"/>
      <c r="BC525" s="148"/>
      <c r="BD525" s="148"/>
      <c r="BE525" s="148"/>
      <c r="BF525" s="148"/>
      <c r="BG525" s="148"/>
      <c r="BH525" s="148"/>
    </row>
    <row r="526" spans="1:60" outlineLevel="1" x14ac:dyDescent="0.2">
      <c r="A526" s="167">
        <v>87</v>
      </c>
      <c r="B526" s="168" t="s">
        <v>446</v>
      </c>
      <c r="C526" s="184" t="s">
        <v>447</v>
      </c>
      <c r="D526" s="169" t="s">
        <v>440</v>
      </c>
      <c r="E526" s="170">
        <v>1</v>
      </c>
      <c r="F526" s="171"/>
      <c r="G526" s="172">
        <f>ROUND(E526*F526,2)</f>
        <v>0</v>
      </c>
      <c r="H526" s="171"/>
      <c r="I526" s="172">
        <f>ROUND(E526*H526,2)</f>
        <v>0</v>
      </c>
      <c r="J526" s="171"/>
      <c r="K526" s="172">
        <f>ROUND(E526*J526,2)</f>
        <v>0</v>
      </c>
      <c r="L526" s="172">
        <v>15</v>
      </c>
      <c r="M526" s="172">
        <f>G526*(1+L526/100)</f>
        <v>0</v>
      </c>
      <c r="N526" s="172">
        <v>0</v>
      </c>
      <c r="O526" s="172">
        <f>ROUND(E526*N526,2)</f>
        <v>0</v>
      </c>
      <c r="P526" s="172">
        <v>0</v>
      </c>
      <c r="Q526" s="172">
        <f>ROUND(E526*P526,2)</f>
        <v>0</v>
      </c>
      <c r="R526" s="172"/>
      <c r="S526" s="172" t="s">
        <v>144</v>
      </c>
      <c r="T526" s="173" t="s">
        <v>145</v>
      </c>
      <c r="U526" s="157">
        <v>0</v>
      </c>
      <c r="V526" s="157">
        <f>ROUND(E526*U526,2)</f>
        <v>0</v>
      </c>
      <c r="W526" s="157"/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 t="s">
        <v>441</v>
      </c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 x14ac:dyDescent="0.2">
      <c r="A527" s="155"/>
      <c r="B527" s="156"/>
      <c r="C527" s="240" t="s">
        <v>448</v>
      </c>
      <c r="D527" s="241"/>
      <c r="E527" s="241"/>
      <c r="F527" s="241"/>
      <c r="G527" s="241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 t="s">
        <v>163</v>
      </c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x14ac:dyDescent="0.2">
      <c r="A528" s="5"/>
      <c r="B528" s="6"/>
      <c r="C528" s="187"/>
      <c r="D528" s="8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AE528">
        <v>15</v>
      </c>
      <c r="AF528">
        <v>21</v>
      </c>
    </row>
    <row r="529" spans="1:33" x14ac:dyDescent="0.2">
      <c r="A529" s="151"/>
      <c r="B529" s="152" t="s">
        <v>29</v>
      </c>
      <c r="C529" s="188"/>
      <c r="D529" s="153"/>
      <c r="E529" s="154"/>
      <c r="F529" s="154"/>
      <c r="G529" s="182">
        <f>G8+G16+G62+G70+G83+G101+G105+G114+G123+G146+G195+G231+G251+G350+G382+G388+G504+G521</f>
        <v>0</v>
      </c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AE529">
        <f>SUMIF(L7:L527,AE528,G7:G527)</f>
        <v>0</v>
      </c>
      <c r="AF529">
        <f>SUMIF(L7:L527,AF528,G7:G527)</f>
        <v>0</v>
      </c>
      <c r="AG529" t="s">
        <v>449</v>
      </c>
    </row>
    <row r="530" spans="1:33" x14ac:dyDescent="0.2">
      <c r="C530" s="189"/>
      <c r="D530" s="139"/>
      <c r="AG530" t="s">
        <v>450</v>
      </c>
    </row>
    <row r="531" spans="1:33" x14ac:dyDescent="0.2">
      <c r="D531" s="139"/>
    </row>
    <row r="532" spans="1:33" x14ac:dyDescent="0.2">
      <c r="D532" s="139"/>
    </row>
    <row r="533" spans="1:33" x14ac:dyDescent="0.2">
      <c r="D533" s="139"/>
    </row>
    <row r="534" spans="1:33" x14ac:dyDescent="0.2">
      <c r="D534" s="139"/>
    </row>
    <row r="535" spans="1:33" x14ac:dyDescent="0.2">
      <c r="D535" s="139"/>
    </row>
    <row r="536" spans="1:33" x14ac:dyDescent="0.2">
      <c r="D536" s="139"/>
    </row>
    <row r="537" spans="1:33" x14ac:dyDescent="0.2">
      <c r="D537" s="139"/>
    </row>
    <row r="538" spans="1:33" x14ac:dyDescent="0.2">
      <c r="D538" s="139"/>
    </row>
    <row r="539" spans="1:33" x14ac:dyDescent="0.2">
      <c r="D539" s="139"/>
    </row>
    <row r="540" spans="1:33" x14ac:dyDescent="0.2">
      <c r="D540" s="139"/>
    </row>
    <row r="541" spans="1:33" x14ac:dyDescent="0.2">
      <c r="D541" s="139"/>
    </row>
    <row r="542" spans="1:33" x14ac:dyDescent="0.2">
      <c r="D542" s="139"/>
    </row>
    <row r="543" spans="1:33" x14ac:dyDescent="0.2">
      <c r="D543" s="139"/>
    </row>
    <row r="544" spans="1:33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8879" sheet="1"/>
  <mergeCells count="29">
    <mergeCell ref="C384:G384"/>
    <mergeCell ref="C512:G512"/>
    <mergeCell ref="C523:G523"/>
    <mergeCell ref="C525:G525"/>
    <mergeCell ref="C527:G527"/>
    <mergeCell ref="C357:G357"/>
    <mergeCell ref="C129:G129"/>
    <mergeCell ref="C135:G135"/>
    <mergeCell ref="C139:G139"/>
    <mergeCell ref="C148:G148"/>
    <mergeCell ref="C176:G176"/>
    <mergeCell ref="C209:G209"/>
    <mergeCell ref="C219:G219"/>
    <mergeCell ref="C220:G220"/>
    <mergeCell ref="C224:G224"/>
    <mergeCell ref="C228:G228"/>
    <mergeCell ref="C352:G352"/>
    <mergeCell ref="C128:G128"/>
    <mergeCell ref="A1:G1"/>
    <mergeCell ref="C2:G2"/>
    <mergeCell ref="C3:G3"/>
    <mergeCell ref="C4:G4"/>
    <mergeCell ref="C23:G23"/>
    <mergeCell ref="C59:G59"/>
    <mergeCell ref="C64:G64"/>
    <mergeCell ref="C72:G72"/>
    <mergeCell ref="C91:G91"/>
    <mergeCell ref="C107:G107"/>
    <mergeCell ref="C119:G1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4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5703125" customWidth="1"/>
    <col min="8" max="11" width="0" hidden="1" customWidth="1"/>
    <col min="12" max="17" width="9.140625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2" t="s">
        <v>114</v>
      </c>
      <c r="B1" s="242"/>
      <c r="C1" s="242"/>
      <c r="D1" s="242"/>
      <c r="E1" s="242"/>
      <c r="F1" s="242"/>
      <c r="G1" s="242"/>
      <c r="AG1" t="s">
        <v>115</v>
      </c>
    </row>
    <row r="2" spans="1:60" ht="24.95" customHeight="1" x14ac:dyDescent="0.2">
      <c r="A2" s="140" t="s">
        <v>7</v>
      </c>
      <c r="B2" s="75" t="s">
        <v>43</v>
      </c>
      <c r="C2" s="243" t="s">
        <v>44</v>
      </c>
      <c r="D2" s="244"/>
      <c r="E2" s="244"/>
      <c r="F2" s="244"/>
      <c r="G2" s="245"/>
      <c r="AG2" t="s">
        <v>116</v>
      </c>
    </row>
    <row r="3" spans="1:60" ht="24.95" customHeight="1" x14ac:dyDescent="0.2">
      <c r="A3" s="140" t="s">
        <v>8</v>
      </c>
      <c r="B3" s="75" t="s">
        <v>46</v>
      </c>
      <c r="C3" s="243" t="s">
        <v>47</v>
      </c>
      <c r="D3" s="244"/>
      <c r="E3" s="244"/>
      <c r="F3" s="244"/>
      <c r="G3" s="245"/>
      <c r="AC3" s="87" t="s">
        <v>116</v>
      </c>
      <c r="AG3" t="s">
        <v>117</v>
      </c>
    </row>
    <row r="4" spans="1:60" ht="24.95" customHeight="1" x14ac:dyDescent="0.2">
      <c r="A4" s="141" t="s">
        <v>9</v>
      </c>
      <c r="B4" s="142" t="s">
        <v>49</v>
      </c>
      <c r="C4" s="246" t="s">
        <v>50</v>
      </c>
      <c r="D4" s="247"/>
      <c r="E4" s="247"/>
      <c r="F4" s="247"/>
      <c r="G4" s="248"/>
      <c r="AG4" t="s">
        <v>118</v>
      </c>
    </row>
    <row r="5" spans="1:60" x14ac:dyDescent="0.2">
      <c r="D5" s="139"/>
    </row>
    <row r="6" spans="1:60" ht="38.25" x14ac:dyDescent="0.2">
      <c r="A6" s="144" t="s">
        <v>119</v>
      </c>
      <c r="B6" s="146" t="s">
        <v>120</v>
      </c>
      <c r="C6" s="146" t="s">
        <v>121</v>
      </c>
      <c r="D6" s="145" t="s">
        <v>122</v>
      </c>
      <c r="E6" s="144" t="s">
        <v>123</v>
      </c>
      <c r="F6" s="143" t="s">
        <v>124</v>
      </c>
      <c r="G6" s="144" t="s">
        <v>29</v>
      </c>
      <c r="H6" s="147" t="s">
        <v>30</v>
      </c>
      <c r="I6" s="147" t="s">
        <v>125</v>
      </c>
      <c r="J6" s="147" t="s">
        <v>31</v>
      </c>
      <c r="K6" s="147" t="s">
        <v>126</v>
      </c>
      <c r="L6" s="147" t="s">
        <v>127</v>
      </c>
      <c r="M6" s="147" t="s">
        <v>128</v>
      </c>
      <c r="N6" s="147" t="s">
        <v>129</v>
      </c>
      <c r="O6" s="147" t="s">
        <v>130</v>
      </c>
      <c r="P6" s="147" t="s">
        <v>131</v>
      </c>
      <c r="Q6" s="147" t="s">
        <v>132</v>
      </c>
      <c r="R6" s="147" t="s">
        <v>133</v>
      </c>
      <c r="S6" s="147" t="s">
        <v>134</v>
      </c>
      <c r="T6" s="147" t="s">
        <v>135</v>
      </c>
      <c r="U6" s="147" t="s">
        <v>136</v>
      </c>
      <c r="V6" s="147" t="s">
        <v>137</v>
      </c>
      <c r="W6" s="147" t="s">
        <v>138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139</v>
      </c>
      <c r="B8" s="162" t="s">
        <v>99</v>
      </c>
      <c r="C8" s="183" t="s">
        <v>100</v>
      </c>
      <c r="D8" s="163"/>
      <c r="E8" s="164"/>
      <c r="F8" s="165"/>
      <c r="G8" s="165">
        <f>SUMIF(AG9:AG40,"&lt;&gt;NOR",G9:G40)</f>
        <v>0</v>
      </c>
      <c r="H8" s="165"/>
      <c r="I8" s="165">
        <f>SUM(I9:I40)</f>
        <v>0</v>
      </c>
      <c r="J8" s="165"/>
      <c r="K8" s="165">
        <f>SUM(K9:K40)</f>
        <v>0</v>
      </c>
      <c r="L8" s="165"/>
      <c r="M8" s="165">
        <f>SUM(M9:M40)</f>
        <v>0</v>
      </c>
      <c r="N8" s="165"/>
      <c r="O8" s="165">
        <f>SUM(O9:O40)</f>
        <v>0</v>
      </c>
      <c r="P8" s="165"/>
      <c r="Q8" s="165">
        <f>SUM(Q9:Q40)</f>
        <v>0</v>
      </c>
      <c r="R8" s="165"/>
      <c r="S8" s="165"/>
      <c r="T8" s="166"/>
      <c r="U8" s="160"/>
      <c r="V8" s="160">
        <f>SUM(V9:V40)</f>
        <v>0</v>
      </c>
      <c r="W8" s="160"/>
      <c r="AG8" t="s">
        <v>140</v>
      </c>
    </row>
    <row r="9" spans="1:60" outlineLevel="1" x14ac:dyDescent="0.2">
      <c r="A9" s="175">
        <v>1</v>
      </c>
      <c r="B9" s="176" t="s">
        <v>48</v>
      </c>
      <c r="C9" s="186" t="s">
        <v>451</v>
      </c>
      <c r="D9" s="177" t="s">
        <v>198</v>
      </c>
      <c r="E9" s="178">
        <v>2</v>
      </c>
      <c r="F9" s="179"/>
      <c r="G9" s="180">
        <f t="shared" ref="G9:G40" si="0">ROUND(E9*F9,2)</f>
        <v>0</v>
      </c>
      <c r="H9" s="179"/>
      <c r="I9" s="180">
        <f t="shared" ref="I9:I40" si="1">ROUND(E9*H9,2)</f>
        <v>0</v>
      </c>
      <c r="J9" s="179"/>
      <c r="K9" s="180">
        <f t="shared" ref="K9:K40" si="2">ROUND(E9*J9,2)</f>
        <v>0</v>
      </c>
      <c r="L9" s="180">
        <v>15</v>
      </c>
      <c r="M9" s="180">
        <f t="shared" ref="M9:M40" si="3">G9*(1+L9/100)</f>
        <v>0</v>
      </c>
      <c r="N9" s="180">
        <v>0</v>
      </c>
      <c r="O9" s="180">
        <f t="shared" ref="O9:O40" si="4">ROUND(E9*N9,2)</f>
        <v>0</v>
      </c>
      <c r="P9" s="180">
        <v>0</v>
      </c>
      <c r="Q9" s="180">
        <f t="shared" ref="Q9:Q40" si="5">ROUND(E9*P9,2)</f>
        <v>0</v>
      </c>
      <c r="R9" s="180"/>
      <c r="S9" s="180" t="s">
        <v>144</v>
      </c>
      <c r="T9" s="181" t="s">
        <v>145</v>
      </c>
      <c r="U9" s="157">
        <v>0</v>
      </c>
      <c r="V9" s="157">
        <f t="shared" ref="V9:V40" si="6"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203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5">
        <v>2</v>
      </c>
      <c r="B10" s="176" t="s">
        <v>49</v>
      </c>
      <c r="C10" s="186" t="s">
        <v>452</v>
      </c>
      <c r="D10" s="177" t="s">
        <v>198</v>
      </c>
      <c r="E10" s="178">
        <v>1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15</v>
      </c>
      <c r="M10" s="180">
        <f t="shared" si="3"/>
        <v>0</v>
      </c>
      <c r="N10" s="180">
        <v>0</v>
      </c>
      <c r="O10" s="180">
        <f t="shared" si="4"/>
        <v>0</v>
      </c>
      <c r="P10" s="180">
        <v>0</v>
      </c>
      <c r="Q10" s="180">
        <f t="shared" si="5"/>
        <v>0</v>
      </c>
      <c r="R10" s="180"/>
      <c r="S10" s="180" t="s">
        <v>144</v>
      </c>
      <c r="T10" s="181" t="s">
        <v>145</v>
      </c>
      <c r="U10" s="157">
        <v>0</v>
      </c>
      <c r="V10" s="157">
        <f t="shared" si="6"/>
        <v>0</v>
      </c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203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5">
        <v>3</v>
      </c>
      <c r="B11" s="176" t="s">
        <v>51</v>
      </c>
      <c r="C11" s="186" t="s">
        <v>453</v>
      </c>
      <c r="D11" s="177" t="s">
        <v>198</v>
      </c>
      <c r="E11" s="178">
        <v>4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15</v>
      </c>
      <c r="M11" s="180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0"/>
      <c r="S11" s="180" t="s">
        <v>144</v>
      </c>
      <c r="T11" s="181" t="s">
        <v>145</v>
      </c>
      <c r="U11" s="157">
        <v>0</v>
      </c>
      <c r="V11" s="157">
        <f t="shared" si="6"/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203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5">
        <v>4</v>
      </c>
      <c r="B12" s="176" t="s">
        <v>454</v>
      </c>
      <c r="C12" s="186" t="s">
        <v>455</v>
      </c>
      <c r="D12" s="177" t="s">
        <v>198</v>
      </c>
      <c r="E12" s="178">
        <v>3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15</v>
      </c>
      <c r="M12" s="180">
        <f t="shared" si="3"/>
        <v>0</v>
      </c>
      <c r="N12" s="180">
        <v>0</v>
      </c>
      <c r="O12" s="180">
        <f t="shared" si="4"/>
        <v>0</v>
      </c>
      <c r="P12" s="180">
        <v>0</v>
      </c>
      <c r="Q12" s="180">
        <f t="shared" si="5"/>
        <v>0</v>
      </c>
      <c r="R12" s="180"/>
      <c r="S12" s="180" t="s">
        <v>144</v>
      </c>
      <c r="T12" s="181" t="s">
        <v>145</v>
      </c>
      <c r="U12" s="157">
        <v>0</v>
      </c>
      <c r="V12" s="157">
        <f t="shared" si="6"/>
        <v>0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203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5">
        <v>5</v>
      </c>
      <c r="B13" s="176" t="s">
        <v>456</v>
      </c>
      <c r="C13" s="186" t="s">
        <v>457</v>
      </c>
      <c r="D13" s="177" t="s">
        <v>198</v>
      </c>
      <c r="E13" s="178">
        <v>1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15</v>
      </c>
      <c r="M13" s="180">
        <f t="shared" si="3"/>
        <v>0</v>
      </c>
      <c r="N13" s="180">
        <v>0</v>
      </c>
      <c r="O13" s="180">
        <f t="shared" si="4"/>
        <v>0</v>
      </c>
      <c r="P13" s="180">
        <v>0</v>
      </c>
      <c r="Q13" s="180">
        <f t="shared" si="5"/>
        <v>0</v>
      </c>
      <c r="R13" s="180"/>
      <c r="S13" s="180" t="s">
        <v>144</v>
      </c>
      <c r="T13" s="181" t="s">
        <v>145</v>
      </c>
      <c r="U13" s="157">
        <v>0</v>
      </c>
      <c r="V13" s="157">
        <f t="shared" si="6"/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203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5">
        <v>6</v>
      </c>
      <c r="B14" s="176" t="s">
        <v>458</v>
      </c>
      <c r="C14" s="186" t="s">
        <v>459</v>
      </c>
      <c r="D14" s="177" t="s">
        <v>198</v>
      </c>
      <c r="E14" s="178">
        <v>8</v>
      </c>
      <c r="F14" s="179"/>
      <c r="G14" s="180">
        <f t="shared" si="0"/>
        <v>0</v>
      </c>
      <c r="H14" s="179"/>
      <c r="I14" s="180">
        <f t="shared" si="1"/>
        <v>0</v>
      </c>
      <c r="J14" s="179"/>
      <c r="K14" s="180">
        <f t="shared" si="2"/>
        <v>0</v>
      </c>
      <c r="L14" s="180">
        <v>15</v>
      </c>
      <c r="M14" s="180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0"/>
      <c r="S14" s="180" t="s">
        <v>144</v>
      </c>
      <c r="T14" s="181" t="s">
        <v>145</v>
      </c>
      <c r="U14" s="157">
        <v>0</v>
      </c>
      <c r="V14" s="157">
        <f t="shared" si="6"/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203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5">
        <v>7</v>
      </c>
      <c r="B15" s="176" t="s">
        <v>460</v>
      </c>
      <c r="C15" s="186" t="s">
        <v>461</v>
      </c>
      <c r="D15" s="177" t="s">
        <v>198</v>
      </c>
      <c r="E15" s="178">
        <v>1</v>
      </c>
      <c r="F15" s="179"/>
      <c r="G15" s="180">
        <f t="shared" si="0"/>
        <v>0</v>
      </c>
      <c r="H15" s="179"/>
      <c r="I15" s="180">
        <f t="shared" si="1"/>
        <v>0</v>
      </c>
      <c r="J15" s="179"/>
      <c r="K15" s="180">
        <f t="shared" si="2"/>
        <v>0</v>
      </c>
      <c r="L15" s="180">
        <v>15</v>
      </c>
      <c r="M15" s="180">
        <f t="shared" si="3"/>
        <v>0</v>
      </c>
      <c r="N15" s="180">
        <v>0</v>
      </c>
      <c r="O15" s="180">
        <f t="shared" si="4"/>
        <v>0</v>
      </c>
      <c r="P15" s="180">
        <v>0</v>
      </c>
      <c r="Q15" s="180">
        <f t="shared" si="5"/>
        <v>0</v>
      </c>
      <c r="R15" s="180"/>
      <c r="S15" s="180" t="s">
        <v>144</v>
      </c>
      <c r="T15" s="181" t="s">
        <v>145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203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5">
        <v>8</v>
      </c>
      <c r="B16" s="176" t="s">
        <v>462</v>
      </c>
      <c r="C16" s="186" t="s">
        <v>463</v>
      </c>
      <c r="D16" s="177" t="s">
        <v>198</v>
      </c>
      <c r="E16" s="178">
        <v>16</v>
      </c>
      <c r="F16" s="179"/>
      <c r="G16" s="180">
        <f t="shared" si="0"/>
        <v>0</v>
      </c>
      <c r="H16" s="179"/>
      <c r="I16" s="180">
        <f t="shared" si="1"/>
        <v>0</v>
      </c>
      <c r="J16" s="179"/>
      <c r="K16" s="180">
        <f t="shared" si="2"/>
        <v>0</v>
      </c>
      <c r="L16" s="180">
        <v>15</v>
      </c>
      <c r="M16" s="180">
        <f t="shared" si="3"/>
        <v>0</v>
      </c>
      <c r="N16" s="180">
        <v>0</v>
      </c>
      <c r="O16" s="180">
        <f t="shared" si="4"/>
        <v>0</v>
      </c>
      <c r="P16" s="180">
        <v>0</v>
      </c>
      <c r="Q16" s="180">
        <f t="shared" si="5"/>
        <v>0</v>
      </c>
      <c r="R16" s="180"/>
      <c r="S16" s="180" t="s">
        <v>144</v>
      </c>
      <c r="T16" s="181" t="s">
        <v>145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203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5">
        <v>9</v>
      </c>
      <c r="B17" s="176" t="s">
        <v>464</v>
      </c>
      <c r="C17" s="186" t="s">
        <v>465</v>
      </c>
      <c r="D17" s="177" t="s">
        <v>198</v>
      </c>
      <c r="E17" s="178">
        <v>1</v>
      </c>
      <c r="F17" s="179"/>
      <c r="G17" s="180">
        <f t="shared" si="0"/>
        <v>0</v>
      </c>
      <c r="H17" s="179"/>
      <c r="I17" s="180">
        <f t="shared" si="1"/>
        <v>0</v>
      </c>
      <c r="J17" s="179"/>
      <c r="K17" s="180">
        <f t="shared" si="2"/>
        <v>0</v>
      </c>
      <c r="L17" s="180">
        <v>15</v>
      </c>
      <c r="M17" s="180">
        <f t="shared" si="3"/>
        <v>0</v>
      </c>
      <c r="N17" s="180">
        <v>0</v>
      </c>
      <c r="O17" s="180">
        <f t="shared" si="4"/>
        <v>0</v>
      </c>
      <c r="P17" s="180">
        <v>0</v>
      </c>
      <c r="Q17" s="180">
        <f t="shared" si="5"/>
        <v>0</v>
      </c>
      <c r="R17" s="180"/>
      <c r="S17" s="180" t="s">
        <v>144</v>
      </c>
      <c r="T17" s="181" t="s">
        <v>145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203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5">
        <v>10</v>
      </c>
      <c r="B18" s="176" t="s">
        <v>466</v>
      </c>
      <c r="C18" s="186" t="s">
        <v>467</v>
      </c>
      <c r="D18" s="177" t="s">
        <v>198</v>
      </c>
      <c r="E18" s="178">
        <v>2</v>
      </c>
      <c r="F18" s="179"/>
      <c r="G18" s="180">
        <f t="shared" si="0"/>
        <v>0</v>
      </c>
      <c r="H18" s="179"/>
      <c r="I18" s="180">
        <f t="shared" si="1"/>
        <v>0</v>
      </c>
      <c r="J18" s="179"/>
      <c r="K18" s="180">
        <f t="shared" si="2"/>
        <v>0</v>
      </c>
      <c r="L18" s="180">
        <v>15</v>
      </c>
      <c r="M18" s="180">
        <f t="shared" si="3"/>
        <v>0</v>
      </c>
      <c r="N18" s="180">
        <v>0</v>
      </c>
      <c r="O18" s="180">
        <f t="shared" si="4"/>
        <v>0</v>
      </c>
      <c r="P18" s="180">
        <v>0</v>
      </c>
      <c r="Q18" s="180">
        <f t="shared" si="5"/>
        <v>0</v>
      </c>
      <c r="R18" s="180"/>
      <c r="S18" s="180" t="s">
        <v>144</v>
      </c>
      <c r="T18" s="181" t="s">
        <v>145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203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5">
        <v>11</v>
      </c>
      <c r="B19" s="176" t="s">
        <v>468</v>
      </c>
      <c r="C19" s="186" t="s">
        <v>469</v>
      </c>
      <c r="D19" s="177" t="s">
        <v>198</v>
      </c>
      <c r="E19" s="178">
        <v>2</v>
      </c>
      <c r="F19" s="179"/>
      <c r="G19" s="180">
        <f t="shared" si="0"/>
        <v>0</v>
      </c>
      <c r="H19" s="179"/>
      <c r="I19" s="180">
        <f t="shared" si="1"/>
        <v>0</v>
      </c>
      <c r="J19" s="179"/>
      <c r="K19" s="180">
        <f t="shared" si="2"/>
        <v>0</v>
      </c>
      <c r="L19" s="180">
        <v>15</v>
      </c>
      <c r="M19" s="180">
        <f t="shared" si="3"/>
        <v>0</v>
      </c>
      <c r="N19" s="180">
        <v>0</v>
      </c>
      <c r="O19" s="180">
        <f t="shared" si="4"/>
        <v>0</v>
      </c>
      <c r="P19" s="180">
        <v>0</v>
      </c>
      <c r="Q19" s="180">
        <f t="shared" si="5"/>
        <v>0</v>
      </c>
      <c r="R19" s="180"/>
      <c r="S19" s="180" t="s">
        <v>144</v>
      </c>
      <c r="T19" s="181" t="s">
        <v>145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203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5">
        <v>12</v>
      </c>
      <c r="B20" s="176" t="s">
        <v>470</v>
      </c>
      <c r="C20" s="186" t="s">
        <v>471</v>
      </c>
      <c r="D20" s="177" t="s">
        <v>198</v>
      </c>
      <c r="E20" s="178">
        <v>22</v>
      </c>
      <c r="F20" s="179"/>
      <c r="G20" s="180">
        <f t="shared" si="0"/>
        <v>0</v>
      </c>
      <c r="H20" s="179"/>
      <c r="I20" s="180">
        <f t="shared" si="1"/>
        <v>0</v>
      </c>
      <c r="J20" s="179"/>
      <c r="K20" s="180">
        <f t="shared" si="2"/>
        <v>0</v>
      </c>
      <c r="L20" s="180">
        <v>15</v>
      </c>
      <c r="M20" s="180">
        <f t="shared" si="3"/>
        <v>0</v>
      </c>
      <c r="N20" s="180">
        <v>0</v>
      </c>
      <c r="O20" s="180">
        <f t="shared" si="4"/>
        <v>0</v>
      </c>
      <c r="P20" s="180">
        <v>0</v>
      </c>
      <c r="Q20" s="180">
        <f t="shared" si="5"/>
        <v>0</v>
      </c>
      <c r="R20" s="180"/>
      <c r="S20" s="180" t="s">
        <v>144</v>
      </c>
      <c r="T20" s="181" t="s">
        <v>145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203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5">
        <v>13</v>
      </c>
      <c r="B21" s="176" t="s">
        <v>472</v>
      </c>
      <c r="C21" s="186" t="s">
        <v>473</v>
      </c>
      <c r="D21" s="177" t="s">
        <v>198</v>
      </c>
      <c r="E21" s="178">
        <v>1</v>
      </c>
      <c r="F21" s="179"/>
      <c r="G21" s="180">
        <f t="shared" si="0"/>
        <v>0</v>
      </c>
      <c r="H21" s="179"/>
      <c r="I21" s="180">
        <f t="shared" si="1"/>
        <v>0</v>
      </c>
      <c r="J21" s="179"/>
      <c r="K21" s="180">
        <f t="shared" si="2"/>
        <v>0</v>
      </c>
      <c r="L21" s="180">
        <v>15</v>
      </c>
      <c r="M21" s="180">
        <f t="shared" si="3"/>
        <v>0</v>
      </c>
      <c r="N21" s="180">
        <v>0</v>
      </c>
      <c r="O21" s="180">
        <f t="shared" si="4"/>
        <v>0</v>
      </c>
      <c r="P21" s="180">
        <v>0</v>
      </c>
      <c r="Q21" s="180">
        <f t="shared" si="5"/>
        <v>0</v>
      </c>
      <c r="R21" s="180"/>
      <c r="S21" s="180" t="s">
        <v>144</v>
      </c>
      <c r="T21" s="181" t="s">
        <v>145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203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5">
        <v>14</v>
      </c>
      <c r="B22" s="176" t="s">
        <v>46</v>
      </c>
      <c r="C22" s="186" t="s">
        <v>474</v>
      </c>
      <c r="D22" s="177" t="s">
        <v>198</v>
      </c>
      <c r="E22" s="178">
        <v>4</v>
      </c>
      <c r="F22" s="179"/>
      <c r="G22" s="180">
        <f t="shared" si="0"/>
        <v>0</v>
      </c>
      <c r="H22" s="179"/>
      <c r="I22" s="180">
        <f t="shared" si="1"/>
        <v>0</v>
      </c>
      <c r="J22" s="179"/>
      <c r="K22" s="180">
        <f t="shared" si="2"/>
        <v>0</v>
      </c>
      <c r="L22" s="180">
        <v>15</v>
      </c>
      <c r="M22" s="180">
        <f t="shared" si="3"/>
        <v>0</v>
      </c>
      <c r="N22" s="180">
        <v>0</v>
      </c>
      <c r="O22" s="180">
        <f t="shared" si="4"/>
        <v>0</v>
      </c>
      <c r="P22" s="180">
        <v>0</v>
      </c>
      <c r="Q22" s="180">
        <f t="shared" si="5"/>
        <v>0</v>
      </c>
      <c r="R22" s="180"/>
      <c r="S22" s="180" t="s">
        <v>144</v>
      </c>
      <c r="T22" s="181" t="s">
        <v>145</v>
      </c>
      <c r="U22" s="157">
        <v>0</v>
      </c>
      <c r="V22" s="157">
        <f t="shared" si="6"/>
        <v>0</v>
      </c>
      <c r="W22" s="157"/>
      <c r="X22" s="148"/>
      <c r="Y22" s="148"/>
      <c r="Z22" s="148"/>
      <c r="AA22" s="148"/>
      <c r="AB22" s="148"/>
      <c r="AC22" s="148"/>
      <c r="AD22" s="148"/>
      <c r="AE22" s="148"/>
      <c r="AF22" s="148"/>
      <c r="AG22" s="148" t="s">
        <v>203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5">
        <v>15</v>
      </c>
      <c r="B23" s="176" t="s">
        <v>475</v>
      </c>
      <c r="C23" s="186" t="s">
        <v>476</v>
      </c>
      <c r="D23" s="177" t="s">
        <v>198</v>
      </c>
      <c r="E23" s="178">
        <v>6</v>
      </c>
      <c r="F23" s="179"/>
      <c r="G23" s="180">
        <f t="shared" si="0"/>
        <v>0</v>
      </c>
      <c r="H23" s="179"/>
      <c r="I23" s="180">
        <f t="shared" si="1"/>
        <v>0</v>
      </c>
      <c r="J23" s="179"/>
      <c r="K23" s="180">
        <f t="shared" si="2"/>
        <v>0</v>
      </c>
      <c r="L23" s="180">
        <v>15</v>
      </c>
      <c r="M23" s="180">
        <f t="shared" si="3"/>
        <v>0</v>
      </c>
      <c r="N23" s="180">
        <v>0</v>
      </c>
      <c r="O23" s="180">
        <f t="shared" si="4"/>
        <v>0</v>
      </c>
      <c r="P23" s="180">
        <v>0</v>
      </c>
      <c r="Q23" s="180">
        <f t="shared" si="5"/>
        <v>0</v>
      </c>
      <c r="R23" s="180"/>
      <c r="S23" s="180" t="s">
        <v>144</v>
      </c>
      <c r="T23" s="181" t="s">
        <v>145</v>
      </c>
      <c r="U23" s="157">
        <v>0</v>
      </c>
      <c r="V23" s="157">
        <f t="shared" si="6"/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203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5">
        <v>16</v>
      </c>
      <c r="B24" s="176" t="s">
        <v>477</v>
      </c>
      <c r="C24" s="186" t="s">
        <v>478</v>
      </c>
      <c r="D24" s="177" t="s">
        <v>198</v>
      </c>
      <c r="E24" s="178">
        <v>31</v>
      </c>
      <c r="F24" s="179"/>
      <c r="G24" s="180">
        <f t="shared" si="0"/>
        <v>0</v>
      </c>
      <c r="H24" s="179"/>
      <c r="I24" s="180">
        <f t="shared" si="1"/>
        <v>0</v>
      </c>
      <c r="J24" s="179"/>
      <c r="K24" s="180">
        <f t="shared" si="2"/>
        <v>0</v>
      </c>
      <c r="L24" s="180">
        <v>15</v>
      </c>
      <c r="M24" s="180">
        <f t="shared" si="3"/>
        <v>0</v>
      </c>
      <c r="N24" s="180">
        <v>0</v>
      </c>
      <c r="O24" s="180">
        <f t="shared" si="4"/>
        <v>0</v>
      </c>
      <c r="P24" s="180">
        <v>0</v>
      </c>
      <c r="Q24" s="180">
        <f t="shared" si="5"/>
        <v>0</v>
      </c>
      <c r="R24" s="180"/>
      <c r="S24" s="180" t="s">
        <v>144</v>
      </c>
      <c r="T24" s="181" t="s">
        <v>145</v>
      </c>
      <c r="U24" s="157">
        <v>0</v>
      </c>
      <c r="V24" s="157">
        <f t="shared" si="6"/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203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5">
        <v>17</v>
      </c>
      <c r="B25" s="176" t="s">
        <v>479</v>
      </c>
      <c r="C25" s="186" t="s">
        <v>480</v>
      </c>
      <c r="D25" s="177" t="s">
        <v>198</v>
      </c>
      <c r="E25" s="178">
        <v>4</v>
      </c>
      <c r="F25" s="179"/>
      <c r="G25" s="180">
        <f t="shared" si="0"/>
        <v>0</v>
      </c>
      <c r="H25" s="179"/>
      <c r="I25" s="180">
        <f t="shared" si="1"/>
        <v>0</v>
      </c>
      <c r="J25" s="179"/>
      <c r="K25" s="180">
        <f t="shared" si="2"/>
        <v>0</v>
      </c>
      <c r="L25" s="180">
        <v>15</v>
      </c>
      <c r="M25" s="180">
        <f t="shared" si="3"/>
        <v>0</v>
      </c>
      <c r="N25" s="180">
        <v>0</v>
      </c>
      <c r="O25" s="180">
        <f t="shared" si="4"/>
        <v>0</v>
      </c>
      <c r="P25" s="180">
        <v>0</v>
      </c>
      <c r="Q25" s="180">
        <f t="shared" si="5"/>
        <v>0</v>
      </c>
      <c r="R25" s="180"/>
      <c r="S25" s="180" t="s">
        <v>144</v>
      </c>
      <c r="T25" s="181" t="s">
        <v>145</v>
      </c>
      <c r="U25" s="157">
        <v>0</v>
      </c>
      <c r="V25" s="157">
        <f t="shared" si="6"/>
        <v>0</v>
      </c>
      <c r="W25" s="157"/>
      <c r="X25" s="148"/>
      <c r="Y25" s="148"/>
      <c r="Z25" s="148"/>
      <c r="AA25" s="148"/>
      <c r="AB25" s="148"/>
      <c r="AC25" s="148"/>
      <c r="AD25" s="148"/>
      <c r="AE25" s="148"/>
      <c r="AF25" s="148"/>
      <c r="AG25" s="148" t="s">
        <v>203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5">
        <v>18</v>
      </c>
      <c r="B26" s="176" t="s">
        <v>481</v>
      </c>
      <c r="C26" s="186" t="s">
        <v>482</v>
      </c>
      <c r="D26" s="177" t="s">
        <v>198</v>
      </c>
      <c r="E26" s="178">
        <v>5</v>
      </c>
      <c r="F26" s="179"/>
      <c r="G26" s="180">
        <f t="shared" si="0"/>
        <v>0</v>
      </c>
      <c r="H26" s="179"/>
      <c r="I26" s="180">
        <f t="shared" si="1"/>
        <v>0</v>
      </c>
      <c r="J26" s="179"/>
      <c r="K26" s="180">
        <f t="shared" si="2"/>
        <v>0</v>
      </c>
      <c r="L26" s="180">
        <v>15</v>
      </c>
      <c r="M26" s="180">
        <f t="shared" si="3"/>
        <v>0</v>
      </c>
      <c r="N26" s="180">
        <v>0</v>
      </c>
      <c r="O26" s="180">
        <f t="shared" si="4"/>
        <v>0</v>
      </c>
      <c r="P26" s="180">
        <v>0</v>
      </c>
      <c r="Q26" s="180">
        <f t="shared" si="5"/>
        <v>0</v>
      </c>
      <c r="R26" s="180"/>
      <c r="S26" s="180" t="s">
        <v>144</v>
      </c>
      <c r="T26" s="181" t="s">
        <v>145</v>
      </c>
      <c r="U26" s="157">
        <v>0</v>
      </c>
      <c r="V26" s="157">
        <f t="shared" si="6"/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203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5">
        <v>19</v>
      </c>
      <c r="B27" s="176" t="s">
        <v>483</v>
      </c>
      <c r="C27" s="186" t="s">
        <v>484</v>
      </c>
      <c r="D27" s="177" t="s">
        <v>198</v>
      </c>
      <c r="E27" s="178">
        <v>6</v>
      </c>
      <c r="F27" s="179"/>
      <c r="G27" s="180">
        <f t="shared" si="0"/>
        <v>0</v>
      </c>
      <c r="H27" s="179"/>
      <c r="I27" s="180">
        <f t="shared" si="1"/>
        <v>0</v>
      </c>
      <c r="J27" s="179"/>
      <c r="K27" s="180">
        <f t="shared" si="2"/>
        <v>0</v>
      </c>
      <c r="L27" s="180">
        <v>15</v>
      </c>
      <c r="M27" s="180">
        <f t="shared" si="3"/>
        <v>0</v>
      </c>
      <c r="N27" s="180">
        <v>0</v>
      </c>
      <c r="O27" s="180">
        <f t="shared" si="4"/>
        <v>0</v>
      </c>
      <c r="P27" s="180">
        <v>0</v>
      </c>
      <c r="Q27" s="180">
        <f t="shared" si="5"/>
        <v>0</v>
      </c>
      <c r="R27" s="180"/>
      <c r="S27" s="180" t="s">
        <v>144</v>
      </c>
      <c r="T27" s="181" t="s">
        <v>145</v>
      </c>
      <c r="U27" s="157">
        <v>0</v>
      </c>
      <c r="V27" s="157">
        <f t="shared" si="6"/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203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5">
        <v>20</v>
      </c>
      <c r="B28" s="176" t="s">
        <v>485</v>
      </c>
      <c r="C28" s="186" t="s">
        <v>486</v>
      </c>
      <c r="D28" s="177" t="s">
        <v>198</v>
      </c>
      <c r="E28" s="178">
        <v>3</v>
      </c>
      <c r="F28" s="179"/>
      <c r="G28" s="180">
        <f t="shared" si="0"/>
        <v>0</v>
      </c>
      <c r="H28" s="179"/>
      <c r="I28" s="180">
        <f t="shared" si="1"/>
        <v>0</v>
      </c>
      <c r="J28" s="179"/>
      <c r="K28" s="180">
        <f t="shared" si="2"/>
        <v>0</v>
      </c>
      <c r="L28" s="180">
        <v>15</v>
      </c>
      <c r="M28" s="180">
        <f t="shared" si="3"/>
        <v>0</v>
      </c>
      <c r="N28" s="180">
        <v>0</v>
      </c>
      <c r="O28" s="180">
        <f t="shared" si="4"/>
        <v>0</v>
      </c>
      <c r="P28" s="180">
        <v>0</v>
      </c>
      <c r="Q28" s="180">
        <f t="shared" si="5"/>
        <v>0</v>
      </c>
      <c r="R28" s="180"/>
      <c r="S28" s="180" t="s">
        <v>144</v>
      </c>
      <c r="T28" s="181" t="s">
        <v>145</v>
      </c>
      <c r="U28" s="157">
        <v>0</v>
      </c>
      <c r="V28" s="157">
        <f t="shared" si="6"/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203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5">
        <v>21</v>
      </c>
      <c r="B29" s="176" t="s">
        <v>487</v>
      </c>
      <c r="C29" s="186" t="s">
        <v>488</v>
      </c>
      <c r="D29" s="177" t="s">
        <v>198</v>
      </c>
      <c r="E29" s="178">
        <v>2</v>
      </c>
      <c r="F29" s="179"/>
      <c r="G29" s="180">
        <f t="shared" si="0"/>
        <v>0</v>
      </c>
      <c r="H29" s="179"/>
      <c r="I29" s="180">
        <f t="shared" si="1"/>
        <v>0</v>
      </c>
      <c r="J29" s="179"/>
      <c r="K29" s="180">
        <f t="shared" si="2"/>
        <v>0</v>
      </c>
      <c r="L29" s="180">
        <v>15</v>
      </c>
      <c r="M29" s="180">
        <f t="shared" si="3"/>
        <v>0</v>
      </c>
      <c r="N29" s="180">
        <v>0</v>
      </c>
      <c r="O29" s="180">
        <f t="shared" si="4"/>
        <v>0</v>
      </c>
      <c r="P29" s="180">
        <v>0</v>
      </c>
      <c r="Q29" s="180">
        <f t="shared" si="5"/>
        <v>0</v>
      </c>
      <c r="R29" s="180"/>
      <c r="S29" s="180" t="s">
        <v>144</v>
      </c>
      <c r="T29" s="181" t="s">
        <v>145</v>
      </c>
      <c r="U29" s="157">
        <v>0</v>
      </c>
      <c r="V29" s="157">
        <f t="shared" si="6"/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203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5">
        <v>22</v>
      </c>
      <c r="B30" s="176" t="s">
        <v>489</v>
      </c>
      <c r="C30" s="186" t="s">
        <v>490</v>
      </c>
      <c r="D30" s="177" t="s">
        <v>220</v>
      </c>
      <c r="E30" s="178">
        <v>64</v>
      </c>
      <c r="F30" s="179"/>
      <c r="G30" s="180">
        <f t="shared" si="0"/>
        <v>0</v>
      </c>
      <c r="H30" s="179"/>
      <c r="I30" s="180">
        <f t="shared" si="1"/>
        <v>0</v>
      </c>
      <c r="J30" s="179"/>
      <c r="K30" s="180">
        <f t="shared" si="2"/>
        <v>0</v>
      </c>
      <c r="L30" s="180">
        <v>15</v>
      </c>
      <c r="M30" s="180">
        <f t="shared" si="3"/>
        <v>0</v>
      </c>
      <c r="N30" s="180">
        <v>0</v>
      </c>
      <c r="O30" s="180">
        <f t="shared" si="4"/>
        <v>0</v>
      </c>
      <c r="P30" s="180">
        <v>0</v>
      </c>
      <c r="Q30" s="180">
        <f t="shared" si="5"/>
        <v>0</v>
      </c>
      <c r="R30" s="180"/>
      <c r="S30" s="180" t="s">
        <v>144</v>
      </c>
      <c r="T30" s="181" t="s">
        <v>145</v>
      </c>
      <c r="U30" s="157">
        <v>0</v>
      </c>
      <c r="V30" s="157">
        <f t="shared" si="6"/>
        <v>0</v>
      </c>
      <c r="W30" s="157"/>
      <c r="X30" s="148"/>
      <c r="Y30" s="148"/>
      <c r="Z30" s="148"/>
      <c r="AA30" s="148"/>
      <c r="AB30" s="148"/>
      <c r="AC30" s="148"/>
      <c r="AD30" s="148"/>
      <c r="AE30" s="148"/>
      <c r="AF30" s="148"/>
      <c r="AG30" s="148" t="s">
        <v>203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5">
        <v>23</v>
      </c>
      <c r="B31" s="176" t="s">
        <v>491</v>
      </c>
      <c r="C31" s="186" t="s">
        <v>492</v>
      </c>
      <c r="D31" s="177" t="s">
        <v>220</v>
      </c>
      <c r="E31" s="178">
        <v>132</v>
      </c>
      <c r="F31" s="179"/>
      <c r="G31" s="180">
        <f t="shared" si="0"/>
        <v>0</v>
      </c>
      <c r="H31" s="179"/>
      <c r="I31" s="180">
        <f t="shared" si="1"/>
        <v>0</v>
      </c>
      <c r="J31" s="179"/>
      <c r="K31" s="180">
        <f t="shared" si="2"/>
        <v>0</v>
      </c>
      <c r="L31" s="180">
        <v>15</v>
      </c>
      <c r="M31" s="180">
        <f t="shared" si="3"/>
        <v>0</v>
      </c>
      <c r="N31" s="180">
        <v>0</v>
      </c>
      <c r="O31" s="180">
        <f t="shared" si="4"/>
        <v>0</v>
      </c>
      <c r="P31" s="180">
        <v>0</v>
      </c>
      <c r="Q31" s="180">
        <f t="shared" si="5"/>
        <v>0</v>
      </c>
      <c r="R31" s="180"/>
      <c r="S31" s="180" t="s">
        <v>144</v>
      </c>
      <c r="T31" s="181" t="s">
        <v>145</v>
      </c>
      <c r="U31" s="157">
        <v>0</v>
      </c>
      <c r="V31" s="157">
        <f t="shared" si="6"/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203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5">
        <v>24</v>
      </c>
      <c r="B32" s="176" t="s">
        <v>493</v>
      </c>
      <c r="C32" s="186" t="s">
        <v>494</v>
      </c>
      <c r="D32" s="177" t="s">
        <v>220</v>
      </c>
      <c r="E32" s="178">
        <v>212</v>
      </c>
      <c r="F32" s="179"/>
      <c r="G32" s="180">
        <f t="shared" si="0"/>
        <v>0</v>
      </c>
      <c r="H32" s="179"/>
      <c r="I32" s="180">
        <f t="shared" si="1"/>
        <v>0</v>
      </c>
      <c r="J32" s="179"/>
      <c r="K32" s="180">
        <f t="shared" si="2"/>
        <v>0</v>
      </c>
      <c r="L32" s="180">
        <v>15</v>
      </c>
      <c r="M32" s="180">
        <f t="shared" si="3"/>
        <v>0</v>
      </c>
      <c r="N32" s="180">
        <v>0</v>
      </c>
      <c r="O32" s="180">
        <f t="shared" si="4"/>
        <v>0</v>
      </c>
      <c r="P32" s="180">
        <v>0</v>
      </c>
      <c r="Q32" s="180">
        <f t="shared" si="5"/>
        <v>0</v>
      </c>
      <c r="R32" s="180"/>
      <c r="S32" s="180" t="s">
        <v>144</v>
      </c>
      <c r="T32" s="181" t="s">
        <v>145</v>
      </c>
      <c r="U32" s="157">
        <v>0</v>
      </c>
      <c r="V32" s="157">
        <f t="shared" si="6"/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203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5">
        <v>25</v>
      </c>
      <c r="B33" s="176" t="s">
        <v>495</v>
      </c>
      <c r="C33" s="186" t="s">
        <v>496</v>
      </c>
      <c r="D33" s="177" t="s">
        <v>220</v>
      </c>
      <c r="E33" s="178">
        <v>12</v>
      </c>
      <c r="F33" s="179"/>
      <c r="G33" s="180">
        <f t="shared" si="0"/>
        <v>0</v>
      </c>
      <c r="H33" s="179"/>
      <c r="I33" s="180">
        <f t="shared" si="1"/>
        <v>0</v>
      </c>
      <c r="J33" s="179"/>
      <c r="K33" s="180">
        <f t="shared" si="2"/>
        <v>0</v>
      </c>
      <c r="L33" s="180">
        <v>15</v>
      </c>
      <c r="M33" s="180">
        <f t="shared" si="3"/>
        <v>0</v>
      </c>
      <c r="N33" s="180">
        <v>0</v>
      </c>
      <c r="O33" s="180">
        <f t="shared" si="4"/>
        <v>0</v>
      </c>
      <c r="P33" s="180">
        <v>0</v>
      </c>
      <c r="Q33" s="180">
        <f t="shared" si="5"/>
        <v>0</v>
      </c>
      <c r="R33" s="180"/>
      <c r="S33" s="180" t="s">
        <v>144</v>
      </c>
      <c r="T33" s="181" t="s">
        <v>145</v>
      </c>
      <c r="U33" s="157">
        <v>0</v>
      </c>
      <c r="V33" s="157">
        <f t="shared" si="6"/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203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5">
        <v>26</v>
      </c>
      <c r="B34" s="176" t="s">
        <v>497</v>
      </c>
      <c r="C34" s="186" t="s">
        <v>498</v>
      </c>
      <c r="D34" s="177" t="s">
        <v>220</v>
      </c>
      <c r="E34" s="178">
        <v>8</v>
      </c>
      <c r="F34" s="179"/>
      <c r="G34" s="180">
        <f t="shared" si="0"/>
        <v>0</v>
      </c>
      <c r="H34" s="179"/>
      <c r="I34" s="180">
        <f t="shared" si="1"/>
        <v>0</v>
      </c>
      <c r="J34" s="179"/>
      <c r="K34" s="180">
        <f t="shared" si="2"/>
        <v>0</v>
      </c>
      <c r="L34" s="180">
        <v>15</v>
      </c>
      <c r="M34" s="180">
        <f t="shared" si="3"/>
        <v>0</v>
      </c>
      <c r="N34" s="180">
        <v>0</v>
      </c>
      <c r="O34" s="180">
        <f t="shared" si="4"/>
        <v>0</v>
      </c>
      <c r="P34" s="180">
        <v>0</v>
      </c>
      <c r="Q34" s="180">
        <f t="shared" si="5"/>
        <v>0</v>
      </c>
      <c r="R34" s="180"/>
      <c r="S34" s="180" t="s">
        <v>144</v>
      </c>
      <c r="T34" s="181" t="s">
        <v>145</v>
      </c>
      <c r="U34" s="157">
        <v>0</v>
      </c>
      <c r="V34" s="157">
        <f t="shared" si="6"/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203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5">
        <v>27</v>
      </c>
      <c r="B35" s="176" t="s">
        <v>499</v>
      </c>
      <c r="C35" s="186" t="s">
        <v>500</v>
      </c>
      <c r="D35" s="177" t="s">
        <v>220</v>
      </c>
      <c r="E35" s="178">
        <v>32</v>
      </c>
      <c r="F35" s="179"/>
      <c r="G35" s="180">
        <f t="shared" si="0"/>
        <v>0</v>
      </c>
      <c r="H35" s="179"/>
      <c r="I35" s="180">
        <f t="shared" si="1"/>
        <v>0</v>
      </c>
      <c r="J35" s="179"/>
      <c r="K35" s="180">
        <f t="shared" si="2"/>
        <v>0</v>
      </c>
      <c r="L35" s="180">
        <v>15</v>
      </c>
      <c r="M35" s="180">
        <f t="shared" si="3"/>
        <v>0</v>
      </c>
      <c r="N35" s="180">
        <v>0</v>
      </c>
      <c r="O35" s="180">
        <f t="shared" si="4"/>
        <v>0</v>
      </c>
      <c r="P35" s="180">
        <v>0</v>
      </c>
      <c r="Q35" s="180">
        <f t="shared" si="5"/>
        <v>0</v>
      </c>
      <c r="R35" s="180"/>
      <c r="S35" s="180" t="s">
        <v>144</v>
      </c>
      <c r="T35" s="181" t="s">
        <v>145</v>
      </c>
      <c r="U35" s="157">
        <v>0</v>
      </c>
      <c r="V35" s="157">
        <f t="shared" si="6"/>
        <v>0</v>
      </c>
      <c r="W35" s="157"/>
      <c r="X35" s="148"/>
      <c r="Y35" s="148"/>
      <c r="Z35" s="148"/>
      <c r="AA35" s="148"/>
      <c r="AB35" s="148"/>
      <c r="AC35" s="148"/>
      <c r="AD35" s="148"/>
      <c r="AE35" s="148"/>
      <c r="AF35" s="148"/>
      <c r="AG35" s="148" t="s">
        <v>203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5">
        <v>28</v>
      </c>
      <c r="B36" s="176" t="s">
        <v>226</v>
      </c>
      <c r="C36" s="186" t="s">
        <v>501</v>
      </c>
      <c r="D36" s="177" t="s">
        <v>220</v>
      </c>
      <c r="E36" s="178">
        <v>34</v>
      </c>
      <c r="F36" s="179"/>
      <c r="G36" s="180">
        <f t="shared" si="0"/>
        <v>0</v>
      </c>
      <c r="H36" s="179"/>
      <c r="I36" s="180">
        <f t="shared" si="1"/>
        <v>0</v>
      </c>
      <c r="J36" s="179"/>
      <c r="K36" s="180">
        <f t="shared" si="2"/>
        <v>0</v>
      </c>
      <c r="L36" s="180">
        <v>15</v>
      </c>
      <c r="M36" s="180">
        <f t="shared" si="3"/>
        <v>0</v>
      </c>
      <c r="N36" s="180">
        <v>0</v>
      </c>
      <c r="O36" s="180">
        <f t="shared" si="4"/>
        <v>0</v>
      </c>
      <c r="P36" s="180">
        <v>0</v>
      </c>
      <c r="Q36" s="180">
        <f t="shared" si="5"/>
        <v>0</v>
      </c>
      <c r="R36" s="180"/>
      <c r="S36" s="180" t="s">
        <v>144</v>
      </c>
      <c r="T36" s="181" t="s">
        <v>145</v>
      </c>
      <c r="U36" s="157">
        <v>0</v>
      </c>
      <c r="V36" s="157">
        <f t="shared" si="6"/>
        <v>0</v>
      </c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203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5">
        <v>29</v>
      </c>
      <c r="B37" s="176" t="s">
        <v>502</v>
      </c>
      <c r="C37" s="186" t="s">
        <v>503</v>
      </c>
      <c r="D37" s="177" t="s">
        <v>220</v>
      </c>
      <c r="E37" s="178">
        <v>20</v>
      </c>
      <c r="F37" s="179"/>
      <c r="G37" s="180">
        <f t="shared" si="0"/>
        <v>0</v>
      </c>
      <c r="H37" s="179"/>
      <c r="I37" s="180">
        <f t="shared" si="1"/>
        <v>0</v>
      </c>
      <c r="J37" s="179"/>
      <c r="K37" s="180">
        <f t="shared" si="2"/>
        <v>0</v>
      </c>
      <c r="L37" s="180">
        <v>15</v>
      </c>
      <c r="M37" s="180">
        <f t="shared" si="3"/>
        <v>0</v>
      </c>
      <c r="N37" s="180">
        <v>0</v>
      </c>
      <c r="O37" s="180">
        <f t="shared" si="4"/>
        <v>0</v>
      </c>
      <c r="P37" s="180">
        <v>0</v>
      </c>
      <c r="Q37" s="180">
        <f t="shared" si="5"/>
        <v>0</v>
      </c>
      <c r="R37" s="180"/>
      <c r="S37" s="180" t="s">
        <v>144</v>
      </c>
      <c r="T37" s="181" t="s">
        <v>145</v>
      </c>
      <c r="U37" s="157">
        <v>0</v>
      </c>
      <c r="V37" s="157">
        <f t="shared" si="6"/>
        <v>0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203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5">
        <v>30</v>
      </c>
      <c r="B38" s="176" t="s">
        <v>504</v>
      </c>
      <c r="C38" s="186" t="s">
        <v>505</v>
      </c>
      <c r="D38" s="177" t="s">
        <v>220</v>
      </c>
      <c r="E38" s="178">
        <v>24</v>
      </c>
      <c r="F38" s="179"/>
      <c r="G38" s="180">
        <f t="shared" si="0"/>
        <v>0</v>
      </c>
      <c r="H38" s="179"/>
      <c r="I38" s="180">
        <f t="shared" si="1"/>
        <v>0</v>
      </c>
      <c r="J38" s="179"/>
      <c r="K38" s="180">
        <f t="shared" si="2"/>
        <v>0</v>
      </c>
      <c r="L38" s="180">
        <v>15</v>
      </c>
      <c r="M38" s="180">
        <f t="shared" si="3"/>
        <v>0</v>
      </c>
      <c r="N38" s="180">
        <v>0</v>
      </c>
      <c r="O38" s="180">
        <f t="shared" si="4"/>
        <v>0</v>
      </c>
      <c r="P38" s="180">
        <v>0</v>
      </c>
      <c r="Q38" s="180">
        <f t="shared" si="5"/>
        <v>0</v>
      </c>
      <c r="R38" s="180"/>
      <c r="S38" s="180" t="s">
        <v>144</v>
      </c>
      <c r="T38" s="181" t="s">
        <v>145</v>
      </c>
      <c r="U38" s="157">
        <v>0</v>
      </c>
      <c r="V38" s="157">
        <f t="shared" si="6"/>
        <v>0</v>
      </c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203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5">
        <v>31</v>
      </c>
      <c r="B39" s="176" t="s">
        <v>506</v>
      </c>
      <c r="C39" s="186" t="s">
        <v>507</v>
      </c>
      <c r="D39" s="177" t="s">
        <v>220</v>
      </c>
      <c r="E39" s="178">
        <v>4</v>
      </c>
      <c r="F39" s="179"/>
      <c r="G39" s="180">
        <f t="shared" si="0"/>
        <v>0</v>
      </c>
      <c r="H39" s="179"/>
      <c r="I39" s="180">
        <f t="shared" si="1"/>
        <v>0</v>
      </c>
      <c r="J39" s="179"/>
      <c r="K39" s="180">
        <f t="shared" si="2"/>
        <v>0</v>
      </c>
      <c r="L39" s="180">
        <v>15</v>
      </c>
      <c r="M39" s="180">
        <f t="shared" si="3"/>
        <v>0</v>
      </c>
      <c r="N39" s="180">
        <v>0</v>
      </c>
      <c r="O39" s="180">
        <f t="shared" si="4"/>
        <v>0</v>
      </c>
      <c r="P39" s="180">
        <v>0</v>
      </c>
      <c r="Q39" s="180">
        <f t="shared" si="5"/>
        <v>0</v>
      </c>
      <c r="R39" s="180"/>
      <c r="S39" s="180" t="s">
        <v>144</v>
      </c>
      <c r="T39" s="181" t="s">
        <v>145</v>
      </c>
      <c r="U39" s="157">
        <v>0</v>
      </c>
      <c r="V39" s="157">
        <f t="shared" si="6"/>
        <v>0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203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5">
        <v>32</v>
      </c>
      <c r="B40" s="176" t="s">
        <v>508</v>
      </c>
      <c r="C40" s="186" t="s">
        <v>509</v>
      </c>
      <c r="D40" s="177" t="s">
        <v>220</v>
      </c>
      <c r="E40" s="178">
        <v>32</v>
      </c>
      <c r="F40" s="179"/>
      <c r="G40" s="180">
        <f t="shared" si="0"/>
        <v>0</v>
      </c>
      <c r="H40" s="179"/>
      <c r="I40" s="180">
        <f t="shared" si="1"/>
        <v>0</v>
      </c>
      <c r="J40" s="179"/>
      <c r="K40" s="180">
        <f t="shared" si="2"/>
        <v>0</v>
      </c>
      <c r="L40" s="180">
        <v>15</v>
      </c>
      <c r="M40" s="180">
        <f t="shared" si="3"/>
        <v>0</v>
      </c>
      <c r="N40" s="180">
        <v>0</v>
      </c>
      <c r="O40" s="180">
        <f t="shared" si="4"/>
        <v>0</v>
      </c>
      <c r="P40" s="180">
        <v>0</v>
      </c>
      <c r="Q40" s="180">
        <f t="shared" si="5"/>
        <v>0</v>
      </c>
      <c r="R40" s="180"/>
      <c r="S40" s="180" t="s">
        <v>144</v>
      </c>
      <c r="T40" s="181" t="s">
        <v>145</v>
      </c>
      <c r="U40" s="157">
        <v>0</v>
      </c>
      <c r="V40" s="157">
        <f t="shared" si="6"/>
        <v>0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203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161" t="s">
        <v>139</v>
      </c>
      <c r="B41" s="162" t="s">
        <v>101</v>
      </c>
      <c r="C41" s="183" t="s">
        <v>102</v>
      </c>
      <c r="D41" s="163"/>
      <c r="E41" s="164"/>
      <c r="F41" s="165"/>
      <c r="G41" s="165">
        <f>SUMIF(AG42:AG77,"&lt;&gt;NOR",G42:G77)</f>
        <v>0</v>
      </c>
      <c r="H41" s="165"/>
      <c r="I41" s="165">
        <f>SUM(I42:I77)</f>
        <v>0</v>
      </c>
      <c r="J41" s="165"/>
      <c r="K41" s="165">
        <f>SUM(K42:K77)</f>
        <v>0</v>
      </c>
      <c r="L41" s="165"/>
      <c r="M41" s="165">
        <f>SUM(M42:M77)</f>
        <v>0</v>
      </c>
      <c r="N41" s="165"/>
      <c r="O41" s="165">
        <f>SUM(O42:O77)</f>
        <v>0</v>
      </c>
      <c r="P41" s="165"/>
      <c r="Q41" s="165">
        <f>SUM(Q42:Q77)</f>
        <v>0</v>
      </c>
      <c r="R41" s="165"/>
      <c r="S41" s="165"/>
      <c r="T41" s="166"/>
      <c r="U41" s="160"/>
      <c r="V41" s="160">
        <f>SUM(V42:V77)</f>
        <v>0</v>
      </c>
      <c r="W41" s="160"/>
      <c r="AG41" t="s">
        <v>140</v>
      </c>
    </row>
    <row r="42" spans="1:60" outlineLevel="1" x14ac:dyDescent="0.2">
      <c r="A42" s="175">
        <v>33</v>
      </c>
      <c r="B42" s="176" t="s">
        <v>510</v>
      </c>
      <c r="C42" s="186" t="s">
        <v>511</v>
      </c>
      <c r="D42" s="177" t="s">
        <v>198</v>
      </c>
      <c r="E42" s="178">
        <v>2</v>
      </c>
      <c r="F42" s="179"/>
      <c r="G42" s="180">
        <f t="shared" ref="G42:G77" si="7">ROUND(E42*F42,2)</f>
        <v>0</v>
      </c>
      <c r="H42" s="179"/>
      <c r="I42" s="180">
        <f t="shared" ref="I42:I77" si="8">ROUND(E42*H42,2)</f>
        <v>0</v>
      </c>
      <c r="J42" s="179"/>
      <c r="K42" s="180">
        <f t="shared" ref="K42:K77" si="9">ROUND(E42*J42,2)</f>
        <v>0</v>
      </c>
      <c r="L42" s="180">
        <v>15</v>
      </c>
      <c r="M42" s="180">
        <f t="shared" ref="M42:M77" si="10">G42*(1+L42/100)</f>
        <v>0</v>
      </c>
      <c r="N42" s="180">
        <v>0</v>
      </c>
      <c r="O42" s="180">
        <f t="shared" ref="O42:O77" si="11">ROUND(E42*N42,2)</f>
        <v>0</v>
      </c>
      <c r="P42" s="180">
        <v>0</v>
      </c>
      <c r="Q42" s="180">
        <f t="shared" ref="Q42:Q77" si="12">ROUND(E42*P42,2)</f>
        <v>0</v>
      </c>
      <c r="R42" s="180"/>
      <c r="S42" s="180" t="s">
        <v>144</v>
      </c>
      <c r="T42" s="181" t="s">
        <v>145</v>
      </c>
      <c r="U42" s="157">
        <v>0</v>
      </c>
      <c r="V42" s="157">
        <f t="shared" ref="V42:V77" si="13">ROUND(E42*U42,2)</f>
        <v>0</v>
      </c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146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5">
        <v>34</v>
      </c>
      <c r="B43" s="176" t="s">
        <v>512</v>
      </c>
      <c r="C43" s="186" t="s">
        <v>452</v>
      </c>
      <c r="D43" s="177" t="s">
        <v>198</v>
      </c>
      <c r="E43" s="178">
        <v>1</v>
      </c>
      <c r="F43" s="179"/>
      <c r="G43" s="180">
        <f t="shared" si="7"/>
        <v>0</v>
      </c>
      <c r="H43" s="179"/>
      <c r="I43" s="180">
        <f t="shared" si="8"/>
        <v>0</v>
      </c>
      <c r="J43" s="179"/>
      <c r="K43" s="180">
        <f t="shared" si="9"/>
        <v>0</v>
      </c>
      <c r="L43" s="180">
        <v>15</v>
      </c>
      <c r="M43" s="180">
        <f t="shared" si="10"/>
        <v>0</v>
      </c>
      <c r="N43" s="180">
        <v>0</v>
      </c>
      <c r="O43" s="180">
        <f t="shared" si="11"/>
        <v>0</v>
      </c>
      <c r="P43" s="180">
        <v>0</v>
      </c>
      <c r="Q43" s="180">
        <f t="shared" si="12"/>
        <v>0</v>
      </c>
      <c r="R43" s="180"/>
      <c r="S43" s="180" t="s">
        <v>144</v>
      </c>
      <c r="T43" s="181" t="s">
        <v>145</v>
      </c>
      <c r="U43" s="157">
        <v>0</v>
      </c>
      <c r="V43" s="157">
        <f t="shared" si="13"/>
        <v>0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146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5">
        <v>35</v>
      </c>
      <c r="B44" s="176" t="s">
        <v>513</v>
      </c>
      <c r="C44" s="186" t="s">
        <v>453</v>
      </c>
      <c r="D44" s="177" t="s">
        <v>198</v>
      </c>
      <c r="E44" s="178">
        <v>4</v>
      </c>
      <c r="F44" s="179"/>
      <c r="G44" s="180">
        <f t="shared" si="7"/>
        <v>0</v>
      </c>
      <c r="H44" s="179"/>
      <c r="I44" s="180">
        <f t="shared" si="8"/>
        <v>0</v>
      </c>
      <c r="J44" s="179"/>
      <c r="K44" s="180">
        <f t="shared" si="9"/>
        <v>0</v>
      </c>
      <c r="L44" s="180">
        <v>15</v>
      </c>
      <c r="M44" s="180">
        <f t="shared" si="10"/>
        <v>0</v>
      </c>
      <c r="N44" s="180">
        <v>0</v>
      </c>
      <c r="O44" s="180">
        <f t="shared" si="11"/>
        <v>0</v>
      </c>
      <c r="P44" s="180">
        <v>0</v>
      </c>
      <c r="Q44" s="180">
        <f t="shared" si="12"/>
        <v>0</v>
      </c>
      <c r="R44" s="180"/>
      <c r="S44" s="180" t="s">
        <v>144</v>
      </c>
      <c r="T44" s="181" t="s">
        <v>145</v>
      </c>
      <c r="U44" s="157">
        <v>0</v>
      </c>
      <c r="V44" s="157">
        <f t="shared" si="13"/>
        <v>0</v>
      </c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146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5">
        <v>36</v>
      </c>
      <c r="B45" s="176" t="s">
        <v>514</v>
      </c>
      <c r="C45" s="186" t="s">
        <v>455</v>
      </c>
      <c r="D45" s="177" t="s">
        <v>198</v>
      </c>
      <c r="E45" s="178">
        <v>3</v>
      </c>
      <c r="F45" s="179"/>
      <c r="G45" s="180">
        <f t="shared" si="7"/>
        <v>0</v>
      </c>
      <c r="H45" s="179"/>
      <c r="I45" s="180">
        <f t="shared" si="8"/>
        <v>0</v>
      </c>
      <c r="J45" s="179"/>
      <c r="K45" s="180">
        <f t="shared" si="9"/>
        <v>0</v>
      </c>
      <c r="L45" s="180">
        <v>15</v>
      </c>
      <c r="M45" s="180">
        <f t="shared" si="10"/>
        <v>0</v>
      </c>
      <c r="N45" s="180">
        <v>0</v>
      </c>
      <c r="O45" s="180">
        <f t="shared" si="11"/>
        <v>0</v>
      </c>
      <c r="P45" s="180">
        <v>0</v>
      </c>
      <c r="Q45" s="180">
        <f t="shared" si="12"/>
        <v>0</v>
      </c>
      <c r="R45" s="180"/>
      <c r="S45" s="180" t="s">
        <v>144</v>
      </c>
      <c r="T45" s="181" t="s">
        <v>145</v>
      </c>
      <c r="U45" s="157">
        <v>0</v>
      </c>
      <c r="V45" s="157">
        <f t="shared" si="13"/>
        <v>0</v>
      </c>
      <c r="W45" s="157"/>
      <c r="X45" s="148"/>
      <c r="Y45" s="148"/>
      <c r="Z45" s="148"/>
      <c r="AA45" s="148"/>
      <c r="AB45" s="148"/>
      <c r="AC45" s="148"/>
      <c r="AD45" s="148"/>
      <c r="AE45" s="148"/>
      <c r="AF45" s="148"/>
      <c r="AG45" s="148" t="s">
        <v>146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5">
        <v>37</v>
      </c>
      <c r="B46" s="176" t="s">
        <v>515</v>
      </c>
      <c r="C46" s="186" t="s">
        <v>457</v>
      </c>
      <c r="D46" s="177" t="s">
        <v>198</v>
      </c>
      <c r="E46" s="178">
        <v>1</v>
      </c>
      <c r="F46" s="179"/>
      <c r="G46" s="180">
        <f t="shared" si="7"/>
        <v>0</v>
      </c>
      <c r="H46" s="179"/>
      <c r="I46" s="180">
        <f t="shared" si="8"/>
        <v>0</v>
      </c>
      <c r="J46" s="179"/>
      <c r="K46" s="180">
        <f t="shared" si="9"/>
        <v>0</v>
      </c>
      <c r="L46" s="180">
        <v>15</v>
      </c>
      <c r="M46" s="180">
        <f t="shared" si="10"/>
        <v>0</v>
      </c>
      <c r="N46" s="180">
        <v>0</v>
      </c>
      <c r="O46" s="180">
        <f t="shared" si="11"/>
        <v>0</v>
      </c>
      <c r="P46" s="180">
        <v>0</v>
      </c>
      <c r="Q46" s="180">
        <f t="shared" si="12"/>
        <v>0</v>
      </c>
      <c r="R46" s="180"/>
      <c r="S46" s="180" t="s">
        <v>144</v>
      </c>
      <c r="T46" s="181" t="s">
        <v>145</v>
      </c>
      <c r="U46" s="157">
        <v>0</v>
      </c>
      <c r="V46" s="157">
        <f t="shared" si="13"/>
        <v>0</v>
      </c>
      <c r="W46" s="157"/>
      <c r="X46" s="148"/>
      <c r="Y46" s="148"/>
      <c r="Z46" s="148"/>
      <c r="AA46" s="148"/>
      <c r="AB46" s="148"/>
      <c r="AC46" s="148"/>
      <c r="AD46" s="148"/>
      <c r="AE46" s="148"/>
      <c r="AF46" s="148"/>
      <c r="AG46" s="148" t="s">
        <v>146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5">
        <v>38</v>
      </c>
      <c r="B47" s="176" t="s">
        <v>516</v>
      </c>
      <c r="C47" s="186" t="s">
        <v>471</v>
      </c>
      <c r="D47" s="177" t="s">
        <v>198</v>
      </c>
      <c r="E47" s="178">
        <v>22</v>
      </c>
      <c r="F47" s="179"/>
      <c r="G47" s="180">
        <f t="shared" si="7"/>
        <v>0</v>
      </c>
      <c r="H47" s="179"/>
      <c r="I47" s="180">
        <f t="shared" si="8"/>
        <v>0</v>
      </c>
      <c r="J47" s="179"/>
      <c r="K47" s="180">
        <f t="shared" si="9"/>
        <v>0</v>
      </c>
      <c r="L47" s="180">
        <v>15</v>
      </c>
      <c r="M47" s="180">
        <f t="shared" si="10"/>
        <v>0</v>
      </c>
      <c r="N47" s="180">
        <v>0</v>
      </c>
      <c r="O47" s="180">
        <f t="shared" si="11"/>
        <v>0</v>
      </c>
      <c r="P47" s="180">
        <v>0</v>
      </c>
      <c r="Q47" s="180">
        <f t="shared" si="12"/>
        <v>0</v>
      </c>
      <c r="R47" s="180"/>
      <c r="S47" s="180" t="s">
        <v>144</v>
      </c>
      <c r="T47" s="181" t="s">
        <v>145</v>
      </c>
      <c r="U47" s="157">
        <v>0</v>
      </c>
      <c r="V47" s="157">
        <f t="shared" si="13"/>
        <v>0</v>
      </c>
      <c r="W47" s="157"/>
      <c r="X47" s="148"/>
      <c r="Y47" s="148"/>
      <c r="Z47" s="148"/>
      <c r="AA47" s="148"/>
      <c r="AB47" s="148"/>
      <c r="AC47" s="148"/>
      <c r="AD47" s="148"/>
      <c r="AE47" s="148"/>
      <c r="AF47" s="148"/>
      <c r="AG47" s="148" t="s">
        <v>146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5">
        <v>39</v>
      </c>
      <c r="B48" s="176" t="s">
        <v>517</v>
      </c>
      <c r="C48" s="186" t="s">
        <v>473</v>
      </c>
      <c r="D48" s="177" t="s">
        <v>198</v>
      </c>
      <c r="E48" s="178">
        <v>1</v>
      </c>
      <c r="F48" s="179"/>
      <c r="G48" s="180">
        <f t="shared" si="7"/>
        <v>0</v>
      </c>
      <c r="H48" s="179"/>
      <c r="I48" s="180">
        <f t="shared" si="8"/>
        <v>0</v>
      </c>
      <c r="J48" s="179"/>
      <c r="K48" s="180">
        <f t="shared" si="9"/>
        <v>0</v>
      </c>
      <c r="L48" s="180">
        <v>15</v>
      </c>
      <c r="M48" s="180">
        <f t="shared" si="10"/>
        <v>0</v>
      </c>
      <c r="N48" s="180">
        <v>0</v>
      </c>
      <c r="O48" s="180">
        <f t="shared" si="11"/>
        <v>0</v>
      </c>
      <c r="P48" s="180">
        <v>0</v>
      </c>
      <c r="Q48" s="180">
        <f t="shared" si="12"/>
        <v>0</v>
      </c>
      <c r="R48" s="180"/>
      <c r="S48" s="180" t="s">
        <v>144</v>
      </c>
      <c r="T48" s="181" t="s">
        <v>145</v>
      </c>
      <c r="U48" s="157">
        <v>0</v>
      </c>
      <c r="V48" s="157">
        <f t="shared" si="13"/>
        <v>0</v>
      </c>
      <c r="W48" s="157"/>
      <c r="X48" s="148"/>
      <c r="Y48" s="148"/>
      <c r="Z48" s="148"/>
      <c r="AA48" s="148"/>
      <c r="AB48" s="148"/>
      <c r="AC48" s="148"/>
      <c r="AD48" s="148"/>
      <c r="AE48" s="148"/>
      <c r="AF48" s="148"/>
      <c r="AG48" s="148" t="s">
        <v>146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5">
        <v>40</v>
      </c>
      <c r="B49" s="176" t="s">
        <v>518</v>
      </c>
      <c r="C49" s="186" t="s">
        <v>474</v>
      </c>
      <c r="D49" s="177" t="s">
        <v>198</v>
      </c>
      <c r="E49" s="178">
        <v>4</v>
      </c>
      <c r="F49" s="179"/>
      <c r="G49" s="180">
        <f t="shared" si="7"/>
        <v>0</v>
      </c>
      <c r="H49" s="179"/>
      <c r="I49" s="180">
        <f t="shared" si="8"/>
        <v>0</v>
      </c>
      <c r="J49" s="179"/>
      <c r="K49" s="180">
        <f t="shared" si="9"/>
        <v>0</v>
      </c>
      <c r="L49" s="180">
        <v>15</v>
      </c>
      <c r="M49" s="180">
        <f t="shared" si="10"/>
        <v>0</v>
      </c>
      <c r="N49" s="180">
        <v>0</v>
      </c>
      <c r="O49" s="180">
        <f t="shared" si="11"/>
        <v>0</v>
      </c>
      <c r="P49" s="180">
        <v>0</v>
      </c>
      <c r="Q49" s="180">
        <f t="shared" si="12"/>
        <v>0</v>
      </c>
      <c r="R49" s="180"/>
      <c r="S49" s="180" t="s">
        <v>144</v>
      </c>
      <c r="T49" s="181" t="s">
        <v>145</v>
      </c>
      <c r="U49" s="157">
        <v>0</v>
      </c>
      <c r="V49" s="157">
        <f t="shared" si="13"/>
        <v>0</v>
      </c>
      <c r="W49" s="157"/>
      <c r="X49" s="148"/>
      <c r="Y49" s="148"/>
      <c r="Z49" s="148"/>
      <c r="AA49" s="148"/>
      <c r="AB49" s="148"/>
      <c r="AC49" s="148"/>
      <c r="AD49" s="148"/>
      <c r="AE49" s="148"/>
      <c r="AF49" s="148"/>
      <c r="AG49" s="148" t="s">
        <v>146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5">
        <v>41</v>
      </c>
      <c r="B50" s="176" t="s">
        <v>519</v>
      </c>
      <c r="C50" s="186" t="s">
        <v>476</v>
      </c>
      <c r="D50" s="177" t="s">
        <v>198</v>
      </c>
      <c r="E50" s="178">
        <v>6</v>
      </c>
      <c r="F50" s="179"/>
      <c r="G50" s="180">
        <f t="shared" si="7"/>
        <v>0</v>
      </c>
      <c r="H50" s="179"/>
      <c r="I50" s="180">
        <f t="shared" si="8"/>
        <v>0</v>
      </c>
      <c r="J50" s="179"/>
      <c r="K50" s="180">
        <f t="shared" si="9"/>
        <v>0</v>
      </c>
      <c r="L50" s="180">
        <v>15</v>
      </c>
      <c r="M50" s="180">
        <f t="shared" si="10"/>
        <v>0</v>
      </c>
      <c r="N50" s="180">
        <v>0</v>
      </c>
      <c r="O50" s="180">
        <f t="shared" si="11"/>
        <v>0</v>
      </c>
      <c r="P50" s="180">
        <v>0</v>
      </c>
      <c r="Q50" s="180">
        <f t="shared" si="12"/>
        <v>0</v>
      </c>
      <c r="R50" s="180"/>
      <c r="S50" s="180" t="s">
        <v>144</v>
      </c>
      <c r="T50" s="181" t="s">
        <v>145</v>
      </c>
      <c r="U50" s="157">
        <v>0</v>
      </c>
      <c r="V50" s="157">
        <f t="shared" si="13"/>
        <v>0</v>
      </c>
      <c r="W50" s="157"/>
      <c r="X50" s="148"/>
      <c r="Y50" s="148"/>
      <c r="Z50" s="148"/>
      <c r="AA50" s="148"/>
      <c r="AB50" s="148"/>
      <c r="AC50" s="148"/>
      <c r="AD50" s="148"/>
      <c r="AE50" s="148"/>
      <c r="AF50" s="148"/>
      <c r="AG50" s="148" t="s">
        <v>146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5">
        <v>42</v>
      </c>
      <c r="B51" s="176" t="s">
        <v>520</v>
      </c>
      <c r="C51" s="186" t="s">
        <v>478</v>
      </c>
      <c r="D51" s="177" t="s">
        <v>198</v>
      </c>
      <c r="E51" s="178">
        <v>31</v>
      </c>
      <c r="F51" s="179"/>
      <c r="G51" s="180">
        <f t="shared" si="7"/>
        <v>0</v>
      </c>
      <c r="H51" s="179"/>
      <c r="I51" s="180">
        <f t="shared" si="8"/>
        <v>0</v>
      </c>
      <c r="J51" s="179"/>
      <c r="K51" s="180">
        <f t="shared" si="9"/>
        <v>0</v>
      </c>
      <c r="L51" s="180">
        <v>15</v>
      </c>
      <c r="M51" s="180">
        <f t="shared" si="10"/>
        <v>0</v>
      </c>
      <c r="N51" s="180">
        <v>0</v>
      </c>
      <c r="O51" s="180">
        <f t="shared" si="11"/>
        <v>0</v>
      </c>
      <c r="P51" s="180">
        <v>0</v>
      </c>
      <c r="Q51" s="180">
        <f t="shared" si="12"/>
        <v>0</v>
      </c>
      <c r="R51" s="180"/>
      <c r="S51" s="180" t="s">
        <v>144</v>
      </c>
      <c r="T51" s="181" t="s">
        <v>145</v>
      </c>
      <c r="U51" s="157">
        <v>0</v>
      </c>
      <c r="V51" s="157">
        <f t="shared" si="13"/>
        <v>0</v>
      </c>
      <c r="W51" s="157"/>
      <c r="X51" s="148"/>
      <c r="Y51" s="148"/>
      <c r="Z51" s="148"/>
      <c r="AA51" s="148"/>
      <c r="AB51" s="148"/>
      <c r="AC51" s="148"/>
      <c r="AD51" s="148"/>
      <c r="AE51" s="148"/>
      <c r="AF51" s="148"/>
      <c r="AG51" s="148" t="s">
        <v>146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5">
        <v>43</v>
      </c>
      <c r="B52" s="176" t="s">
        <v>521</v>
      </c>
      <c r="C52" s="186" t="s">
        <v>480</v>
      </c>
      <c r="D52" s="177" t="s">
        <v>198</v>
      </c>
      <c r="E52" s="178">
        <v>4</v>
      </c>
      <c r="F52" s="179"/>
      <c r="G52" s="180">
        <f t="shared" si="7"/>
        <v>0</v>
      </c>
      <c r="H52" s="179"/>
      <c r="I52" s="180">
        <f t="shared" si="8"/>
        <v>0</v>
      </c>
      <c r="J52" s="179"/>
      <c r="K52" s="180">
        <f t="shared" si="9"/>
        <v>0</v>
      </c>
      <c r="L52" s="180">
        <v>15</v>
      </c>
      <c r="M52" s="180">
        <f t="shared" si="10"/>
        <v>0</v>
      </c>
      <c r="N52" s="180">
        <v>0</v>
      </c>
      <c r="O52" s="180">
        <f t="shared" si="11"/>
        <v>0</v>
      </c>
      <c r="P52" s="180">
        <v>0</v>
      </c>
      <c r="Q52" s="180">
        <f t="shared" si="12"/>
        <v>0</v>
      </c>
      <c r="R52" s="180"/>
      <c r="S52" s="180" t="s">
        <v>144</v>
      </c>
      <c r="T52" s="181" t="s">
        <v>145</v>
      </c>
      <c r="U52" s="157">
        <v>0</v>
      </c>
      <c r="V52" s="157">
        <f t="shared" si="13"/>
        <v>0</v>
      </c>
      <c r="W52" s="157"/>
      <c r="X52" s="148"/>
      <c r="Y52" s="148"/>
      <c r="Z52" s="148"/>
      <c r="AA52" s="148"/>
      <c r="AB52" s="148"/>
      <c r="AC52" s="148"/>
      <c r="AD52" s="148"/>
      <c r="AE52" s="148"/>
      <c r="AF52" s="148"/>
      <c r="AG52" s="148" t="s">
        <v>146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5">
        <v>44</v>
      </c>
      <c r="B53" s="176" t="s">
        <v>522</v>
      </c>
      <c r="C53" s="186" t="s">
        <v>482</v>
      </c>
      <c r="D53" s="177" t="s">
        <v>198</v>
      </c>
      <c r="E53" s="178">
        <v>5</v>
      </c>
      <c r="F53" s="179"/>
      <c r="G53" s="180">
        <f t="shared" si="7"/>
        <v>0</v>
      </c>
      <c r="H53" s="179"/>
      <c r="I53" s="180">
        <f t="shared" si="8"/>
        <v>0</v>
      </c>
      <c r="J53" s="179"/>
      <c r="K53" s="180">
        <f t="shared" si="9"/>
        <v>0</v>
      </c>
      <c r="L53" s="180">
        <v>15</v>
      </c>
      <c r="M53" s="180">
        <f t="shared" si="10"/>
        <v>0</v>
      </c>
      <c r="N53" s="180">
        <v>0</v>
      </c>
      <c r="O53" s="180">
        <f t="shared" si="11"/>
        <v>0</v>
      </c>
      <c r="P53" s="180">
        <v>0</v>
      </c>
      <c r="Q53" s="180">
        <f t="shared" si="12"/>
        <v>0</v>
      </c>
      <c r="R53" s="180"/>
      <c r="S53" s="180" t="s">
        <v>144</v>
      </c>
      <c r="T53" s="181" t="s">
        <v>145</v>
      </c>
      <c r="U53" s="157">
        <v>0</v>
      </c>
      <c r="V53" s="157">
        <f t="shared" si="13"/>
        <v>0</v>
      </c>
      <c r="W53" s="157"/>
      <c r="X53" s="148"/>
      <c r="Y53" s="148"/>
      <c r="Z53" s="148"/>
      <c r="AA53" s="148"/>
      <c r="AB53" s="148"/>
      <c r="AC53" s="148"/>
      <c r="AD53" s="148"/>
      <c r="AE53" s="148"/>
      <c r="AF53" s="148"/>
      <c r="AG53" s="148" t="s">
        <v>146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5">
        <v>45</v>
      </c>
      <c r="B54" s="176" t="s">
        <v>523</v>
      </c>
      <c r="C54" s="186" t="s">
        <v>484</v>
      </c>
      <c r="D54" s="177" t="s">
        <v>198</v>
      </c>
      <c r="E54" s="178">
        <v>6</v>
      </c>
      <c r="F54" s="179"/>
      <c r="G54" s="180">
        <f t="shared" si="7"/>
        <v>0</v>
      </c>
      <c r="H54" s="179"/>
      <c r="I54" s="180">
        <f t="shared" si="8"/>
        <v>0</v>
      </c>
      <c r="J54" s="179"/>
      <c r="K54" s="180">
        <f t="shared" si="9"/>
        <v>0</v>
      </c>
      <c r="L54" s="180">
        <v>15</v>
      </c>
      <c r="M54" s="180">
        <f t="shared" si="10"/>
        <v>0</v>
      </c>
      <c r="N54" s="180">
        <v>0</v>
      </c>
      <c r="O54" s="180">
        <f t="shared" si="11"/>
        <v>0</v>
      </c>
      <c r="P54" s="180">
        <v>0</v>
      </c>
      <c r="Q54" s="180">
        <f t="shared" si="12"/>
        <v>0</v>
      </c>
      <c r="R54" s="180"/>
      <c r="S54" s="180" t="s">
        <v>144</v>
      </c>
      <c r="T54" s="181" t="s">
        <v>145</v>
      </c>
      <c r="U54" s="157">
        <v>0</v>
      </c>
      <c r="V54" s="157">
        <f t="shared" si="13"/>
        <v>0</v>
      </c>
      <c r="W54" s="157"/>
      <c r="X54" s="148"/>
      <c r="Y54" s="148"/>
      <c r="Z54" s="148"/>
      <c r="AA54" s="148"/>
      <c r="AB54" s="148"/>
      <c r="AC54" s="148"/>
      <c r="AD54" s="148"/>
      <c r="AE54" s="148"/>
      <c r="AF54" s="148"/>
      <c r="AG54" s="148" t="s">
        <v>146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5">
        <v>46</v>
      </c>
      <c r="B55" s="176" t="s">
        <v>524</v>
      </c>
      <c r="C55" s="186" t="s">
        <v>486</v>
      </c>
      <c r="D55" s="177" t="s">
        <v>198</v>
      </c>
      <c r="E55" s="178">
        <v>3</v>
      </c>
      <c r="F55" s="179"/>
      <c r="G55" s="180">
        <f t="shared" si="7"/>
        <v>0</v>
      </c>
      <c r="H55" s="179"/>
      <c r="I55" s="180">
        <f t="shared" si="8"/>
        <v>0</v>
      </c>
      <c r="J55" s="179"/>
      <c r="K55" s="180">
        <f t="shared" si="9"/>
        <v>0</v>
      </c>
      <c r="L55" s="180">
        <v>15</v>
      </c>
      <c r="M55" s="180">
        <f t="shared" si="10"/>
        <v>0</v>
      </c>
      <c r="N55" s="180">
        <v>0</v>
      </c>
      <c r="O55" s="180">
        <f t="shared" si="11"/>
        <v>0</v>
      </c>
      <c r="P55" s="180">
        <v>0</v>
      </c>
      <c r="Q55" s="180">
        <f t="shared" si="12"/>
        <v>0</v>
      </c>
      <c r="R55" s="180"/>
      <c r="S55" s="180" t="s">
        <v>144</v>
      </c>
      <c r="T55" s="181" t="s">
        <v>145</v>
      </c>
      <c r="U55" s="157">
        <v>0</v>
      </c>
      <c r="V55" s="157">
        <f t="shared" si="13"/>
        <v>0</v>
      </c>
      <c r="W55" s="157"/>
      <c r="X55" s="148"/>
      <c r="Y55" s="148"/>
      <c r="Z55" s="148"/>
      <c r="AA55" s="148"/>
      <c r="AB55" s="148"/>
      <c r="AC55" s="148"/>
      <c r="AD55" s="148"/>
      <c r="AE55" s="148"/>
      <c r="AF55" s="148"/>
      <c r="AG55" s="148" t="s">
        <v>146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5">
        <v>47</v>
      </c>
      <c r="B56" s="176" t="s">
        <v>525</v>
      </c>
      <c r="C56" s="186" t="s">
        <v>488</v>
      </c>
      <c r="D56" s="177" t="s">
        <v>198</v>
      </c>
      <c r="E56" s="178">
        <v>2</v>
      </c>
      <c r="F56" s="179"/>
      <c r="G56" s="180">
        <f t="shared" si="7"/>
        <v>0</v>
      </c>
      <c r="H56" s="179"/>
      <c r="I56" s="180">
        <f t="shared" si="8"/>
        <v>0</v>
      </c>
      <c r="J56" s="179"/>
      <c r="K56" s="180">
        <f t="shared" si="9"/>
        <v>0</v>
      </c>
      <c r="L56" s="180">
        <v>15</v>
      </c>
      <c r="M56" s="180">
        <f t="shared" si="10"/>
        <v>0</v>
      </c>
      <c r="N56" s="180">
        <v>0</v>
      </c>
      <c r="O56" s="180">
        <f t="shared" si="11"/>
        <v>0</v>
      </c>
      <c r="P56" s="180">
        <v>0</v>
      </c>
      <c r="Q56" s="180">
        <f t="shared" si="12"/>
        <v>0</v>
      </c>
      <c r="R56" s="180"/>
      <c r="S56" s="180" t="s">
        <v>144</v>
      </c>
      <c r="T56" s="181" t="s">
        <v>145</v>
      </c>
      <c r="U56" s="157">
        <v>0</v>
      </c>
      <c r="V56" s="157">
        <f t="shared" si="13"/>
        <v>0</v>
      </c>
      <c r="W56" s="157"/>
      <c r="X56" s="148"/>
      <c r="Y56" s="148"/>
      <c r="Z56" s="148"/>
      <c r="AA56" s="148"/>
      <c r="AB56" s="148"/>
      <c r="AC56" s="148"/>
      <c r="AD56" s="148"/>
      <c r="AE56" s="148"/>
      <c r="AF56" s="148"/>
      <c r="AG56" s="148" t="s">
        <v>146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5">
        <v>48</v>
      </c>
      <c r="B57" s="176" t="s">
        <v>526</v>
      </c>
      <c r="C57" s="186" t="s">
        <v>490</v>
      </c>
      <c r="D57" s="177" t="s">
        <v>220</v>
      </c>
      <c r="E57" s="178">
        <v>64</v>
      </c>
      <c r="F57" s="179"/>
      <c r="G57" s="180">
        <f t="shared" si="7"/>
        <v>0</v>
      </c>
      <c r="H57" s="179"/>
      <c r="I57" s="180">
        <f t="shared" si="8"/>
        <v>0</v>
      </c>
      <c r="J57" s="179"/>
      <c r="K57" s="180">
        <f t="shared" si="9"/>
        <v>0</v>
      </c>
      <c r="L57" s="180">
        <v>15</v>
      </c>
      <c r="M57" s="180">
        <f t="shared" si="10"/>
        <v>0</v>
      </c>
      <c r="N57" s="180">
        <v>0</v>
      </c>
      <c r="O57" s="180">
        <f t="shared" si="11"/>
        <v>0</v>
      </c>
      <c r="P57" s="180">
        <v>0</v>
      </c>
      <c r="Q57" s="180">
        <f t="shared" si="12"/>
        <v>0</v>
      </c>
      <c r="R57" s="180"/>
      <c r="S57" s="180" t="s">
        <v>144</v>
      </c>
      <c r="T57" s="181" t="s">
        <v>145</v>
      </c>
      <c r="U57" s="157">
        <v>0</v>
      </c>
      <c r="V57" s="157">
        <f t="shared" si="13"/>
        <v>0</v>
      </c>
      <c r="W57" s="157"/>
      <c r="X57" s="148"/>
      <c r="Y57" s="148"/>
      <c r="Z57" s="148"/>
      <c r="AA57" s="148"/>
      <c r="AB57" s="148"/>
      <c r="AC57" s="148"/>
      <c r="AD57" s="148"/>
      <c r="AE57" s="148"/>
      <c r="AF57" s="148"/>
      <c r="AG57" s="148" t="s">
        <v>146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5">
        <v>49</v>
      </c>
      <c r="B58" s="176" t="s">
        <v>527</v>
      </c>
      <c r="C58" s="186" t="s">
        <v>492</v>
      </c>
      <c r="D58" s="177" t="s">
        <v>220</v>
      </c>
      <c r="E58" s="178">
        <v>132</v>
      </c>
      <c r="F58" s="179"/>
      <c r="G58" s="180">
        <f t="shared" si="7"/>
        <v>0</v>
      </c>
      <c r="H58" s="179"/>
      <c r="I58" s="180">
        <f t="shared" si="8"/>
        <v>0</v>
      </c>
      <c r="J58" s="179"/>
      <c r="K58" s="180">
        <f t="shared" si="9"/>
        <v>0</v>
      </c>
      <c r="L58" s="180">
        <v>15</v>
      </c>
      <c r="M58" s="180">
        <f t="shared" si="10"/>
        <v>0</v>
      </c>
      <c r="N58" s="180">
        <v>0</v>
      </c>
      <c r="O58" s="180">
        <f t="shared" si="11"/>
        <v>0</v>
      </c>
      <c r="P58" s="180">
        <v>0</v>
      </c>
      <c r="Q58" s="180">
        <f t="shared" si="12"/>
        <v>0</v>
      </c>
      <c r="R58" s="180"/>
      <c r="S58" s="180" t="s">
        <v>144</v>
      </c>
      <c r="T58" s="181" t="s">
        <v>145</v>
      </c>
      <c r="U58" s="157">
        <v>0</v>
      </c>
      <c r="V58" s="157">
        <f t="shared" si="13"/>
        <v>0</v>
      </c>
      <c r="W58" s="157"/>
      <c r="X58" s="148"/>
      <c r="Y58" s="148"/>
      <c r="Z58" s="148"/>
      <c r="AA58" s="148"/>
      <c r="AB58" s="148"/>
      <c r="AC58" s="148"/>
      <c r="AD58" s="148"/>
      <c r="AE58" s="148"/>
      <c r="AF58" s="148"/>
      <c r="AG58" s="148" t="s">
        <v>146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5">
        <v>50</v>
      </c>
      <c r="B59" s="176" t="s">
        <v>528</v>
      </c>
      <c r="C59" s="186" t="s">
        <v>494</v>
      </c>
      <c r="D59" s="177" t="s">
        <v>220</v>
      </c>
      <c r="E59" s="178">
        <v>213</v>
      </c>
      <c r="F59" s="179"/>
      <c r="G59" s="180">
        <f t="shared" si="7"/>
        <v>0</v>
      </c>
      <c r="H59" s="179"/>
      <c r="I59" s="180">
        <f t="shared" si="8"/>
        <v>0</v>
      </c>
      <c r="J59" s="179"/>
      <c r="K59" s="180">
        <f t="shared" si="9"/>
        <v>0</v>
      </c>
      <c r="L59" s="180">
        <v>15</v>
      </c>
      <c r="M59" s="180">
        <f t="shared" si="10"/>
        <v>0</v>
      </c>
      <c r="N59" s="180">
        <v>0</v>
      </c>
      <c r="O59" s="180">
        <f t="shared" si="11"/>
        <v>0</v>
      </c>
      <c r="P59" s="180">
        <v>0</v>
      </c>
      <c r="Q59" s="180">
        <f t="shared" si="12"/>
        <v>0</v>
      </c>
      <c r="R59" s="180"/>
      <c r="S59" s="180" t="s">
        <v>144</v>
      </c>
      <c r="T59" s="181" t="s">
        <v>145</v>
      </c>
      <c r="U59" s="157">
        <v>0</v>
      </c>
      <c r="V59" s="157">
        <f t="shared" si="13"/>
        <v>0</v>
      </c>
      <c r="W59" s="157"/>
      <c r="X59" s="148"/>
      <c r="Y59" s="148"/>
      <c r="Z59" s="148"/>
      <c r="AA59" s="148"/>
      <c r="AB59" s="148"/>
      <c r="AC59" s="148"/>
      <c r="AD59" s="148"/>
      <c r="AE59" s="148"/>
      <c r="AF59" s="148"/>
      <c r="AG59" s="148" t="s">
        <v>146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5">
        <v>51</v>
      </c>
      <c r="B60" s="176" t="s">
        <v>529</v>
      </c>
      <c r="C60" s="186" t="s">
        <v>496</v>
      </c>
      <c r="D60" s="177" t="s">
        <v>220</v>
      </c>
      <c r="E60" s="178">
        <v>12</v>
      </c>
      <c r="F60" s="179"/>
      <c r="G60" s="180">
        <f t="shared" si="7"/>
        <v>0</v>
      </c>
      <c r="H60" s="179"/>
      <c r="I60" s="180">
        <f t="shared" si="8"/>
        <v>0</v>
      </c>
      <c r="J60" s="179"/>
      <c r="K60" s="180">
        <f t="shared" si="9"/>
        <v>0</v>
      </c>
      <c r="L60" s="180">
        <v>15</v>
      </c>
      <c r="M60" s="180">
        <f t="shared" si="10"/>
        <v>0</v>
      </c>
      <c r="N60" s="180">
        <v>0</v>
      </c>
      <c r="O60" s="180">
        <f t="shared" si="11"/>
        <v>0</v>
      </c>
      <c r="P60" s="180">
        <v>0</v>
      </c>
      <c r="Q60" s="180">
        <f t="shared" si="12"/>
        <v>0</v>
      </c>
      <c r="R60" s="180"/>
      <c r="S60" s="180" t="s">
        <v>144</v>
      </c>
      <c r="T60" s="181" t="s">
        <v>145</v>
      </c>
      <c r="U60" s="157">
        <v>0</v>
      </c>
      <c r="V60" s="157">
        <f t="shared" si="13"/>
        <v>0</v>
      </c>
      <c r="W60" s="157"/>
      <c r="X60" s="148"/>
      <c r="Y60" s="148"/>
      <c r="Z60" s="148"/>
      <c r="AA60" s="148"/>
      <c r="AB60" s="148"/>
      <c r="AC60" s="148"/>
      <c r="AD60" s="148"/>
      <c r="AE60" s="148"/>
      <c r="AF60" s="148"/>
      <c r="AG60" s="148" t="s">
        <v>146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5">
        <v>52</v>
      </c>
      <c r="B61" s="176" t="s">
        <v>530</v>
      </c>
      <c r="C61" s="186" t="s">
        <v>498</v>
      </c>
      <c r="D61" s="177" t="s">
        <v>220</v>
      </c>
      <c r="E61" s="178">
        <v>8</v>
      </c>
      <c r="F61" s="179"/>
      <c r="G61" s="180">
        <f t="shared" si="7"/>
        <v>0</v>
      </c>
      <c r="H61" s="179"/>
      <c r="I61" s="180">
        <f t="shared" si="8"/>
        <v>0</v>
      </c>
      <c r="J61" s="179"/>
      <c r="K61" s="180">
        <f t="shared" si="9"/>
        <v>0</v>
      </c>
      <c r="L61" s="180">
        <v>15</v>
      </c>
      <c r="M61" s="180">
        <f t="shared" si="10"/>
        <v>0</v>
      </c>
      <c r="N61" s="180">
        <v>0</v>
      </c>
      <c r="O61" s="180">
        <f t="shared" si="11"/>
        <v>0</v>
      </c>
      <c r="P61" s="180">
        <v>0</v>
      </c>
      <c r="Q61" s="180">
        <f t="shared" si="12"/>
        <v>0</v>
      </c>
      <c r="R61" s="180"/>
      <c r="S61" s="180" t="s">
        <v>144</v>
      </c>
      <c r="T61" s="181" t="s">
        <v>145</v>
      </c>
      <c r="U61" s="157">
        <v>0</v>
      </c>
      <c r="V61" s="157">
        <f t="shared" si="13"/>
        <v>0</v>
      </c>
      <c r="W61" s="157"/>
      <c r="X61" s="148"/>
      <c r="Y61" s="148"/>
      <c r="Z61" s="148"/>
      <c r="AA61" s="148"/>
      <c r="AB61" s="148"/>
      <c r="AC61" s="148"/>
      <c r="AD61" s="148"/>
      <c r="AE61" s="148"/>
      <c r="AF61" s="148"/>
      <c r="AG61" s="148" t="s">
        <v>146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5">
        <v>53</v>
      </c>
      <c r="B62" s="176" t="s">
        <v>531</v>
      </c>
      <c r="C62" s="186" t="s">
        <v>500</v>
      </c>
      <c r="D62" s="177" t="s">
        <v>220</v>
      </c>
      <c r="E62" s="178">
        <v>32</v>
      </c>
      <c r="F62" s="179"/>
      <c r="G62" s="180">
        <f t="shared" si="7"/>
        <v>0</v>
      </c>
      <c r="H62" s="179"/>
      <c r="I62" s="180">
        <f t="shared" si="8"/>
        <v>0</v>
      </c>
      <c r="J62" s="179"/>
      <c r="K62" s="180">
        <f t="shared" si="9"/>
        <v>0</v>
      </c>
      <c r="L62" s="180">
        <v>15</v>
      </c>
      <c r="M62" s="180">
        <f t="shared" si="10"/>
        <v>0</v>
      </c>
      <c r="N62" s="180">
        <v>0</v>
      </c>
      <c r="O62" s="180">
        <f t="shared" si="11"/>
        <v>0</v>
      </c>
      <c r="P62" s="180">
        <v>0</v>
      </c>
      <c r="Q62" s="180">
        <f t="shared" si="12"/>
        <v>0</v>
      </c>
      <c r="R62" s="180"/>
      <c r="S62" s="180" t="s">
        <v>144</v>
      </c>
      <c r="T62" s="181" t="s">
        <v>145</v>
      </c>
      <c r="U62" s="157">
        <v>0</v>
      </c>
      <c r="V62" s="157">
        <f t="shared" si="13"/>
        <v>0</v>
      </c>
      <c r="W62" s="157"/>
      <c r="X62" s="148"/>
      <c r="Y62" s="148"/>
      <c r="Z62" s="148"/>
      <c r="AA62" s="148"/>
      <c r="AB62" s="148"/>
      <c r="AC62" s="148"/>
      <c r="AD62" s="148"/>
      <c r="AE62" s="148"/>
      <c r="AF62" s="148"/>
      <c r="AG62" s="148" t="s">
        <v>146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5">
        <v>54</v>
      </c>
      <c r="B63" s="176" t="s">
        <v>532</v>
      </c>
      <c r="C63" s="186" t="s">
        <v>501</v>
      </c>
      <c r="D63" s="177" t="s">
        <v>220</v>
      </c>
      <c r="E63" s="178">
        <v>34</v>
      </c>
      <c r="F63" s="179"/>
      <c r="G63" s="180">
        <f t="shared" si="7"/>
        <v>0</v>
      </c>
      <c r="H63" s="179"/>
      <c r="I63" s="180">
        <f t="shared" si="8"/>
        <v>0</v>
      </c>
      <c r="J63" s="179"/>
      <c r="K63" s="180">
        <f t="shared" si="9"/>
        <v>0</v>
      </c>
      <c r="L63" s="180">
        <v>15</v>
      </c>
      <c r="M63" s="180">
        <f t="shared" si="10"/>
        <v>0</v>
      </c>
      <c r="N63" s="180">
        <v>0</v>
      </c>
      <c r="O63" s="180">
        <f t="shared" si="11"/>
        <v>0</v>
      </c>
      <c r="P63" s="180">
        <v>0</v>
      </c>
      <c r="Q63" s="180">
        <f t="shared" si="12"/>
        <v>0</v>
      </c>
      <c r="R63" s="180"/>
      <c r="S63" s="180" t="s">
        <v>144</v>
      </c>
      <c r="T63" s="181" t="s">
        <v>145</v>
      </c>
      <c r="U63" s="157">
        <v>0</v>
      </c>
      <c r="V63" s="157">
        <f t="shared" si="13"/>
        <v>0</v>
      </c>
      <c r="W63" s="157"/>
      <c r="X63" s="148"/>
      <c r="Y63" s="148"/>
      <c r="Z63" s="148"/>
      <c r="AA63" s="148"/>
      <c r="AB63" s="148"/>
      <c r="AC63" s="148"/>
      <c r="AD63" s="148"/>
      <c r="AE63" s="148"/>
      <c r="AF63" s="148"/>
      <c r="AG63" s="148" t="s">
        <v>146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5">
        <v>55</v>
      </c>
      <c r="B64" s="176" t="s">
        <v>533</v>
      </c>
      <c r="C64" s="186" t="s">
        <v>503</v>
      </c>
      <c r="D64" s="177" t="s">
        <v>220</v>
      </c>
      <c r="E64" s="178">
        <v>20</v>
      </c>
      <c r="F64" s="179"/>
      <c r="G64" s="180">
        <f t="shared" si="7"/>
        <v>0</v>
      </c>
      <c r="H64" s="179"/>
      <c r="I64" s="180">
        <f t="shared" si="8"/>
        <v>0</v>
      </c>
      <c r="J64" s="179"/>
      <c r="K64" s="180">
        <f t="shared" si="9"/>
        <v>0</v>
      </c>
      <c r="L64" s="180">
        <v>15</v>
      </c>
      <c r="M64" s="180">
        <f t="shared" si="10"/>
        <v>0</v>
      </c>
      <c r="N64" s="180">
        <v>0</v>
      </c>
      <c r="O64" s="180">
        <f t="shared" si="11"/>
        <v>0</v>
      </c>
      <c r="P64" s="180">
        <v>0</v>
      </c>
      <c r="Q64" s="180">
        <f t="shared" si="12"/>
        <v>0</v>
      </c>
      <c r="R64" s="180"/>
      <c r="S64" s="180" t="s">
        <v>144</v>
      </c>
      <c r="T64" s="181" t="s">
        <v>145</v>
      </c>
      <c r="U64" s="157">
        <v>0</v>
      </c>
      <c r="V64" s="157">
        <f t="shared" si="13"/>
        <v>0</v>
      </c>
      <c r="W64" s="157"/>
      <c r="X64" s="148"/>
      <c r="Y64" s="148"/>
      <c r="Z64" s="148"/>
      <c r="AA64" s="148"/>
      <c r="AB64" s="148"/>
      <c r="AC64" s="148"/>
      <c r="AD64" s="148"/>
      <c r="AE64" s="148"/>
      <c r="AF64" s="148"/>
      <c r="AG64" s="148" t="s">
        <v>146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5">
        <v>56</v>
      </c>
      <c r="B65" s="176" t="s">
        <v>534</v>
      </c>
      <c r="C65" s="186" t="s">
        <v>505</v>
      </c>
      <c r="D65" s="177" t="s">
        <v>220</v>
      </c>
      <c r="E65" s="178">
        <v>24</v>
      </c>
      <c r="F65" s="179"/>
      <c r="G65" s="180">
        <f t="shared" si="7"/>
        <v>0</v>
      </c>
      <c r="H65" s="179"/>
      <c r="I65" s="180">
        <f t="shared" si="8"/>
        <v>0</v>
      </c>
      <c r="J65" s="179"/>
      <c r="K65" s="180">
        <f t="shared" si="9"/>
        <v>0</v>
      </c>
      <c r="L65" s="180">
        <v>15</v>
      </c>
      <c r="M65" s="180">
        <f t="shared" si="10"/>
        <v>0</v>
      </c>
      <c r="N65" s="180">
        <v>0</v>
      </c>
      <c r="O65" s="180">
        <f t="shared" si="11"/>
        <v>0</v>
      </c>
      <c r="P65" s="180">
        <v>0</v>
      </c>
      <c r="Q65" s="180">
        <f t="shared" si="12"/>
        <v>0</v>
      </c>
      <c r="R65" s="180"/>
      <c r="S65" s="180" t="s">
        <v>144</v>
      </c>
      <c r="T65" s="181" t="s">
        <v>145</v>
      </c>
      <c r="U65" s="157">
        <v>0</v>
      </c>
      <c r="V65" s="157">
        <f t="shared" si="13"/>
        <v>0</v>
      </c>
      <c r="W65" s="157"/>
      <c r="X65" s="148"/>
      <c r="Y65" s="148"/>
      <c r="Z65" s="148"/>
      <c r="AA65" s="148"/>
      <c r="AB65" s="148"/>
      <c r="AC65" s="148"/>
      <c r="AD65" s="148"/>
      <c r="AE65" s="148"/>
      <c r="AF65" s="148"/>
      <c r="AG65" s="148" t="s">
        <v>146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5">
        <v>57</v>
      </c>
      <c r="B66" s="176" t="s">
        <v>535</v>
      </c>
      <c r="C66" s="186" t="s">
        <v>507</v>
      </c>
      <c r="D66" s="177" t="s">
        <v>220</v>
      </c>
      <c r="E66" s="178">
        <v>4</v>
      </c>
      <c r="F66" s="179"/>
      <c r="G66" s="180">
        <f t="shared" si="7"/>
        <v>0</v>
      </c>
      <c r="H66" s="179"/>
      <c r="I66" s="180">
        <f t="shared" si="8"/>
        <v>0</v>
      </c>
      <c r="J66" s="179"/>
      <c r="K66" s="180">
        <f t="shared" si="9"/>
        <v>0</v>
      </c>
      <c r="L66" s="180">
        <v>15</v>
      </c>
      <c r="M66" s="180">
        <f t="shared" si="10"/>
        <v>0</v>
      </c>
      <c r="N66" s="180">
        <v>0</v>
      </c>
      <c r="O66" s="180">
        <f t="shared" si="11"/>
        <v>0</v>
      </c>
      <c r="P66" s="180">
        <v>0</v>
      </c>
      <c r="Q66" s="180">
        <f t="shared" si="12"/>
        <v>0</v>
      </c>
      <c r="R66" s="180"/>
      <c r="S66" s="180" t="s">
        <v>144</v>
      </c>
      <c r="T66" s="181" t="s">
        <v>145</v>
      </c>
      <c r="U66" s="157">
        <v>0</v>
      </c>
      <c r="V66" s="157">
        <f t="shared" si="13"/>
        <v>0</v>
      </c>
      <c r="W66" s="157"/>
      <c r="X66" s="148"/>
      <c r="Y66" s="148"/>
      <c r="Z66" s="148"/>
      <c r="AA66" s="148"/>
      <c r="AB66" s="148"/>
      <c r="AC66" s="148"/>
      <c r="AD66" s="148"/>
      <c r="AE66" s="148"/>
      <c r="AF66" s="148"/>
      <c r="AG66" s="148" t="s">
        <v>146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5">
        <v>58</v>
      </c>
      <c r="B67" s="176" t="s">
        <v>536</v>
      </c>
      <c r="C67" s="186" t="s">
        <v>509</v>
      </c>
      <c r="D67" s="177" t="s">
        <v>220</v>
      </c>
      <c r="E67" s="178">
        <v>32</v>
      </c>
      <c r="F67" s="179"/>
      <c r="G67" s="180">
        <f t="shared" si="7"/>
        <v>0</v>
      </c>
      <c r="H67" s="179"/>
      <c r="I67" s="180">
        <f t="shared" si="8"/>
        <v>0</v>
      </c>
      <c r="J67" s="179"/>
      <c r="K67" s="180">
        <f t="shared" si="9"/>
        <v>0</v>
      </c>
      <c r="L67" s="180">
        <v>15</v>
      </c>
      <c r="M67" s="180">
        <f t="shared" si="10"/>
        <v>0</v>
      </c>
      <c r="N67" s="180">
        <v>0</v>
      </c>
      <c r="O67" s="180">
        <f t="shared" si="11"/>
        <v>0</v>
      </c>
      <c r="P67" s="180">
        <v>0</v>
      </c>
      <c r="Q67" s="180">
        <f t="shared" si="12"/>
        <v>0</v>
      </c>
      <c r="R67" s="180"/>
      <c r="S67" s="180" t="s">
        <v>144</v>
      </c>
      <c r="T67" s="181" t="s">
        <v>145</v>
      </c>
      <c r="U67" s="157">
        <v>0</v>
      </c>
      <c r="V67" s="157">
        <f t="shared" si="13"/>
        <v>0</v>
      </c>
      <c r="W67" s="157"/>
      <c r="X67" s="148"/>
      <c r="Y67" s="148"/>
      <c r="Z67" s="148"/>
      <c r="AA67" s="148"/>
      <c r="AB67" s="148"/>
      <c r="AC67" s="148"/>
      <c r="AD67" s="148"/>
      <c r="AE67" s="148"/>
      <c r="AF67" s="148"/>
      <c r="AG67" s="148" t="s">
        <v>146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5">
        <v>59</v>
      </c>
      <c r="B68" s="176" t="s">
        <v>537</v>
      </c>
      <c r="C68" s="186" t="s">
        <v>538</v>
      </c>
      <c r="D68" s="177" t="s">
        <v>198</v>
      </c>
      <c r="E68" s="178">
        <v>56</v>
      </c>
      <c r="F68" s="179"/>
      <c r="G68" s="180">
        <f t="shared" si="7"/>
        <v>0</v>
      </c>
      <c r="H68" s="179"/>
      <c r="I68" s="180">
        <f t="shared" si="8"/>
        <v>0</v>
      </c>
      <c r="J68" s="179"/>
      <c r="K68" s="180">
        <f t="shared" si="9"/>
        <v>0</v>
      </c>
      <c r="L68" s="180">
        <v>15</v>
      </c>
      <c r="M68" s="180">
        <f t="shared" si="10"/>
        <v>0</v>
      </c>
      <c r="N68" s="180">
        <v>0</v>
      </c>
      <c r="O68" s="180">
        <f t="shared" si="11"/>
        <v>0</v>
      </c>
      <c r="P68" s="180">
        <v>0</v>
      </c>
      <c r="Q68" s="180">
        <f t="shared" si="12"/>
        <v>0</v>
      </c>
      <c r="R68" s="180"/>
      <c r="S68" s="180" t="s">
        <v>144</v>
      </c>
      <c r="T68" s="181" t="s">
        <v>145</v>
      </c>
      <c r="U68" s="157">
        <v>0</v>
      </c>
      <c r="V68" s="157">
        <f t="shared" si="13"/>
        <v>0</v>
      </c>
      <c r="W68" s="157"/>
      <c r="X68" s="148"/>
      <c r="Y68" s="148"/>
      <c r="Z68" s="148"/>
      <c r="AA68" s="148"/>
      <c r="AB68" s="148"/>
      <c r="AC68" s="148"/>
      <c r="AD68" s="148"/>
      <c r="AE68" s="148"/>
      <c r="AF68" s="148"/>
      <c r="AG68" s="148" t="s">
        <v>146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5">
        <v>60</v>
      </c>
      <c r="B69" s="176" t="s">
        <v>59</v>
      </c>
      <c r="C69" s="186" t="s">
        <v>539</v>
      </c>
      <c r="D69" s="177" t="s">
        <v>198</v>
      </c>
      <c r="E69" s="178">
        <v>3</v>
      </c>
      <c r="F69" s="179"/>
      <c r="G69" s="180">
        <f t="shared" si="7"/>
        <v>0</v>
      </c>
      <c r="H69" s="179"/>
      <c r="I69" s="180">
        <f t="shared" si="8"/>
        <v>0</v>
      </c>
      <c r="J69" s="179"/>
      <c r="K69" s="180">
        <f t="shared" si="9"/>
        <v>0</v>
      </c>
      <c r="L69" s="180">
        <v>15</v>
      </c>
      <c r="M69" s="180">
        <f t="shared" si="10"/>
        <v>0</v>
      </c>
      <c r="N69" s="180">
        <v>0</v>
      </c>
      <c r="O69" s="180">
        <f t="shared" si="11"/>
        <v>0</v>
      </c>
      <c r="P69" s="180">
        <v>0</v>
      </c>
      <c r="Q69" s="180">
        <f t="shared" si="12"/>
        <v>0</v>
      </c>
      <c r="R69" s="180"/>
      <c r="S69" s="180" t="s">
        <v>144</v>
      </c>
      <c r="T69" s="181" t="s">
        <v>145</v>
      </c>
      <c r="U69" s="157">
        <v>0</v>
      </c>
      <c r="V69" s="157">
        <f t="shared" si="13"/>
        <v>0</v>
      </c>
      <c r="W69" s="157"/>
      <c r="X69" s="148"/>
      <c r="Y69" s="148"/>
      <c r="Z69" s="148"/>
      <c r="AA69" s="148"/>
      <c r="AB69" s="148"/>
      <c r="AC69" s="148"/>
      <c r="AD69" s="148"/>
      <c r="AE69" s="148"/>
      <c r="AF69" s="148"/>
      <c r="AG69" s="148" t="s">
        <v>146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5">
        <v>61</v>
      </c>
      <c r="B70" s="176" t="s">
        <v>540</v>
      </c>
      <c r="C70" s="186" t="s">
        <v>541</v>
      </c>
      <c r="D70" s="177" t="s">
        <v>220</v>
      </c>
      <c r="E70" s="178">
        <v>120</v>
      </c>
      <c r="F70" s="179"/>
      <c r="G70" s="180">
        <f t="shared" si="7"/>
        <v>0</v>
      </c>
      <c r="H70" s="179"/>
      <c r="I70" s="180">
        <f t="shared" si="8"/>
        <v>0</v>
      </c>
      <c r="J70" s="179"/>
      <c r="K70" s="180">
        <f t="shared" si="9"/>
        <v>0</v>
      </c>
      <c r="L70" s="180">
        <v>15</v>
      </c>
      <c r="M70" s="180">
        <f t="shared" si="10"/>
        <v>0</v>
      </c>
      <c r="N70" s="180">
        <v>0</v>
      </c>
      <c r="O70" s="180">
        <f t="shared" si="11"/>
        <v>0</v>
      </c>
      <c r="P70" s="180">
        <v>0</v>
      </c>
      <c r="Q70" s="180">
        <f t="shared" si="12"/>
        <v>0</v>
      </c>
      <c r="R70" s="180"/>
      <c r="S70" s="180" t="s">
        <v>144</v>
      </c>
      <c r="T70" s="181" t="s">
        <v>145</v>
      </c>
      <c r="U70" s="157">
        <v>0</v>
      </c>
      <c r="V70" s="157">
        <f t="shared" si="13"/>
        <v>0</v>
      </c>
      <c r="W70" s="157"/>
      <c r="X70" s="148"/>
      <c r="Y70" s="148"/>
      <c r="Z70" s="148"/>
      <c r="AA70" s="148"/>
      <c r="AB70" s="148"/>
      <c r="AC70" s="148"/>
      <c r="AD70" s="148"/>
      <c r="AE70" s="148"/>
      <c r="AF70" s="148"/>
      <c r="AG70" s="148" t="s">
        <v>146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5">
        <v>62</v>
      </c>
      <c r="B71" s="176" t="s">
        <v>542</v>
      </c>
      <c r="C71" s="186" t="s">
        <v>543</v>
      </c>
      <c r="D71" s="177" t="s">
        <v>220</v>
      </c>
      <c r="E71" s="178">
        <v>24</v>
      </c>
      <c r="F71" s="179"/>
      <c r="G71" s="180">
        <f t="shared" si="7"/>
        <v>0</v>
      </c>
      <c r="H71" s="179"/>
      <c r="I71" s="180">
        <f t="shared" si="8"/>
        <v>0</v>
      </c>
      <c r="J71" s="179"/>
      <c r="K71" s="180">
        <f t="shared" si="9"/>
        <v>0</v>
      </c>
      <c r="L71" s="180">
        <v>15</v>
      </c>
      <c r="M71" s="180">
        <f t="shared" si="10"/>
        <v>0</v>
      </c>
      <c r="N71" s="180">
        <v>0</v>
      </c>
      <c r="O71" s="180">
        <f t="shared" si="11"/>
        <v>0</v>
      </c>
      <c r="P71" s="180">
        <v>0</v>
      </c>
      <c r="Q71" s="180">
        <f t="shared" si="12"/>
        <v>0</v>
      </c>
      <c r="R71" s="180"/>
      <c r="S71" s="180" t="s">
        <v>144</v>
      </c>
      <c r="T71" s="181" t="s">
        <v>145</v>
      </c>
      <c r="U71" s="157">
        <v>0</v>
      </c>
      <c r="V71" s="157">
        <f t="shared" si="13"/>
        <v>0</v>
      </c>
      <c r="W71" s="157"/>
      <c r="X71" s="148"/>
      <c r="Y71" s="148"/>
      <c r="Z71" s="148"/>
      <c r="AA71" s="148"/>
      <c r="AB71" s="148"/>
      <c r="AC71" s="148"/>
      <c r="AD71" s="148"/>
      <c r="AE71" s="148"/>
      <c r="AF71" s="148"/>
      <c r="AG71" s="148" t="s">
        <v>146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5">
        <v>63</v>
      </c>
      <c r="B72" s="176" t="s">
        <v>61</v>
      </c>
      <c r="C72" s="186" t="s">
        <v>544</v>
      </c>
      <c r="D72" s="177" t="s">
        <v>220</v>
      </c>
      <c r="E72" s="178">
        <v>288</v>
      </c>
      <c r="F72" s="179"/>
      <c r="G72" s="180">
        <f t="shared" si="7"/>
        <v>0</v>
      </c>
      <c r="H72" s="179"/>
      <c r="I72" s="180">
        <f t="shared" si="8"/>
        <v>0</v>
      </c>
      <c r="J72" s="179"/>
      <c r="K72" s="180">
        <f t="shared" si="9"/>
        <v>0</v>
      </c>
      <c r="L72" s="180">
        <v>15</v>
      </c>
      <c r="M72" s="180">
        <f t="shared" si="10"/>
        <v>0</v>
      </c>
      <c r="N72" s="180">
        <v>0</v>
      </c>
      <c r="O72" s="180">
        <f t="shared" si="11"/>
        <v>0</v>
      </c>
      <c r="P72" s="180">
        <v>0</v>
      </c>
      <c r="Q72" s="180">
        <f t="shared" si="12"/>
        <v>0</v>
      </c>
      <c r="R72" s="180"/>
      <c r="S72" s="180" t="s">
        <v>144</v>
      </c>
      <c r="T72" s="181" t="s">
        <v>145</v>
      </c>
      <c r="U72" s="157">
        <v>0</v>
      </c>
      <c r="V72" s="157">
        <f t="shared" si="13"/>
        <v>0</v>
      </c>
      <c r="W72" s="157"/>
      <c r="X72" s="148"/>
      <c r="Y72" s="148"/>
      <c r="Z72" s="148"/>
      <c r="AA72" s="148"/>
      <c r="AB72" s="148"/>
      <c r="AC72" s="148"/>
      <c r="AD72" s="148"/>
      <c r="AE72" s="148"/>
      <c r="AF72" s="148"/>
      <c r="AG72" s="148" t="s">
        <v>146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5">
        <v>64</v>
      </c>
      <c r="B73" s="176" t="s">
        <v>545</v>
      </c>
      <c r="C73" s="186" t="s">
        <v>546</v>
      </c>
      <c r="D73" s="177" t="s">
        <v>198</v>
      </c>
      <c r="E73" s="178">
        <v>1</v>
      </c>
      <c r="F73" s="179"/>
      <c r="G73" s="180">
        <f t="shared" si="7"/>
        <v>0</v>
      </c>
      <c r="H73" s="179"/>
      <c r="I73" s="180">
        <f t="shared" si="8"/>
        <v>0</v>
      </c>
      <c r="J73" s="179"/>
      <c r="K73" s="180">
        <f t="shared" si="9"/>
        <v>0</v>
      </c>
      <c r="L73" s="180">
        <v>15</v>
      </c>
      <c r="M73" s="180">
        <f t="shared" si="10"/>
        <v>0</v>
      </c>
      <c r="N73" s="180">
        <v>0</v>
      </c>
      <c r="O73" s="180">
        <f t="shared" si="11"/>
        <v>0</v>
      </c>
      <c r="P73" s="180">
        <v>0</v>
      </c>
      <c r="Q73" s="180">
        <f t="shared" si="12"/>
        <v>0</v>
      </c>
      <c r="R73" s="180"/>
      <c r="S73" s="180" t="s">
        <v>144</v>
      </c>
      <c r="T73" s="181" t="s">
        <v>145</v>
      </c>
      <c r="U73" s="157">
        <v>0</v>
      </c>
      <c r="V73" s="157">
        <f t="shared" si="13"/>
        <v>0</v>
      </c>
      <c r="W73" s="157"/>
      <c r="X73" s="148"/>
      <c r="Y73" s="148"/>
      <c r="Z73" s="148"/>
      <c r="AA73" s="148"/>
      <c r="AB73" s="148"/>
      <c r="AC73" s="148"/>
      <c r="AD73" s="148"/>
      <c r="AE73" s="148"/>
      <c r="AF73" s="148"/>
      <c r="AG73" s="148" t="s">
        <v>146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5">
        <v>65</v>
      </c>
      <c r="B74" s="176" t="s">
        <v>547</v>
      </c>
      <c r="C74" s="186" t="s">
        <v>548</v>
      </c>
      <c r="D74" s="177" t="s">
        <v>198</v>
      </c>
      <c r="E74" s="178">
        <v>2</v>
      </c>
      <c r="F74" s="179"/>
      <c r="G74" s="180">
        <f t="shared" si="7"/>
        <v>0</v>
      </c>
      <c r="H74" s="179"/>
      <c r="I74" s="180">
        <f t="shared" si="8"/>
        <v>0</v>
      </c>
      <c r="J74" s="179"/>
      <c r="K74" s="180">
        <f t="shared" si="9"/>
        <v>0</v>
      </c>
      <c r="L74" s="180">
        <v>15</v>
      </c>
      <c r="M74" s="180">
        <f t="shared" si="10"/>
        <v>0</v>
      </c>
      <c r="N74" s="180">
        <v>0</v>
      </c>
      <c r="O74" s="180">
        <f t="shared" si="11"/>
        <v>0</v>
      </c>
      <c r="P74" s="180">
        <v>0</v>
      </c>
      <c r="Q74" s="180">
        <f t="shared" si="12"/>
        <v>0</v>
      </c>
      <c r="R74" s="180"/>
      <c r="S74" s="180" t="s">
        <v>144</v>
      </c>
      <c r="T74" s="181" t="s">
        <v>145</v>
      </c>
      <c r="U74" s="157">
        <v>0</v>
      </c>
      <c r="V74" s="157">
        <f t="shared" si="13"/>
        <v>0</v>
      </c>
      <c r="W74" s="157"/>
      <c r="X74" s="148"/>
      <c r="Y74" s="148"/>
      <c r="Z74" s="148"/>
      <c r="AA74" s="148"/>
      <c r="AB74" s="148"/>
      <c r="AC74" s="148"/>
      <c r="AD74" s="148"/>
      <c r="AE74" s="148"/>
      <c r="AF74" s="148"/>
      <c r="AG74" s="148" t="s">
        <v>146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5">
        <v>66</v>
      </c>
      <c r="B75" s="176" t="s">
        <v>549</v>
      </c>
      <c r="C75" s="186" t="s">
        <v>550</v>
      </c>
      <c r="D75" s="177" t="s">
        <v>198</v>
      </c>
      <c r="E75" s="178">
        <v>4</v>
      </c>
      <c r="F75" s="179"/>
      <c r="G75" s="180">
        <f t="shared" si="7"/>
        <v>0</v>
      </c>
      <c r="H75" s="179"/>
      <c r="I75" s="180">
        <f t="shared" si="8"/>
        <v>0</v>
      </c>
      <c r="J75" s="179"/>
      <c r="K75" s="180">
        <f t="shared" si="9"/>
        <v>0</v>
      </c>
      <c r="L75" s="180">
        <v>15</v>
      </c>
      <c r="M75" s="180">
        <f t="shared" si="10"/>
        <v>0</v>
      </c>
      <c r="N75" s="180">
        <v>0</v>
      </c>
      <c r="O75" s="180">
        <f t="shared" si="11"/>
        <v>0</v>
      </c>
      <c r="P75" s="180">
        <v>0</v>
      </c>
      <c r="Q75" s="180">
        <f t="shared" si="12"/>
        <v>0</v>
      </c>
      <c r="R75" s="180"/>
      <c r="S75" s="180" t="s">
        <v>144</v>
      </c>
      <c r="T75" s="181" t="s">
        <v>145</v>
      </c>
      <c r="U75" s="157">
        <v>0</v>
      </c>
      <c r="V75" s="157">
        <f t="shared" si="13"/>
        <v>0</v>
      </c>
      <c r="W75" s="157"/>
      <c r="X75" s="148"/>
      <c r="Y75" s="148"/>
      <c r="Z75" s="148"/>
      <c r="AA75" s="148"/>
      <c r="AB75" s="148"/>
      <c r="AC75" s="148"/>
      <c r="AD75" s="148"/>
      <c r="AE75" s="148"/>
      <c r="AF75" s="148"/>
      <c r="AG75" s="148" t="s">
        <v>146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5">
        <v>67</v>
      </c>
      <c r="B76" s="176" t="s">
        <v>551</v>
      </c>
      <c r="C76" s="186" t="s">
        <v>552</v>
      </c>
      <c r="D76" s="177" t="s">
        <v>198</v>
      </c>
      <c r="E76" s="178">
        <v>4</v>
      </c>
      <c r="F76" s="179"/>
      <c r="G76" s="180">
        <f t="shared" si="7"/>
        <v>0</v>
      </c>
      <c r="H76" s="179"/>
      <c r="I76" s="180">
        <f t="shared" si="8"/>
        <v>0</v>
      </c>
      <c r="J76" s="179"/>
      <c r="K76" s="180">
        <f t="shared" si="9"/>
        <v>0</v>
      </c>
      <c r="L76" s="180">
        <v>15</v>
      </c>
      <c r="M76" s="180">
        <f t="shared" si="10"/>
        <v>0</v>
      </c>
      <c r="N76" s="180">
        <v>0</v>
      </c>
      <c r="O76" s="180">
        <f t="shared" si="11"/>
        <v>0</v>
      </c>
      <c r="P76" s="180">
        <v>0</v>
      </c>
      <c r="Q76" s="180">
        <f t="shared" si="12"/>
        <v>0</v>
      </c>
      <c r="R76" s="180"/>
      <c r="S76" s="180" t="s">
        <v>144</v>
      </c>
      <c r="T76" s="181" t="s">
        <v>145</v>
      </c>
      <c r="U76" s="157">
        <v>0</v>
      </c>
      <c r="V76" s="157">
        <f t="shared" si="13"/>
        <v>0</v>
      </c>
      <c r="W76" s="157"/>
      <c r="X76" s="148"/>
      <c r="Y76" s="148"/>
      <c r="Z76" s="148"/>
      <c r="AA76" s="148"/>
      <c r="AB76" s="148"/>
      <c r="AC76" s="148"/>
      <c r="AD76" s="148"/>
      <c r="AE76" s="148"/>
      <c r="AF76" s="148"/>
      <c r="AG76" s="148" t="s">
        <v>146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5">
        <v>68</v>
      </c>
      <c r="B77" s="176" t="s">
        <v>553</v>
      </c>
      <c r="C77" s="186" t="s">
        <v>554</v>
      </c>
      <c r="D77" s="177" t="s">
        <v>198</v>
      </c>
      <c r="E77" s="178">
        <v>72</v>
      </c>
      <c r="F77" s="179"/>
      <c r="G77" s="180">
        <f t="shared" si="7"/>
        <v>0</v>
      </c>
      <c r="H77" s="179"/>
      <c r="I77" s="180">
        <f t="shared" si="8"/>
        <v>0</v>
      </c>
      <c r="J77" s="179"/>
      <c r="K77" s="180">
        <f t="shared" si="9"/>
        <v>0</v>
      </c>
      <c r="L77" s="180">
        <v>15</v>
      </c>
      <c r="M77" s="180">
        <f t="shared" si="10"/>
        <v>0</v>
      </c>
      <c r="N77" s="180">
        <v>0</v>
      </c>
      <c r="O77" s="180">
        <f t="shared" si="11"/>
        <v>0</v>
      </c>
      <c r="P77" s="180">
        <v>0</v>
      </c>
      <c r="Q77" s="180">
        <f t="shared" si="12"/>
        <v>0</v>
      </c>
      <c r="R77" s="180"/>
      <c r="S77" s="180" t="s">
        <v>144</v>
      </c>
      <c r="T77" s="181" t="s">
        <v>145</v>
      </c>
      <c r="U77" s="157">
        <v>0</v>
      </c>
      <c r="V77" s="157">
        <f t="shared" si="13"/>
        <v>0</v>
      </c>
      <c r="W77" s="157"/>
      <c r="X77" s="148"/>
      <c r="Y77" s="148"/>
      <c r="Z77" s="148"/>
      <c r="AA77" s="148"/>
      <c r="AB77" s="148"/>
      <c r="AC77" s="148"/>
      <c r="AD77" s="148"/>
      <c r="AE77" s="148"/>
      <c r="AF77" s="148"/>
      <c r="AG77" s="148" t="s">
        <v>146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x14ac:dyDescent="0.2">
      <c r="A78" s="161" t="s">
        <v>139</v>
      </c>
      <c r="B78" s="162" t="s">
        <v>103</v>
      </c>
      <c r="C78" s="183" t="s">
        <v>104</v>
      </c>
      <c r="D78" s="163"/>
      <c r="E78" s="164"/>
      <c r="F78" s="165"/>
      <c r="G78" s="165">
        <f>SUMIF(AG79:AG82,"&lt;&gt;NOR",G79:G82)</f>
        <v>0</v>
      </c>
      <c r="H78" s="165"/>
      <c r="I78" s="165">
        <f>SUM(I79:I82)</f>
        <v>0</v>
      </c>
      <c r="J78" s="165"/>
      <c r="K78" s="165">
        <f>SUM(K79:K82)</f>
        <v>0</v>
      </c>
      <c r="L78" s="165"/>
      <c r="M78" s="165">
        <f>SUM(M79:M82)</f>
        <v>0</v>
      </c>
      <c r="N78" s="165"/>
      <c r="O78" s="165">
        <f>SUM(O79:O82)</f>
        <v>0</v>
      </c>
      <c r="P78" s="165"/>
      <c r="Q78" s="165">
        <f>SUM(Q79:Q82)</f>
        <v>0</v>
      </c>
      <c r="R78" s="165"/>
      <c r="S78" s="165"/>
      <c r="T78" s="166"/>
      <c r="U78" s="160"/>
      <c r="V78" s="160">
        <f>SUM(V79:V82)</f>
        <v>0</v>
      </c>
      <c r="W78" s="160"/>
      <c r="AG78" t="s">
        <v>140</v>
      </c>
    </row>
    <row r="79" spans="1:60" outlineLevel="1" x14ac:dyDescent="0.2">
      <c r="A79" s="175">
        <v>69</v>
      </c>
      <c r="B79" s="176" t="s">
        <v>555</v>
      </c>
      <c r="C79" s="186" t="s">
        <v>556</v>
      </c>
      <c r="D79" s="177" t="s">
        <v>198</v>
      </c>
      <c r="E79" s="178">
        <v>1</v>
      </c>
      <c r="F79" s="179"/>
      <c r="G79" s="180">
        <f>ROUND(E79*F79,2)</f>
        <v>0</v>
      </c>
      <c r="H79" s="179"/>
      <c r="I79" s="180">
        <f>ROUND(E79*H79,2)</f>
        <v>0</v>
      </c>
      <c r="J79" s="179"/>
      <c r="K79" s="180">
        <f>ROUND(E79*J79,2)</f>
        <v>0</v>
      </c>
      <c r="L79" s="180">
        <v>15</v>
      </c>
      <c r="M79" s="180">
        <f>G79*(1+L79/100)</f>
        <v>0</v>
      </c>
      <c r="N79" s="180">
        <v>0</v>
      </c>
      <c r="O79" s="180">
        <f>ROUND(E79*N79,2)</f>
        <v>0</v>
      </c>
      <c r="P79" s="180">
        <v>0</v>
      </c>
      <c r="Q79" s="180">
        <f>ROUND(E79*P79,2)</f>
        <v>0</v>
      </c>
      <c r="R79" s="180"/>
      <c r="S79" s="180" t="s">
        <v>144</v>
      </c>
      <c r="T79" s="181" t="s">
        <v>145</v>
      </c>
      <c r="U79" s="157">
        <v>0</v>
      </c>
      <c r="V79" s="157">
        <f>ROUND(E79*U79,2)</f>
        <v>0</v>
      </c>
      <c r="W79" s="157"/>
      <c r="X79" s="148"/>
      <c r="Y79" s="148"/>
      <c r="Z79" s="148"/>
      <c r="AA79" s="148"/>
      <c r="AB79" s="148"/>
      <c r="AC79" s="148"/>
      <c r="AD79" s="148"/>
      <c r="AE79" s="148"/>
      <c r="AF79" s="148"/>
      <c r="AG79" s="148" t="s">
        <v>146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5">
        <v>70</v>
      </c>
      <c r="B80" s="176" t="s">
        <v>557</v>
      </c>
      <c r="C80" s="186" t="s">
        <v>558</v>
      </c>
      <c r="D80" s="177" t="s">
        <v>198</v>
      </c>
      <c r="E80" s="178">
        <v>1</v>
      </c>
      <c r="F80" s="179"/>
      <c r="G80" s="180">
        <f>ROUND(E80*F80,2)</f>
        <v>0</v>
      </c>
      <c r="H80" s="179"/>
      <c r="I80" s="180">
        <f>ROUND(E80*H80,2)</f>
        <v>0</v>
      </c>
      <c r="J80" s="179"/>
      <c r="K80" s="180">
        <f>ROUND(E80*J80,2)</f>
        <v>0</v>
      </c>
      <c r="L80" s="180">
        <v>15</v>
      </c>
      <c r="M80" s="180">
        <f>G80*(1+L80/100)</f>
        <v>0</v>
      </c>
      <c r="N80" s="180">
        <v>0</v>
      </c>
      <c r="O80" s="180">
        <f>ROUND(E80*N80,2)</f>
        <v>0</v>
      </c>
      <c r="P80" s="180">
        <v>0</v>
      </c>
      <c r="Q80" s="180">
        <f>ROUND(E80*P80,2)</f>
        <v>0</v>
      </c>
      <c r="R80" s="180"/>
      <c r="S80" s="180" t="s">
        <v>144</v>
      </c>
      <c r="T80" s="181" t="s">
        <v>145</v>
      </c>
      <c r="U80" s="157">
        <v>0</v>
      </c>
      <c r="V80" s="157">
        <f>ROUND(E80*U80,2)</f>
        <v>0</v>
      </c>
      <c r="W80" s="157"/>
      <c r="X80" s="148"/>
      <c r="Y80" s="148"/>
      <c r="Z80" s="148"/>
      <c r="AA80" s="148"/>
      <c r="AB80" s="148"/>
      <c r="AC80" s="148"/>
      <c r="AD80" s="148"/>
      <c r="AE80" s="148"/>
      <c r="AF80" s="148"/>
      <c r="AG80" s="148" t="s">
        <v>146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5">
        <v>71</v>
      </c>
      <c r="B81" s="176" t="s">
        <v>559</v>
      </c>
      <c r="C81" s="186" t="s">
        <v>560</v>
      </c>
      <c r="D81" s="177" t="s">
        <v>198</v>
      </c>
      <c r="E81" s="178">
        <v>3</v>
      </c>
      <c r="F81" s="179"/>
      <c r="G81" s="180">
        <f>ROUND(E81*F81,2)</f>
        <v>0</v>
      </c>
      <c r="H81" s="179"/>
      <c r="I81" s="180">
        <f>ROUND(E81*H81,2)</f>
        <v>0</v>
      </c>
      <c r="J81" s="179"/>
      <c r="K81" s="180">
        <f>ROUND(E81*J81,2)</f>
        <v>0</v>
      </c>
      <c r="L81" s="180">
        <v>15</v>
      </c>
      <c r="M81" s="180">
        <f>G81*(1+L81/100)</f>
        <v>0</v>
      </c>
      <c r="N81" s="180">
        <v>0</v>
      </c>
      <c r="O81" s="180">
        <f>ROUND(E81*N81,2)</f>
        <v>0</v>
      </c>
      <c r="P81" s="180">
        <v>0</v>
      </c>
      <c r="Q81" s="180">
        <f>ROUND(E81*P81,2)</f>
        <v>0</v>
      </c>
      <c r="R81" s="180"/>
      <c r="S81" s="180" t="s">
        <v>144</v>
      </c>
      <c r="T81" s="181" t="s">
        <v>145</v>
      </c>
      <c r="U81" s="157">
        <v>0</v>
      </c>
      <c r="V81" s="157">
        <f>ROUND(E81*U81,2)</f>
        <v>0</v>
      </c>
      <c r="W81" s="157"/>
      <c r="X81" s="148"/>
      <c r="Y81" s="148"/>
      <c r="Z81" s="148"/>
      <c r="AA81" s="148"/>
      <c r="AB81" s="148"/>
      <c r="AC81" s="148"/>
      <c r="AD81" s="148"/>
      <c r="AE81" s="148"/>
      <c r="AF81" s="148"/>
      <c r="AG81" s="148" t="s">
        <v>146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5">
        <v>72</v>
      </c>
      <c r="B82" s="176" t="s">
        <v>561</v>
      </c>
      <c r="C82" s="186" t="s">
        <v>562</v>
      </c>
      <c r="D82" s="177" t="s">
        <v>198</v>
      </c>
      <c r="E82" s="178">
        <v>3</v>
      </c>
      <c r="F82" s="179"/>
      <c r="G82" s="180">
        <f>ROUND(E82*F82,2)</f>
        <v>0</v>
      </c>
      <c r="H82" s="179"/>
      <c r="I82" s="180">
        <f>ROUND(E82*H82,2)</f>
        <v>0</v>
      </c>
      <c r="J82" s="179"/>
      <c r="K82" s="180">
        <f>ROUND(E82*J82,2)</f>
        <v>0</v>
      </c>
      <c r="L82" s="180">
        <v>15</v>
      </c>
      <c r="M82" s="180">
        <f>G82*(1+L82/100)</f>
        <v>0</v>
      </c>
      <c r="N82" s="180">
        <v>0</v>
      </c>
      <c r="O82" s="180">
        <f>ROUND(E82*N82,2)</f>
        <v>0</v>
      </c>
      <c r="P82" s="180">
        <v>0</v>
      </c>
      <c r="Q82" s="180">
        <f>ROUND(E82*P82,2)</f>
        <v>0</v>
      </c>
      <c r="R82" s="180"/>
      <c r="S82" s="180" t="s">
        <v>144</v>
      </c>
      <c r="T82" s="181" t="s">
        <v>145</v>
      </c>
      <c r="U82" s="157">
        <v>0</v>
      </c>
      <c r="V82" s="157">
        <f>ROUND(E82*U82,2)</f>
        <v>0</v>
      </c>
      <c r="W82" s="157"/>
      <c r="X82" s="148"/>
      <c r="Y82" s="148"/>
      <c r="Z82" s="148"/>
      <c r="AA82" s="148"/>
      <c r="AB82" s="148"/>
      <c r="AC82" s="148"/>
      <c r="AD82" s="148"/>
      <c r="AE82" s="148"/>
      <c r="AF82" s="148"/>
      <c r="AG82" s="148" t="s">
        <v>146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61" t="s">
        <v>139</v>
      </c>
      <c r="B83" s="162" t="s">
        <v>105</v>
      </c>
      <c r="C83" s="183" t="s">
        <v>106</v>
      </c>
      <c r="D83" s="163"/>
      <c r="E83" s="164"/>
      <c r="F83" s="165"/>
      <c r="G83" s="165">
        <f>SUMIF(AG84:AG94,"&lt;&gt;NOR",G84:G94)</f>
        <v>0</v>
      </c>
      <c r="H83" s="165"/>
      <c r="I83" s="165">
        <f>SUM(I84:I94)</f>
        <v>0</v>
      </c>
      <c r="J83" s="165"/>
      <c r="K83" s="165">
        <f>SUM(K84:K94)</f>
        <v>0</v>
      </c>
      <c r="L83" s="165"/>
      <c r="M83" s="165">
        <f>SUM(M84:M94)</f>
        <v>0</v>
      </c>
      <c r="N83" s="165"/>
      <c r="O83" s="165">
        <f>SUM(O84:O94)</f>
        <v>0</v>
      </c>
      <c r="P83" s="165"/>
      <c r="Q83" s="165">
        <f>SUM(Q84:Q94)</f>
        <v>0</v>
      </c>
      <c r="R83" s="165"/>
      <c r="S83" s="165"/>
      <c r="T83" s="166"/>
      <c r="U83" s="160"/>
      <c r="V83" s="160">
        <f>SUM(V84:V94)</f>
        <v>0</v>
      </c>
      <c r="W83" s="160"/>
      <c r="AG83" t="s">
        <v>140</v>
      </c>
    </row>
    <row r="84" spans="1:60" outlineLevel="1" x14ac:dyDescent="0.2">
      <c r="A84" s="175">
        <v>73</v>
      </c>
      <c r="B84" s="176" t="s">
        <v>563</v>
      </c>
      <c r="C84" s="186" t="s">
        <v>564</v>
      </c>
      <c r="D84" s="177" t="s">
        <v>198</v>
      </c>
      <c r="E84" s="178">
        <v>1</v>
      </c>
      <c r="F84" s="179"/>
      <c r="G84" s="180">
        <f t="shared" ref="G84:G94" si="14">ROUND(E84*F84,2)</f>
        <v>0</v>
      </c>
      <c r="H84" s="179"/>
      <c r="I84" s="180">
        <f t="shared" ref="I84:I94" si="15">ROUND(E84*H84,2)</f>
        <v>0</v>
      </c>
      <c r="J84" s="179"/>
      <c r="K84" s="180">
        <f t="shared" ref="K84:K94" si="16">ROUND(E84*J84,2)</f>
        <v>0</v>
      </c>
      <c r="L84" s="180">
        <v>15</v>
      </c>
      <c r="M84" s="180">
        <f t="shared" ref="M84:M94" si="17">G84*(1+L84/100)</f>
        <v>0</v>
      </c>
      <c r="N84" s="180">
        <v>0</v>
      </c>
      <c r="O84" s="180">
        <f t="shared" ref="O84:O94" si="18">ROUND(E84*N84,2)</f>
        <v>0</v>
      </c>
      <c r="P84" s="180">
        <v>0</v>
      </c>
      <c r="Q84" s="180">
        <f t="shared" ref="Q84:Q94" si="19">ROUND(E84*P84,2)</f>
        <v>0</v>
      </c>
      <c r="R84" s="180"/>
      <c r="S84" s="180" t="s">
        <v>144</v>
      </c>
      <c r="T84" s="181" t="s">
        <v>145</v>
      </c>
      <c r="U84" s="157">
        <v>0</v>
      </c>
      <c r="V84" s="157">
        <f t="shared" ref="V84:V94" si="20">ROUND(E84*U84,2)</f>
        <v>0</v>
      </c>
      <c r="W84" s="157"/>
      <c r="X84" s="148"/>
      <c r="Y84" s="148"/>
      <c r="Z84" s="148"/>
      <c r="AA84" s="148"/>
      <c r="AB84" s="148"/>
      <c r="AC84" s="148"/>
      <c r="AD84" s="148"/>
      <c r="AE84" s="148"/>
      <c r="AF84" s="148"/>
      <c r="AG84" s="148" t="s">
        <v>146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5">
        <v>74</v>
      </c>
      <c r="B85" s="176" t="s">
        <v>565</v>
      </c>
      <c r="C85" s="186" t="s">
        <v>566</v>
      </c>
      <c r="D85" s="177" t="s">
        <v>220</v>
      </c>
      <c r="E85" s="178">
        <v>0.5</v>
      </c>
      <c r="F85" s="179"/>
      <c r="G85" s="180">
        <f t="shared" si="14"/>
        <v>0</v>
      </c>
      <c r="H85" s="179"/>
      <c r="I85" s="180">
        <f t="shared" si="15"/>
        <v>0</v>
      </c>
      <c r="J85" s="179"/>
      <c r="K85" s="180">
        <f t="shared" si="16"/>
        <v>0</v>
      </c>
      <c r="L85" s="180">
        <v>15</v>
      </c>
      <c r="M85" s="180">
        <f t="shared" si="17"/>
        <v>0</v>
      </c>
      <c r="N85" s="180">
        <v>0</v>
      </c>
      <c r="O85" s="180">
        <f t="shared" si="18"/>
        <v>0</v>
      </c>
      <c r="P85" s="180">
        <v>0</v>
      </c>
      <c r="Q85" s="180">
        <f t="shared" si="19"/>
        <v>0</v>
      </c>
      <c r="R85" s="180"/>
      <c r="S85" s="180" t="s">
        <v>144</v>
      </c>
      <c r="T85" s="181" t="s">
        <v>145</v>
      </c>
      <c r="U85" s="157">
        <v>0</v>
      </c>
      <c r="V85" s="157">
        <f t="shared" si="20"/>
        <v>0</v>
      </c>
      <c r="W85" s="157"/>
      <c r="X85" s="148"/>
      <c r="Y85" s="148"/>
      <c r="Z85" s="148"/>
      <c r="AA85" s="148"/>
      <c r="AB85" s="148"/>
      <c r="AC85" s="148"/>
      <c r="AD85" s="148"/>
      <c r="AE85" s="148"/>
      <c r="AF85" s="148"/>
      <c r="AG85" s="148" t="s">
        <v>146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5">
        <v>75</v>
      </c>
      <c r="B86" s="176" t="s">
        <v>567</v>
      </c>
      <c r="C86" s="186" t="s">
        <v>568</v>
      </c>
      <c r="D86" s="177" t="s">
        <v>198</v>
      </c>
      <c r="E86" s="178">
        <v>1</v>
      </c>
      <c r="F86" s="179"/>
      <c r="G86" s="180">
        <f t="shared" si="14"/>
        <v>0</v>
      </c>
      <c r="H86" s="179"/>
      <c r="I86" s="180">
        <f t="shared" si="15"/>
        <v>0</v>
      </c>
      <c r="J86" s="179"/>
      <c r="K86" s="180">
        <f t="shared" si="16"/>
        <v>0</v>
      </c>
      <c r="L86" s="180">
        <v>15</v>
      </c>
      <c r="M86" s="180">
        <f t="shared" si="17"/>
        <v>0</v>
      </c>
      <c r="N86" s="180">
        <v>0</v>
      </c>
      <c r="O86" s="180">
        <f t="shared" si="18"/>
        <v>0</v>
      </c>
      <c r="P86" s="180">
        <v>0</v>
      </c>
      <c r="Q86" s="180">
        <f t="shared" si="19"/>
        <v>0</v>
      </c>
      <c r="R86" s="180"/>
      <c r="S86" s="180" t="s">
        <v>144</v>
      </c>
      <c r="T86" s="181" t="s">
        <v>145</v>
      </c>
      <c r="U86" s="157">
        <v>0</v>
      </c>
      <c r="V86" s="157">
        <f t="shared" si="20"/>
        <v>0</v>
      </c>
      <c r="W86" s="157"/>
      <c r="X86" s="148"/>
      <c r="Y86" s="148"/>
      <c r="Z86" s="148"/>
      <c r="AA86" s="148"/>
      <c r="AB86" s="148"/>
      <c r="AC86" s="148"/>
      <c r="AD86" s="148"/>
      <c r="AE86" s="148"/>
      <c r="AF86" s="148"/>
      <c r="AG86" s="148" t="s">
        <v>146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5">
        <v>76</v>
      </c>
      <c r="B87" s="176" t="s">
        <v>569</v>
      </c>
      <c r="C87" s="186" t="s">
        <v>570</v>
      </c>
      <c r="D87" s="177" t="s">
        <v>198</v>
      </c>
      <c r="E87" s="178">
        <v>2</v>
      </c>
      <c r="F87" s="179"/>
      <c r="G87" s="180">
        <f t="shared" si="14"/>
        <v>0</v>
      </c>
      <c r="H87" s="179"/>
      <c r="I87" s="180">
        <f t="shared" si="15"/>
        <v>0</v>
      </c>
      <c r="J87" s="179"/>
      <c r="K87" s="180">
        <f t="shared" si="16"/>
        <v>0</v>
      </c>
      <c r="L87" s="180">
        <v>15</v>
      </c>
      <c r="M87" s="180">
        <f t="shared" si="17"/>
        <v>0</v>
      </c>
      <c r="N87" s="180">
        <v>0</v>
      </c>
      <c r="O87" s="180">
        <f t="shared" si="18"/>
        <v>0</v>
      </c>
      <c r="P87" s="180">
        <v>0</v>
      </c>
      <c r="Q87" s="180">
        <f t="shared" si="19"/>
        <v>0</v>
      </c>
      <c r="R87" s="180"/>
      <c r="S87" s="180" t="s">
        <v>144</v>
      </c>
      <c r="T87" s="181" t="s">
        <v>145</v>
      </c>
      <c r="U87" s="157">
        <v>0</v>
      </c>
      <c r="V87" s="157">
        <f t="shared" si="20"/>
        <v>0</v>
      </c>
      <c r="W87" s="157"/>
      <c r="X87" s="148"/>
      <c r="Y87" s="148"/>
      <c r="Z87" s="148"/>
      <c r="AA87" s="148"/>
      <c r="AB87" s="148"/>
      <c r="AC87" s="148"/>
      <c r="AD87" s="148"/>
      <c r="AE87" s="148"/>
      <c r="AF87" s="148"/>
      <c r="AG87" s="148" t="s">
        <v>146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5">
        <v>77</v>
      </c>
      <c r="B88" s="176" t="s">
        <v>571</v>
      </c>
      <c r="C88" s="186" t="s">
        <v>572</v>
      </c>
      <c r="D88" s="177" t="s">
        <v>198</v>
      </c>
      <c r="E88" s="178">
        <v>8</v>
      </c>
      <c r="F88" s="179"/>
      <c r="G88" s="180">
        <f t="shared" si="14"/>
        <v>0</v>
      </c>
      <c r="H88" s="179"/>
      <c r="I88" s="180">
        <f t="shared" si="15"/>
        <v>0</v>
      </c>
      <c r="J88" s="179"/>
      <c r="K88" s="180">
        <f t="shared" si="16"/>
        <v>0</v>
      </c>
      <c r="L88" s="180">
        <v>15</v>
      </c>
      <c r="M88" s="180">
        <f t="shared" si="17"/>
        <v>0</v>
      </c>
      <c r="N88" s="180">
        <v>0</v>
      </c>
      <c r="O88" s="180">
        <f t="shared" si="18"/>
        <v>0</v>
      </c>
      <c r="P88" s="180">
        <v>0</v>
      </c>
      <c r="Q88" s="180">
        <f t="shared" si="19"/>
        <v>0</v>
      </c>
      <c r="R88" s="180"/>
      <c r="S88" s="180" t="s">
        <v>144</v>
      </c>
      <c r="T88" s="181" t="s">
        <v>145</v>
      </c>
      <c r="U88" s="157">
        <v>0</v>
      </c>
      <c r="V88" s="157">
        <f t="shared" si="20"/>
        <v>0</v>
      </c>
      <c r="W88" s="157"/>
      <c r="X88" s="148"/>
      <c r="Y88" s="148"/>
      <c r="Z88" s="148"/>
      <c r="AA88" s="148"/>
      <c r="AB88" s="148"/>
      <c r="AC88" s="148"/>
      <c r="AD88" s="148"/>
      <c r="AE88" s="148"/>
      <c r="AF88" s="148"/>
      <c r="AG88" s="148" t="s">
        <v>146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5">
        <v>78</v>
      </c>
      <c r="B89" s="176" t="s">
        <v>573</v>
      </c>
      <c r="C89" s="186" t="s">
        <v>574</v>
      </c>
      <c r="D89" s="177" t="s">
        <v>198</v>
      </c>
      <c r="E89" s="178">
        <v>2</v>
      </c>
      <c r="F89" s="179"/>
      <c r="G89" s="180">
        <f t="shared" si="14"/>
        <v>0</v>
      </c>
      <c r="H89" s="179"/>
      <c r="I89" s="180">
        <f t="shared" si="15"/>
        <v>0</v>
      </c>
      <c r="J89" s="179"/>
      <c r="K89" s="180">
        <f t="shared" si="16"/>
        <v>0</v>
      </c>
      <c r="L89" s="180">
        <v>15</v>
      </c>
      <c r="M89" s="180">
        <f t="shared" si="17"/>
        <v>0</v>
      </c>
      <c r="N89" s="180">
        <v>0</v>
      </c>
      <c r="O89" s="180">
        <f t="shared" si="18"/>
        <v>0</v>
      </c>
      <c r="P89" s="180">
        <v>0</v>
      </c>
      <c r="Q89" s="180">
        <f t="shared" si="19"/>
        <v>0</v>
      </c>
      <c r="R89" s="180"/>
      <c r="S89" s="180" t="s">
        <v>144</v>
      </c>
      <c r="T89" s="181" t="s">
        <v>145</v>
      </c>
      <c r="U89" s="157">
        <v>0</v>
      </c>
      <c r="V89" s="157">
        <f t="shared" si="20"/>
        <v>0</v>
      </c>
      <c r="W89" s="157"/>
      <c r="X89" s="148"/>
      <c r="Y89" s="148"/>
      <c r="Z89" s="148"/>
      <c r="AA89" s="148"/>
      <c r="AB89" s="148"/>
      <c r="AC89" s="148"/>
      <c r="AD89" s="148"/>
      <c r="AE89" s="148"/>
      <c r="AF89" s="148"/>
      <c r="AG89" s="148" t="s">
        <v>146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5">
        <v>79</v>
      </c>
      <c r="B90" s="176" t="s">
        <v>575</v>
      </c>
      <c r="C90" s="186" t="s">
        <v>576</v>
      </c>
      <c r="D90" s="177" t="s">
        <v>198</v>
      </c>
      <c r="E90" s="178">
        <v>1</v>
      </c>
      <c r="F90" s="179"/>
      <c r="G90" s="180">
        <f t="shared" si="14"/>
        <v>0</v>
      </c>
      <c r="H90" s="179"/>
      <c r="I90" s="180">
        <f t="shared" si="15"/>
        <v>0</v>
      </c>
      <c r="J90" s="179"/>
      <c r="K90" s="180">
        <f t="shared" si="16"/>
        <v>0</v>
      </c>
      <c r="L90" s="180">
        <v>15</v>
      </c>
      <c r="M90" s="180">
        <f t="shared" si="17"/>
        <v>0</v>
      </c>
      <c r="N90" s="180">
        <v>0</v>
      </c>
      <c r="O90" s="180">
        <f t="shared" si="18"/>
        <v>0</v>
      </c>
      <c r="P90" s="180">
        <v>0</v>
      </c>
      <c r="Q90" s="180">
        <f t="shared" si="19"/>
        <v>0</v>
      </c>
      <c r="R90" s="180"/>
      <c r="S90" s="180" t="s">
        <v>144</v>
      </c>
      <c r="T90" s="181" t="s">
        <v>145</v>
      </c>
      <c r="U90" s="157">
        <v>0</v>
      </c>
      <c r="V90" s="157">
        <f t="shared" si="20"/>
        <v>0</v>
      </c>
      <c r="W90" s="157"/>
      <c r="X90" s="148"/>
      <c r="Y90" s="148"/>
      <c r="Z90" s="148"/>
      <c r="AA90" s="148"/>
      <c r="AB90" s="148"/>
      <c r="AC90" s="148"/>
      <c r="AD90" s="148"/>
      <c r="AE90" s="148"/>
      <c r="AF90" s="148"/>
      <c r="AG90" s="148" t="s">
        <v>146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5">
        <v>80</v>
      </c>
      <c r="B91" s="176" t="s">
        <v>577</v>
      </c>
      <c r="C91" s="186" t="s">
        <v>578</v>
      </c>
      <c r="D91" s="177" t="s">
        <v>198</v>
      </c>
      <c r="E91" s="178">
        <v>2</v>
      </c>
      <c r="F91" s="179"/>
      <c r="G91" s="180">
        <f t="shared" si="14"/>
        <v>0</v>
      </c>
      <c r="H91" s="179"/>
      <c r="I91" s="180">
        <f t="shared" si="15"/>
        <v>0</v>
      </c>
      <c r="J91" s="179"/>
      <c r="K91" s="180">
        <f t="shared" si="16"/>
        <v>0</v>
      </c>
      <c r="L91" s="180">
        <v>15</v>
      </c>
      <c r="M91" s="180">
        <f t="shared" si="17"/>
        <v>0</v>
      </c>
      <c r="N91" s="180">
        <v>0</v>
      </c>
      <c r="O91" s="180">
        <f t="shared" si="18"/>
        <v>0</v>
      </c>
      <c r="P91" s="180">
        <v>0</v>
      </c>
      <c r="Q91" s="180">
        <f t="shared" si="19"/>
        <v>0</v>
      </c>
      <c r="R91" s="180"/>
      <c r="S91" s="180" t="s">
        <v>144</v>
      </c>
      <c r="T91" s="181" t="s">
        <v>145</v>
      </c>
      <c r="U91" s="157">
        <v>0</v>
      </c>
      <c r="V91" s="157">
        <f t="shared" si="20"/>
        <v>0</v>
      </c>
      <c r="W91" s="157"/>
      <c r="X91" s="148"/>
      <c r="Y91" s="148"/>
      <c r="Z91" s="148"/>
      <c r="AA91" s="148"/>
      <c r="AB91" s="148"/>
      <c r="AC91" s="148"/>
      <c r="AD91" s="148"/>
      <c r="AE91" s="148"/>
      <c r="AF91" s="148"/>
      <c r="AG91" s="148" t="s">
        <v>146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5">
        <v>81</v>
      </c>
      <c r="B92" s="176" t="s">
        <v>579</v>
      </c>
      <c r="C92" s="186" t="s">
        <v>580</v>
      </c>
      <c r="D92" s="177" t="s">
        <v>198</v>
      </c>
      <c r="E92" s="178">
        <v>1</v>
      </c>
      <c r="F92" s="179"/>
      <c r="G92" s="180">
        <f t="shared" si="14"/>
        <v>0</v>
      </c>
      <c r="H92" s="179"/>
      <c r="I92" s="180">
        <f t="shared" si="15"/>
        <v>0</v>
      </c>
      <c r="J92" s="179"/>
      <c r="K92" s="180">
        <f t="shared" si="16"/>
        <v>0</v>
      </c>
      <c r="L92" s="180">
        <v>15</v>
      </c>
      <c r="M92" s="180">
        <f t="shared" si="17"/>
        <v>0</v>
      </c>
      <c r="N92" s="180">
        <v>0</v>
      </c>
      <c r="O92" s="180">
        <f t="shared" si="18"/>
        <v>0</v>
      </c>
      <c r="P92" s="180">
        <v>0</v>
      </c>
      <c r="Q92" s="180">
        <f t="shared" si="19"/>
        <v>0</v>
      </c>
      <c r="R92" s="180"/>
      <c r="S92" s="180" t="s">
        <v>144</v>
      </c>
      <c r="T92" s="181" t="s">
        <v>145</v>
      </c>
      <c r="U92" s="157">
        <v>0</v>
      </c>
      <c r="V92" s="157">
        <f t="shared" si="20"/>
        <v>0</v>
      </c>
      <c r="W92" s="157"/>
      <c r="X92" s="148"/>
      <c r="Y92" s="148"/>
      <c r="Z92" s="148"/>
      <c r="AA92" s="148"/>
      <c r="AB92" s="148"/>
      <c r="AC92" s="148"/>
      <c r="AD92" s="148"/>
      <c r="AE92" s="148"/>
      <c r="AF92" s="148"/>
      <c r="AG92" s="148" t="s">
        <v>146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5">
        <v>82</v>
      </c>
      <c r="B93" s="176" t="s">
        <v>581</v>
      </c>
      <c r="C93" s="186" t="s">
        <v>582</v>
      </c>
      <c r="D93" s="177" t="s">
        <v>198</v>
      </c>
      <c r="E93" s="178">
        <v>1</v>
      </c>
      <c r="F93" s="179"/>
      <c r="G93" s="180">
        <f t="shared" si="14"/>
        <v>0</v>
      </c>
      <c r="H93" s="179"/>
      <c r="I93" s="180">
        <f t="shared" si="15"/>
        <v>0</v>
      </c>
      <c r="J93" s="179"/>
      <c r="K93" s="180">
        <f t="shared" si="16"/>
        <v>0</v>
      </c>
      <c r="L93" s="180">
        <v>15</v>
      </c>
      <c r="M93" s="180">
        <f t="shared" si="17"/>
        <v>0</v>
      </c>
      <c r="N93" s="180">
        <v>0</v>
      </c>
      <c r="O93" s="180">
        <f t="shared" si="18"/>
        <v>0</v>
      </c>
      <c r="P93" s="180">
        <v>0</v>
      </c>
      <c r="Q93" s="180">
        <f t="shared" si="19"/>
        <v>0</v>
      </c>
      <c r="R93" s="180"/>
      <c r="S93" s="180" t="s">
        <v>144</v>
      </c>
      <c r="T93" s="181" t="s">
        <v>145</v>
      </c>
      <c r="U93" s="157">
        <v>0</v>
      </c>
      <c r="V93" s="157">
        <f t="shared" si="20"/>
        <v>0</v>
      </c>
      <c r="W93" s="157"/>
      <c r="X93" s="148"/>
      <c r="Y93" s="148"/>
      <c r="Z93" s="148"/>
      <c r="AA93" s="148"/>
      <c r="AB93" s="148"/>
      <c r="AC93" s="148"/>
      <c r="AD93" s="148"/>
      <c r="AE93" s="148"/>
      <c r="AF93" s="148"/>
      <c r="AG93" s="148" t="s">
        <v>146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5">
        <v>83</v>
      </c>
      <c r="B94" s="176" t="s">
        <v>583</v>
      </c>
      <c r="C94" s="186" t="s">
        <v>562</v>
      </c>
      <c r="D94" s="177" t="s">
        <v>198</v>
      </c>
      <c r="E94" s="178">
        <v>3</v>
      </c>
      <c r="F94" s="179"/>
      <c r="G94" s="180">
        <f t="shared" si="14"/>
        <v>0</v>
      </c>
      <c r="H94" s="179"/>
      <c r="I94" s="180">
        <f t="shared" si="15"/>
        <v>0</v>
      </c>
      <c r="J94" s="179"/>
      <c r="K94" s="180">
        <f t="shared" si="16"/>
        <v>0</v>
      </c>
      <c r="L94" s="180">
        <v>15</v>
      </c>
      <c r="M94" s="180">
        <f t="shared" si="17"/>
        <v>0</v>
      </c>
      <c r="N94" s="180">
        <v>0</v>
      </c>
      <c r="O94" s="180">
        <f t="shared" si="18"/>
        <v>0</v>
      </c>
      <c r="P94" s="180">
        <v>0</v>
      </c>
      <c r="Q94" s="180">
        <f t="shared" si="19"/>
        <v>0</v>
      </c>
      <c r="R94" s="180"/>
      <c r="S94" s="180" t="s">
        <v>144</v>
      </c>
      <c r="T94" s="181" t="s">
        <v>145</v>
      </c>
      <c r="U94" s="157">
        <v>0</v>
      </c>
      <c r="V94" s="157">
        <f t="shared" si="20"/>
        <v>0</v>
      </c>
      <c r="W94" s="157"/>
      <c r="X94" s="148"/>
      <c r="Y94" s="148"/>
      <c r="Z94" s="148"/>
      <c r="AA94" s="148"/>
      <c r="AB94" s="148"/>
      <c r="AC94" s="148"/>
      <c r="AD94" s="148"/>
      <c r="AE94" s="148"/>
      <c r="AF94" s="148"/>
      <c r="AG94" s="148" t="s">
        <v>146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x14ac:dyDescent="0.2">
      <c r="A95" s="161" t="s">
        <v>139</v>
      </c>
      <c r="B95" s="162" t="s">
        <v>107</v>
      </c>
      <c r="C95" s="183" t="s">
        <v>108</v>
      </c>
      <c r="D95" s="163"/>
      <c r="E95" s="164"/>
      <c r="F95" s="165"/>
      <c r="G95" s="165">
        <f>SUMIF(AG96:AG100,"&lt;&gt;NOR",G96:G100)</f>
        <v>0</v>
      </c>
      <c r="H95" s="165"/>
      <c r="I95" s="165">
        <f>SUM(I96:I100)</f>
        <v>0</v>
      </c>
      <c r="J95" s="165"/>
      <c r="K95" s="165">
        <f>SUM(K96:K100)</f>
        <v>0</v>
      </c>
      <c r="L95" s="165"/>
      <c r="M95" s="165">
        <f>SUM(M96:M100)</f>
        <v>0</v>
      </c>
      <c r="N95" s="165"/>
      <c r="O95" s="165">
        <f>SUM(O96:O100)</f>
        <v>0</v>
      </c>
      <c r="P95" s="165"/>
      <c r="Q95" s="165">
        <f>SUM(Q96:Q100)</f>
        <v>0</v>
      </c>
      <c r="R95" s="165"/>
      <c r="S95" s="165"/>
      <c r="T95" s="166"/>
      <c r="U95" s="160"/>
      <c r="V95" s="160">
        <f>SUM(V96:V100)</f>
        <v>0</v>
      </c>
      <c r="W95" s="160"/>
      <c r="AG95" t="s">
        <v>140</v>
      </c>
    </row>
    <row r="96" spans="1:60" outlineLevel="1" x14ac:dyDescent="0.2">
      <c r="A96" s="175">
        <v>84</v>
      </c>
      <c r="B96" s="176" t="s">
        <v>584</v>
      </c>
      <c r="C96" s="186" t="s">
        <v>585</v>
      </c>
      <c r="D96" s="177" t="s">
        <v>586</v>
      </c>
      <c r="E96" s="178">
        <v>10</v>
      </c>
      <c r="F96" s="179"/>
      <c r="G96" s="180">
        <f>ROUND(E96*F96,2)</f>
        <v>0</v>
      </c>
      <c r="H96" s="179"/>
      <c r="I96" s="180">
        <f>ROUND(E96*H96,2)</f>
        <v>0</v>
      </c>
      <c r="J96" s="179"/>
      <c r="K96" s="180">
        <f>ROUND(E96*J96,2)</f>
        <v>0</v>
      </c>
      <c r="L96" s="180">
        <v>15</v>
      </c>
      <c r="M96" s="180">
        <f>G96*(1+L96/100)</f>
        <v>0</v>
      </c>
      <c r="N96" s="180">
        <v>0</v>
      </c>
      <c r="O96" s="180">
        <f>ROUND(E96*N96,2)</f>
        <v>0</v>
      </c>
      <c r="P96" s="180">
        <v>0</v>
      </c>
      <c r="Q96" s="180">
        <f>ROUND(E96*P96,2)</f>
        <v>0</v>
      </c>
      <c r="R96" s="180"/>
      <c r="S96" s="180" t="s">
        <v>144</v>
      </c>
      <c r="T96" s="181" t="s">
        <v>145</v>
      </c>
      <c r="U96" s="157">
        <v>0</v>
      </c>
      <c r="V96" s="157">
        <f>ROUND(E96*U96,2)</f>
        <v>0</v>
      </c>
      <c r="W96" s="157"/>
      <c r="X96" s="148"/>
      <c r="Y96" s="148"/>
      <c r="Z96" s="148"/>
      <c r="AA96" s="148"/>
      <c r="AB96" s="148"/>
      <c r="AC96" s="148"/>
      <c r="AD96" s="148"/>
      <c r="AE96" s="148"/>
      <c r="AF96" s="148"/>
      <c r="AG96" s="148" t="s">
        <v>146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5">
        <v>85</v>
      </c>
      <c r="B97" s="176" t="s">
        <v>587</v>
      </c>
      <c r="C97" s="186" t="s">
        <v>588</v>
      </c>
      <c r="D97" s="177" t="s">
        <v>0</v>
      </c>
      <c r="E97" s="178">
        <v>3</v>
      </c>
      <c r="F97" s="179"/>
      <c r="G97" s="180">
        <f>ROUND(E97*F97,2)</f>
        <v>0</v>
      </c>
      <c r="H97" s="179"/>
      <c r="I97" s="180">
        <f>ROUND(E97*H97,2)</f>
        <v>0</v>
      </c>
      <c r="J97" s="179"/>
      <c r="K97" s="180">
        <f>ROUND(E97*J97,2)</f>
        <v>0</v>
      </c>
      <c r="L97" s="180">
        <v>15</v>
      </c>
      <c r="M97" s="180">
        <f>G97*(1+L97/100)</f>
        <v>0</v>
      </c>
      <c r="N97" s="180">
        <v>0</v>
      </c>
      <c r="O97" s="180">
        <f>ROUND(E97*N97,2)</f>
        <v>0</v>
      </c>
      <c r="P97" s="180">
        <v>0</v>
      </c>
      <c r="Q97" s="180">
        <f>ROUND(E97*P97,2)</f>
        <v>0</v>
      </c>
      <c r="R97" s="180"/>
      <c r="S97" s="180" t="s">
        <v>144</v>
      </c>
      <c r="T97" s="181" t="s">
        <v>145</v>
      </c>
      <c r="U97" s="157">
        <v>0</v>
      </c>
      <c r="V97" s="157">
        <f>ROUND(E97*U97,2)</f>
        <v>0</v>
      </c>
      <c r="W97" s="157"/>
      <c r="X97" s="148"/>
      <c r="Y97" s="148"/>
      <c r="Z97" s="148"/>
      <c r="AA97" s="148"/>
      <c r="AB97" s="148"/>
      <c r="AC97" s="148"/>
      <c r="AD97" s="148"/>
      <c r="AE97" s="148"/>
      <c r="AF97" s="148"/>
      <c r="AG97" s="148" t="s">
        <v>146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5">
        <v>86</v>
      </c>
      <c r="B98" s="176" t="s">
        <v>589</v>
      </c>
      <c r="C98" s="186" t="s">
        <v>590</v>
      </c>
      <c r="D98" s="177" t="s">
        <v>0</v>
      </c>
      <c r="E98" s="178">
        <v>5</v>
      </c>
      <c r="F98" s="179"/>
      <c r="G98" s="180">
        <f>ROUND(E98*F98,2)</f>
        <v>0</v>
      </c>
      <c r="H98" s="179"/>
      <c r="I98" s="180">
        <f>ROUND(E98*H98,2)</f>
        <v>0</v>
      </c>
      <c r="J98" s="179"/>
      <c r="K98" s="180">
        <f>ROUND(E98*J98,2)</f>
        <v>0</v>
      </c>
      <c r="L98" s="180">
        <v>15</v>
      </c>
      <c r="M98" s="180">
        <f>G98*(1+L98/100)</f>
        <v>0</v>
      </c>
      <c r="N98" s="180">
        <v>0</v>
      </c>
      <c r="O98" s="180">
        <f>ROUND(E98*N98,2)</f>
        <v>0</v>
      </c>
      <c r="P98" s="180">
        <v>0</v>
      </c>
      <c r="Q98" s="180">
        <f>ROUND(E98*P98,2)</f>
        <v>0</v>
      </c>
      <c r="R98" s="180"/>
      <c r="S98" s="180" t="s">
        <v>144</v>
      </c>
      <c r="T98" s="181" t="s">
        <v>145</v>
      </c>
      <c r="U98" s="157">
        <v>0</v>
      </c>
      <c r="V98" s="157">
        <f>ROUND(E98*U98,2)</f>
        <v>0</v>
      </c>
      <c r="W98" s="157"/>
      <c r="X98" s="148"/>
      <c r="Y98" s="148"/>
      <c r="Z98" s="148"/>
      <c r="AA98" s="148"/>
      <c r="AB98" s="148"/>
      <c r="AC98" s="148"/>
      <c r="AD98" s="148"/>
      <c r="AE98" s="148"/>
      <c r="AF98" s="148"/>
      <c r="AG98" s="148" t="s">
        <v>146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5">
        <v>87</v>
      </c>
      <c r="B99" s="176" t="s">
        <v>591</v>
      </c>
      <c r="C99" s="186" t="s">
        <v>592</v>
      </c>
      <c r="D99" s="177" t="s">
        <v>0</v>
      </c>
      <c r="E99" s="178">
        <v>6</v>
      </c>
      <c r="F99" s="179"/>
      <c r="G99" s="180">
        <f>ROUND(E99*F99,2)</f>
        <v>0</v>
      </c>
      <c r="H99" s="179"/>
      <c r="I99" s="180">
        <f>ROUND(E99*H99,2)</f>
        <v>0</v>
      </c>
      <c r="J99" s="179"/>
      <c r="K99" s="180">
        <f>ROUND(E99*J99,2)</f>
        <v>0</v>
      </c>
      <c r="L99" s="180">
        <v>15</v>
      </c>
      <c r="M99" s="180">
        <f>G99*(1+L99/100)</f>
        <v>0</v>
      </c>
      <c r="N99" s="180">
        <v>0</v>
      </c>
      <c r="O99" s="180">
        <f>ROUND(E99*N99,2)</f>
        <v>0</v>
      </c>
      <c r="P99" s="180">
        <v>0</v>
      </c>
      <c r="Q99" s="180">
        <f>ROUND(E99*P99,2)</f>
        <v>0</v>
      </c>
      <c r="R99" s="180"/>
      <c r="S99" s="180" t="s">
        <v>144</v>
      </c>
      <c r="T99" s="181" t="s">
        <v>145</v>
      </c>
      <c r="U99" s="157">
        <v>0</v>
      </c>
      <c r="V99" s="157">
        <f>ROUND(E99*U99,2)</f>
        <v>0</v>
      </c>
      <c r="W99" s="157"/>
      <c r="X99" s="148"/>
      <c r="Y99" s="148"/>
      <c r="Z99" s="148"/>
      <c r="AA99" s="148"/>
      <c r="AB99" s="148"/>
      <c r="AC99" s="148"/>
      <c r="AD99" s="148"/>
      <c r="AE99" s="148"/>
      <c r="AF99" s="148"/>
      <c r="AG99" s="148" t="s">
        <v>146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5">
        <v>88</v>
      </c>
      <c r="B100" s="176" t="s">
        <v>593</v>
      </c>
      <c r="C100" s="186" t="s">
        <v>594</v>
      </c>
      <c r="D100" s="177" t="s">
        <v>595</v>
      </c>
      <c r="E100" s="178">
        <v>1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15</v>
      </c>
      <c r="M100" s="180">
        <f>G100*(1+L100/100)</f>
        <v>0</v>
      </c>
      <c r="N100" s="180">
        <v>0</v>
      </c>
      <c r="O100" s="180">
        <f>ROUND(E100*N100,2)</f>
        <v>0</v>
      </c>
      <c r="P100" s="180">
        <v>0</v>
      </c>
      <c r="Q100" s="180">
        <f>ROUND(E100*P100,2)</f>
        <v>0</v>
      </c>
      <c r="R100" s="180"/>
      <c r="S100" s="180" t="s">
        <v>144</v>
      </c>
      <c r="T100" s="181" t="s">
        <v>145</v>
      </c>
      <c r="U100" s="157">
        <v>0</v>
      </c>
      <c r="V100" s="157">
        <f>ROUND(E100*U100,2)</f>
        <v>0</v>
      </c>
      <c r="W100" s="157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146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x14ac:dyDescent="0.2">
      <c r="A101" s="161" t="s">
        <v>139</v>
      </c>
      <c r="B101" s="162" t="s">
        <v>99</v>
      </c>
      <c r="C101" s="183" t="s">
        <v>100</v>
      </c>
      <c r="D101" s="163"/>
      <c r="E101" s="164"/>
      <c r="F101" s="165"/>
      <c r="G101" s="165">
        <f>SUMIF(AG102:AG102,"&lt;&gt;NOR",G102:G102)</f>
        <v>0</v>
      </c>
      <c r="H101" s="165"/>
      <c r="I101" s="165">
        <f>SUM(I102:I102)</f>
        <v>0</v>
      </c>
      <c r="J101" s="165"/>
      <c r="K101" s="165">
        <f>SUM(K102:K102)</f>
        <v>0</v>
      </c>
      <c r="L101" s="165"/>
      <c r="M101" s="165">
        <f>SUM(M102:M102)</f>
        <v>0</v>
      </c>
      <c r="N101" s="165"/>
      <c r="O101" s="165">
        <f>SUM(O102:O102)</f>
        <v>0</v>
      </c>
      <c r="P101" s="165"/>
      <c r="Q101" s="165">
        <f>SUM(Q102:Q102)</f>
        <v>0</v>
      </c>
      <c r="R101" s="165"/>
      <c r="S101" s="165"/>
      <c r="T101" s="166"/>
      <c r="U101" s="160"/>
      <c r="V101" s="160">
        <f>SUM(V102:V102)</f>
        <v>0</v>
      </c>
      <c r="W101" s="160"/>
      <c r="AG101" t="s">
        <v>140</v>
      </c>
    </row>
    <row r="102" spans="1:60" outlineLevel="1" x14ac:dyDescent="0.2">
      <c r="A102" s="175">
        <v>89</v>
      </c>
      <c r="B102" s="176" t="s">
        <v>596</v>
      </c>
      <c r="C102" s="186" t="s">
        <v>597</v>
      </c>
      <c r="D102" s="177" t="s">
        <v>198</v>
      </c>
      <c r="E102" s="178">
        <v>6</v>
      </c>
      <c r="F102" s="179"/>
      <c r="G102" s="180">
        <f>ROUND(E102*F102,2)</f>
        <v>0</v>
      </c>
      <c r="H102" s="179"/>
      <c r="I102" s="180">
        <f>ROUND(E102*H102,2)</f>
        <v>0</v>
      </c>
      <c r="J102" s="179"/>
      <c r="K102" s="180">
        <f>ROUND(E102*J102,2)</f>
        <v>0</v>
      </c>
      <c r="L102" s="180">
        <v>15</v>
      </c>
      <c r="M102" s="180">
        <f>G102*(1+L102/100)</f>
        <v>0</v>
      </c>
      <c r="N102" s="180">
        <v>0</v>
      </c>
      <c r="O102" s="180">
        <f>ROUND(E102*N102,2)</f>
        <v>0</v>
      </c>
      <c r="P102" s="180">
        <v>0</v>
      </c>
      <c r="Q102" s="180">
        <f>ROUND(E102*P102,2)</f>
        <v>0</v>
      </c>
      <c r="R102" s="180"/>
      <c r="S102" s="180" t="s">
        <v>144</v>
      </c>
      <c r="T102" s="181" t="s">
        <v>145</v>
      </c>
      <c r="U102" s="157">
        <v>0</v>
      </c>
      <c r="V102" s="157">
        <f>ROUND(E102*U102,2)</f>
        <v>0</v>
      </c>
      <c r="W102" s="157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441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x14ac:dyDescent="0.2">
      <c r="A103" s="161" t="s">
        <v>139</v>
      </c>
      <c r="B103" s="162" t="s">
        <v>101</v>
      </c>
      <c r="C103" s="183" t="s">
        <v>102</v>
      </c>
      <c r="D103" s="163"/>
      <c r="E103" s="164"/>
      <c r="F103" s="165"/>
      <c r="G103" s="165">
        <f>SUMIF(AG104:AG104,"&lt;&gt;NOR",G104:G104)</f>
        <v>0</v>
      </c>
      <c r="H103" s="165"/>
      <c r="I103" s="165">
        <f>SUM(I104:I104)</f>
        <v>0</v>
      </c>
      <c r="J103" s="165"/>
      <c r="K103" s="165">
        <f>SUM(K104:K104)</f>
        <v>0</v>
      </c>
      <c r="L103" s="165"/>
      <c r="M103" s="165">
        <f>SUM(M104:M104)</f>
        <v>0</v>
      </c>
      <c r="N103" s="165"/>
      <c r="O103" s="165">
        <f>SUM(O104:O104)</f>
        <v>0</v>
      </c>
      <c r="P103" s="165"/>
      <c r="Q103" s="165">
        <f>SUM(Q104:Q104)</f>
        <v>0</v>
      </c>
      <c r="R103" s="165"/>
      <c r="S103" s="165"/>
      <c r="T103" s="166"/>
      <c r="U103" s="160"/>
      <c r="V103" s="160">
        <f>SUM(V104:V104)</f>
        <v>0</v>
      </c>
      <c r="W103" s="160"/>
      <c r="AG103" t="s">
        <v>140</v>
      </c>
    </row>
    <row r="104" spans="1:60" outlineLevel="1" x14ac:dyDescent="0.2">
      <c r="A104" s="167">
        <v>90</v>
      </c>
      <c r="B104" s="168" t="s">
        <v>598</v>
      </c>
      <c r="C104" s="184" t="s">
        <v>597</v>
      </c>
      <c r="D104" s="169" t="s">
        <v>198</v>
      </c>
      <c r="E104" s="170">
        <v>6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15</v>
      </c>
      <c r="M104" s="172">
        <f>G104*(1+L104/100)</f>
        <v>0</v>
      </c>
      <c r="N104" s="172">
        <v>0</v>
      </c>
      <c r="O104" s="172">
        <f>ROUND(E104*N104,2)</f>
        <v>0</v>
      </c>
      <c r="P104" s="172">
        <v>0</v>
      </c>
      <c r="Q104" s="172">
        <f>ROUND(E104*P104,2)</f>
        <v>0</v>
      </c>
      <c r="R104" s="172"/>
      <c r="S104" s="172" t="s">
        <v>144</v>
      </c>
      <c r="T104" s="173" t="s">
        <v>145</v>
      </c>
      <c r="U104" s="157">
        <v>0</v>
      </c>
      <c r="V104" s="157">
        <f>ROUND(E104*U104,2)</f>
        <v>0</v>
      </c>
      <c r="W104" s="157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441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x14ac:dyDescent="0.2">
      <c r="A105" s="5"/>
      <c r="B105" s="6"/>
      <c r="C105" s="187"/>
      <c r="D105" s="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AE105">
        <v>15</v>
      </c>
      <c r="AF105">
        <v>21</v>
      </c>
    </row>
    <row r="106" spans="1:60" x14ac:dyDescent="0.2">
      <c r="A106" s="151"/>
      <c r="B106" s="152" t="s">
        <v>29</v>
      </c>
      <c r="C106" s="188"/>
      <c r="D106" s="153"/>
      <c r="E106" s="154"/>
      <c r="F106" s="154"/>
      <c r="G106" s="182">
        <f>G8+G41+G78+G83+G95+G101+G103</f>
        <v>0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AE106">
        <f>SUMIF(L7:L104,AE105,G7:G104)</f>
        <v>0</v>
      </c>
      <c r="AF106">
        <f>SUMIF(L7:L104,AF105,G7:G104)</f>
        <v>0</v>
      </c>
      <c r="AG106" t="s">
        <v>449</v>
      </c>
    </row>
    <row r="107" spans="1:60" x14ac:dyDescent="0.2">
      <c r="C107" s="189"/>
      <c r="D107" s="139"/>
      <c r="AG107" t="s">
        <v>450</v>
      </c>
    </row>
    <row r="108" spans="1:60" x14ac:dyDescent="0.2">
      <c r="D108" s="139"/>
    </row>
    <row r="109" spans="1:60" x14ac:dyDescent="0.2">
      <c r="D109" s="139"/>
    </row>
    <row r="110" spans="1:60" x14ac:dyDescent="0.2">
      <c r="D110" s="139"/>
    </row>
    <row r="111" spans="1:60" x14ac:dyDescent="0.2">
      <c r="D111" s="139"/>
    </row>
    <row r="112" spans="1:60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8879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A15" sqref="AA15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2" max="12" width="0.28515625" customWidth="1"/>
    <col min="13" max="17" width="9.140625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2" t="s">
        <v>114</v>
      </c>
      <c r="B1" s="242"/>
      <c r="C1" s="242"/>
      <c r="D1" s="242"/>
      <c r="E1" s="242"/>
      <c r="F1" s="242"/>
      <c r="G1" s="242"/>
      <c r="AG1" t="s">
        <v>115</v>
      </c>
    </row>
    <row r="2" spans="1:60" ht="24.95" customHeight="1" x14ac:dyDescent="0.2">
      <c r="A2" s="140" t="s">
        <v>7</v>
      </c>
      <c r="B2" s="75" t="s">
        <v>43</v>
      </c>
      <c r="C2" s="243" t="s">
        <v>44</v>
      </c>
      <c r="D2" s="244"/>
      <c r="E2" s="244"/>
      <c r="F2" s="244"/>
      <c r="G2" s="245"/>
      <c r="AG2" t="s">
        <v>116</v>
      </c>
    </row>
    <row r="3" spans="1:60" ht="24.95" customHeight="1" x14ac:dyDescent="0.2">
      <c r="A3" s="140" t="s">
        <v>8</v>
      </c>
      <c r="B3" s="75" t="s">
        <v>46</v>
      </c>
      <c r="C3" s="243" t="s">
        <v>47</v>
      </c>
      <c r="D3" s="244"/>
      <c r="E3" s="244"/>
      <c r="F3" s="244"/>
      <c r="G3" s="245"/>
      <c r="AC3" s="87" t="s">
        <v>116</v>
      </c>
      <c r="AG3" t="s">
        <v>117</v>
      </c>
    </row>
    <row r="4" spans="1:60" ht="24.95" customHeight="1" x14ac:dyDescent="0.2">
      <c r="A4" s="141" t="s">
        <v>9</v>
      </c>
      <c r="B4" s="142" t="s">
        <v>51</v>
      </c>
      <c r="C4" s="246" t="s">
        <v>52</v>
      </c>
      <c r="D4" s="247"/>
      <c r="E4" s="247"/>
      <c r="F4" s="247"/>
      <c r="G4" s="248"/>
      <c r="AG4" t="s">
        <v>118</v>
      </c>
    </row>
    <row r="5" spans="1:60" x14ac:dyDescent="0.2">
      <c r="D5" s="139"/>
    </row>
    <row r="6" spans="1:60" ht="38.25" x14ac:dyDescent="0.2">
      <c r="A6" s="144" t="s">
        <v>119</v>
      </c>
      <c r="B6" s="146" t="s">
        <v>120</v>
      </c>
      <c r="C6" s="146" t="s">
        <v>121</v>
      </c>
      <c r="D6" s="145" t="s">
        <v>122</v>
      </c>
      <c r="E6" s="144" t="s">
        <v>123</v>
      </c>
      <c r="F6" s="143" t="s">
        <v>124</v>
      </c>
      <c r="G6" s="144" t="s">
        <v>29</v>
      </c>
      <c r="H6" s="147" t="s">
        <v>30</v>
      </c>
      <c r="I6" s="147" t="s">
        <v>125</v>
      </c>
      <c r="J6" s="147" t="s">
        <v>31</v>
      </c>
      <c r="K6" s="147" t="s">
        <v>126</v>
      </c>
      <c r="L6" s="147" t="s">
        <v>127</v>
      </c>
      <c r="M6" s="147" t="s">
        <v>128</v>
      </c>
      <c r="N6" s="147" t="s">
        <v>129</v>
      </c>
      <c r="O6" s="147" t="s">
        <v>130</v>
      </c>
      <c r="P6" s="147" t="s">
        <v>131</v>
      </c>
      <c r="Q6" s="147" t="s">
        <v>132</v>
      </c>
      <c r="R6" s="147" t="s">
        <v>133</v>
      </c>
      <c r="S6" s="147" t="s">
        <v>134</v>
      </c>
      <c r="T6" s="147" t="s">
        <v>135</v>
      </c>
      <c r="U6" s="147" t="s">
        <v>136</v>
      </c>
      <c r="V6" s="147" t="s">
        <v>137</v>
      </c>
      <c r="W6" s="147" t="s">
        <v>138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60" x14ac:dyDescent="0.2">
      <c r="A8" s="161" t="s">
        <v>139</v>
      </c>
      <c r="B8" s="162" t="s">
        <v>83</v>
      </c>
      <c r="C8" s="183" t="s">
        <v>84</v>
      </c>
      <c r="D8" s="163"/>
      <c r="E8" s="164"/>
      <c r="F8" s="165"/>
      <c r="G8" s="165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5"/>
      <c r="O8" s="165">
        <f>SUM(O9:O21)</f>
        <v>0</v>
      </c>
      <c r="P8" s="165"/>
      <c r="Q8" s="165">
        <f>SUM(Q9:Q21)</f>
        <v>0</v>
      </c>
      <c r="R8" s="165"/>
      <c r="S8" s="165"/>
      <c r="T8" s="166"/>
      <c r="U8" s="160"/>
      <c r="V8" s="160">
        <f>SUM(V9:V21)</f>
        <v>0</v>
      </c>
      <c r="W8" s="160"/>
      <c r="AG8" t="s">
        <v>140</v>
      </c>
    </row>
    <row r="9" spans="1:60" outlineLevel="1" x14ac:dyDescent="0.2">
      <c r="A9" s="175">
        <v>1</v>
      </c>
      <c r="B9" s="176" t="s">
        <v>599</v>
      </c>
      <c r="C9" s="186" t="s">
        <v>600</v>
      </c>
      <c r="D9" s="177" t="s">
        <v>198</v>
      </c>
      <c r="E9" s="178">
        <v>2</v>
      </c>
      <c r="F9" s="179"/>
      <c r="G9" s="180">
        <f t="shared" ref="G9:G21" si="0">ROUND(E9*F9,2)</f>
        <v>0</v>
      </c>
      <c r="H9" s="179"/>
      <c r="I9" s="180">
        <f t="shared" ref="I9:I21" si="1">ROUND(E9*H9,2)</f>
        <v>0</v>
      </c>
      <c r="J9" s="179"/>
      <c r="K9" s="180">
        <f t="shared" ref="K9:K21" si="2">ROUND(E9*J9,2)</f>
        <v>0</v>
      </c>
      <c r="L9" s="180">
        <v>15</v>
      </c>
      <c r="M9" s="180">
        <f t="shared" ref="M9:M21" si="3">G9*(1+L9/100)</f>
        <v>0</v>
      </c>
      <c r="N9" s="180">
        <v>0</v>
      </c>
      <c r="O9" s="180">
        <f t="shared" ref="O9:O21" si="4">ROUND(E9*N9,2)</f>
        <v>0</v>
      </c>
      <c r="P9" s="180">
        <v>0</v>
      </c>
      <c r="Q9" s="180">
        <f t="shared" ref="Q9:Q21" si="5">ROUND(E9*P9,2)</f>
        <v>0</v>
      </c>
      <c r="R9" s="180"/>
      <c r="S9" s="180" t="s">
        <v>144</v>
      </c>
      <c r="T9" s="181" t="s">
        <v>145</v>
      </c>
      <c r="U9" s="157">
        <v>0</v>
      </c>
      <c r="V9" s="157">
        <f t="shared" ref="V9:V21" si="6">ROUND(E9*U9,2)</f>
        <v>0</v>
      </c>
      <c r="W9" s="157"/>
      <c r="X9" s="148"/>
      <c r="Y9" s="148"/>
      <c r="Z9" s="148"/>
      <c r="AA9" s="148"/>
      <c r="AB9" s="148"/>
      <c r="AC9" s="148"/>
      <c r="AD9" s="148"/>
      <c r="AE9" s="148"/>
      <c r="AF9" s="148"/>
      <c r="AG9" s="148" t="s">
        <v>601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5">
        <v>2</v>
      </c>
      <c r="B10" s="176" t="s">
        <v>602</v>
      </c>
      <c r="C10" s="186" t="s">
        <v>603</v>
      </c>
      <c r="D10" s="177" t="s">
        <v>198</v>
      </c>
      <c r="E10" s="178">
        <v>2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15</v>
      </c>
      <c r="M10" s="180">
        <f t="shared" si="3"/>
        <v>0</v>
      </c>
      <c r="N10" s="180">
        <v>0</v>
      </c>
      <c r="O10" s="180">
        <f t="shared" si="4"/>
        <v>0</v>
      </c>
      <c r="P10" s="180">
        <v>0</v>
      </c>
      <c r="Q10" s="180">
        <f t="shared" si="5"/>
        <v>0</v>
      </c>
      <c r="R10" s="180"/>
      <c r="S10" s="180" t="s">
        <v>144</v>
      </c>
      <c r="T10" s="181" t="s">
        <v>145</v>
      </c>
      <c r="U10" s="157">
        <v>0</v>
      </c>
      <c r="V10" s="157">
        <f t="shared" si="6"/>
        <v>0</v>
      </c>
      <c r="W10" s="157"/>
      <c r="X10" s="148"/>
      <c r="Y10" s="148"/>
      <c r="Z10" s="148"/>
      <c r="AA10" s="148"/>
      <c r="AB10" s="148"/>
      <c r="AC10" s="148"/>
      <c r="AD10" s="148"/>
      <c r="AE10" s="148"/>
      <c r="AF10" s="148"/>
      <c r="AG10" s="148" t="s">
        <v>604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5">
        <v>3</v>
      </c>
      <c r="B11" s="176" t="s">
        <v>605</v>
      </c>
      <c r="C11" s="186" t="s">
        <v>606</v>
      </c>
      <c r="D11" s="177" t="s">
        <v>198</v>
      </c>
      <c r="E11" s="178">
        <v>1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15</v>
      </c>
      <c r="M11" s="180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0"/>
      <c r="S11" s="180" t="s">
        <v>144</v>
      </c>
      <c r="T11" s="181" t="s">
        <v>145</v>
      </c>
      <c r="U11" s="157">
        <v>0</v>
      </c>
      <c r="V11" s="157">
        <f t="shared" si="6"/>
        <v>0</v>
      </c>
      <c r="W11" s="157"/>
      <c r="X11" s="148"/>
      <c r="Y11" s="148"/>
      <c r="Z11" s="148"/>
      <c r="AA11" s="148"/>
      <c r="AB11" s="148"/>
      <c r="AC11" s="148"/>
      <c r="AD11" s="148"/>
      <c r="AE11" s="148"/>
      <c r="AF11" s="148"/>
      <c r="AG11" s="148" t="s">
        <v>601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5">
        <v>4</v>
      </c>
      <c r="B12" s="176" t="s">
        <v>607</v>
      </c>
      <c r="C12" s="186" t="s">
        <v>608</v>
      </c>
      <c r="D12" s="177" t="s">
        <v>198</v>
      </c>
      <c r="E12" s="178">
        <v>1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15</v>
      </c>
      <c r="M12" s="180">
        <f t="shared" si="3"/>
        <v>0</v>
      </c>
      <c r="N12" s="180">
        <v>0</v>
      </c>
      <c r="O12" s="180">
        <f t="shared" si="4"/>
        <v>0</v>
      </c>
      <c r="P12" s="180">
        <v>0</v>
      </c>
      <c r="Q12" s="180">
        <f t="shared" si="5"/>
        <v>0</v>
      </c>
      <c r="R12" s="180"/>
      <c r="S12" s="180" t="s">
        <v>144</v>
      </c>
      <c r="T12" s="181" t="s">
        <v>145</v>
      </c>
      <c r="U12" s="157">
        <v>0</v>
      </c>
      <c r="V12" s="157">
        <f t="shared" si="6"/>
        <v>0</v>
      </c>
      <c r="W12" s="157"/>
      <c r="X12" s="148"/>
      <c r="Y12" s="148"/>
      <c r="Z12" s="148"/>
      <c r="AA12" s="148"/>
      <c r="AB12" s="148"/>
      <c r="AC12" s="148"/>
      <c r="AD12" s="148"/>
      <c r="AE12" s="148"/>
      <c r="AF12" s="148"/>
      <c r="AG12" s="148" t="s">
        <v>604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5">
        <v>5</v>
      </c>
      <c r="B13" s="176" t="s">
        <v>609</v>
      </c>
      <c r="C13" s="186" t="s">
        <v>610</v>
      </c>
      <c r="D13" s="177" t="s">
        <v>198</v>
      </c>
      <c r="E13" s="178">
        <v>4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15</v>
      </c>
      <c r="M13" s="180">
        <f t="shared" si="3"/>
        <v>0</v>
      </c>
      <c r="N13" s="180">
        <v>0</v>
      </c>
      <c r="O13" s="180">
        <f t="shared" si="4"/>
        <v>0</v>
      </c>
      <c r="P13" s="180">
        <v>0</v>
      </c>
      <c r="Q13" s="180">
        <f t="shared" si="5"/>
        <v>0</v>
      </c>
      <c r="R13" s="180"/>
      <c r="S13" s="180" t="s">
        <v>144</v>
      </c>
      <c r="T13" s="181" t="s">
        <v>145</v>
      </c>
      <c r="U13" s="157">
        <v>0</v>
      </c>
      <c r="V13" s="157">
        <f t="shared" si="6"/>
        <v>0</v>
      </c>
      <c r="W13" s="157"/>
      <c r="X13" s="148"/>
      <c r="Y13" s="148"/>
      <c r="Z13" s="148"/>
      <c r="AA13" s="148"/>
      <c r="AB13" s="148"/>
      <c r="AC13" s="148"/>
      <c r="AD13" s="148"/>
      <c r="AE13" s="148"/>
      <c r="AF13" s="148"/>
      <c r="AG13" s="148" t="s">
        <v>601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5">
        <v>6</v>
      </c>
      <c r="B14" s="176" t="s">
        <v>611</v>
      </c>
      <c r="C14" s="186" t="s">
        <v>612</v>
      </c>
      <c r="D14" s="177" t="s">
        <v>198</v>
      </c>
      <c r="E14" s="178">
        <v>1</v>
      </c>
      <c r="F14" s="179"/>
      <c r="G14" s="180">
        <f t="shared" si="0"/>
        <v>0</v>
      </c>
      <c r="H14" s="179"/>
      <c r="I14" s="180">
        <f t="shared" si="1"/>
        <v>0</v>
      </c>
      <c r="J14" s="179"/>
      <c r="K14" s="180">
        <f t="shared" si="2"/>
        <v>0</v>
      </c>
      <c r="L14" s="180">
        <v>15</v>
      </c>
      <c r="M14" s="180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0"/>
      <c r="S14" s="180" t="s">
        <v>144</v>
      </c>
      <c r="T14" s="181" t="s">
        <v>145</v>
      </c>
      <c r="U14" s="157">
        <v>0</v>
      </c>
      <c r="V14" s="157">
        <f t="shared" si="6"/>
        <v>0</v>
      </c>
      <c r="W14" s="157"/>
      <c r="X14" s="148"/>
      <c r="Y14" s="148"/>
      <c r="Z14" s="148"/>
      <c r="AA14" s="148"/>
      <c r="AB14" s="148"/>
      <c r="AC14" s="148"/>
      <c r="AD14" s="148"/>
      <c r="AE14" s="148"/>
      <c r="AF14" s="148"/>
      <c r="AG14" s="148" t="s">
        <v>601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5">
        <v>7</v>
      </c>
      <c r="B15" s="176" t="s">
        <v>613</v>
      </c>
      <c r="C15" s="186" t="s">
        <v>614</v>
      </c>
      <c r="D15" s="177" t="s">
        <v>198</v>
      </c>
      <c r="E15" s="178">
        <v>3</v>
      </c>
      <c r="F15" s="179"/>
      <c r="G15" s="180">
        <f t="shared" si="0"/>
        <v>0</v>
      </c>
      <c r="H15" s="179"/>
      <c r="I15" s="180">
        <f t="shared" si="1"/>
        <v>0</v>
      </c>
      <c r="J15" s="179"/>
      <c r="K15" s="180">
        <f t="shared" si="2"/>
        <v>0</v>
      </c>
      <c r="L15" s="180">
        <v>15</v>
      </c>
      <c r="M15" s="180">
        <f t="shared" si="3"/>
        <v>0</v>
      </c>
      <c r="N15" s="180">
        <v>0</v>
      </c>
      <c r="O15" s="180">
        <f t="shared" si="4"/>
        <v>0</v>
      </c>
      <c r="P15" s="180">
        <v>0</v>
      </c>
      <c r="Q15" s="180">
        <f t="shared" si="5"/>
        <v>0</v>
      </c>
      <c r="R15" s="180"/>
      <c r="S15" s="180" t="s">
        <v>144</v>
      </c>
      <c r="T15" s="181" t="s">
        <v>145</v>
      </c>
      <c r="U15" s="157">
        <v>0</v>
      </c>
      <c r="V15" s="157">
        <f t="shared" si="6"/>
        <v>0</v>
      </c>
      <c r="W15" s="157"/>
      <c r="X15" s="148"/>
      <c r="Y15" s="148"/>
      <c r="Z15" s="148"/>
      <c r="AA15" s="148"/>
      <c r="AB15" s="148"/>
      <c r="AC15" s="148"/>
      <c r="AD15" s="148"/>
      <c r="AE15" s="148"/>
      <c r="AF15" s="148"/>
      <c r="AG15" s="148" t="s">
        <v>604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5">
        <v>8</v>
      </c>
      <c r="B16" s="176" t="s">
        <v>615</v>
      </c>
      <c r="C16" s="186" t="s">
        <v>616</v>
      </c>
      <c r="D16" s="177" t="s">
        <v>198</v>
      </c>
      <c r="E16" s="178">
        <v>3</v>
      </c>
      <c r="F16" s="179"/>
      <c r="G16" s="180">
        <f t="shared" si="0"/>
        <v>0</v>
      </c>
      <c r="H16" s="179"/>
      <c r="I16" s="180">
        <f t="shared" si="1"/>
        <v>0</v>
      </c>
      <c r="J16" s="179"/>
      <c r="K16" s="180">
        <f t="shared" si="2"/>
        <v>0</v>
      </c>
      <c r="L16" s="180">
        <v>15</v>
      </c>
      <c r="M16" s="180">
        <f t="shared" si="3"/>
        <v>0</v>
      </c>
      <c r="N16" s="180">
        <v>0</v>
      </c>
      <c r="O16" s="180">
        <f t="shared" si="4"/>
        <v>0</v>
      </c>
      <c r="P16" s="180">
        <v>0</v>
      </c>
      <c r="Q16" s="180">
        <f t="shared" si="5"/>
        <v>0</v>
      </c>
      <c r="R16" s="180"/>
      <c r="S16" s="180" t="s">
        <v>144</v>
      </c>
      <c r="T16" s="181" t="s">
        <v>145</v>
      </c>
      <c r="U16" s="157">
        <v>0</v>
      </c>
      <c r="V16" s="157">
        <f t="shared" si="6"/>
        <v>0</v>
      </c>
      <c r="W16" s="157"/>
      <c r="X16" s="148"/>
      <c r="Y16" s="148"/>
      <c r="Z16" s="148"/>
      <c r="AA16" s="148"/>
      <c r="AB16" s="148"/>
      <c r="AC16" s="148"/>
      <c r="AD16" s="148"/>
      <c r="AE16" s="148"/>
      <c r="AF16" s="148"/>
      <c r="AG16" s="148" t="s">
        <v>601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5">
        <v>9</v>
      </c>
      <c r="B17" s="176" t="s">
        <v>617</v>
      </c>
      <c r="C17" s="186" t="s">
        <v>618</v>
      </c>
      <c r="D17" s="177" t="s">
        <v>619</v>
      </c>
      <c r="E17" s="178">
        <v>4</v>
      </c>
      <c r="F17" s="179"/>
      <c r="G17" s="180">
        <f t="shared" si="0"/>
        <v>0</v>
      </c>
      <c r="H17" s="179"/>
      <c r="I17" s="180">
        <f t="shared" si="1"/>
        <v>0</v>
      </c>
      <c r="J17" s="179"/>
      <c r="K17" s="180">
        <f t="shared" si="2"/>
        <v>0</v>
      </c>
      <c r="L17" s="180">
        <v>15</v>
      </c>
      <c r="M17" s="180">
        <f t="shared" si="3"/>
        <v>0</v>
      </c>
      <c r="N17" s="180">
        <v>0</v>
      </c>
      <c r="O17" s="180">
        <f t="shared" si="4"/>
        <v>0</v>
      </c>
      <c r="P17" s="180">
        <v>0</v>
      </c>
      <c r="Q17" s="180">
        <f t="shared" si="5"/>
        <v>0</v>
      </c>
      <c r="R17" s="180"/>
      <c r="S17" s="180" t="s">
        <v>144</v>
      </c>
      <c r="T17" s="181" t="s">
        <v>145</v>
      </c>
      <c r="U17" s="157">
        <v>0</v>
      </c>
      <c r="V17" s="157">
        <f t="shared" si="6"/>
        <v>0</v>
      </c>
      <c r="W17" s="157"/>
      <c r="X17" s="148"/>
      <c r="Y17" s="148"/>
      <c r="Z17" s="148"/>
      <c r="AA17" s="148"/>
      <c r="AB17" s="148"/>
      <c r="AC17" s="148"/>
      <c r="AD17" s="148"/>
      <c r="AE17" s="148"/>
      <c r="AF17" s="148"/>
      <c r="AG17" s="148" t="s">
        <v>601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5">
        <v>10</v>
      </c>
      <c r="B18" s="176" t="s">
        <v>620</v>
      </c>
      <c r="C18" s="186" t="s">
        <v>621</v>
      </c>
      <c r="D18" s="177" t="s">
        <v>198</v>
      </c>
      <c r="E18" s="178">
        <v>1</v>
      </c>
      <c r="F18" s="179"/>
      <c r="G18" s="180">
        <f t="shared" si="0"/>
        <v>0</v>
      </c>
      <c r="H18" s="179"/>
      <c r="I18" s="180">
        <f t="shared" si="1"/>
        <v>0</v>
      </c>
      <c r="J18" s="179"/>
      <c r="K18" s="180">
        <f t="shared" si="2"/>
        <v>0</v>
      </c>
      <c r="L18" s="180">
        <v>15</v>
      </c>
      <c r="M18" s="180">
        <f t="shared" si="3"/>
        <v>0</v>
      </c>
      <c r="N18" s="180">
        <v>0</v>
      </c>
      <c r="O18" s="180">
        <f t="shared" si="4"/>
        <v>0</v>
      </c>
      <c r="P18" s="180">
        <v>0</v>
      </c>
      <c r="Q18" s="180">
        <f t="shared" si="5"/>
        <v>0</v>
      </c>
      <c r="R18" s="180"/>
      <c r="S18" s="180" t="s">
        <v>144</v>
      </c>
      <c r="T18" s="181" t="s">
        <v>145</v>
      </c>
      <c r="U18" s="157">
        <v>0</v>
      </c>
      <c r="V18" s="157">
        <f t="shared" si="6"/>
        <v>0</v>
      </c>
      <c r="W18" s="157"/>
      <c r="X18" s="148"/>
      <c r="Y18" s="148"/>
      <c r="Z18" s="148"/>
      <c r="AA18" s="148"/>
      <c r="AB18" s="148"/>
      <c r="AC18" s="148"/>
      <c r="AD18" s="148"/>
      <c r="AE18" s="148"/>
      <c r="AF18" s="148"/>
      <c r="AG18" s="148" t="s">
        <v>601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5">
        <v>11</v>
      </c>
      <c r="B19" s="176" t="s">
        <v>622</v>
      </c>
      <c r="C19" s="186" t="s">
        <v>623</v>
      </c>
      <c r="D19" s="177" t="s">
        <v>198</v>
      </c>
      <c r="E19" s="178">
        <v>2</v>
      </c>
      <c r="F19" s="179"/>
      <c r="G19" s="180">
        <f t="shared" si="0"/>
        <v>0</v>
      </c>
      <c r="H19" s="179"/>
      <c r="I19" s="180">
        <f t="shared" si="1"/>
        <v>0</v>
      </c>
      <c r="J19" s="179"/>
      <c r="K19" s="180">
        <f t="shared" si="2"/>
        <v>0</v>
      </c>
      <c r="L19" s="180">
        <v>15</v>
      </c>
      <c r="M19" s="180">
        <f t="shared" si="3"/>
        <v>0</v>
      </c>
      <c r="N19" s="180">
        <v>0</v>
      </c>
      <c r="O19" s="180">
        <f t="shared" si="4"/>
        <v>0</v>
      </c>
      <c r="P19" s="180">
        <v>0</v>
      </c>
      <c r="Q19" s="180">
        <f t="shared" si="5"/>
        <v>0</v>
      </c>
      <c r="R19" s="180"/>
      <c r="S19" s="180" t="s">
        <v>144</v>
      </c>
      <c r="T19" s="181" t="s">
        <v>145</v>
      </c>
      <c r="U19" s="157">
        <v>0</v>
      </c>
      <c r="V19" s="157">
        <f t="shared" si="6"/>
        <v>0</v>
      </c>
      <c r="W19" s="157"/>
      <c r="X19" s="148"/>
      <c r="Y19" s="148"/>
      <c r="Z19" s="148"/>
      <c r="AA19" s="148"/>
      <c r="AB19" s="148"/>
      <c r="AC19" s="148"/>
      <c r="AD19" s="148"/>
      <c r="AE19" s="148"/>
      <c r="AF19" s="148"/>
      <c r="AG19" s="148" t="s">
        <v>601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5">
        <v>12</v>
      </c>
      <c r="B20" s="176" t="s">
        <v>624</v>
      </c>
      <c r="C20" s="186" t="s">
        <v>625</v>
      </c>
      <c r="D20" s="177" t="s">
        <v>198</v>
      </c>
      <c r="E20" s="178">
        <v>1</v>
      </c>
      <c r="F20" s="179"/>
      <c r="G20" s="180">
        <f t="shared" si="0"/>
        <v>0</v>
      </c>
      <c r="H20" s="179"/>
      <c r="I20" s="180">
        <f t="shared" si="1"/>
        <v>0</v>
      </c>
      <c r="J20" s="179"/>
      <c r="K20" s="180">
        <f t="shared" si="2"/>
        <v>0</v>
      </c>
      <c r="L20" s="180">
        <v>15</v>
      </c>
      <c r="M20" s="180">
        <f t="shared" si="3"/>
        <v>0</v>
      </c>
      <c r="N20" s="180">
        <v>0</v>
      </c>
      <c r="O20" s="180">
        <f t="shared" si="4"/>
        <v>0</v>
      </c>
      <c r="P20" s="180">
        <v>0</v>
      </c>
      <c r="Q20" s="180">
        <f t="shared" si="5"/>
        <v>0</v>
      </c>
      <c r="R20" s="180"/>
      <c r="S20" s="180" t="s">
        <v>144</v>
      </c>
      <c r="T20" s="181" t="s">
        <v>145</v>
      </c>
      <c r="U20" s="157">
        <v>0</v>
      </c>
      <c r="V20" s="157">
        <f t="shared" si="6"/>
        <v>0</v>
      </c>
      <c r="W20" s="157"/>
      <c r="X20" s="148"/>
      <c r="Y20" s="148"/>
      <c r="Z20" s="148"/>
      <c r="AA20" s="148"/>
      <c r="AB20" s="148"/>
      <c r="AC20" s="148"/>
      <c r="AD20" s="148"/>
      <c r="AE20" s="148"/>
      <c r="AF20" s="148"/>
      <c r="AG20" s="148" t="s">
        <v>601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5">
        <v>13</v>
      </c>
      <c r="B21" s="176" t="s">
        <v>626</v>
      </c>
      <c r="C21" s="186" t="s">
        <v>627</v>
      </c>
      <c r="D21" s="177" t="s">
        <v>231</v>
      </c>
      <c r="E21" s="178">
        <v>7.0000000000000001E-3</v>
      </c>
      <c r="F21" s="179"/>
      <c r="G21" s="180">
        <f t="shared" si="0"/>
        <v>0</v>
      </c>
      <c r="H21" s="179"/>
      <c r="I21" s="180">
        <f t="shared" si="1"/>
        <v>0</v>
      </c>
      <c r="J21" s="179"/>
      <c r="K21" s="180">
        <f t="shared" si="2"/>
        <v>0</v>
      </c>
      <c r="L21" s="180">
        <v>15</v>
      </c>
      <c r="M21" s="180">
        <f t="shared" si="3"/>
        <v>0</v>
      </c>
      <c r="N21" s="180">
        <v>0</v>
      </c>
      <c r="O21" s="180">
        <f t="shared" si="4"/>
        <v>0</v>
      </c>
      <c r="P21" s="180">
        <v>0</v>
      </c>
      <c r="Q21" s="180">
        <f t="shared" si="5"/>
        <v>0</v>
      </c>
      <c r="R21" s="180"/>
      <c r="S21" s="180" t="s">
        <v>144</v>
      </c>
      <c r="T21" s="181" t="s">
        <v>145</v>
      </c>
      <c r="U21" s="157">
        <v>0</v>
      </c>
      <c r="V21" s="157">
        <f t="shared" si="6"/>
        <v>0</v>
      </c>
      <c r="W21" s="157"/>
      <c r="X21" s="148"/>
      <c r="Y21" s="148"/>
      <c r="Z21" s="148"/>
      <c r="AA21" s="148"/>
      <c r="AB21" s="148"/>
      <c r="AC21" s="148"/>
      <c r="AD21" s="148"/>
      <c r="AE21" s="148"/>
      <c r="AF21" s="148"/>
      <c r="AG21" s="148" t="s">
        <v>601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1" t="s">
        <v>139</v>
      </c>
      <c r="B22" s="162" t="s">
        <v>71</v>
      </c>
      <c r="C22" s="183" t="s">
        <v>72</v>
      </c>
      <c r="D22" s="163"/>
      <c r="E22" s="164"/>
      <c r="F22" s="165"/>
      <c r="G22" s="165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6"/>
      <c r="U22" s="160"/>
      <c r="V22" s="160">
        <f>SUM(V23:V24)</f>
        <v>0</v>
      </c>
      <c r="W22" s="160"/>
      <c r="AG22" t="s">
        <v>140</v>
      </c>
    </row>
    <row r="23" spans="1:60" outlineLevel="1" x14ac:dyDescent="0.2">
      <c r="A23" s="175">
        <v>14</v>
      </c>
      <c r="B23" s="176" t="s">
        <v>628</v>
      </c>
      <c r="C23" s="186" t="s">
        <v>629</v>
      </c>
      <c r="D23" s="177" t="s">
        <v>220</v>
      </c>
      <c r="E23" s="178">
        <v>24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15</v>
      </c>
      <c r="M23" s="180">
        <f>G23*(1+L23/100)</f>
        <v>0</v>
      </c>
      <c r="N23" s="180">
        <v>0</v>
      </c>
      <c r="O23" s="180">
        <f>ROUND(E23*N23,2)</f>
        <v>0</v>
      </c>
      <c r="P23" s="180">
        <v>0</v>
      </c>
      <c r="Q23" s="180">
        <f>ROUND(E23*P23,2)</f>
        <v>0</v>
      </c>
      <c r="R23" s="180"/>
      <c r="S23" s="180" t="s">
        <v>144</v>
      </c>
      <c r="T23" s="181" t="s">
        <v>145</v>
      </c>
      <c r="U23" s="157">
        <v>0</v>
      </c>
      <c r="V23" s="157">
        <f>ROUND(E23*U23,2)</f>
        <v>0</v>
      </c>
      <c r="W23" s="157"/>
      <c r="X23" s="148"/>
      <c r="Y23" s="148"/>
      <c r="Z23" s="148"/>
      <c r="AA23" s="148"/>
      <c r="AB23" s="148"/>
      <c r="AC23" s="148"/>
      <c r="AD23" s="148"/>
      <c r="AE23" s="148"/>
      <c r="AF23" s="148"/>
      <c r="AG23" s="148" t="s">
        <v>601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5">
        <v>15</v>
      </c>
      <c r="B24" s="176" t="s">
        <v>630</v>
      </c>
      <c r="C24" s="186" t="s">
        <v>631</v>
      </c>
      <c r="D24" s="177" t="s">
        <v>220</v>
      </c>
      <c r="E24" s="178">
        <v>4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15</v>
      </c>
      <c r="M24" s="180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0"/>
      <c r="S24" s="180" t="s">
        <v>144</v>
      </c>
      <c r="T24" s="181" t="s">
        <v>145</v>
      </c>
      <c r="U24" s="157">
        <v>0</v>
      </c>
      <c r="V24" s="157">
        <f>ROUND(E24*U24,2)</f>
        <v>0</v>
      </c>
      <c r="W24" s="157"/>
      <c r="X24" s="148"/>
      <c r="Y24" s="148"/>
      <c r="Z24" s="148"/>
      <c r="AA24" s="148"/>
      <c r="AB24" s="148"/>
      <c r="AC24" s="148"/>
      <c r="AD24" s="148"/>
      <c r="AE24" s="148"/>
      <c r="AF24" s="148"/>
      <c r="AG24" s="148" t="s">
        <v>601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61" t="s">
        <v>139</v>
      </c>
      <c r="B25" s="162" t="s">
        <v>79</v>
      </c>
      <c r="C25" s="183" t="s">
        <v>80</v>
      </c>
      <c r="D25" s="163"/>
      <c r="E25" s="164"/>
      <c r="F25" s="165"/>
      <c r="G25" s="165">
        <f>SUMIF(AG26:AG29,"&lt;&gt;NOR",G26:G29)</f>
        <v>0</v>
      </c>
      <c r="H25" s="165"/>
      <c r="I25" s="165">
        <f>SUM(I26:I29)</f>
        <v>0</v>
      </c>
      <c r="J25" s="165"/>
      <c r="K25" s="165">
        <f>SUM(K26:K29)</f>
        <v>0</v>
      </c>
      <c r="L25" s="165"/>
      <c r="M25" s="165">
        <f>SUM(M26:M29)</f>
        <v>0</v>
      </c>
      <c r="N25" s="165"/>
      <c r="O25" s="165">
        <f>SUM(O26:O29)</f>
        <v>0</v>
      </c>
      <c r="P25" s="165"/>
      <c r="Q25" s="165">
        <f>SUM(Q26:Q29)</f>
        <v>0</v>
      </c>
      <c r="R25" s="165"/>
      <c r="S25" s="165"/>
      <c r="T25" s="166"/>
      <c r="U25" s="160"/>
      <c r="V25" s="160">
        <f>SUM(V26:V29)</f>
        <v>0</v>
      </c>
      <c r="W25" s="160"/>
      <c r="AG25" t="s">
        <v>140</v>
      </c>
    </row>
    <row r="26" spans="1:60" outlineLevel="1" x14ac:dyDescent="0.2">
      <c r="A26" s="175">
        <v>16</v>
      </c>
      <c r="B26" s="176" t="s">
        <v>632</v>
      </c>
      <c r="C26" s="186" t="s">
        <v>633</v>
      </c>
      <c r="D26" s="177" t="s">
        <v>586</v>
      </c>
      <c r="E26" s="178">
        <v>24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15</v>
      </c>
      <c r="M26" s="180">
        <f>G26*(1+L26/100)</f>
        <v>0</v>
      </c>
      <c r="N26" s="180">
        <v>0</v>
      </c>
      <c r="O26" s="180">
        <f>ROUND(E26*N26,2)</f>
        <v>0</v>
      </c>
      <c r="P26" s="180">
        <v>0</v>
      </c>
      <c r="Q26" s="180">
        <f>ROUND(E26*P26,2)</f>
        <v>0</v>
      </c>
      <c r="R26" s="180"/>
      <c r="S26" s="180" t="s">
        <v>144</v>
      </c>
      <c r="T26" s="181" t="s">
        <v>145</v>
      </c>
      <c r="U26" s="157">
        <v>0</v>
      </c>
      <c r="V26" s="157">
        <f>ROUND(E26*U26,2)</f>
        <v>0</v>
      </c>
      <c r="W26" s="157"/>
      <c r="X26" s="148"/>
      <c r="Y26" s="148"/>
      <c r="Z26" s="148"/>
      <c r="AA26" s="148"/>
      <c r="AB26" s="148"/>
      <c r="AC26" s="148"/>
      <c r="AD26" s="148"/>
      <c r="AE26" s="148"/>
      <c r="AF26" s="148"/>
      <c r="AG26" s="148" t="s">
        <v>601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5">
        <v>17</v>
      </c>
      <c r="B27" s="176" t="s">
        <v>634</v>
      </c>
      <c r="C27" s="186" t="s">
        <v>635</v>
      </c>
      <c r="D27" s="177" t="s">
        <v>198</v>
      </c>
      <c r="E27" s="178">
        <v>1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15</v>
      </c>
      <c r="M27" s="180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0"/>
      <c r="S27" s="180" t="s">
        <v>144</v>
      </c>
      <c r="T27" s="181" t="s">
        <v>145</v>
      </c>
      <c r="U27" s="157">
        <v>0</v>
      </c>
      <c r="V27" s="157">
        <f>ROUND(E27*U27,2)</f>
        <v>0</v>
      </c>
      <c r="W27" s="157"/>
      <c r="X27" s="148"/>
      <c r="Y27" s="148"/>
      <c r="Z27" s="148"/>
      <c r="AA27" s="148"/>
      <c r="AB27" s="148"/>
      <c r="AC27" s="148"/>
      <c r="AD27" s="148"/>
      <c r="AE27" s="148"/>
      <c r="AF27" s="148"/>
      <c r="AG27" s="148" t="s">
        <v>601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5">
        <v>18</v>
      </c>
      <c r="B28" s="176" t="s">
        <v>636</v>
      </c>
      <c r="C28" s="186" t="s">
        <v>637</v>
      </c>
      <c r="D28" s="177" t="s">
        <v>273</v>
      </c>
      <c r="E28" s="178">
        <v>1</v>
      </c>
      <c r="F28" s="179"/>
      <c r="G28" s="180">
        <f>ROUND(E28*F28,2)</f>
        <v>0</v>
      </c>
      <c r="H28" s="179"/>
      <c r="I28" s="180">
        <f>ROUND(E28*H28,2)</f>
        <v>0</v>
      </c>
      <c r="J28" s="179"/>
      <c r="K28" s="180">
        <f>ROUND(E28*J28,2)</f>
        <v>0</v>
      </c>
      <c r="L28" s="180">
        <v>15</v>
      </c>
      <c r="M28" s="180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0"/>
      <c r="S28" s="180" t="s">
        <v>144</v>
      </c>
      <c r="T28" s="181" t="s">
        <v>145</v>
      </c>
      <c r="U28" s="157">
        <v>0</v>
      </c>
      <c r="V28" s="157">
        <f>ROUND(E28*U28,2)</f>
        <v>0</v>
      </c>
      <c r="W28" s="157"/>
      <c r="X28" s="148"/>
      <c r="Y28" s="148"/>
      <c r="Z28" s="148"/>
      <c r="AA28" s="148"/>
      <c r="AB28" s="148"/>
      <c r="AC28" s="148"/>
      <c r="AD28" s="148"/>
      <c r="AE28" s="148"/>
      <c r="AF28" s="148"/>
      <c r="AG28" s="148" t="s">
        <v>601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5">
        <v>19</v>
      </c>
      <c r="B29" s="176" t="s">
        <v>638</v>
      </c>
      <c r="C29" s="186" t="s">
        <v>639</v>
      </c>
      <c r="D29" s="177" t="s">
        <v>231</v>
      </c>
      <c r="E29" s="178">
        <v>3.3000000000000002E-2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15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/>
      <c r="S29" s="180" t="s">
        <v>144</v>
      </c>
      <c r="T29" s="181" t="s">
        <v>145</v>
      </c>
      <c r="U29" s="157">
        <v>0</v>
      </c>
      <c r="V29" s="157">
        <f>ROUND(E29*U29,2)</f>
        <v>0</v>
      </c>
      <c r="W29" s="157"/>
      <c r="X29" s="148"/>
      <c r="Y29" s="148"/>
      <c r="Z29" s="148"/>
      <c r="AA29" s="148"/>
      <c r="AB29" s="148"/>
      <c r="AC29" s="148"/>
      <c r="AD29" s="148"/>
      <c r="AE29" s="148"/>
      <c r="AF29" s="148"/>
      <c r="AG29" s="148" t="s">
        <v>601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1" t="s">
        <v>139</v>
      </c>
      <c r="B30" s="162" t="s">
        <v>81</v>
      </c>
      <c r="C30" s="183" t="s">
        <v>82</v>
      </c>
      <c r="D30" s="163"/>
      <c r="E30" s="164"/>
      <c r="F30" s="165"/>
      <c r="G30" s="165">
        <f>SUMIF(AG31:AG34,"&lt;&gt;NOR",G31:G34)</f>
        <v>0</v>
      </c>
      <c r="H30" s="165"/>
      <c r="I30" s="165">
        <f>SUM(I31:I34)</f>
        <v>0</v>
      </c>
      <c r="J30" s="165"/>
      <c r="K30" s="165">
        <f>SUM(K31:K34)</f>
        <v>0</v>
      </c>
      <c r="L30" s="165"/>
      <c r="M30" s="165">
        <f>SUM(M31:M34)</f>
        <v>0</v>
      </c>
      <c r="N30" s="165"/>
      <c r="O30" s="165">
        <f>SUM(O31:O34)</f>
        <v>0</v>
      </c>
      <c r="P30" s="165"/>
      <c r="Q30" s="165">
        <f>SUM(Q31:Q34)</f>
        <v>0</v>
      </c>
      <c r="R30" s="165"/>
      <c r="S30" s="165"/>
      <c r="T30" s="166"/>
      <c r="U30" s="160"/>
      <c r="V30" s="160">
        <f>SUM(V31:V34)</f>
        <v>0</v>
      </c>
      <c r="W30" s="160"/>
      <c r="AG30" t="s">
        <v>140</v>
      </c>
    </row>
    <row r="31" spans="1:60" outlineLevel="1" x14ac:dyDescent="0.2">
      <c r="A31" s="175">
        <v>20</v>
      </c>
      <c r="B31" s="176" t="s">
        <v>640</v>
      </c>
      <c r="C31" s="186" t="s">
        <v>641</v>
      </c>
      <c r="D31" s="177" t="s">
        <v>220</v>
      </c>
      <c r="E31" s="178">
        <v>24</v>
      </c>
      <c r="F31" s="179"/>
      <c r="G31" s="180">
        <f>ROUND(E31*F31,2)</f>
        <v>0</v>
      </c>
      <c r="H31" s="179"/>
      <c r="I31" s="180">
        <f>ROUND(E31*H31,2)</f>
        <v>0</v>
      </c>
      <c r="J31" s="179"/>
      <c r="K31" s="180">
        <f>ROUND(E31*J31,2)</f>
        <v>0</v>
      </c>
      <c r="L31" s="180">
        <v>15</v>
      </c>
      <c r="M31" s="180">
        <f>G31*(1+L31/100)</f>
        <v>0</v>
      </c>
      <c r="N31" s="180">
        <v>0</v>
      </c>
      <c r="O31" s="180">
        <f>ROUND(E31*N31,2)</f>
        <v>0</v>
      </c>
      <c r="P31" s="180">
        <v>0</v>
      </c>
      <c r="Q31" s="180">
        <f>ROUND(E31*P31,2)</f>
        <v>0</v>
      </c>
      <c r="R31" s="180"/>
      <c r="S31" s="180" t="s">
        <v>144</v>
      </c>
      <c r="T31" s="181" t="s">
        <v>145</v>
      </c>
      <c r="U31" s="157">
        <v>0</v>
      </c>
      <c r="V31" s="157">
        <f>ROUND(E31*U31,2)</f>
        <v>0</v>
      </c>
      <c r="W31" s="157"/>
      <c r="X31" s="148"/>
      <c r="Y31" s="148"/>
      <c r="Z31" s="148"/>
      <c r="AA31" s="148"/>
      <c r="AB31" s="148"/>
      <c r="AC31" s="148"/>
      <c r="AD31" s="148"/>
      <c r="AE31" s="148"/>
      <c r="AF31" s="148"/>
      <c r="AG31" s="148" t="s">
        <v>601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5">
        <v>21</v>
      </c>
      <c r="B32" s="176" t="s">
        <v>642</v>
      </c>
      <c r="C32" s="186" t="s">
        <v>643</v>
      </c>
      <c r="D32" s="177" t="s">
        <v>220</v>
      </c>
      <c r="E32" s="178">
        <v>4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15</v>
      </c>
      <c r="M32" s="180">
        <f>G32*(1+L32/100)</f>
        <v>0</v>
      </c>
      <c r="N32" s="180">
        <v>0</v>
      </c>
      <c r="O32" s="180">
        <f>ROUND(E32*N32,2)</f>
        <v>0</v>
      </c>
      <c r="P32" s="180">
        <v>0</v>
      </c>
      <c r="Q32" s="180">
        <f>ROUND(E32*P32,2)</f>
        <v>0</v>
      </c>
      <c r="R32" s="180"/>
      <c r="S32" s="180" t="s">
        <v>144</v>
      </c>
      <c r="T32" s="181" t="s">
        <v>145</v>
      </c>
      <c r="U32" s="157">
        <v>0</v>
      </c>
      <c r="V32" s="157">
        <f>ROUND(E32*U32,2)</f>
        <v>0</v>
      </c>
      <c r="W32" s="157"/>
      <c r="X32" s="148"/>
      <c r="Y32" s="148"/>
      <c r="Z32" s="148"/>
      <c r="AA32" s="148"/>
      <c r="AB32" s="148"/>
      <c r="AC32" s="148"/>
      <c r="AD32" s="148"/>
      <c r="AE32" s="148"/>
      <c r="AF32" s="148"/>
      <c r="AG32" s="148" t="s">
        <v>601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5">
        <v>22</v>
      </c>
      <c r="B33" s="176" t="s">
        <v>644</v>
      </c>
      <c r="C33" s="186" t="s">
        <v>645</v>
      </c>
      <c r="D33" s="177" t="s">
        <v>220</v>
      </c>
      <c r="E33" s="178">
        <v>28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15</v>
      </c>
      <c r="M33" s="180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0"/>
      <c r="S33" s="180" t="s">
        <v>144</v>
      </c>
      <c r="T33" s="181" t="s">
        <v>145</v>
      </c>
      <c r="U33" s="157">
        <v>0</v>
      </c>
      <c r="V33" s="157">
        <f>ROUND(E33*U33,2)</f>
        <v>0</v>
      </c>
      <c r="W33" s="157"/>
      <c r="X33" s="148"/>
      <c r="Y33" s="148"/>
      <c r="Z33" s="148"/>
      <c r="AA33" s="148"/>
      <c r="AB33" s="148"/>
      <c r="AC33" s="148"/>
      <c r="AD33" s="148"/>
      <c r="AE33" s="148"/>
      <c r="AF33" s="148"/>
      <c r="AG33" s="148" t="s">
        <v>601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5">
        <v>23</v>
      </c>
      <c r="B34" s="176" t="s">
        <v>646</v>
      </c>
      <c r="C34" s="186" t="s">
        <v>647</v>
      </c>
      <c r="D34" s="177" t="s">
        <v>231</v>
      </c>
      <c r="E34" s="178">
        <v>2.1000000000000001E-2</v>
      </c>
      <c r="F34" s="179"/>
      <c r="G34" s="180">
        <f>ROUND(E34*F34,2)</f>
        <v>0</v>
      </c>
      <c r="H34" s="179"/>
      <c r="I34" s="180">
        <f>ROUND(E34*H34,2)</f>
        <v>0</v>
      </c>
      <c r="J34" s="179"/>
      <c r="K34" s="180">
        <f>ROUND(E34*J34,2)</f>
        <v>0</v>
      </c>
      <c r="L34" s="180">
        <v>15</v>
      </c>
      <c r="M34" s="180">
        <f>G34*(1+L34/100)</f>
        <v>0</v>
      </c>
      <c r="N34" s="180">
        <v>0</v>
      </c>
      <c r="O34" s="180">
        <f>ROUND(E34*N34,2)</f>
        <v>0</v>
      </c>
      <c r="P34" s="180">
        <v>0</v>
      </c>
      <c r="Q34" s="180">
        <f>ROUND(E34*P34,2)</f>
        <v>0</v>
      </c>
      <c r="R34" s="180"/>
      <c r="S34" s="180" t="s">
        <v>144</v>
      </c>
      <c r="T34" s="181" t="s">
        <v>145</v>
      </c>
      <c r="U34" s="157">
        <v>0</v>
      </c>
      <c r="V34" s="157">
        <f>ROUND(E34*U34,2)</f>
        <v>0</v>
      </c>
      <c r="W34" s="157"/>
      <c r="X34" s="148"/>
      <c r="Y34" s="148"/>
      <c r="Z34" s="148"/>
      <c r="AA34" s="148"/>
      <c r="AB34" s="148"/>
      <c r="AC34" s="148"/>
      <c r="AD34" s="148"/>
      <c r="AE34" s="148"/>
      <c r="AF34" s="148"/>
      <c r="AG34" s="148" t="s">
        <v>601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1" t="s">
        <v>139</v>
      </c>
      <c r="B35" s="162" t="s">
        <v>85</v>
      </c>
      <c r="C35" s="183" t="s">
        <v>86</v>
      </c>
      <c r="D35" s="163"/>
      <c r="E35" s="164"/>
      <c r="F35" s="165"/>
      <c r="G35" s="165">
        <f>SUMIF(AG36:AG44,"&lt;&gt;NOR",G36:G44)</f>
        <v>0</v>
      </c>
      <c r="H35" s="165"/>
      <c r="I35" s="165">
        <f>SUM(I36:I44)</f>
        <v>0</v>
      </c>
      <c r="J35" s="165"/>
      <c r="K35" s="165">
        <f>SUM(K36:K44)</f>
        <v>0</v>
      </c>
      <c r="L35" s="165"/>
      <c r="M35" s="165">
        <f>SUM(M36:M44)</f>
        <v>0</v>
      </c>
      <c r="N35" s="165"/>
      <c r="O35" s="165">
        <f>SUM(O36:O44)</f>
        <v>0</v>
      </c>
      <c r="P35" s="165"/>
      <c r="Q35" s="165">
        <f>SUM(Q36:Q44)</f>
        <v>0</v>
      </c>
      <c r="R35" s="165"/>
      <c r="S35" s="165"/>
      <c r="T35" s="166"/>
      <c r="U35" s="160"/>
      <c r="V35" s="160">
        <f>SUM(V36:V44)</f>
        <v>0</v>
      </c>
      <c r="W35" s="160"/>
      <c r="AG35" t="s">
        <v>140</v>
      </c>
    </row>
    <row r="36" spans="1:60" outlineLevel="1" x14ac:dyDescent="0.2">
      <c r="A36" s="175">
        <v>24</v>
      </c>
      <c r="B36" s="176" t="s">
        <v>648</v>
      </c>
      <c r="C36" s="186" t="s">
        <v>649</v>
      </c>
      <c r="D36" s="177" t="s">
        <v>198</v>
      </c>
      <c r="E36" s="178">
        <v>1</v>
      </c>
      <c r="F36" s="179"/>
      <c r="G36" s="180">
        <f t="shared" ref="G36:G44" si="7">ROUND(E36*F36,2)</f>
        <v>0</v>
      </c>
      <c r="H36" s="179"/>
      <c r="I36" s="180">
        <f t="shared" ref="I36:I44" si="8">ROUND(E36*H36,2)</f>
        <v>0</v>
      </c>
      <c r="J36" s="179"/>
      <c r="K36" s="180">
        <f t="shared" ref="K36:K44" si="9">ROUND(E36*J36,2)</f>
        <v>0</v>
      </c>
      <c r="L36" s="180">
        <v>15</v>
      </c>
      <c r="M36" s="180">
        <f t="shared" ref="M36:M44" si="10">G36*(1+L36/100)</f>
        <v>0</v>
      </c>
      <c r="N36" s="180">
        <v>0</v>
      </c>
      <c r="O36" s="180">
        <f t="shared" ref="O36:O44" si="11">ROUND(E36*N36,2)</f>
        <v>0</v>
      </c>
      <c r="P36" s="180">
        <v>0</v>
      </c>
      <c r="Q36" s="180">
        <f t="shared" ref="Q36:Q44" si="12">ROUND(E36*P36,2)</f>
        <v>0</v>
      </c>
      <c r="R36" s="180"/>
      <c r="S36" s="180" t="s">
        <v>144</v>
      </c>
      <c r="T36" s="181" t="s">
        <v>145</v>
      </c>
      <c r="U36" s="157">
        <v>0</v>
      </c>
      <c r="V36" s="157">
        <f t="shared" ref="V36:V44" si="13">ROUND(E36*U36,2)</f>
        <v>0</v>
      </c>
      <c r="W36" s="157"/>
      <c r="X36" s="148"/>
      <c r="Y36" s="148"/>
      <c r="Z36" s="148"/>
      <c r="AA36" s="148"/>
      <c r="AB36" s="148"/>
      <c r="AC36" s="148"/>
      <c r="AD36" s="148"/>
      <c r="AE36" s="148"/>
      <c r="AF36" s="148"/>
      <c r="AG36" s="148" t="s">
        <v>601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5">
        <v>25</v>
      </c>
      <c r="B37" s="176" t="s">
        <v>650</v>
      </c>
      <c r="C37" s="186" t="s">
        <v>651</v>
      </c>
      <c r="D37" s="177" t="s">
        <v>198</v>
      </c>
      <c r="E37" s="178">
        <v>3</v>
      </c>
      <c r="F37" s="179"/>
      <c r="G37" s="180">
        <f t="shared" si="7"/>
        <v>0</v>
      </c>
      <c r="H37" s="179"/>
      <c r="I37" s="180">
        <f t="shared" si="8"/>
        <v>0</v>
      </c>
      <c r="J37" s="179"/>
      <c r="K37" s="180">
        <f t="shared" si="9"/>
        <v>0</v>
      </c>
      <c r="L37" s="180">
        <v>15</v>
      </c>
      <c r="M37" s="180">
        <f t="shared" si="10"/>
        <v>0</v>
      </c>
      <c r="N37" s="180">
        <v>0</v>
      </c>
      <c r="O37" s="180">
        <f t="shared" si="11"/>
        <v>0</v>
      </c>
      <c r="P37" s="180">
        <v>0</v>
      </c>
      <c r="Q37" s="180">
        <f t="shared" si="12"/>
        <v>0</v>
      </c>
      <c r="R37" s="180"/>
      <c r="S37" s="180" t="s">
        <v>144</v>
      </c>
      <c r="T37" s="181" t="s">
        <v>145</v>
      </c>
      <c r="U37" s="157">
        <v>0</v>
      </c>
      <c r="V37" s="157">
        <f t="shared" si="13"/>
        <v>0</v>
      </c>
      <c r="W37" s="157"/>
      <c r="X37" s="148"/>
      <c r="Y37" s="148"/>
      <c r="Z37" s="148"/>
      <c r="AA37" s="148"/>
      <c r="AB37" s="148"/>
      <c r="AC37" s="148"/>
      <c r="AD37" s="148"/>
      <c r="AE37" s="148"/>
      <c r="AF37" s="148"/>
      <c r="AG37" s="148" t="s">
        <v>601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5">
        <v>26</v>
      </c>
      <c r="B38" s="176" t="s">
        <v>652</v>
      </c>
      <c r="C38" s="186" t="s">
        <v>653</v>
      </c>
      <c r="D38" s="177" t="s">
        <v>198</v>
      </c>
      <c r="E38" s="178">
        <v>2</v>
      </c>
      <c r="F38" s="179"/>
      <c r="G38" s="180">
        <f t="shared" si="7"/>
        <v>0</v>
      </c>
      <c r="H38" s="179"/>
      <c r="I38" s="180">
        <f t="shared" si="8"/>
        <v>0</v>
      </c>
      <c r="J38" s="179"/>
      <c r="K38" s="180">
        <f t="shared" si="9"/>
        <v>0</v>
      </c>
      <c r="L38" s="180">
        <v>15</v>
      </c>
      <c r="M38" s="180">
        <f t="shared" si="10"/>
        <v>0</v>
      </c>
      <c r="N38" s="180">
        <v>0</v>
      </c>
      <c r="O38" s="180">
        <f t="shared" si="11"/>
        <v>0</v>
      </c>
      <c r="P38" s="180">
        <v>0</v>
      </c>
      <c r="Q38" s="180">
        <f t="shared" si="12"/>
        <v>0</v>
      </c>
      <c r="R38" s="180"/>
      <c r="S38" s="180" t="s">
        <v>144</v>
      </c>
      <c r="T38" s="181" t="s">
        <v>145</v>
      </c>
      <c r="U38" s="157">
        <v>0</v>
      </c>
      <c r="V38" s="157">
        <f t="shared" si="13"/>
        <v>0</v>
      </c>
      <c r="W38" s="157"/>
      <c r="X38" s="148"/>
      <c r="Y38" s="148"/>
      <c r="Z38" s="148"/>
      <c r="AA38" s="148"/>
      <c r="AB38" s="148"/>
      <c r="AC38" s="148"/>
      <c r="AD38" s="148"/>
      <c r="AE38" s="148"/>
      <c r="AF38" s="148"/>
      <c r="AG38" s="148" t="s">
        <v>601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5">
        <v>27</v>
      </c>
      <c r="B39" s="176" t="s">
        <v>654</v>
      </c>
      <c r="C39" s="186" t="s">
        <v>655</v>
      </c>
      <c r="D39" s="177" t="s">
        <v>198</v>
      </c>
      <c r="E39" s="178">
        <v>1</v>
      </c>
      <c r="F39" s="179"/>
      <c r="G39" s="180">
        <f t="shared" si="7"/>
        <v>0</v>
      </c>
      <c r="H39" s="179"/>
      <c r="I39" s="180">
        <f t="shared" si="8"/>
        <v>0</v>
      </c>
      <c r="J39" s="179"/>
      <c r="K39" s="180">
        <f t="shared" si="9"/>
        <v>0</v>
      </c>
      <c r="L39" s="180">
        <v>15</v>
      </c>
      <c r="M39" s="180">
        <f t="shared" si="10"/>
        <v>0</v>
      </c>
      <c r="N39" s="180">
        <v>0</v>
      </c>
      <c r="O39" s="180">
        <f t="shared" si="11"/>
        <v>0</v>
      </c>
      <c r="P39" s="180">
        <v>0</v>
      </c>
      <c r="Q39" s="180">
        <f t="shared" si="12"/>
        <v>0</v>
      </c>
      <c r="R39" s="180"/>
      <c r="S39" s="180" t="s">
        <v>144</v>
      </c>
      <c r="T39" s="181" t="s">
        <v>145</v>
      </c>
      <c r="U39" s="157">
        <v>0</v>
      </c>
      <c r="V39" s="157">
        <f t="shared" si="13"/>
        <v>0</v>
      </c>
      <c r="W39" s="157"/>
      <c r="X39" s="148"/>
      <c r="Y39" s="148"/>
      <c r="Z39" s="148"/>
      <c r="AA39" s="148"/>
      <c r="AB39" s="148"/>
      <c r="AC39" s="148"/>
      <c r="AD39" s="148"/>
      <c r="AE39" s="148"/>
      <c r="AF39" s="148"/>
      <c r="AG39" s="148" t="s">
        <v>601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5">
        <v>28</v>
      </c>
      <c r="B40" s="176" t="s">
        <v>656</v>
      </c>
      <c r="C40" s="186" t="s">
        <v>657</v>
      </c>
      <c r="D40" s="177" t="s">
        <v>198</v>
      </c>
      <c r="E40" s="178">
        <v>3</v>
      </c>
      <c r="F40" s="179"/>
      <c r="G40" s="180">
        <f t="shared" si="7"/>
        <v>0</v>
      </c>
      <c r="H40" s="179"/>
      <c r="I40" s="180">
        <f t="shared" si="8"/>
        <v>0</v>
      </c>
      <c r="J40" s="179"/>
      <c r="K40" s="180">
        <f t="shared" si="9"/>
        <v>0</v>
      </c>
      <c r="L40" s="180">
        <v>15</v>
      </c>
      <c r="M40" s="180">
        <f t="shared" si="10"/>
        <v>0</v>
      </c>
      <c r="N40" s="180">
        <v>0</v>
      </c>
      <c r="O40" s="180">
        <f t="shared" si="11"/>
        <v>0</v>
      </c>
      <c r="P40" s="180">
        <v>0</v>
      </c>
      <c r="Q40" s="180">
        <f t="shared" si="12"/>
        <v>0</v>
      </c>
      <c r="R40" s="180"/>
      <c r="S40" s="180" t="s">
        <v>144</v>
      </c>
      <c r="T40" s="181" t="s">
        <v>145</v>
      </c>
      <c r="U40" s="157">
        <v>0</v>
      </c>
      <c r="V40" s="157">
        <f t="shared" si="13"/>
        <v>0</v>
      </c>
      <c r="W40" s="157"/>
      <c r="X40" s="148"/>
      <c r="Y40" s="148"/>
      <c r="Z40" s="148"/>
      <c r="AA40" s="148"/>
      <c r="AB40" s="148"/>
      <c r="AC40" s="148"/>
      <c r="AD40" s="148"/>
      <c r="AE40" s="148"/>
      <c r="AF40" s="148"/>
      <c r="AG40" s="148" t="s">
        <v>601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5">
        <v>29</v>
      </c>
      <c r="B41" s="176" t="s">
        <v>658</v>
      </c>
      <c r="C41" s="186" t="s">
        <v>659</v>
      </c>
      <c r="D41" s="177" t="s">
        <v>198</v>
      </c>
      <c r="E41" s="178">
        <v>1</v>
      </c>
      <c r="F41" s="179"/>
      <c r="G41" s="180">
        <f t="shared" si="7"/>
        <v>0</v>
      </c>
      <c r="H41" s="179"/>
      <c r="I41" s="180">
        <f t="shared" si="8"/>
        <v>0</v>
      </c>
      <c r="J41" s="179"/>
      <c r="K41" s="180">
        <f t="shared" si="9"/>
        <v>0</v>
      </c>
      <c r="L41" s="180">
        <v>15</v>
      </c>
      <c r="M41" s="180">
        <f t="shared" si="10"/>
        <v>0</v>
      </c>
      <c r="N41" s="180">
        <v>0</v>
      </c>
      <c r="O41" s="180">
        <f t="shared" si="11"/>
        <v>0</v>
      </c>
      <c r="P41" s="180">
        <v>0</v>
      </c>
      <c r="Q41" s="180">
        <f t="shared" si="12"/>
        <v>0</v>
      </c>
      <c r="R41" s="180"/>
      <c r="S41" s="180" t="s">
        <v>144</v>
      </c>
      <c r="T41" s="181" t="s">
        <v>145</v>
      </c>
      <c r="U41" s="157">
        <v>0</v>
      </c>
      <c r="V41" s="157">
        <f t="shared" si="13"/>
        <v>0</v>
      </c>
      <c r="W41" s="157"/>
      <c r="X41" s="148"/>
      <c r="Y41" s="148"/>
      <c r="Z41" s="148"/>
      <c r="AA41" s="148"/>
      <c r="AB41" s="148"/>
      <c r="AC41" s="148"/>
      <c r="AD41" s="148"/>
      <c r="AE41" s="148"/>
      <c r="AF41" s="148"/>
      <c r="AG41" s="148" t="s">
        <v>601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5">
        <v>30</v>
      </c>
      <c r="B42" s="176" t="s">
        <v>660</v>
      </c>
      <c r="C42" s="186" t="s">
        <v>661</v>
      </c>
      <c r="D42" s="177" t="s">
        <v>619</v>
      </c>
      <c r="E42" s="178">
        <v>1</v>
      </c>
      <c r="F42" s="179"/>
      <c r="G42" s="180">
        <f t="shared" si="7"/>
        <v>0</v>
      </c>
      <c r="H42" s="179"/>
      <c r="I42" s="180">
        <f t="shared" si="8"/>
        <v>0</v>
      </c>
      <c r="J42" s="179"/>
      <c r="K42" s="180">
        <f t="shared" si="9"/>
        <v>0</v>
      </c>
      <c r="L42" s="180">
        <v>15</v>
      </c>
      <c r="M42" s="180">
        <f t="shared" si="10"/>
        <v>0</v>
      </c>
      <c r="N42" s="180">
        <v>0</v>
      </c>
      <c r="O42" s="180">
        <f t="shared" si="11"/>
        <v>0</v>
      </c>
      <c r="P42" s="180">
        <v>0</v>
      </c>
      <c r="Q42" s="180">
        <f t="shared" si="12"/>
        <v>0</v>
      </c>
      <c r="R42" s="180"/>
      <c r="S42" s="180" t="s">
        <v>144</v>
      </c>
      <c r="T42" s="181" t="s">
        <v>145</v>
      </c>
      <c r="U42" s="157">
        <v>0</v>
      </c>
      <c r="V42" s="157">
        <f t="shared" si="13"/>
        <v>0</v>
      </c>
      <c r="W42" s="157"/>
      <c r="X42" s="148"/>
      <c r="Y42" s="148"/>
      <c r="Z42" s="148"/>
      <c r="AA42" s="148"/>
      <c r="AB42" s="148"/>
      <c r="AC42" s="148"/>
      <c r="AD42" s="148"/>
      <c r="AE42" s="148"/>
      <c r="AF42" s="148"/>
      <c r="AG42" s="148" t="s">
        <v>601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5">
        <v>31</v>
      </c>
      <c r="B43" s="176" t="s">
        <v>662</v>
      </c>
      <c r="C43" s="186" t="s">
        <v>663</v>
      </c>
      <c r="D43" s="177" t="s">
        <v>198</v>
      </c>
      <c r="E43" s="178">
        <v>1</v>
      </c>
      <c r="F43" s="179"/>
      <c r="G43" s="180">
        <f t="shared" si="7"/>
        <v>0</v>
      </c>
      <c r="H43" s="179"/>
      <c r="I43" s="180">
        <f t="shared" si="8"/>
        <v>0</v>
      </c>
      <c r="J43" s="179"/>
      <c r="K43" s="180">
        <f t="shared" si="9"/>
        <v>0</v>
      </c>
      <c r="L43" s="180">
        <v>15</v>
      </c>
      <c r="M43" s="180">
        <f t="shared" si="10"/>
        <v>0</v>
      </c>
      <c r="N43" s="180">
        <v>0</v>
      </c>
      <c r="O43" s="180">
        <f t="shared" si="11"/>
        <v>0</v>
      </c>
      <c r="P43" s="180">
        <v>0</v>
      </c>
      <c r="Q43" s="180">
        <f t="shared" si="12"/>
        <v>0</v>
      </c>
      <c r="R43" s="180"/>
      <c r="S43" s="180" t="s">
        <v>144</v>
      </c>
      <c r="T43" s="181" t="s">
        <v>145</v>
      </c>
      <c r="U43" s="157">
        <v>0</v>
      </c>
      <c r="V43" s="157">
        <f t="shared" si="13"/>
        <v>0</v>
      </c>
      <c r="W43" s="157"/>
      <c r="X43" s="148"/>
      <c r="Y43" s="148"/>
      <c r="Z43" s="148"/>
      <c r="AA43" s="148"/>
      <c r="AB43" s="148"/>
      <c r="AC43" s="148"/>
      <c r="AD43" s="148"/>
      <c r="AE43" s="148"/>
      <c r="AF43" s="148"/>
      <c r="AG43" s="148" t="s">
        <v>601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67">
        <v>32</v>
      </c>
      <c r="B44" s="168" t="s">
        <v>664</v>
      </c>
      <c r="C44" s="184" t="s">
        <v>665</v>
      </c>
      <c r="D44" s="169" t="s">
        <v>231</v>
      </c>
      <c r="E44" s="170">
        <v>0.115</v>
      </c>
      <c r="F44" s="171"/>
      <c r="G44" s="172">
        <f t="shared" si="7"/>
        <v>0</v>
      </c>
      <c r="H44" s="171"/>
      <c r="I44" s="172">
        <f t="shared" si="8"/>
        <v>0</v>
      </c>
      <c r="J44" s="171"/>
      <c r="K44" s="172">
        <f t="shared" si="9"/>
        <v>0</v>
      </c>
      <c r="L44" s="172">
        <v>15</v>
      </c>
      <c r="M44" s="172">
        <f t="shared" si="10"/>
        <v>0</v>
      </c>
      <c r="N44" s="172">
        <v>0</v>
      </c>
      <c r="O44" s="172">
        <f t="shared" si="11"/>
        <v>0</v>
      </c>
      <c r="P44" s="172">
        <v>0</v>
      </c>
      <c r="Q44" s="172">
        <f t="shared" si="12"/>
        <v>0</v>
      </c>
      <c r="R44" s="172"/>
      <c r="S44" s="172" t="s">
        <v>144</v>
      </c>
      <c r="T44" s="173" t="s">
        <v>145</v>
      </c>
      <c r="U44" s="157">
        <v>0</v>
      </c>
      <c r="V44" s="157">
        <f t="shared" si="13"/>
        <v>0</v>
      </c>
      <c r="W44" s="157"/>
      <c r="X44" s="148"/>
      <c r="Y44" s="148"/>
      <c r="Z44" s="148"/>
      <c r="AA44" s="148"/>
      <c r="AB44" s="148"/>
      <c r="AC44" s="148"/>
      <c r="AD44" s="148"/>
      <c r="AE44" s="148"/>
      <c r="AF44" s="148"/>
      <c r="AG44" s="148" t="s">
        <v>601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x14ac:dyDescent="0.2">
      <c r="A45" s="5"/>
      <c r="B45" s="6"/>
      <c r="C45" s="187"/>
      <c r="D45" s="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AE45">
        <v>15</v>
      </c>
      <c r="AF45">
        <v>21</v>
      </c>
    </row>
    <row r="46" spans="1:60" x14ac:dyDescent="0.2">
      <c r="A46" s="151"/>
      <c r="B46" s="152" t="s">
        <v>29</v>
      </c>
      <c r="C46" s="188"/>
      <c r="D46" s="153"/>
      <c r="E46" s="154"/>
      <c r="F46" s="154"/>
      <c r="G46" s="182">
        <f>G8+G22+G25+G30+G35</f>
        <v>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AE46">
        <f>SUMIF(L7:L44,AE45,G7:G44)</f>
        <v>0</v>
      </c>
      <c r="AF46">
        <f>SUMIF(L7:L44,AF45,G7:G44)</f>
        <v>0</v>
      </c>
      <c r="AG46" t="s">
        <v>449</v>
      </c>
    </row>
    <row r="47" spans="1:60" x14ac:dyDescent="0.2">
      <c r="C47" s="189"/>
      <c r="D47" s="139"/>
      <c r="AG47" t="s">
        <v>450</v>
      </c>
    </row>
    <row r="48" spans="1:60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8879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14 01 Pol</vt:lpstr>
      <vt:lpstr>14 02 Pol</vt:lpstr>
      <vt:lpstr>14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'14 01 Pol'!Názvy_tisku</vt:lpstr>
      <vt:lpstr>'14 02 Pol'!Názvy_tisku</vt:lpstr>
      <vt:lpstr>'14 03 Pol'!Názvy_tisku</vt:lpstr>
      <vt:lpstr>oadresa</vt:lpstr>
      <vt:lpstr>Stavba!Objednatel</vt:lpstr>
      <vt:lpstr>Stavba!Objekt</vt:lpstr>
      <vt:lpstr>'14 01 Pol'!Oblast_tisku</vt:lpstr>
      <vt:lpstr>'14 02 Pol'!Oblast_tisku</vt:lpstr>
      <vt:lpstr>'14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Novotná</dc:creator>
  <cp:lastModifiedBy>Eva Jachymiáková</cp:lastModifiedBy>
  <cp:lastPrinted>2014-02-28T09:52:57Z</cp:lastPrinted>
  <dcterms:created xsi:type="dcterms:W3CDTF">2009-04-08T07:15:50Z</dcterms:created>
  <dcterms:modified xsi:type="dcterms:W3CDTF">2020-08-12T16:30:35Z</dcterms:modified>
</cp:coreProperties>
</file>