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26D7B5-D73F-4077-A332-EBEF7B38C96F}" xr6:coauthVersionLast="45" xr6:coauthVersionMax="45" xr10:uidLastSave="{00000000-0000-0000-0000-000000000000}"/>
  <bookViews>
    <workbookView xWindow="-108" yWindow="-108" windowWidth="20328" windowHeight="131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 01.BP 200520.1 Pol" sheetId="13" r:id="rId5"/>
    <sheet name="SO 01.NAST. 200701 Pol" sheetId="14" r:id="rId6"/>
    <sheet name="SO 01.ST 180730ST.1 Pol" sheetId="15" r:id="rId7"/>
    <sheet name="SO 02 1 Pol" sheetId="16" r:id="rId8"/>
    <sheet name="SO 03 1 Pol" sheetId="17" r:id="rId9"/>
    <sheet name="SO 04 3 Pol" sheetId="18" r:id="rId10"/>
    <sheet name="SO 05 2 Pol" sheetId="19" r:id="rId11"/>
    <sheet name="SO 06 1 Pol" sheetId="20" r:id="rId12"/>
    <sheet name="SO 07 7002 Pol" sheetId="21" r:id="rId13"/>
    <sheet name="SO 08 1 Pol" sheetId="22" r:id="rId14"/>
  </sheets>
  <externalReferences>
    <externalReference r:id="rId15"/>
  </externalReferences>
  <definedNames>
    <definedName name="CelkemDPHVypocet" localSheetId="1">Stavba!$H$62</definedName>
    <definedName name="CenaCelkem">Stavba!$G$29</definedName>
    <definedName name="CenaCelkemBezDPH">Stavba!$G$28</definedName>
    <definedName name="CenaCelkemVypocet" localSheetId="1">Stavba!$I$62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 01.BP 200520.1 Pol'!$1:$7</definedName>
    <definedName name="_xlnm.Print_Titles" localSheetId="5">'SO 01.NAST. 200701 Pol'!$1:$7</definedName>
    <definedName name="_xlnm.Print_Titles" localSheetId="6">'SO 01.ST 180730ST.1 Pol'!$1:$7</definedName>
    <definedName name="_xlnm.Print_Titles" localSheetId="7">'SO 02 1 Pol'!$1:$7</definedName>
    <definedName name="_xlnm.Print_Titles" localSheetId="8">'SO 03 1 Pol'!$1:$7</definedName>
    <definedName name="_xlnm.Print_Titles" localSheetId="9">'SO 04 3 Pol'!$1:$7</definedName>
    <definedName name="_xlnm.Print_Titles" localSheetId="10">'SO 05 2 Pol'!$1:$7</definedName>
    <definedName name="_xlnm.Print_Titles" localSheetId="11">'SO 06 1 Pol'!$1:$7</definedName>
    <definedName name="_xlnm.Print_Titles" localSheetId="12">'SO 07 7002 Pol'!$1:$7</definedName>
    <definedName name="_xlnm.Print_Titles" localSheetId="13">'SO 08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Naklady'!$A$1:$X$41</definedName>
    <definedName name="_xlnm.Print_Area" localSheetId="4">'SO 01.BP 200520.1 Pol'!$A$1:$X$164</definedName>
    <definedName name="_xlnm.Print_Area" localSheetId="5">'SO 01.NAST. 200701 Pol'!$A$1:$X$54</definedName>
    <definedName name="_xlnm.Print_Area" localSheetId="6">'SO 01.ST 180730ST.1 Pol'!$A$1:$X$370</definedName>
    <definedName name="_xlnm.Print_Area" localSheetId="7">'SO 02 1 Pol'!$A$1:$X$55</definedName>
    <definedName name="_xlnm.Print_Area" localSheetId="8">'SO 03 1 Pol'!$A$1:$X$148</definedName>
    <definedName name="_xlnm.Print_Area" localSheetId="9">'SO 04 3 Pol'!$A$1:$X$272</definedName>
    <definedName name="_xlnm.Print_Area" localSheetId="10">'SO 05 2 Pol'!$A$1:$X$70</definedName>
    <definedName name="_xlnm.Print_Area" localSheetId="11">'SO 06 1 Pol'!$A$1:$X$160</definedName>
    <definedName name="_xlnm.Print_Area" localSheetId="12">'SO 07 7002 Pol'!$A$1:$X$164</definedName>
    <definedName name="_xlnm.Print_Area" localSheetId="13">'SO 08 1 Pol'!$A$1:$X$90</definedName>
    <definedName name="_xlnm.Print_Area" localSheetId="1">Stavba!$A$1:$J$137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Stavba!$F$62</definedName>
    <definedName name="ZakladDPHZakl">Stavba!$G$25</definedName>
    <definedName name="ZakladDPHZaklVypocet" localSheetId="1">Stavba!$G$62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36" i="1" l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80" i="22"/>
  <c r="BA56" i="22"/>
  <c r="G9" i="22"/>
  <c r="M9" i="22" s="1"/>
  <c r="I9" i="22"/>
  <c r="I8" i="22" s="1"/>
  <c r="K9" i="22"/>
  <c r="K8" i="22" s="1"/>
  <c r="O9" i="22"/>
  <c r="O8" i="22" s="1"/>
  <c r="Q9" i="22"/>
  <c r="Q8" i="22" s="1"/>
  <c r="V9" i="22"/>
  <c r="V8" i="22" s="1"/>
  <c r="G10" i="22"/>
  <c r="M10" i="22" s="1"/>
  <c r="I10" i="22"/>
  <c r="K10" i="22"/>
  <c r="O10" i="22"/>
  <c r="Q10" i="22"/>
  <c r="V10" i="22"/>
  <c r="G11" i="22"/>
  <c r="I11" i="22"/>
  <c r="K11" i="22"/>
  <c r="M11" i="22"/>
  <c r="O11" i="22"/>
  <c r="Q11" i="22"/>
  <c r="V11" i="22"/>
  <c r="G12" i="22"/>
  <c r="M12" i="22" s="1"/>
  <c r="I12" i="22"/>
  <c r="K12" i="22"/>
  <c r="O12" i="22"/>
  <c r="Q12" i="22"/>
  <c r="V12" i="22"/>
  <c r="G13" i="22"/>
  <c r="I13" i="22"/>
  <c r="K13" i="22"/>
  <c r="M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G8" i="22" s="1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I19" i="22"/>
  <c r="K19" i="22"/>
  <c r="M19" i="22"/>
  <c r="O19" i="22"/>
  <c r="Q19" i="22"/>
  <c r="V19" i="22"/>
  <c r="G20" i="22"/>
  <c r="M20" i="22" s="1"/>
  <c r="I20" i="22"/>
  <c r="K20" i="22"/>
  <c r="O20" i="22"/>
  <c r="Q20" i="22"/>
  <c r="V20" i="22"/>
  <c r="G21" i="22"/>
  <c r="I21" i="22"/>
  <c r="K21" i="22"/>
  <c r="M21" i="22"/>
  <c r="O21" i="22"/>
  <c r="Q21" i="22"/>
  <c r="V21" i="22"/>
  <c r="G22" i="22"/>
  <c r="I22" i="22"/>
  <c r="K22" i="22"/>
  <c r="M22" i="22"/>
  <c r="O22" i="22"/>
  <c r="Q22" i="22"/>
  <c r="V22" i="22"/>
  <c r="G23" i="22"/>
  <c r="I23" i="22"/>
  <c r="K23" i="22"/>
  <c r="M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6" i="22"/>
  <c r="M26" i="22" s="1"/>
  <c r="I26" i="22"/>
  <c r="K26" i="22"/>
  <c r="O26" i="22"/>
  <c r="Q26" i="22"/>
  <c r="V26" i="22"/>
  <c r="G27" i="22"/>
  <c r="I27" i="22"/>
  <c r="K27" i="22"/>
  <c r="M27" i="22"/>
  <c r="O27" i="22"/>
  <c r="Q27" i="22"/>
  <c r="V27" i="22"/>
  <c r="G28" i="22"/>
  <c r="I28" i="22"/>
  <c r="K28" i="22"/>
  <c r="M28" i="22"/>
  <c r="O28" i="22"/>
  <c r="Q28" i="22"/>
  <c r="V28" i="22"/>
  <c r="G29" i="22"/>
  <c r="I29" i="22"/>
  <c r="K29" i="22"/>
  <c r="M29" i="22"/>
  <c r="O29" i="22"/>
  <c r="Q29" i="22"/>
  <c r="V29" i="22"/>
  <c r="G30" i="22"/>
  <c r="I30" i="22"/>
  <c r="K30" i="22"/>
  <c r="M30" i="22"/>
  <c r="O30" i="22"/>
  <c r="Q30" i="22"/>
  <c r="V30" i="22"/>
  <c r="G31" i="22"/>
  <c r="I31" i="22"/>
  <c r="K31" i="22"/>
  <c r="M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G35" i="22"/>
  <c r="I35" i="22"/>
  <c r="K35" i="22"/>
  <c r="M35" i="22"/>
  <c r="O35" i="22"/>
  <c r="Q35" i="22"/>
  <c r="V35" i="22"/>
  <c r="G36" i="22"/>
  <c r="I36" i="22"/>
  <c r="K36" i="22"/>
  <c r="M36" i="22"/>
  <c r="O36" i="22"/>
  <c r="Q36" i="22"/>
  <c r="V36" i="22"/>
  <c r="G37" i="22"/>
  <c r="I37" i="22"/>
  <c r="K37" i="22"/>
  <c r="M37" i="22"/>
  <c r="O37" i="22"/>
  <c r="Q37" i="22"/>
  <c r="V37" i="22"/>
  <c r="G38" i="22"/>
  <c r="I38" i="22"/>
  <c r="K38" i="22"/>
  <c r="M38" i="22"/>
  <c r="O38" i="22"/>
  <c r="Q38" i="22"/>
  <c r="V38" i="22"/>
  <c r="G39" i="22"/>
  <c r="I39" i="22"/>
  <c r="K39" i="22"/>
  <c r="M39" i="22"/>
  <c r="O39" i="22"/>
  <c r="Q39" i="22"/>
  <c r="V39" i="22"/>
  <c r="G40" i="22"/>
  <c r="M40" i="22" s="1"/>
  <c r="I40" i="22"/>
  <c r="K40" i="22"/>
  <c r="O40" i="22"/>
  <c r="Q40" i="22"/>
  <c r="V40" i="22"/>
  <c r="G41" i="22"/>
  <c r="M41" i="22" s="1"/>
  <c r="I41" i="22"/>
  <c r="K41" i="22"/>
  <c r="O41" i="22"/>
  <c r="Q41" i="22"/>
  <c r="V41" i="22"/>
  <c r="G42" i="22"/>
  <c r="M42" i="22" s="1"/>
  <c r="I42" i="22"/>
  <c r="K42" i="22"/>
  <c r="O42" i="22"/>
  <c r="Q42" i="22"/>
  <c r="V42" i="22"/>
  <c r="G43" i="22"/>
  <c r="I43" i="22"/>
  <c r="K43" i="22"/>
  <c r="M43" i="22"/>
  <c r="O43" i="22"/>
  <c r="Q43" i="22"/>
  <c r="V43" i="22"/>
  <c r="G44" i="22"/>
  <c r="I44" i="22"/>
  <c r="K44" i="22"/>
  <c r="M44" i="22"/>
  <c r="O44" i="22"/>
  <c r="Q44" i="22"/>
  <c r="V44" i="22"/>
  <c r="G45" i="22"/>
  <c r="I45" i="22"/>
  <c r="K45" i="22"/>
  <c r="M45" i="22"/>
  <c r="O45" i="22"/>
  <c r="Q45" i="22"/>
  <c r="V45" i="22"/>
  <c r="G46" i="22"/>
  <c r="I46" i="22"/>
  <c r="K46" i="22"/>
  <c r="M46" i="22"/>
  <c r="O46" i="22"/>
  <c r="Q46" i="22"/>
  <c r="V46" i="22"/>
  <c r="G47" i="22"/>
  <c r="I47" i="22"/>
  <c r="K47" i="22"/>
  <c r="M47" i="22"/>
  <c r="O47" i="22"/>
  <c r="Q47" i="22"/>
  <c r="V47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I51" i="22"/>
  <c r="K51" i="22"/>
  <c r="M51" i="22"/>
  <c r="O51" i="22"/>
  <c r="Q51" i="22"/>
  <c r="V51" i="22"/>
  <c r="G52" i="22"/>
  <c r="I52" i="22"/>
  <c r="K52" i="22"/>
  <c r="M52" i="22"/>
  <c r="O52" i="22"/>
  <c r="Q52" i="22"/>
  <c r="V52" i="22"/>
  <c r="G53" i="22"/>
  <c r="I53" i="22"/>
  <c r="K53" i="22"/>
  <c r="M53" i="22"/>
  <c r="O53" i="22"/>
  <c r="Q53" i="22"/>
  <c r="V53" i="22"/>
  <c r="G54" i="22"/>
  <c r="I54" i="22"/>
  <c r="K54" i="22"/>
  <c r="M54" i="22"/>
  <c r="O54" i="22"/>
  <c r="Q54" i="22"/>
  <c r="V54" i="22"/>
  <c r="G55" i="22"/>
  <c r="I55" i="22"/>
  <c r="K55" i="22"/>
  <c r="M55" i="22"/>
  <c r="O55" i="22"/>
  <c r="Q55" i="22"/>
  <c r="V55" i="22"/>
  <c r="G57" i="22"/>
  <c r="M57" i="22" s="1"/>
  <c r="I57" i="22"/>
  <c r="K57" i="22"/>
  <c r="O57" i="22"/>
  <c r="Q57" i="22"/>
  <c r="V57" i="22"/>
  <c r="G58" i="22"/>
  <c r="M58" i="22" s="1"/>
  <c r="I58" i="22"/>
  <c r="K58" i="22"/>
  <c r="O58" i="22"/>
  <c r="Q58" i="22"/>
  <c r="V58" i="22"/>
  <c r="G59" i="22"/>
  <c r="M59" i="22" s="1"/>
  <c r="I59" i="22"/>
  <c r="K59" i="22"/>
  <c r="O59" i="22"/>
  <c r="Q59" i="22"/>
  <c r="V59" i="22"/>
  <c r="G60" i="22"/>
  <c r="I60" i="22"/>
  <c r="K60" i="22"/>
  <c r="M60" i="22"/>
  <c r="O60" i="22"/>
  <c r="Q60" i="22"/>
  <c r="V60" i="22"/>
  <c r="G61" i="22"/>
  <c r="I61" i="22"/>
  <c r="K61" i="22"/>
  <c r="M61" i="22"/>
  <c r="O61" i="22"/>
  <c r="Q61" i="22"/>
  <c r="V61" i="22"/>
  <c r="G62" i="22"/>
  <c r="I62" i="22"/>
  <c r="K62" i="22"/>
  <c r="M62" i="22"/>
  <c r="O62" i="22"/>
  <c r="Q62" i="22"/>
  <c r="V62" i="22"/>
  <c r="G63" i="22"/>
  <c r="I63" i="22"/>
  <c r="K63" i="22"/>
  <c r="M63" i="22"/>
  <c r="O63" i="22"/>
  <c r="Q63" i="22"/>
  <c r="V63" i="22"/>
  <c r="G64" i="22"/>
  <c r="I64" i="22"/>
  <c r="K64" i="22"/>
  <c r="M64" i="22"/>
  <c r="O64" i="22"/>
  <c r="Q64" i="22"/>
  <c r="V64" i="22"/>
  <c r="G65" i="22"/>
  <c r="M65" i="22" s="1"/>
  <c r="I65" i="22"/>
  <c r="K65" i="22"/>
  <c r="O65" i="22"/>
  <c r="Q65" i="22"/>
  <c r="V65" i="22"/>
  <c r="G66" i="22"/>
  <c r="M66" i="22" s="1"/>
  <c r="I66" i="22"/>
  <c r="K66" i="22"/>
  <c r="O66" i="22"/>
  <c r="Q66" i="22"/>
  <c r="V66" i="22"/>
  <c r="G67" i="22"/>
  <c r="M67" i="22" s="1"/>
  <c r="I67" i="22"/>
  <c r="K67" i="22"/>
  <c r="O67" i="22"/>
  <c r="Q67" i="22"/>
  <c r="V67" i="22"/>
  <c r="G68" i="22"/>
  <c r="I68" i="22"/>
  <c r="K68" i="22"/>
  <c r="M68" i="22"/>
  <c r="O68" i="22"/>
  <c r="Q68" i="22"/>
  <c r="V68" i="22"/>
  <c r="G69" i="22"/>
  <c r="I69" i="22"/>
  <c r="K69" i="22"/>
  <c r="M69" i="22"/>
  <c r="O69" i="22"/>
  <c r="Q69" i="22"/>
  <c r="V69" i="22"/>
  <c r="G70" i="22"/>
  <c r="I70" i="22"/>
  <c r="K70" i="22"/>
  <c r="M70" i="22"/>
  <c r="O70" i="22"/>
  <c r="Q70" i="22"/>
  <c r="V70" i="22"/>
  <c r="G71" i="22"/>
  <c r="I71" i="22"/>
  <c r="K71" i="22"/>
  <c r="M71" i="22"/>
  <c r="O71" i="22"/>
  <c r="Q71" i="22"/>
  <c r="V71" i="22"/>
  <c r="G72" i="22"/>
  <c r="I72" i="22"/>
  <c r="K72" i="22"/>
  <c r="M72" i="22"/>
  <c r="O72" i="22"/>
  <c r="Q72" i="22"/>
  <c r="V72" i="22"/>
  <c r="G73" i="22"/>
  <c r="M73" i="22" s="1"/>
  <c r="I73" i="22"/>
  <c r="K73" i="22"/>
  <c r="O73" i="22"/>
  <c r="Q73" i="22"/>
  <c r="V73" i="22"/>
  <c r="G74" i="22"/>
  <c r="O74" i="22"/>
  <c r="V74" i="22"/>
  <c r="G75" i="22"/>
  <c r="M75" i="22" s="1"/>
  <c r="M74" i="22" s="1"/>
  <c r="I75" i="22"/>
  <c r="I74" i="22" s="1"/>
  <c r="K75" i="22"/>
  <c r="K74" i="22" s="1"/>
  <c r="O75" i="22"/>
  <c r="Q75" i="22"/>
  <c r="Q74" i="22" s="1"/>
  <c r="V75" i="22"/>
  <c r="G76" i="22"/>
  <c r="I76" i="22"/>
  <c r="K76" i="22"/>
  <c r="M76" i="22"/>
  <c r="O76" i="22"/>
  <c r="Q76" i="22"/>
  <c r="V76" i="22"/>
  <c r="G77" i="22"/>
  <c r="M77" i="22"/>
  <c r="G78" i="22"/>
  <c r="I78" i="22"/>
  <c r="I77" i="22" s="1"/>
  <c r="K78" i="22"/>
  <c r="K77" i="22" s="1"/>
  <c r="M78" i="22"/>
  <c r="O78" i="22"/>
  <c r="O77" i="22" s="1"/>
  <c r="Q78" i="22"/>
  <c r="Q77" i="22" s="1"/>
  <c r="V78" i="22"/>
  <c r="V77" i="22" s="1"/>
  <c r="AE80" i="22"/>
  <c r="AF80" i="22"/>
  <c r="G154" i="21"/>
  <c r="BA131" i="21"/>
  <c r="BA129" i="21"/>
  <c r="BA127" i="21"/>
  <c r="BA125" i="21"/>
  <c r="BA123" i="21"/>
  <c r="BA121" i="21"/>
  <c r="BA119" i="21"/>
  <c r="G8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V8" i="21" s="1"/>
  <c r="G10" i="2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M15" i="21" s="1"/>
  <c r="I15" i="21"/>
  <c r="K15" i="21"/>
  <c r="O15" i="21"/>
  <c r="Q15" i="21"/>
  <c r="V15" i="21"/>
  <c r="G16" i="21"/>
  <c r="Q16" i="21"/>
  <c r="G17" i="21"/>
  <c r="M17" i="21" s="1"/>
  <c r="M16" i="21" s="1"/>
  <c r="I17" i="21"/>
  <c r="I16" i="21" s="1"/>
  <c r="K17" i="21"/>
  <c r="K16" i="21" s="1"/>
  <c r="O17" i="21"/>
  <c r="O16" i="21" s="1"/>
  <c r="Q17" i="21"/>
  <c r="V17" i="21"/>
  <c r="V16" i="21" s="1"/>
  <c r="G18" i="21"/>
  <c r="K18" i="21"/>
  <c r="G19" i="21"/>
  <c r="I19" i="21"/>
  <c r="I18" i="21" s="1"/>
  <c r="K19" i="21"/>
  <c r="M19" i="21"/>
  <c r="M18" i="21" s="1"/>
  <c r="O19" i="21"/>
  <c r="O18" i="21" s="1"/>
  <c r="Q19" i="21"/>
  <c r="Q18" i="21" s="1"/>
  <c r="V19" i="21"/>
  <c r="V18" i="21" s="1"/>
  <c r="G20" i="21"/>
  <c r="I20" i="21"/>
  <c r="K20" i="21"/>
  <c r="M20" i="21"/>
  <c r="O20" i="21"/>
  <c r="Q20" i="21"/>
  <c r="V20" i="21"/>
  <c r="G21" i="21"/>
  <c r="I21" i="21"/>
  <c r="K21" i="21"/>
  <c r="M21" i="21"/>
  <c r="O21" i="21"/>
  <c r="Q21" i="21"/>
  <c r="V21" i="21"/>
  <c r="G22" i="21"/>
  <c r="O22" i="21"/>
  <c r="V22" i="21"/>
  <c r="G23" i="21"/>
  <c r="M23" i="21" s="1"/>
  <c r="M22" i="21" s="1"/>
  <c r="I23" i="21"/>
  <c r="I22" i="21" s="1"/>
  <c r="K23" i="21"/>
  <c r="K22" i="21" s="1"/>
  <c r="O23" i="21"/>
  <c r="Q23" i="21"/>
  <c r="Q22" i="21" s="1"/>
  <c r="V23" i="21"/>
  <c r="G24" i="21"/>
  <c r="Q24" i="21"/>
  <c r="V24" i="21"/>
  <c r="G25" i="21"/>
  <c r="I25" i="21"/>
  <c r="I24" i="21" s="1"/>
  <c r="K25" i="21"/>
  <c r="M25" i="21"/>
  <c r="M24" i="21" s="1"/>
  <c r="O25" i="21"/>
  <c r="O24" i="21" s="1"/>
  <c r="Q25" i="21"/>
  <c r="V25" i="21"/>
  <c r="G26" i="21"/>
  <c r="M26" i="21" s="1"/>
  <c r="I26" i="21"/>
  <c r="K26" i="21"/>
  <c r="K24" i="21" s="1"/>
  <c r="O26" i="21"/>
  <c r="Q26" i="21"/>
  <c r="V26" i="21"/>
  <c r="G28" i="21"/>
  <c r="I28" i="21"/>
  <c r="K28" i="21"/>
  <c r="K27" i="21" s="1"/>
  <c r="M28" i="21"/>
  <c r="O28" i="21"/>
  <c r="O27" i="21" s="1"/>
  <c r="Q28" i="21"/>
  <c r="V28" i="21"/>
  <c r="V27" i="21" s="1"/>
  <c r="G29" i="21"/>
  <c r="I29" i="21"/>
  <c r="K29" i="21"/>
  <c r="M29" i="21"/>
  <c r="O29" i="21"/>
  <c r="Q29" i="21"/>
  <c r="Q27" i="21" s="1"/>
  <c r="V29" i="21"/>
  <c r="G30" i="21"/>
  <c r="G27" i="21" s="1"/>
  <c r="I30" i="21"/>
  <c r="K30" i="21"/>
  <c r="O30" i="21"/>
  <c r="Q30" i="21"/>
  <c r="V30" i="21"/>
  <c r="G31" i="21"/>
  <c r="M31" i="21" s="1"/>
  <c r="I31" i="21"/>
  <c r="I27" i="21" s="1"/>
  <c r="K31" i="21"/>
  <c r="O31" i="21"/>
  <c r="Q31" i="21"/>
  <c r="V31" i="21"/>
  <c r="G32" i="21"/>
  <c r="M32" i="21" s="1"/>
  <c r="I32" i="21"/>
  <c r="K32" i="21"/>
  <c r="O32" i="21"/>
  <c r="Q32" i="21"/>
  <c r="V32" i="21"/>
  <c r="G33" i="21"/>
  <c r="I33" i="21"/>
  <c r="K33" i="21"/>
  <c r="M33" i="21"/>
  <c r="O33" i="21"/>
  <c r="Q33" i="21"/>
  <c r="V33" i="21"/>
  <c r="G34" i="21"/>
  <c r="M34" i="21" s="1"/>
  <c r="I34" i="21"/>
  <c r="K34" i="21"/>
  <c r="O34" i="21"/>
  <c r="Q34" i="21"/>
  <c r="V34" i="2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I37" i="21"/>
  <c r="K37" i="21"/>
  <c r="M37" i="21"/>
  <c r="O37" i="21"/>
  <c r="Q37" i="21"/>
  <c r="V37" i="21"/>
  <c r="G38" i="21"/>
  <c r="M38" i="21" s="1"/>
  <c r="I38" i="21"/>
  <c r="K38" i="21"/>
  <c r="O38" i="21"/>
  <c r="Q38" i="21"/>
  <c r="V38" i="21"/>
  <c r="G39" i="21"/>
  <c r="M39" i="21" s="1"/>
  <c r="I39" i="21"/>
  <c r="K39" i="21"/>
  <c r="O39" i="21"/>
  <c r="Q39" i="21"/>
  <c r="V39" i="21"/>
  <c r="G40" i="21"/>
  <c r="M40" i="21" s="1"/>
  <c r="I40" i="21"/>
  <c r="K40" i="21"/>
  <c r="O40" i="21"/>
  <c r="Q40" i="21"/>
  <c r="V40" i="21"/>
  <c r="G41" i="21"/>
  <c r="I41" i="21"/>
  <c r="K41" i="21"/>
  <c r="M41" i="21"/>
  <c r="O41" i="21"/>
  <c r="Q41" i="21"/>
  <c r="V41" i="21"/>
  <c r="G42" i="21"/>
  <c r="M42" i="21" s="1"/>
  <c r="I42" i="21"/>
  <c r="K42" i="21"/>
  <c r="O42" i="21"/>
  <c r="Q42" i="21"/>
  <c r="V42" i="21"/>
  <c r="G43" i="21"/>
  <c r="I43" i="21"/>
  <c r="K43" i="21"/>
  <c r="M43" i="21"/>
  <c r="O43" i="21"/>
  <c r="Q43" i="21"/>
  <c r="V43" i="21"/>
  <c r="G44" i="21"/>
  <c r="I44" i="21"/>
  <c r="K44" i="21"/>
  <c r="M44" i="21"/>
  <c r="O44" i="21"/>
  <c r="Q44" i="21"/>
  <c r="V44" i="21"/>
  <c r="G45" i="21"/>
  <c r="I45" i="21"/>
  <c r="K45" i="21"/>
  <c r="M45" i="21"/>
  <c r="O45" i="21"/>
  <c r="Q45" i="21"/>
  <c r="V45" i="21"/>
  <c r="G46" i="21"/>
  <c r="M46" i="21" s="1"/>
  <c r="I46" i="21"/>
  <c r="K46" i="21"/>
  <c r="O46" i="21"/>
  <c r="Q46" i="21"/>
  <c r="V46" i="21"/>
  <c r="G50" i="21"/>
  <c r="M50" i="21" s="1"/>
  <c r="I50" i="21"/>
  <c r="K50" i="21"/>
  <c r="O50" i="21"/>
  <c r="Q50" i="21"/>
  <c r="V50" i="21"/>
  <c r="G51" i="21"/>
  <c r="M51" i="21" s="1"/>
  <c r="I51" i="21"/>
  <c r="K51" i="21"/>
  <c r="O51" i="21"/>
  <c r="Q51" i="21"/>
  <c r="V51" i="21"/>
  <c r="G52" i="21"/>
  <c r="I52" i="21"/>
  <c r="K52" i="21"/>
  <c r="M52" i="21"/>
  <c r="O52" i="21"/>
  <c r="Q52" i="21"/>
  <c r="V52" i="21"/>
  <c r="G53" i="21"/>
  <c r="M53" i="21" s="1"/>
  <c r="I53" i="21"/>
  <c r="K53" i="21"/>
  <c r="O53" i="21"/>
  <c r="Q53" i="21"/>
  <c r="V53" i="21"/>
  <c r="G54" i="21"/>
  <c r="I54" i="21"/>
  <c r="K54" i="21"/>
  <c r="M54" i="21"/>
  <c r="O54" i="21"/>
  <c r="Q54" i="21"/>
  <c r="V54" i="21"/>
  <c r="G55" i="21"/>
  <c r="I55" i="21"/>
  <c r="K55" i="21"/>
  <c r="M55" i="21"/>
  <c r="O55" i="21"/>
  <c r="Q55" i="21"/>
  <c r="V55" i="21"/>
  <c r="G56" i="21"/>
  <c r="I56" i="21"/>
  <c r="K56" i="21"/>
  <c r="M56" i="21"/>
  <c r="O56" i="21"/>
  <c r="Q56" i="21"/>
  <c r="V56" i="21"/>
  <c r="G57" i="21"/>
  <c r="M57" i="21" s="1"/>
  <c r="I57" i="21"/>
  <c r="K57" i="21"/>
  <c r="O57" i="21"/>
  <c r="Q57" i="21"/>
  <c r="V57" i="21"/>
  <c r="G58" i="21"/>
  <c r="M58" i="21" s="1"/>
  <c r="I58" i="21"/>
  <c r="K58" i="21"/>
  <c r="O58" i="21"/>
  <c r="Q58" i="21"/>
  <c r="V58" i="21"/>
  <c r="G59" i="21"/>
  <c r="M59" i="21" s="1"/>
  <c r="I59" i="21"/>
  <c r="K59" i="21"/>
  <c r="O59" i="21"/>
  <c r="Q59" i="21"/>
  <c r="V59" i="21"/>
  <c r="G60" i="21"/>
  <c r="I60" i="21"/>
  <c r="K60" i="21"/>
  <c r="M60" i="21"/>
  <c r="O60" i="21"/>
  <c r="Q60" i="21"/>
  <c r="V60" i="21"/>
  <c r="G61" i="21"/>
  <c r="M61" i="21" s="1"/>
  <c r="I61" i="21"/>
  <c r="K61" i="21"/>
  <c r="O61" i="21"/>
  <c r="Q61" i="21"/>
  <c r="V61" i="21"/>
  <c r="G63" i="21"/>
  <c r="I63" i="21"/>
  <c r="I62" i="21" s="1"/>
  <c r="K63" i="21"/>
  <c r="K62" i="21" s="1"/>
  <c r="M63" i="21"/>
  <c r="O63" i="21"/>
  <c r="O62" i="21" s="1"/>
  <c r="Q63" i="21"/>
  <c r="V63" i="21"/>
  <c r="V62" i="21" s="1"/>
  <c r="G64" i="21"/>
  <c r="I64" i="21"/>
  <c r="K64" i="21"/>
  <c r="M64" i="21"/>
  <c r="O64" i="21"/>
  <c r="Q64" i="21"/>
  <c r="Q62" i="21" s="1"/>
  <c r="V64" i="21"/>
  <c r="G65" i="21"/>
  <c r="I65" i="21"/>
  <c r="K65" i="21"/>
  <c r="M65" i="21"/>
  <c r="O65" i="21"/>
  <c r="Q65" i="21"/>
  <c r="V65" i="21"/>
  <c r="G66" i="21"/>
  <c r="M66" i="21" s="1"/>
  <c r="I66" i="21"/>
  <c r="K66" i="21"/>
  <c r="O66" i="21"/>
  <c r="Q66" i="21"/>
  <c r="V66" i="21"/>
  <c r="G67" i="21"/>
  <c r="M67" i="21" s="1"/>
  <c r="I67" i="21"/>
  <c r="K67" i="21"/>
  <c r="O67" i="21"/>
  <c r="Q67" i="21"/>
  <c r="V67" i="21"/>
  <c r="G68" i="21"/>
  <c r="I68" i="21"/>
  <c r="K68" i="21"/>
  <c r="M68" i="21"/>
  <c r="O68" i="21"/>
  <c r="Q68" i="21"/>
  <c r="V68" i="21"/>
  <c r="G69" i="21"/>
  <c r="M69" i="21" s="1"/>
  <c r="I69" i="21"/>
  <c r="K69" i="21"/>
  <c r="O69" i="21"/>
  <c r="Q69" i="21"/>
  <c r="V69" i="21"/>
  <c r="G70" i="21"/>
  <c r="I70" i="21"/>
  <c r="K70" i="21"/>
  <c r="M70" i="21"/>
  <c r="O70" i="21"/>
  <c r="Q70" i="21"/>
  <c r="V70" i="21"/>
  <c r="G71" i="21"/>
  <c r="I71" i="21"/>
  <c r="K71" i="21"/>
  <c r="M71" i="21"/>
  <c r="O71" i="21"/>
  <c r="Q71" i="21"/>
  <c r="V71" i="21"/>
  <c r="G72" i="21"/>
  <c r="I72" i="21"/>
  <c r="K72" i="21"/>
  <c r="M72" i="21"/>
  <c r="O72" i="21"/>
  <c r="Q72" i="21"/>
  <c r="V72" i="21"/>
  <c r="G73" i="21"/>
  <c r="I73" i="21"/>
  <c r="K73" i="21"/>
  <c r="M73" i="21"/>
  <c r="O73" i="21"/>
  <c r="Q73" i="21"/>
  <c r="V73" i="21"/>
  <c r="G74" i="21"/>
  <c r="M74" i="21" s="1"/>
  <c r="I74" i="21"/>
  <c r="K74" i="21"/>
  <c r="O74" i="21"/>
  <c r="Q74" i="21"/>
  <c r="V74" i="21"/>
  <c r="G75" i="21"/>
  <c r="M75" i="21" s="1"/>
  <c r="I75" i="21"/>
  <c r="K75" i="21"/>
  <c r="O75" i="21"/>
  <c r="Q75" i="21"/>
  <c r="V75" i="21"/>
  <c r="G76" i="21"/>
  <c r="I76" i="21"/>
  <c r="K76" i="21"/>
  <c r="M76" i="21"/>
  <c r="O76" i="21"/>
  <c r="Q76" i="21"/>
  <c r="V76" i="21"/>
  <c r="G77" i="21"/>
  <c r="M77" i="21" s="1"/>
  <c r="I77" i="21"/>
  <c r="K77" i="21"/>
  <c r="O77" i="21"/>
  <c r="Q77" i="21"/>
  <c r="V77" i="21"/>
  <c r="G78" i="21"/>
  <c r="I78" i="21"/>
  <c r="K78" i="21"/>
  <c r="M78" i="21"/>
  <c r="O78" i="21"/>
  <c r="Q78" i="21"/>
  <c r="V78" i="21"/>
  <c r="G79" i="21"/>
  <c r="I79" i="21"/>
  <c r="K79" i="21"/>
  <c r="M79" i="21"/>
  <c r="O79" i="21"/>
  <c r="Q79" i="21"/>
  <c r="V79" i="21"/>
  <c r="G80" i="21"/>
  <c r="I80" i="21"/>
  <c r="K80" i="21"/>
  <c r="M80" i="21"/>
  <c r="O80" i="21"/>
  <c r="Q80" i="21"/>
  <c r="V80" i="21"/>
  <c r="G81" i="21"/>
  <c r="I81" i="21"/>
  <c r="K81" i="21"/>
  <c r="M81" i="21"/>
  <c r="O81" i="21"/>
  <c r="Q81" i="21"/>
  <c r="V81" i="21"/>
  <c r="G82" i="21"/>
  <c r="M82" i="21" s="1"/>
  <c r="I82" i="21"/>
  <c r="K82" i="21"/>
  <c r="O82" i="21"/>
  <c r="Q82" i="21"/>
  <c r="V82" i="21"/>
  <c r="G83" i="21"/>
  <c r="M83" i="21" s="1"/>
  <c r="I83" i="21"/>
  <c r="K83" i="21"/>
  <c r="O83" i="21"/>
  <c r="Q83" i="21"/>
  <c r="V83" i="21"/>
  <c r="G84" i="21"/>
  <c r="I84" i="21"/>
  <c r="K84" i="21"/>
  <c r="M84" i="21"/>
  <c r="O84" i="21"/>
  <c r="Q84" i="21"/>
  <c r="V84" i="21"/>
  <c r="G85" i="21"/>
  <c r="M85" i="21" s="1"/>
  <c r="I85" i="21"/>
  <c r="K85" i="21"/>
  <c r="O85" i="21"/>
  <c r="Q85" i="21"/>
  <c r="V85" i="21"/>
  <c r="G86" i="21"/>
  <c r="I86" i="21"/>
  <c r="K86" i="21"/>
  <c r="M86" i="21"/>
  <c r="O86" i="21"/>
  <c r="Q86" i="21"/>
  <c r="V86" i="21"/>
  <c r="G87" i="21"/>
  <c r="I87" i="21"/>
  <c r="K87" i="21"/>
  <c r="M87" i="21"/>
  <c r="O87" i="21"/>
  <c r="Q87" i="21"/>
  <c r="V87" i="21"/>
  <c r="G88" i="21"/>
  <c r="I88" i="21"/>
  <c r="K88" i="21"/>
  <c r="M88" i="21"/>
  <c r="O88" i="21"/>
  <c r="Q88" i="21"/>
  <c r="V88" i="21"/>
  <c r="G89" i="21"/>
  <c r="I89" i="21"/>
  <c r="K89" i="21"/>
  <c r="M89" i="21"/>
  <c r="O89" i="21"/>
  <c r="Q89" i="21"/>
  <c r="V89" i="21"/>
  <c r="G90" i="21"/>
  <c r="M90" i="21" s="1"/>
  <c r="I90" i="21"/>
  <c r="K90" i="21"/>
  <c r="O90" i="21"/>
  <c r="Q90" i="21"/>
  <c r="V90" i="21"/>
  <c r="G91" i="21"/>
  <c r="M91" i="21" s="1"/>
  <c r="I91" i="21"/>
  <c r="K91" i="21"/>
  <c r="O91" i="21"/>
  <c r="Q91" i="21"/>
  <c r="V91" i="21"/>
  <c r="G92" i="21"/>
  <c r="I92" i="21"/>
  <c r="K92" i="21"/>
  <c r="M92" i="21"/>
  <c r="O92" i="21"/>
  <c r="Q92" i="21"/>
  <c r="V92" i="21"/>
  <c r="G93" i="21"/>
  <c r="M93" i="21" s="1"/>
  <c r="I93" i="21"/>
  <c r="K93" i="21"/>
  <c r="O93" i="21"/>
  <c r="Q93" i="21"/>
  <c r="V93" i="21"/>
  <c r="G94" i="21"/>
  <c r="I94" i="21"/>
  <c r="K94" i="21"/>
  <c r="M94" i="21"/>
  <c r="O94" i="21"/>
  <c r="Q94" i="21"/>
  <c r="V94" i="21"/>
  <c r="G95" i="21"/>
  <c r="I95" i="21"/>
  <c r="K95" i="21"/>
  <c r="M95" i="21"/>
  <c r="O95" i="21"/>
  <c r="Q95" i="21"/>
  <c r="V95" i="21"/>
  <c r="G96" i="21"/>
  <c r="I96" i="21"/>
  <c r="K96" i="21"/>
  <c r="M96" i="21"/>
  <c r="O96" i="21"/>
  <c r="Q96" i="21"/>
  <c r="V96" i="21"/>
  <c r="G97" i="21"/>
  <c r="I97" i="21"/>
  <c r="K97" i="21"/>
  <c r="M97" i="21"/>
  <c r="O97" i="21"/>
  <c r="Q97" i="21"/>
  <c r="V97" i="21"/>
  <c r="G98" i="21"/>
  <c r="M98" i="21" s="1"/>
  <c r="I98" i="21"/>
  <c r="K98" i="21"/>
  <c r="O98" i="21"/>
  <c r="Q98" i="21"/>
  <c r="V98" i="21"/>
  <c r="G99" i="21"/>
  <c r="M99" i="21" s="1"/>
  <c r="I99" i="21"/>
  <c r="K99" i="21"/>
  <c r="O99" i="21"/>
  <c r="Q99" i="21"/>
  <c r="V99" i="21"/>
  <c r="G100" i="21"/>
  <c r="I100" i="21"/>
  <c r="K100" i="21"/>
  <c r="M100" i="21"/>
  <c r="O100" i="21"/>
  <c r="Q100" i="21"/>
  <c r="V100" i="21"/>
  <c r="G101" i="21"/>
  <c r="M101" i="21" s="1"/>
  <c r="I101" i="21"/>
  <c r="K101" i="21"/>
  <c r="O101" i="21"/>
  <c r="Q101" i="21"/>
  <c r="V101" i="21"/>
  <c r="G102" i="21"/>
  <c r="I102" i="21"/>
  <c r="K102" i="21"/>
  <c r="M102" i="21"/>
  <c r="O102" i="21"/>
  <c r="Q102" i="21"/>
  <c r="V102" i="21"/>
  <c r="G103" i="21"/>
  <c r="I103" i="21"/>
  <c r="K103" i="21"/>
  <c r="M103" i="21"/>
  <c r="O103" i="21"/>
  <c r="Q103" i="21"/>
  <c r="V103" i="21"/>
  <c r="G104" i="21"/>
  <c r="I104" i="21"/>
  <c r="K104" i="21"/>
  <c r="M104" i="21"/>
  <c r="O104" i="21"/>
  <c r="Q104" i="21"/>
  <c r="V104" i="21"/>
  <c r="G105" i="21"/>
  <c r="I105" i="21"/>
  <c r="K105" i="21"/>
  <c r="M105" i="21"/>
  <c r="O105" i="21"/>
  <c r="Q105" i="21"/>
  <c r="V105" i="21"/>
  <c r="G106" i="21"/>
  <c r="M106" i="21" s="1"/>
  <c r="I106" i="21"/>
  <c r="K106" i="21"/>
  <c r="O106" i="21"/>
  <c r="Q106" i="21"/>
  <c r="V106" i="21"/>
  <c r="G107" i="21"/>
  <c r="M107" i="21" s="1"/>
  <c r="I107" i="21"/>
  <c r="K107" i="21"/>
  <c r="O107" i="21"/>
  <c r="Q107" i="21"/>
  <c r="V107" i="21"/>
  <c r="G108" i="21"/>
  <c r="I108" i="21"/>
  <c r="K108" i="21"/>
  <c r="M108" i="21"/>
  <c r="O108" i="21"/>
  <c r="Q108" i="21"/>
  <c r="V108" i="21"/>
  <c r="G109" i="21"/>
  <c r="M109" i="21" s="1"/>
  <c r="I109" i="21"/>
  <c r="K109" i="21"/>
  <c r="O109" i="21"/>
  <c r="Q109" i="21"/>
  <c r="V109" i="21"/>
  <c r="G110" i="21"/>
  <c r="I110" i="21"/>
  <c r="K110" i="21"/>
  <c r="M110" i="21"/>
  <c r="O110" i="21"/>
  <c r="Q110" i="21"/>
  <c r="V110" i="21"/>
  <c r="G111" i="21"/>
  <c r="I111" i="21"/>
  <c r="K111" i="21"/>
  <c r="M111" i="21"/>
  <c r="O111" i="21"/>
  <c r="Q111" i="21"/>
  <c r="V111" i="21"/>
  <c r="G112" i="21"/>
  <c r="I112" i="21"/>
  <c r="K112" i="21"/>
  <c r="M112" i="21"/>
  <c r="O112" i="21"/>
  <c r="Q112" i="21"/>
  <c r="V112" i="21"/>
  <c r="G113" i="21"/>
  <c r="I113" i="21"/>
  <c r="K113" i="21"/>
  <c r="M113" i="21"/>
  <c r="O113" i="21"/>
  <c r="Q113" i="21"/>
  <c r="V113" i="21"/>
  <c r="G114" i="21"/>
  <c r="M114" i="21" s="1"/>
  <c r="I114" i="21"/>
  <c r="K114" i="21"/>
  <c r="O114" i="21"/>
  <c r="Q114" i="21"/>
  <c r="V114" i="21"/>
  <c r="G115" i="21"/>
  <c r="M115" i="21" s="1"/>
  <c r="I115" i="21"/>
  <c r="K115" i="21"/>
  <c r="O115" i="21"/>
  <c r="Q115" i="21"/>
  <c r="V115" i="21"/>
  <c r="G116" i="21"/>
  <c r="I116" i="21"/>
  <c r="K116" i="21"/>
  <c r="M116" i="21"/>
  <c r="O116" i="21"/>
  <c r="Q116" i="21"/>
  <c r="V116" i="21"/>
  <c r="G118" i="21"/>
  <c r="I118" i="21"/>
  <c r="I117" i="21" s="1"/>
  <c r="K118" i="21"/>
  <c r="M118" i="21"/>
  <c r="O118" i="21"/>
  <c r="Q118" i="21"/>
  <c r="Q117" i="21" s="1"/>
  <c r="V118" i="21"/>
  <c r="V117" i="21" s="1"/>
  <c r="G120" i="21"/>
  <c r="I120" i="21"/>
  <c r="K120" i="21"/>
  <c r="K117" i="21" s="1"/>
  <c r="M120" i="21"/>
  <c r="O120" i="21"/>
  <c r="O117" i="21" s="1"/>
  <c r="Q120" i="21"/>
  <c r="V120" i="21"/>
  <c r="G122" i="21"/>
  <c r="I122" i="21"/>
  <c r="K122" i="21"/>
  <c r="M122" i="21"/>
  <c r="O122" i="21"/>
  <c r="Q122" i="21"/>
  <c r="V122" i="21"/>
  <c r="G124" i="21"/>
  <c r="I124" i="21"/>
  <c r="K124" i="21"/>
  <c r="M124" i="21"/>
  <c r="O124" i="21"/>
  <c r="Q124" i="21"/>
  <c r="V124" i="21"/>
  <c r="G126" i="21"/>
  <c r="M126" i="21" s="1"/>
  <c r="I126" i="21"/>
  <c r="K126" i="21"/>
  <c r="O126" i="21"/>
  <c r="Q126" i="21"/>
  <c r="V126" i="21"/>
  <c r="G128" i="21"/>
  <c r="M128" i="21" s="1"/>
  <c r="I128" i="21"/>
  <c r="K128" i="21"/>
  <c r="O128" i="21"/>
  <c r="Q128" i="21"/>
  <c r="V128" i="21"/>
  <c r="G130" i="21"/>
  <c r="I130" i="21"/>
  <c r="K130" i="21"/>
  <c r="M130" i="21"/>
  <c r="O130" i="21"/>
  <c r="Q130" i="21"/>
  <c r="V130" i="21"/>
  <c r="G132" i="21"/>
  <c r="M132" i="21" s="1"/>
  <c r="I132" i="21"/>
  <c r="K132" i="21"/>
  <c r="O132" i="21"/>
  <c r="Q132" i="21"/>
  <c r="V132" i="21"/>
  <c r="G133" i="21"/>
  <c r="I133" i="21"/>
  <c r="K133" i="21"/>
  <c r="M133" i="21"/>
  <c r="O133" i="21"/>
  <c r="Q133" i="21"/>
  <c r="V133" i="21"/>
  <c r="G134" i="21"/>
  <c r="I134" i="21"/>
  <c r="K134" i="21"/>
  <c r="M134" i="21"/>
  <c r="O134" i="21"/>
  <c r="Q134" i="21"/>
  <c r="V134" i="21"/>
  <c r="G135" i="21"/>
  <c r="I135" i="21"/>
  <c r="K135" i="21"/>
  <c r="M135" i="21"/>
  <c r="O135" i="21"/>
  <c r="Q135" i="21"/>
  <c r="V135" i="21"/>
  <c r="G136" i="21"/>
  <c r="I136" i="21"/>
  <c r="K136" i="21"/>
  <c r="M136" i="21"/>
  <c r="O136" i="21"/>
  <c r="Q136" i="21"/>
  <c r="V136" i="21"/>
  <c r="G137" i="21"/>
  <c r="M137" i="21" s="1"/>
  <c r="I137" i="21"/>
  <c r="K137" i="21"/>
  <c r="O137" i="21"/>
  <c r="Q137" i="21"/>
  <c r="V137" i="21"/>
  <c r="G138" i="21"/>
  <c r="M138" i="21" s="1"/>
  <c r="I138" i="21"/>
  <c r="K138" i="21"/>
  <c r="O138" i="21"/>
  <c r="Q138" i="21"/>
  <c r="V138" i="21"/>
  <c r="G139" i="21"/>
  <c r="I139" i="21"/>
  <c r="K139" i="21"/>
  <c r="M139" i="21"/>
  <c r="O139" i="21"/>
  <c r="Q139" i="21"/>
  <c r="V139" i="21"/>
  <c r="G140" i="21"/>
  <c r="M140" i="21" s="1"/>
  <c r="I140" i="21"/>
  <c r="K140" i="21"/>
  <c r="O140" i="21"/>
  <c r="Q140" i="21"/>
  <c r="V140" i="21"/>
  <c r="G141" i="21"/>
  <c r="I141" i="21"/>
  <c r="K141" i="21"/>
  <c r="M141" i="21"/>
  <c r="O141" i="21"/>
  <c r="Q141" i="21"/>
  <c r="V141" i="21"/>
  <c r="G142" i="21"/>
  <c r="I142" i="21"/>
  <c r="K142" i="21"/>
  <c r="M142" i="21"/>
  <c r="O142" i="21"/>
  <c r="Q142" i="21"/>
  <c r="V142" i="21"/>
  <c r="G143" i="21"/>
  <c r="I143" i="21"/>
  <c r="K143" i="21"/>
  <c r="M143" i="21"/>
  <c r="O143" i="21"/>
  <c r="Q143" i="21"/>
  <c r="V143" i="21"/>
  <c r="G144" i="21"/>
  <c r="I144" i="21"/>
  <c r="K144" i="21"/>
  <c r="M144" i="21"/>
  <c r="O144" i="21"/>
  <c r="Q144" i="21"/>
  <c r="V144" i="21"/>
  <c r="O145" i="21"/>
  <c r="Q145" i="21"/>
  <c r="G146" i="21"/>
  <c r="G145" i="21" s="1"/>
  <c r="I146" i="21"/>
  <c r="I145" i="21" s="1"/>
  <c r="K146" i="21"/>
  <c r="K145" i="21" s="1"/>
  <c r="O146" i="21"/>
  <c r="Q146" i="21"/>
  <c r="V146" i="21"/>
  <c r="V145" i="21" s="1"/>
  <c r="G147" i="21"/>
  <c r="I147" i="21"/>
  <c r="K147" i="21"/>
  <c r="M147" i="21"/>
  <c r="O147" i="21"/>
  <c r="Q147" i="21"/>
  <c r="V147" i="21"/>
  <c r="G148" i="21"/>
  <c r="K148" i="21"/>
  <c r="G149" i="21"/>
  <c r="I149" i="21"/>
  <c r="I148" i="21" s="1"/>
  <c r="K149" i="21"/>
  <c r="M149" i="21"/>
  <c r="M148" i="21" s="1"/>
  <c r="O149" i="21"/>
  <c r="O148" i="21" s="1"/>
  <c r="Q149" i="21"/>
  <c r="Q148" i="21" s="1"/>
  <c r="V149" i="21"/>
  <c r="V148" i="21" s="1"/>
  <c r="I150" i="21"/>
  <c r="K150" i="21"/>
  <c r="G151" i="21"/>
  <c r="I151" i="21"/>
  <c r="K151" i="21"/>
  <c r="M151" i="21"/>
  <c r="M150" i="21" s="1"/>
  <c r="O151" i="21"/>
  <c r="Q151" i="21"/>
  <c r="Q150" i="21" s="1"/>
  <c r="V151" i="21"/>
  <c r="V150" i="21" s="1"/>
  <c r="G152" i="21"/>
  <c r="G150" i="21" s="1"/>
  <c r="I152" i="21"/>
  <c r="K152" i="21"/>
  <c r="M152" i="21"/>
  <c r="O152" i="21"/>
  <c r="O150" i="21" s="1"/>
  <c r="Q152" i="21"/>
  <c r="V152" i="21"/>
  <c r="AE154" i="21"/>
  <c r="AF154" i="21"/>
  <c r="G150" i="20"/>
  <c r="G9" i="20"/>
  <c r="G8" i="20" s="1"/>
  <c r="I9" i="20"/>
  <c r="K9" i="20"/>
  <c r="K8" i="20" s="1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M15" i="20" s="1"/>
  <c r="I15" i="20"/>
  <c r="K15" i="20"/>
  <c r="O15" i="20"/>
  <c r="Q15" i="20"/>
  <c r="V15" i="20"/>
  <c r="G16" i="20"/>
  <c r="M16" i="20" s="1"/>
  <c r="I16" i="20"/>
  <c r="I8" i="20" s="1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I18" i="20"/>
  <c r="K18" i="20"/>
  <c r="M18" i="20"/>
  <c r="O18" i="20"/>
  <c r="Q18" i="20"/>
  <c r="V18" i="20"/>
  <c r="K19" i="20"/>
  <c r="O19" i="20"/>
  <c r="G20" i="20"/>
  <c r="I20" i="20"/>
  <c r="I19" i="20" s="1"/>
  <c r="K20" i="20"/>
  <c r="M20" i="20"/>
  <c r="O20" i="20"/>
  <c r="Q20" i="20"/>
  <c r="Q19" i="20" s="1"/>
  <c r="V20" i="20"/>
  <c r="V19" i="20" s="1"/>
  <c r="G21" i="20"/>
  <c r="I21" i="20"/>
  <c r="K21" i="20"/>
  <c r="M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6" i="20"/>
  <c r="I26" i="20"/>
  <c r="I25" i="20" s="1"/>
  <c r="K26" i="20"/>
  <c r="M26" i="20"/>
  <c r="O26" i="20"/>
  <c r="O25" i="20" s="1"/>
  <c r="Q26" i="20"/>
  <c r="Q25" i="20" s="1"/>
  <c r="V26" i="20"/>
  <c r="G27" i="20"/>
  <c r="I27" i="20"/>
  <c r="K27" i="20"/>
  <c r="M27" i="20"/>
  <c r="O27" i="20"/>
  <c r="Q27" i="20"/>
  <c r="V27" i="20"/>
  <c r="G28" i="20"/>
  <c r="I28" i="20"/>
  <c r="K28" i="20"/>
  <c r="M28" i="20"/>
  <c r="O28" i="20"/>
  <c r="Q28" i="20"/>
  <c r="V28" i="20"/>
  <c r="G29" i="20"/>
  <c r="I29" i="20"/>
  <c r="K29" i="20"/>
  <c r="M29" i="20"/>
  <c r="O29" i="20"/>
  <c r="Q29" i="20"/>
  <c r="V29" i="20"/>
  <c r="V25" i="20" s="1"/>
  <c r="G30" i="20"/>
  <c r="I30" i="20"/>
  <c r="K30" i="20"/>
  <c r="M30" i="20"/>
  <c r="O30" i="20"/>
  <c r="Q30" i="20"/>
  <c r="V30" i="20"/>
  <c r="G31" i="20"/>
  <c r="M31" i="20" s="1"/>
  <c r="I31" i="20"/>
  <c r="K31" i="20"/>
  <c r="O31" i="20"/>
  <c r="Q31" i="20"/>
  <c r="V31" i="20"/>
  <c r="G32" i="20"/>
  <c r="M32" i="20" s="1"/>
  <c r="I32" i="20"/>
  <c r="K32" i="20"/>
  <c r="O32" i="20"/>
  <c r="Q32" i="20"/>
  <c r="V32" i="20"/>
  <c r="G33" i="20"/>
  <c r="M33" i="20" s="1"/>
  <c r="I33" i="20"/>
  <c r="K33" i="20"/>
  <c r="K25" i="20" s="1"/>
  <c r="O33" i="20"/>
  <c r="Q33" i="20"/>
  <c r="V33" i="20"/>
  <c r="G34" i="20"/>
  <c r="I34" i="20"/>
  <c r="K34" i="20"/>
  <c r="M34" i="20"/>
  <c r="O34" i="20"/>
  <c r="Q34" i="20"/>
  <c r="V34" i="20"/>
  <c r="G35" i="20"/>
  <c r="I35" i="20"/>
  <c r="K35" i="20"/>
  <c r="M35" i="20"/>
  <c r="O35" i="20"/>
  <c r="Q35" i="20"/>
  <c r="V35" i="20"/>
  <c r="G36" i="20"/>
  <c r="I36" i="20"/>
  <c r="K36" i="20"/>
  <c r="M36" i="20"/>
  <c r="O36" i="20"/>
  <c r="Q36" i="20"/>
  <c r="V36" i="20"/>
  <c r="G37" i="20"/>
  <c r="G38" i="20"/>
  <c r="I38" i="20"/>
  <c r="I37" i="20" s="1"/>
  <c r="K38" i="20"/>
  <c r="M38" i="20"/>
  <c r="O38" i="20"/>
  <c r="Q38" i="20"/>
  <c r="Q37" i="20" s="1"/>
  <c r="V38" i="20"/>
  <c r="G39" i="20"/>
  <c r="M39" i="20" s="1"/>
  <c r="I39" i="20"/>
  <c r="K39" i="20"/>
  <c r="K37" i="20" s="1"/>
  <c r="O39" i="20"/>
  <c r="Q39" i="20"/>
  <c r="V39" i="20"/>
  <c r="G40" i="20"/>
  <c r="I40" i="20"/>
  <c r="K40" i="20"/>
  <c r="M40" i="20"/>
  <c r="O40" i="20"/>
  <c r="Q40" i="20"/>
  <c r="V40" i="20"/>
  <c r="G41" i="20"/>
  <c r="M41" i="20" s="1"/>
  <c r="I41" i="20"/>
  <c r="K41" i="20"/>
  <c r="O41" i="20"/>
  <c r="O37" i="20" s="1"/>
  <c r="Q41" i="20"/>
  <c r="V41" i="20"/>
  <c r="G42" i="20"/>
  <c r="I42" i="20"/>
  <c r="K42" i="20"/>
  <c r="M42" i="20"/>
  <c r="O42" i="20"/>
  <c r="Q42" i="20"/>
  <c r="V42" i="20"/>
  <c r="G43" i="20"/>
  <c r="I43" i="20"/>
  <c r="K43" i="20"/>
  <c r="M43" i="20"/>
  <c r="O43" i="20"/>
  <c r="Q43" i="20"/>
  <c r="V43" i="20"/>
  <c r="G44" i="20"/>
  <c r="I44" i="20"/>
  <c r="K44" i="20"/>
  <c r="M44" i="20"/>
  <c r="O44" i="20"/>
  <c r="Q44" i="20"/>
  <c r="V44" i="20"/>
  <c r="G45" i="20"/>
  <c r="M45" i="20" s="1"/>
  <c r="I45" i="20"/>
  <c r="K45" i="20"/>
  <c r="O45" i="20"/>
  <c r="Q45" i="20"/>
  <c r="V45" i="20"/>
  <c r="V37" i="20" s="1"/>
  <c r="G46" i="20"/>
  <c r="I46" i="20"/>
  <c r="K46" i="20"/>
  <c r="M46" i="20"/>
  <c r="O46" i="20"/>
  <c r="Q46" i="20"/>
  <c r="V46" i="20"/>
  <c r="G47" i="20"/>
  <c r="M47" i="20" s="1"/>
  <c r="I47" i="20"/>
  <c r="K47" i="20"/>
  <c r="O47" i="20"/>
  <c r="Q47" i="20"/>
  <c r="V47" i="20"/>
  <c r="G48" i="20"/>
  <c r="I48" i="20"/>
  <c r="K48" i="20"/>
  <c r="M48" i="20"/>
  <c r="O48" i="20"/>
  <c r="Q48" i="20"/>
  <c r="V48" i="20"/>
  <c r="G49" i="20"/>
  <c r="M49" i="20" s="1"/>
  <c r="I49" i="20"/>
  <c r="K49" i="20"/>
  <c r="O49" i="20"/>
  <c r="Q49" i="20"/>
  <c r="V49" i="20"/>
  <c r="G50" i="20"/>
  <c r="I50" i="20"/>
  <c r="K50" i="20"/>
  <c r="M50" i="20"/>
  <c r="O50" i="20"/>
  <c r="Q50" i="20"/>
  <c r="V50" i="20"/>
  <c r="G51" i="20"/>
  <c r="I51" i="20"/>
  <c r="K51" i="20"/>
  <c r="M51" i="20"/>
  <c r="O51" i="20"/>
  <c r="Q51" i="20"/>
  <c r="V51" i="20"/>
  <c r="G53" i="20"/>
  <c r="G52" i="20" s="1"/>
  <c r="I53" i="20"/>
  <c r="I52" i="20" s="1"/>
  <c r="K53" i="20"/>
  <c r="K52" i="20" s="1"/>
  <c r="O53" i="20"/>
  <c r="O52" i="20" s="1"/>
  <c r="Q53" i="20"/>
  <c r="V53" i="20"/>
  <c r="V52" i="20" s="1"/>
  <c r="G54" i="20"/>
  <c r="M54" i="20" s="1"/>
  <c r="I54" i="20"/>
  <c r="K54" i="20"/>
  <c r="O54" i="20"/>
  <c r="Q54" i="20"/>
  <c r="V54" i="20"/>
  <c r="G55" i="20"/>
  <c r="M55" i="20" s="1"/>
  <c r="I55" i="20"/>
  <c r="K55" i="20"/>
  <c r="O55" i="20"/>
  <c r="Q55" i="20"/>
  <c r="V55" i="20"/>
  <c r="G56" i="20"/>
  <c r="I56" i="20"/>
  <c r="K56" i="20"/>
  <c r="M56" i="20"/>
  <c r="O56" i="20"/>
  <c r="Q56" i="20"/>
  <c r="V56" i="20"/>
  <c r="G57" i="20"/>
  <c r="M57" i="20" s="1"/>
  <c r="I57" i="20"/>
  <c r="K57" i="20"/>
  <c r="O57" i="20"/>
  <c r="Q57" i="20"/>
  <c r="V57" i="20"/>
  <c r="G58" i="20"/>
  <c r="I58" i="20"/>
  <c r="K58" i="20"/>
  <c r="M58" i="20"/>
  <c r="O58" i="20"/>
  <c r="Q58" i="20"/>
  <c r="V58" i="20"/>
  <c r="G59" i="20"/>
  <c r="I59" i="20"/>
  <c r="K59" i="20"/>
  <c r="M59" i="20"/>
  <c r="O59" i="20"/>
  <c r="Q59" i="20"/>
  <c r="V59" i="20"/>
  <c r="G60" i="20"/>
  <c r="I60" i="20"/>
  <c r="K60" i="20"/>
  <c r="M60" i="20"/>
  <c r="O60" i="20"/>
  <c r="Q60" i="20"/>
  <c r="Q52" i="20" s="1"/>
  <c r="V60" i="20"/>
  <c r="G61" i="20"/>
  <c r="M61" i="20" s="1"/>
  <c r="I61" i="20"/>
  <c r="K61" i="20"/>
  <c r="O61" i="20"/>
  <c r="Q61" i="20"/>
  <c r="V61" i="20"/>
  <c r="G62" i="20"/>
  <c r="M62" i="20" s="1"/>
  <c r="I62" i="20"/>
  <c r="K62" i="20"/>
  <c r="O62" i="20"/>
  <c r="Q62" i="20"/>
  <c r="V62" i="20"/>
  <c r="G63" i="20"/>
  <c r="M63" i="20" s="1"/>
  <c r="I63" i="20"/>
  <c r="K63" i="20"/>
  <c r="O63" i="20"/>
  <c r="Q63" i="20"/>
  <c r="V63" i="20"/>
  <c r="G64" i="20"/>
  <c r="I64" i="20"/>
  <c r="K64" i="20"/>
  <c r="M64" i="20"/>
  <c r="O64" i="20"/>
  <c r="Q64" i="20"/>
  <c r="V64" i="20"/>
  <c r="G65" i="20"/>
  <c r="M65" i="20" s="1"/>
  <c r="I65" i="20"/>
  <c r="K65" i="20"/>
  <c r="O65" i="20"/>
  <c r="Q65" i="20"/>
  <c r="V65" i="20"/>
  <c r="G66" i="20"/>
  <c r="I66" i="20"/>
  <c r="K66" i="20"/>
  <c r="M66" i="20"/>
  <c r="O66" i="20"/>
  <c r="Q66" i="20"/>
  <c r="V66" i="20"/>
  <c r="G67" i="20"/>
  <c r="I67" i="20"/>
  <c r="K67" i="20"/>
  <c r="M67" i="20"/>
  <c r="O67" i="20"/>
  <c r="Q67" i="20"/>
  <c r="V67" i="20"/>
  <c r="G68" i="20"/>
  <c r="I68" i="20"/>
  <c r="K68" i="20"/>
  <c r="M68" i="20"/>
  <c r="O68" i="20"/>
  <c r="Q68" i="20"/>
  <c r="V68" i="20"/>
  <c r="G69" i="20"/>
  <c r="M69" i="20" s="1"/>
  <c r="I69" i="20"/>
  <c r="K69" i="20"/>
  <c r="O69" i="20"/>
  <c r="Q69" i="20"/>
  <c r="V69" i="20"/>
  <c r="G70" i="20"/>
  <c r="M70" i="20" s="1"/>
  <c r="I70" i="20"/>
  <c r="K70" i="20"/>
  <c r="O70" i="20"/>
  <c r="Q70" i="20"/>
  <c r="V70" i="20"/>
  <c r="G71" i="20"/>
  <c r="M71" i="20" s="1"/>
  <c r="I71" i="20"/>
  <c r="K71" i="20"/>
  <c r="O71" i="20"/>
  <c r="Q71" i="20"/>
  <c r="V71" i="20"/>
  <c r="G72" i="20"/>
  <c r="I72" i="20"/>
  <c r="K72" i="20"/>
  <c r="M72" i="20"/>
  <c r="O72" i="20"/>
  <c r="Q72" i="20"/>
  <c r="V72" i="20"/>
  <c r="G73" i="20"/>
  <c r="M73" i="20" s="1"/>
  <c r="I73" i="20"/>
  <c r="K73" i="20"/>
  <c r="O73" i="20"/>
  <c r="Q73" i="20"/>
  <c r="V73" i="20"/>
  <c r="G74" i="20"/>
  <c r="I74" i="20"/>
  <c r="K74" i="20"/>
  <c r="M74" i="20"/>
  <c r="O74" i="20"/>
  <c r="Q74" i="20"/>
  <c r="V74" i="20"/>
  <c r="G75" i="20"/>
  <c r="I75" i="20"/>
  <c r="K75" i="20"/>
  <c r="M75" i="20"/>
  <c r="O75" i="20"/>
  <c r="Q75" i="20"/>
  <c r="V75" i="20"/>
  <c r="G76" i="20"/>
  <c r="I76" i="20"/>
  <c r="K76" i="20"/>
  <c r="M76" i="20"/>
  <c r="O76" i="20"/>
  <c r="Q76" i="20"/>
  <c r="V76" i="20"/>
  <c r="G78" i="20"/>
  <c r="M78" i="20" s="1"/>
  <c r="I78" i="20"/>
  <c r="I77" i="20" s="1"/>
  <c r="K78" i="20"/>
  <c r="K77" i="20" s="1"/>
  <c r="O78" i="20"/>
  <c r="Q78" i="20"/>
  <c r="Q77" i="20" s="1"/>
  <c r="V78" i="20"/>
  <c r="G79" i="20"/>
  <c r="M79" i="20" s="1"/>
  <c r="I79" i="20"/>
  <c r="K79" i="20"/>
  <c r="O79" i="20"/>
  <c r="Q79" i="20"/>
  <c r="V79" i="20"/>
  <c r="G80" i="20"/>
  <c r="I80" i="20"/>
  <c r="K80" i="20"/>
  <c r="M80" i="20"/>
  <c r="O80" i="20"/>
  <c r="Q80" i="20"/>
  <c r="V80" i="20"/>
  <c r="G81" i="20"/>
  <c r="M81" i="20" s="1"/>
  <c r="I81" i="20"/>
  <c r="K81" i="20"/>
  <c r="O81" i="20"/>
  <c r="O77" i="20" s="1"/>
  <c r="Q81" i="20"/>
  <c r="V81" i="20"/>
  <c r="G82" i="20"/>
  <c r="I82" i="20"/>
  <c r="K82" i="20"/>
  <c r="M82" i="20"/>
  <c r="O82" i="20"/>
  <c r="Q82" i="20"/>
  <c r="V82" i="20"/>
  <c r="G83" i="20"/>
  <c r="I83" i="20"/>
  <c r="K83" i="20"/>
  <c r="M83" i="20"/>
  <c r="O83" i="20"/>
  <c r="Q83" i="20"/>
  <c r="V83" i="20"/>
  <c r="V77" i="20" s="1"/>
  <c r="G84" i="20"/>
  <c r="I84" i="20"/>
  <c r="K84" i="20"/>
  <c r="M84" i="20"/>
  <c r="O84" i="20"/>
  <c r="Q84" i="20"/>
  <c r="V84" i="20"/>
  <c r="G85" i="20"/>
  <c r="G77" i="20" s="1"/>
  <c r="I85" i="20"/>
  <c r="K85" i="20"/>
  <c r="O85" i="20"/>
  <c r="Q85" i="20"/>
  <c r="V85" i="20"/>
  <c r="G86" i="20"/>
  <c r="M86" i="20" s="1"/>
  <c r="I86" i="20"/>
  <c r="K86" i="20"/>
  <c r="O86" i="20"/>
  <c r="Q86" i="20"/>
  <c r="V86" i="20"/>
  <c r="G87" i="20"/>
  <c r="M87" i="20" s="1"/>
  <c r="I87" i="20"/>
  <c r="K87" i="20"/>
  <c r="O87" i="20"/>
  <c r="Q87" i="20"/>
  <c r="V87" i="20"/>
  <c r="G88" i="20"/>
  <c r="I88" i="20"/>
  <c r="K88" i="20"/>
  <c r="M88" i="20"/>
  <c r="O88" i="20"/>
  <c r="Q88" i="20"/>
  <c r="V88" i="20"/>
  <c r="G89" i="20"/>
  <c r="M89" i="20" s="1"/>
  <c r="I89" i="20"/>
  <c r="K89" i="20"/>
  <c r="O89" i="20"/>
  <c r="Q89" i="20"/>
  <c r="V89" i="20"/>
  <c r="G90" i="20"/>
  <c r="I90" i="20"/>
  <c r="K90" i="20"/>
  <c r="M90" i="20"/>
  <c r="O90" i="20"/>
  <c r="Q90" i="20"/>
  <c r="V90" i="20"/>
  <c r="G91" i="20"/>
  <c r="I91" i="20"/>
  <c r="K91" i="20"/>
  <c r="M91" i="20"/>
  <c r="O91" i="20"/>
  <c r="Q91" i="20"/>
  <c r="V91" i="20"/>
  <c r="G92" i="20"/>
  <c r="I92" i="20"/>
  <c r="K92" i="20"/>
  <c r="M92" i="20"/>
  <c r="O92" i="20"/>
  <c r="Q92" i="20"/>
  <c r="V92" i="20"/>
  <c r="G93" i="20"/>
  <c r="M93" i="20" s="1"/>
  <c r="I93" i="20"/>
  <c r="K93" i="20"/>
  <c r="O93" i="20"/>
  <c r="Q93" i="20"/>
  <c r="V93" i="20"/>
  <c r="G94" i="20"/>
  <c r="M94" i="20" s="1"/>
  <c r="I94" i="20"/>
  <c r="K94" i="20"/>
  <c r="O94" i="20"/>
  <c r="Q94" i="20"/>
  <c r="V94" i="20"/>
  <c r="G95" i="20"/>
  <c r="M95" i="20" s="1"/>
  <c r="I95" i="20"/>
  <c r="K95" i="20"/>
  <c r="O95" i="20"/>
  <c r="Q95" i="20"/>
  <c r="V95" i="20"/>
  <c r="G96" i="20"/>
  <c r="I96" i="20"/>
  <c r="K96" i="20"/>
  <c r="M96" i="20"/>
  <c r="O96" i="20"/>
  <c r="Q96" i="20"/>
  <c r="V96" i="20"/>
  <c r="G97" i="20"/>
  <c r="M97" i="20" s="1"/>
  <c r="I97" i="20"/>
  <c r="K97" i="20"/>
  <c r="O97" i="20"/>
  <c r="Q97" i="20"/>
  <c r="V97" i="20"/>
  <c r="G98" i="20"/>
  <c r="I98" i="20"/>
  <c r="K98" i="20"/>
  <c r="M98" i="20"/>
  <c r="O98" i="20"/>
  <c r="Q98" i="20"/>
  <c r="V98" i="20"/>
  <c r="G99" i="20"/>
  <c r="I99" i="20"/>
  <c r="K99" i="20"/>
  <c r="M99" i="20"/>
  <c r="O99" i="20"/>
  <c r="Q99" i="20"/>
  <c r="V99" i="20"/>
  <c r="G100" i="20"/>
  <c r="I100" i="20"/>
  <c r="K100" i="20"/>
  <c r="M100" i="20"/>
  <c r="O100" i="20"/>
  <c r="Q100" i="20"/>
  <c r="V100" i="20"/>
  <c r="G101" i="20"/>
  <c r="M101" i="20" s="1"/>
  <c r="I101" i="20"/>
  <c r="K101" i="20"/>
  <c r="O101" i="20"/>
  <c r="Q101" i="20"/>
  <c r="V101" i="20"/>
  <c r="G102" i="20"/>
  <c r="M102" i="20" s="1"/>
  <c r="I102" i="20"/>
  <c r="K102" i="20"/>
  <c r="O102" i="20"/>
  <c r="Q102" i="20"/>
  <c r="V102" i="20"/>
  <c r="G103" i="20"/>
  <c r="M103" i="20" s="1"/>
  <c r="I103" i="20"/>
  <c r="K103" i="20"/>
  <c r="O103" i="20"/>
  <c r="Q103" i="20"/>
  <c r="V103" i="20"/>
  <c r="G104" i="20"/>
  <c r="I104" i="20"/>
  <c r="K104" i="20"/>
  <c r="M104" i="20"/>
  <c r="O104" i="20"/>
  <c r="Q104" i="20"/>
  <c r="V104" i="20"/>
  <c r="G105" i="20"/>
  <c r="M105" i="20" s="1"/>
  <c r="I105" i="20"/>
  <c r="K105" i="20"/>
  <c r="O105" i="20"/>
  <c r="Q105" i="20"/>
  <c r="V105" i="20"/>
  <c r="G106" i="20"/>
  <c r="I106" i="20"/>
  <c r="K106" i="20"/>
  <c r="M106" i="20"/>
  <c r="O106" i="20"/>
  <c r="Q106" i="20"/>
  <c r="V106" i="20"/>
  <c r="G107" i="20"/>
  <c r="I107" i="20"/>
  <c r="K107" i="20"/>
  <c r="M107" i="20"/>
  <c r="O107" i="20"/>
  <c r="Q107" i="20"/>
  <c r="V107" i="20"/>
  <c r="G108" i="20"/>
  <c r="I108" i="20"/>
  <c r="K108" i="20"/>
  <c r="M108" i="20"/>
  <c r="O108" i="20"/>
  <c r="Q108" i="20"/>
  <c r="V108" i="20"/>
  <c r="G109" i="20"/>
  <c r="M109" i="20" s="1"/>
  <c r="I109" i="20"/>
  <c r="K109" i="20"/>
  <c r="O109" i="20"/>
  <c r="Q109" i="20"/>
  <c r="V109" i="20"/>
  <c r="G110" i="20"/>
  <c r="M110" i="20" s="1"/>
  <c r="I110" i="20"/>
  <c r="K110" i="20"/>
  <c r="O110" i="20"/>
  <c r="Q110" i="20"/>
  <c r="V110" i="20"/>
  <c r="G111" i="20"/>
  <c r="M111" i="20" s="1"/>
  <c r="I111" i="20"/>
  <c r="K111" i="20"/>
  <c r="O111" i="20"/>
  <c r="Q111" i="20"/>
  <c r="V111" i="20"/>
  <c r="G112" i="20"/>
  <c r="I112" i="20"/>
  <c r="K112" i="20"/>
  <c r="M112" i="20"/>
  <c r="O112" i="20"/>
  <c r="Q112" i="20"/>
  <c r="V112" i="20"/>
  <c r="G113" i="20"/>
  <c r="M113" i="20" s="1"/>
  <c r="I113" i="20"/>
  <c r="K113" i="20"/>
  <c r="O113" i="20"/>
  <c r="Q113" i="20"/>
  <c r="V113" i="20"/>
  <c r="G114" i="20"/>
  <c r="I114" i="20"/>
  <c r="K114" i="20"/>
  <c r="M114" i="20"/>
  <c r="O114" i="20"/>
  <c r="Q114" i="20"/>
  <c r="V114" i="20"/>
  <c r="G115" i="20"/>
  <c r="I115" i="20"/>
  <c r="K115" i="20"/>
  <c r="M115" i="20"/>
  <c r="O115" i="20"/>
  <c r="Q115" i="20"/>
  <c r="V115" i="20"/>
  <c r="G116" i="20"/>
  <c r="I116" i="20"/>
  <c r="K116" i="20"/>
  <c r="M116" i="20"/>
  <c r="O116" i="20"/>
  <c r="Q116" i="20"/>
  <c r="V116" i="20"/>
  <c r="G117" i="20"/>
  <c r="M117" i="20" s="1"/>
  <c r="I117" i="20"/>
  <c r="K117" i="20"/>
  <c r="O117" i="20"/>
  <c r="Q117" i="20"/>
  <c r="V117" i="20"/>
  <c r="G118" i="20"/>
  <c r="M118" i="20" s="1"/>
  <c r="I118" i="20"/>
  <c r="K118" i="20"/>
  <c r="O118" i="20"/>
  <c r="Q118" i="20"/>
  <c r="V118" i="20"/>
  <c r="G119" i="20"/>
  <c r="M119" i="20" s="1"/>
  <c r="I119" i="20"/>
  <c r="K119" i="20"/>
  <c r="O119" i="20"/>
  <c r="Q119" i="20"/>
  <c r="V119" i="20"/>
  <c r="G120" i="20"/>
  <c r="I120" i="20"/>
  <c r="K120" i="20"/>
  <c r="M120" i="20"/>
  <c r="O120" i="20"/>
  <c r="Q120" i="20"/>
  <c r="V120" i="20"/>
  <c r="G121" i="20"/>
  <c r="M121" i="20" s="1"/>
  <c r="I121" i="20"/>
  <c r="K121" i="20"/>
  <c r="O121" i="20"/>
  <c r="Q121" i="20"/>
  <c r="V121" i="20"/>
  <c r="G122" i="20"/>
  <c r="I122" i="20"/>
  <c r="K122" i="20"/>
  <c r="M122" i="20"/>
  <c r="O122" i="20"/>
  <c r="Q122" i="20"/>
  <c r="V122" i="20"/>
  <c r="G123" i="20"/>
  <c r="I123" i="20"/>
  <c r="K123" i="20"/>
  <c r="M123" i="20"/>
  <c r="O123" i="20"/>
  <c r="Q123" i="20"/>
  <c r="V123" i="20"/>
  <c r="G124" i="20"/>
  <c r="I124" i="20"/>
  <c r="K124" i="20"/>
  <c r="M124" i="20"/>
  <c r="O124" i="20"/>
  <c r="Q124" i="20"/>
  <c r="V124" i="20"/>
  <c r="G125" i="20"/>
  <c r="M125" i="20" s="1"/>
  <c r="I125" i="20"/>
  <c r="K125" i="20"/>
  <c r="O125" i="20"/>
  <c r="Q125" i="20"/>
  <c r="V125" i="20"/>
  <c r="G126" i="20"/>
  <c r="M126" i="20" s="1"/>
  <c r="I126" i="20"/>
  <c r="K126" i="20"/>
  <c r="O126" i="20"/>
  <c r="Q126" i="20"/>
  <c r="V126" i="20"/>
  <c r="G127" i="20"/>
  <c r="M127" i="20" s="1"/>
  <c r="I127" i="20"/>
  <c r="K127" i="20"/>
  <c r="O127" i="20"/>
  <c r="Q127" i="20"/>
  <c r="V127" i="20"/>
  <c r="G128" i="20"/>
  <c r="I128" i="20"/>
  <c r="K128" i="20"/>
  <c r="M128" i="20"/>
  <c r="O128" i="20"/>
  <c r="Q128" i="20"/>
  <c r="V128" i="20"/>
  <c r="G129" i="20"/>
  <c r="M129" i="20" s="1"/>
  <c r="I129" i="20"/>
  <c r="K129" i="20"/>
  <c r="O129" i="20"/>
  <c r="Q129" i="20"/>
  <c r="V129" i="20"/>
  <c r="G130" i="20"/>
  <c r="I130" i="20"/>
  <c r="K130" i="20"/>
  <c r="M130" i="20"/>
  <c r="O130" i="20"/>
  <c r="Q130" i="20"/>
  <c r="V130" i="20"/>
  <c r="G131" i="20"/>
  <c r="I131" i="20"/>
  <c r="K131" i="20"/>
  <c r="M131" i="20"/>
  <c r="O131" i="20"/>
  <c r="Q131" i="20"/>
  <c r="V131" i="20"/>
  <c r="G132" i="20"/>
  <c r="I132" i="20"/>
  <c r="K132" i="20"/>
  <c r="M132" i="20"/>
  <c r="O132" i="20"/>
  <c r="Q132" i="20"/>
  <c r="V132" i="20"/>
  <c r="G133" i="20"/>
  <c r="M133" i="20" s="1"/>
  <c r="I133" i="20"/>
  <c r="K133" i="20"/>
  <c r="O133" i="20"/>
  <c r="Q133" i="20"/>
  <c r="V133" i="20"/>
  <c r="G134" i="20"/>
  <c r="M134" i="20" s="1"/>
  <c r="I134" i="20"/>
  <c r="K134" i="20"/>
  <c r="O134" i="20"/>
  <c r="Q134" i="20"/>
  <c r="V134" i="20"/>
  <c r="G136" i="20"/>
  <c r="I136" i="20"/>
  <c r="I135" i="20" s="1"/>
  <c r="K136" i="20"/>
  <c r="M136" i="20"/>
  <c r="M135" i="20" s="1"/>
  <c r="O136" i="20"/>
  <c r="Q136" i="20"/>
  <c r="Q135" i="20" s="1"/>
  <c r="V136" i="20"/>
  <c r="G137" i="20"/>
  <c r="M137" i="20" s="1"/>
  <c r="I137" i="20"/>
  <c r="K137" i="20"/>
  <c r="O137" i="20"/>
  <c r="O135" i="20" s="1"/>
  <c r="Q137" i="20"/>
  <c r="V137" i="20"/>
  <c r="G138" i="20"/>
  <c r="I138" i="20"/>
  <c r="K138" i="20"/>
  <c r="M138" i="20"/>
  <c r="O138" i="20"/>
  <c r="Q138" i="20"/>
  <c r="V138" i="20"/>
  <c r="G139" i="20"/>
  <c r="I139" i="20"/>
  <c r="K139" i="20"/>
  <c r="M139" i="20"/>
  <c r="O139" i="20"/>
  <c r="Q139" i="20"/>
  <c r="V139" i="20"/>
  <c r="V135" i="20" s="1"/>
  <c r="G140" i="20"/>
  <c r="I140" i="20"/>
  <c r="K140" i="20"/>
  <c r="M140" i="20"/>
  <c r="O140" i="20"/>
  <c r="Q140" i="20"/>
  <c r="V140" i="20"/>
  <c r="G141" i="20"/>
  <c r="M141" i="20" s="1"/>
  <c r="I141" i="20"/>
  <c r="K141" i="20"/>
  <c r="O141" i="20"/>
  <c r="Q141" i="20"/>
  <c r="V141" i="20"/>
  <c r="G142" i="20"/>
  <c r="M142" i="20" s="1"/>
  <c r="I142" i="20"/>
  <c r="K142" i="20"/>
  <c r="O142" i="20"/>
  <c r="Q142" i="20"/>
  <c r="V142" i="20"/>
  <c r="G143" i="20"/>
  <c r="M143" i="20" s="1"/>
  <c r="I143" i="20"/>
  <c r="K143" i="20"/>
  <c r="K135" i="20" s="1"/>
  <c r="O143" i="20"/>
  <c r="Q143" i="20"/>
  <c r="V143" i="20"/>
  <c r="I144" i="20"/>
  <c r="G145" i="20"/>
  <c r="G144" i="20" s="1"/>
  <c r="I145" i="20"/>
  <c r="K145" i="20"/>
  <c r="K144" i="20" s="1"/>
  <c r="O145" i="20"/>
  <c r="O144" i="20" s="1"/>
  <c r="Q145" i="20"/>
  <c r="V145" i="20"/>
  <c r="V144" i="20" s="1"/>
  <c r="G146" i="20"/>
  <c r="I146" i="20"/>
  <c r="K146" i="20"/>
  <c r="M146" i="20"/>
  <c r="O146" i="20"/>
  <c r="Q146" i="20"/>
  <c r="Q144" i="20" s="1"/>
  <c r="V146" i="20"/>
  <c r="G147" i="20"/>
  <c r="I147" i="20"/>
  <c r="K147" i="20"/>
  <c r="M147" i="20"/>
  <c r="O147" i="20"/>
  <c r="Q147" i="20"/>
  <c r="V147" i="20"/>
  <c r="G148" i="20"/>
  <c r="I148" i="20"/>
  <c r="K148" i="20"/>
  <c r="M148" i="20"/>
  <c r="O148" i="20"/>
  <c r="Q148" i="20"/>
  <c r="V148" i="20"/>
  <c r="AE150" i="20"/>
  <c r="AF150" i="20"/>
  <c r="G60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V8" i="19" s="1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7" i="19"/>
  <c r="G16" i="19" s="1"/>
  <c r="I17" i="19"/>
  <c r="I16" i="19" s="1"/>
  <c r="K17" i="19"/>
  <c r="K16" i="19" s="1"/>
  <c r="O17" i="19"/>
  <c r="O16" i="19" s="1"/>
  <c r="Q17" i="19"/>
  <c r="Q16" i="19" s="1"/>
  <c r="V17" i="19"/>
  <c r="G18" i="19"/>
  <c r="M18" i="19" s="1"/>
  <c r="I18" i="19"/>
  <c r="K18" i="19"/>
  <c r="O18" i="19"/>
  <c r="Q18" i="19"/>
  <c r="V18" i="19"/>
  <c r="V16" i="19" s="1"/>
  <c r="G19" i="19"/>
  <c r="I19" i="19"/>
  <c r="K19" i="19"/>
  <c r="M19" i="19"/>
  <c r="O19" i="19"/>
  <c r="Q19" i="19"/>
  <c r="V19" i="19"/>
  <c r="G20" i="19"/>
  <c r="I20" i="19"/>
  <c r="K20" i="19"/>
  <c r="M20" i="19"/>
  <c r="O20" i="19"/>
  <c r="Q20" i="19"/>
  <c r="V20" i="19"/>
  <c r="G21" i="19"/>
  <c r="O21" i="19"/>
  <c r="G22" i="19"/>
  <c r="I22" i="19"/>
  <c r="I21" i="19" s="1"/>
  <c r="K22" i="19"/>
  <c r="K21" i="19" s="1"/>
  <c r="M22" i="19"/>
  <c r="O22" i="19"/>
  <c r="Q22" i="19"/>
  <c r="Q21" i="19" s="1"/>
  <c r="V22" i="19"/>
  <c r="V21" i="19" s="1"/>
  <c r="G23" i="19"/>
  <c r="I23" i="19"/>
  <c r="K23" i="19"/>
  <c r="M23" i="19"/>
  <c r="M21" i="19" s="1"/>
  <c r="O23" i="19"/>
  <c r="Q23" i="19"/>
  <c r="V23" i="19"/>
  <c r="G24" i="19"/>
  <c r="I24" i="19"/>
  <c r="K24" i="19"/>
  <c r="M24" i="19"/>
  <c r="O24" i="19"/>
  <c r="Q24" i="19"/>
  <c r="V24" i="19"/>
  <c r="G25" i="19"/>
  <c r="O25" i="19"/>
  <c r="G26" i="19"/>
  <c r="M26" i="19" s="1"/>
  <c r="M25" i="19" s="1"/>
  <c r="I26" i="19"/>
  <c r="I25" i="19" s="1"/>
  <c r="K26" i="19"/>
  <c r="K25" i="19" s="1"/>
  <c r="O26" i="19"/>
  <c r="Q26" i="19"/>
  <c r="Q25" i="19" s="1"/>
  <c r="V26" i="19"/>
  <c r="V25" i="19" s="1"/>
  <c r="K27" i="19"/>
  <c r="G28" i="19"/>
  <c r="G27" i="19" s="1"/>
  <c r="I28" i="19"/>
  <c r="I27" i="19" s="1"/>
  <c r="K28" i="19"/>
  <c r="M28" i="19"/>
  <c r="O28" i="19"/>
  <c r="O27" i="19" s="1"/>
  <c r="Q28" i="19"/>
  <c r="Q27" i="19" s="1"/>
  <c r="V28" i="19"/>
  <c r="G29" i="19"/>
  <c r="M29" i="19" s="1"/>
  <c r="I29" i="19"/>
  <c r="K29" i="19"/>
  <c r="O29" i="19"/>
  <c r="Q29" i="19"/>
  <c r="V29" i="19"/>
  <c r="G30" i="19"/>
  <c r="I30" i="19"/>
  <c r="K30" i="19"/>
  <c r="M30" i="19"/>
  <c r="O30" i="19"/>
  <c r="Q30" i="19"/>
  <c r="V30" i="19"/>
  <c r="G31" i="19"/>
  <c r="I31" i="19"/>
  <c r="K31" i="19"/>
  <c r="M31" i="19"/>
  <c r="O31" i="19"/>
  <c r="Q31" i="19"/>
  <c r="V31" i="19"/>
  <c r="V27" i="19" s="1"/>
  <c r="G32" i="19"/>
  <c r="I32" i="19"/>
  <c r="K32" i="19"/>
  <c r="M32" i="19"/>
  <c r="O32" i="19"/>
  <c r="Q32" i="19"/>
  <c r="V32" i="19"/>
  <c r="G33" i="19"/>
  <c r="G34" i="19"/>
  <c r="M34" i="19" s="1"/>
  <c r="I34" i="19"/>
  <c r="I33" i="19" s="1"/>
  <c r="K34" i="19"/>
  <c r="K33" i="19" s="1"/>
  <c r="O34" i="19"/>
  <c r="Q34" i="19"/>
  <c r="Q33" i="19" s="1"/>
  <c r="V34" i="19"/>
  <c r="V33" i="19" s="1"/>
  <c r="G35" i="19"/>
  <c r="M35" i="19" s="1"/>
  <c r="I35" i="19"/>
  <c r="K35" i="19"/>
  <c r="O35" i="19"/>
  <c r="Q35" i="19"/>
  <c r="V35" i="19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O33" i="19" s="1"/>
  <c r="Q37" i="19"/>
  <c r="V37" i="19"/>
  <c r="G38" i="19"/>
  <c r="I38" i="19"/>
  <c r="K38" i="19"/>
  <c r="M38" i="19"/>
  <c r="O38" i="19"/>
  <c r="Q38" i="19"/>
  <c r="V38" i="19"/>
  <c r="G39" i="19"/>
  <c r="I39" i="19"/>
  <c r="K39" i="19"/>
  <c r="M39" i="19"/>
  <c r="O39" i="19"/>
  <c r="Q39" i="19"/>
  <c r="V39" i="19"/>
  <c r="G40" i="19"/>
  <c r="I40" i="19"/>
  <c r="K40" i="19"/>
  <c r="M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I44" i="19"/>
  <c r="K44" i="19"/>
  <c r="M44" i="19"/>
  <c r="O44" i="19"/>
  <c r="Q44" i="19"/>
  <c r="V44" i="19"/>
  <c r="G45" i="19"/>
  <c r="M45" i="19" s="1"/>
  <c r="I45" i="19"/>
  <c r="K45" i="19"/>
  <c r="O45" i="19"/>
  <c r="Q45" i="19"/>
  <c r="V45" i="19"/>
  <c r="G46" i="19"/>
  <c r="I46" i="19"/>
  <c r="K46" i="19"/>
  <c r="M46" i="19"/>
  <c r="O46" i="19"/>
  <c r="Q46" i="19"/>
  <c r="V46" i="19"/>
  <c r="G47" i="19"/>
  <c r="I47" i="19"/>
  <c r="K47" i="19"/>
  <c r="M47" i="19"/>
  <c r="O47" i="19"/>
  <c r="Q47" i="19"/>
  <c r="V47" i="19"/>
  <c r="G49" i="19"/>
  <c r="G48" i="19" s="1"/>
  <c r="I49" i="19"/>
  <c r="I48" i="19" s="1"/>
  <c r="K49" i="19"/>
  <c r="K48" i="19" s="1"/>
  <c r="O49" i="19"/>
  <c r="O48" i="19" s="1"/>
  <c r="Q49" i="19"/>
  <c r="Q48" i="19" s="1"/>
  <c r="V49" i="19"/>
  <c r="V48" i="19" s="1"/>
  <c r="G50" i="19"/>
  <c r="M50" i="19" s="1"/>
  <c r="I50" i="19"/>
  <c r="K50" i="19"/>
  <c r="O50" i="19"/>
  <c r="Q50" i="19"/>
  <c r="V50" i="19"/>
  <c r="G51" i="19"/>
  <c r="M51" i="19" s="1"/>
  <c r="I51" i="19"/>
  <c r="K51" i="19"/>
  <c r="O51" i="19"/>
  <c r="Q51" i="19"/>
  <c r="V51" i="19"/>
  <c r="G52" i="19"/>
  <c r="I52" i="19"/>
  <c r="K52" i="19"/>
  <c r="M52" i="19"/>
  <c r="O52" i="19"/>
  <c r="Q52" i="19"/>
  <c r="V52" i="19"/>
  <c r="G53" i="19"/>
  <c r="M53" i="19" s="1"/>
  <c r="I53" i="19"/>
  <c r="K53" i="19"/>
  <c r="O53" i="19"/>
  <c r="Q53" i="19"/>
  <c r="V53" i="19"/>
  <c r="G54" i="19"/>
  <c r="I54" i="19"/>
  <c r="K54" i="19"/>
  <c r="M54" i="19"/>
  <c r="O54" i="19"/>
  <c r="Q54" i="19"/>
  <c r="V54" i="19"/>
  <c r="G55" i="19"/>
  <c r="I55" i="19"/>
  <c r="K55" i="19"/>
  <c r="M55" i="19"/>
  <c r="O55" i="19"/>
  <c r="Q55" i="19"/>
  <c r="V55" i="19"/>
  <c r="G56" i="19"/>
  <c r="I56" i="19"/>
  <c r="K56" i="19"/>
  <c r="M56" i="19"/>
  <c r="O56" i="19"/>
  <c r="Q56" i="19"/>
  <c r="V56" i="19"/>
  <c r="G57" i="19"/>
  <c r="M57" i="19" s="1"/>
  <c r="I57" i="19"/>
  <c r="K57" i="19"/>
  <c r="O57" i="19"/>
  <c r="Q57" i="19"/>
  <c r="V57" i="19"/>
  <c r="AF60" i="19"/>
  <c r="G262" i="18"/>
  <c r="BA259" i="18"/>
  <c r="BA209" i="18"/>
  <c r="BA77" i="18"/>
  <c r="BA75" i="18"/>
  <c r="BA73" i="18"/>
  <c r="BA71" i="18"/>
  <c r="G9" i="18"/>
  <c r="M9" i="18" s="1"/>
  <c r="I9" i="18"/>
  <c r="K9" i="18"/>
  <c r="K8" i="18" s="1"/>
  <c r="O9" i="18"/>
  <c r="O8" i="18" s="1"/>
  <c r="Q9" i="18"/>
  <c r="Q8" i="18" s="1"/>
  <c r="V9" i="18"/>
  <c r="V8" i="18" s="1"/>
  <c r="G13" i="18"/>
  <c r="I13" i="18"/>
  <c r="K13" i="18"/>
  <c r="M13" i="18"/>
  <c r="O13" i="18"/>
  <c r="Q13" i="18"/>
  <c r="V13" i="18"/>
  <c r="G17" i="18"/>
  <c r="I17" i="18"/>
  <c r="K17" i="18"/>
  <c r="M17" i="18"/>
  <c r="O17" i="18"/>
  <c r="Q17" i="18"/>
  <c r="V17" i="18"/>
  <c r="G21" i="18"/>
  <c r="I21" i="18"/>
  <c r="K21" i="18"/>
  <c r="M21" i="18"/>
  <c r="O21" i="18"/>
  <c r="Q21" i="18"/>
  <c r="V21" i="18"/>
  <c r="G25" i="18"/>
  <c r="M25" i="18" s="1"/>
  <c r="I25" i="18"/>
  <c r="K25" i="18"/>
  <c r="O25" i="18"/>
  <c r="Q25" i="18"/>
  <c r="V25" i="18"/>
  <c r="G28" i="18"/>
  <c r="M28" i="18" s="1"/>
  <c r="I28" i="18"/>
  <c r="K28" i="18"/>
  <c r="O28" i="18"/>
  <c r="Q28" i="18"/>
  <c r="V28" i="18"/>
  <c r="G31" i="18"/>
  <c r="M31" i="18" s="1"/>
  <c r="I31" i="18"/>
  <c r="K31" i="18"/>
  <c r="O31" i="18"/>
  <c r="Q31" i="18"/>
  <c r="V31" i="18"/>
  <c r="G34" i="18"/>
  <c r="M34" i="18" s="1"/>
  <c r="I34" i="18"/>
  <c r="I8" i="18" s="1"/>
  <c r="K34" i="18"/>
  <c r="O34" i="18"/>
  <c r="Q34" i="18"/>
  <c r="V34" i="18"/>
  <c r="G37" i="18"/>
  <c r="M37" i="18" s="1"/>
  <c r="I37" i="18"/>
  <c r="K37" i="18"/>
  <c r="O37" i="18"/>
  <c r="Q37" i="18"/>
  <c r="V37" i="18"/>
  <c r="G40" i="18"/>
  <c r="I40" i="18"/>
  <c r="K40" i="18"/>
  <c r="M40" i="18"/>
  <c r="O40" i="18"/>
  <c r="Q40" i="18"/>
  <c r="V40" i="18"/>
  <c r="G43" i="18"/>
  <c r="I43" i="18"/>
  <c r="K43" i="18"/>
  <c r="M43" i="18"/>
  <c r="O43" i="18"/>
  <c r="Q43" i="18"/>
  <c r="V43" i="18"/>
  <c r="G46" i="18"/>
  <c r="I46" i="18"/>
  <c r="K46" i="18"/>
  <c r="M46" i="18"/>
  <c r="O46" i="18"/>
  <c r="Q46" i="18"/>
  <c r="V46" i="18"/>
  <c r="G49" i="18"/>
  <c r="M49" i="18" s="1"/>
  <c r="I49" i="18"/>
  <c r="K49" i="18"/>
  <c r="O49" i="18"/>
  <c r="Q49" i="18"/>
  <c r="V49" i="18"/>
  <c r="G52" i="18"/>
  <c r="M52" i="18" s="1"/>
  <c r="I52" i="18"/>
  <c r="K52" i="18"/>
  <c r="O52" i="18"/>
  <c r="Q52" i="18"/>
  <c r="V52" i="18"/>
  <c r="G55" i="18"/>
  <c r="M55" i="18" s="1"/>
  <c r="I55" i="18"/>
  <c r="K55" i="18"/>
  <c r="O55" i="18"/>
  <c r="Q55" i="18"/>
  <c r="V55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I61" i="18"/>
  <c r="K61" i="18"/>
  <c r="M61" i="18"/>
  <c r="O61" i="18"/>
  <c r="Q61" i="18"/>
  <c r="V61" i="18"/>
  <c r="G62" i="18"/>
  <c r="I62" i="18"/>
  <c r="K62" i="18"/>
  <c r="M62" i="18"/>
  <c r="O62" i="18"/>
  <c r="Q62" i="18"/>
  <c r="V62" i="18"/>
  <c r="Q63" i="18"/>
  <c r="V63" i="18"/>
  <c r="G64" i="18"/>
  <c r="M64" i="18" s="1"/>
  <c r="I64" i="18"/>
  <c r="I63" i="18" s="1"/>
  <c r="K64" i="18"/>
  <c r="K63" i="18" s="1"/>
  <c r="O64" i="18"/>
  <c r="Q64" i="18"/>
  <c r="V64" i="18"/>
  <c r="G65" i="18"/>
  <c r="G63" i="18" s="1"/>
  <c r="I65" i="18"/>
  <c r="K65" i="18"/>
  <c r="O65" i="18"/>
  <c r="O63" i="18" s="1"/>
  <c r="Q65" i="18"/>
  <c r="V65" i="18"/>
  <c r="G66" i="18"/>
  <c r="M66" i="18" s="1"/>
  <c r="I66" i="18"/>
  <c r="K66" i="18"/>
  <c r="O66" i="18"/>
  <c r="Q66" i="18"/>
  <c r="V66" i="18"/>
  <c r="G68" i="18"/>
  <c r="M68" i="18" s="1"/>
  <c r="I68" i="18"/>
  <c r="K68" i="18"/>
  <c r="O68" i="18"/>
  <c r="Q68" i="18"/>
  <c r="V68" i="18"/>
  <c r="G70" i="18"/>
  <c r="I70" i="18"/>
  <c r="I69" i="18" s="1"/>
  <c r="K70" i="18"/>
  <c r="M70" i="18"/>
  <c r="O70" i="18"/>
  <c r="O69" i="18" s="1"/>
  <c r="Q70" i="18"/>
  <c r="V70" i="18"/>
  <c r="V69" i="18" s="1"/>
  <c r="G72" i="18"/>
  <c r="I72" i="18"/>
  <c r="K72" i="18"/>
  <c r="M72" i="18"/>
  <c r="O72" i="18"/>
  <c r="Q72" i="18"/>
  <c r="Q69" i="18" s="1"/>
  <c r="V72" i="18"/>
  <c r="G74" i="18"/>
  <c r="G69" i="18" s="1"/>
  <c r="I74" i="18"/>
  <c r="K74" i="18"/>
  <c r="M74" i="18"/>
  <c r="O74" i="18"/>
  <c r="Q74" i="18"/>
  <c r="V74" i="18"/>
  <c r="G76" i="18"/>
  <c r="M76" i="18" s="1"/>
  <c r="I76" i="18"/>
  <c r="K76" i="18"/>
  <c r="O76" i="18"/>
  <c r="Q76" i="18"/>
  <c r="V76" i="18"/>
  <c r="G78" i="18"/>
  <c r="M78" i="18" s="1"/>
  <c r="I78" i="18"/>
  <c r="K78" i="18"/>
  <c r="O78" i="18"/>
  <c r="Q78" i="18"/>
  <c r="V78" i="18"/>
  <c r="G80" i="18"/>
  <c r="M80" i="18" s="1"/>
  <c r="I80" i="18"/>
  <c r="K80" i="18"/>
  <c r="O80" i="18"/>
  <c r="Q80" i="18"/>
  <c r="V80" i="18"/>
  <c r="G82" i="18"/>
  <c r="M82" i="18" s="1"/>
  <c r="I82" i="18"/>
  <c r="K82" i="18"/>
  <c r="K69" i="18" s="1"/>
  <c r="O82" i="18"/>
  <c r="Q82" i="18"/>
  <c r="V82" i="18"/>
  <c r="G84" i="18"/>
  <c r="I84" i="18"/>
  <c r="K84" i="18"/>
  <c r="M84" i="18"/>
  <c r="O84" i="18"/>
  <c r="Q84" i="18"/>
  <c r="V84" i="18"/>
  <c r="G86" i="18"/>
  <c r="I86" i="18"/>
  <c r="K86" i="18"/>
  <c r="M86" i="18"/>
  <c r="O86" i="18"/>
  <c r="Q86" i="18"/>
  <c r="V86" i="18"/>
  <c r="G88" i="18"/>
  <c r="I88" i="18"/>
  <c r="K88" i="18"/>
  <c r="M88" i="18"/>
  <c r="O88" i="18"/>
  <c r="Q88" i="18"/>
  <c r="V88" i="18"/>
  <c r="G89" i="18"/>
  <c r="I89" i="18"/>
  <c r="K89" i="18"/>
  <c r="M89" i="18"/>
  <c r="O89" i="18"/>
  <c r="Q89" i="18"/>
  <c r="V89" i="18"/>
  <c r="G90" i="18"/>
  <c r="I90" i="18"/>
  <c r="K90" i="18"/>
  <c r="M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I94" i="18"/>
  <c r="K94" i="18"/>
  <c r="M94" i="18"/>
  <c r="O94" i="18"/>
  <c r="Q94" i="18"/>
  <c r="V94" i="18"/>
  <c r="G95" i="18"/>
  <c r="I95" i="18"/>
  <c r="K95" i="18"/>
  <c r="M95" i="18"/>
  <c r="O95" i="18"/>
  <c r="Q95" i="18"/>
  <c r="V95" i="18"/>
  <c r="G96" i="18"/>
  <c r="I96" i="18"/>
  <c r="K96" i="18"/>
  <c r="M96" i="18"/>
  <c r="O96" i="18"/>
  <c r="Q96" i="18"/>
  <c r="V96" i="18"/>
  <c r="G97" i="18"/>
  <c r="I97" i="18"/>
  <c r="K97" i="18"/>
  <c r="M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I102" i="18"/>
  <c r="K102" i="18"/>
  <c r="M102" i="18"/>
  <c r="O102" i="18"/>
  <c r="Q102" i="18"/>
  <c r="V102" i="18"/>
  <c r="G103" i="18"/>
  <c r="I103" i="18"/>
  <c r="K103" i="18"/>
  <c r="M103" i="18"/>
  <c r="O103" i="18"/>
  <c r="Q103" i="18"/>
  <c r="V103" i="18"/>
  <c r="G104" i="18"/>
  <c r="I104" i="18"/>
  <c r="K104" i="18"/>
  <c r="M104" i="18"/>
  <c r="O104" i="18"/>
  <c r="Q104" i="18"/>
  <c r="V104" i="18"/>
  <c r="G105" i="18"/>
  <c r="I105" i="18"/>
  <c r="K105" i="18"/>
  <c r="M105" i="18"/>
  <c r="O105" i="18"/>
  <c r="Q105" i="18"/>
  <c r="V105" i="18"/>
  <c r="G106" i="18"/>
  <c r="I106" i="18"/>
  <c r="K106" i="18"/>
  <c r="M106" i="18"/>
  <c r="O106" i="18"/>
  <c r="Q106" i="18"/>
  <c r="V106" i="18"/>
  <c r="G107" i="18"/>
  <c r="M107" i="18" s="1"/>
  <c r="I107" i="18"/>
  <c r="K107" i="18"/>
  <c r="O107" i="18"/>
  <c r="Q107" i="18"/>
  <c r="V107" i="18"/>
  <c r="G109" i="18"/>
  <c r="M109" i="18" s="1"/>
  <c r="I109" i="18"/>
  <c r="K109" i="18"/>
  <c r="K108" i="18" s="1"/>
  <c r="O109" i="18"/>
  <c r="O108" i="18" s="1"/>
  <c r="Q109" i="18"/>
  <c r="V109" i="18"/>
  <c r="G110" i="18"/>
  <c r="I110" i="18"/>
  <c r="K110" i="18"/>
  <c r="M110" i="18"/>
  <c r="O110" i="18"/>
  <c r="Q110" i="18"/>
  <c r="Q108" i="18" s="1"/>
  <c r="V110" i="18"/>
  <c r="G111" i="18"/>
  <c r="I111" i="18"/>
  <c r="K111" i="18"/>
  <c r="M111" i="18"/>
  <c r="O111" i="18"/>
  <c r="Q111" i="18"/>
  <c r="V111" i="18"/>
  <c r="G112" i="18"/>
  <c r="I112" i="18"/>
  <c r="K112" i="18"/>
  <c r="M112" i="18"/>
  <c r="O112" i="18"/>
  <c r="Q112" i="18"/>
  <c r="V112" i="18"/>
  <c r="G113" i="18"/>
  <c r="I113" i="18"/>
  <c r="K113" i="18"/>
  <c r="M113" i="18"/>
  <c r="O113" i="18"/>
  <c r="Q113" i="18"/>
  <c r="V113" i="18"/>
  <c r="V108" i="18" s="1"/>
  <c r="G114" i="18"/>
  <c r="I114" i="18"/>
  <c r="K114" i="18"/>
  <c r="M114" i="18"/>
  <c r="O114" i="18"/>
  <c r="Q114" i="18"/>
  <c r="V114" i="18"/>
  <c r="G115" i="18"/>
  <c r="M115" i="18" s="1"/>
  <c r="I115" i="18"/>
  <c r="K115" i="18"/>
  <c r="O115" i="18"/>
  <c r="Q115" i="18"/>
  <c r="V115" i="18"/>
  <c r="G116" i="18"/>
  <c r="M116" i="18" s="1"/>
  <c r="I116" i="18"/>
  <c r="K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I118" i="18"/>
  <c r="K118" i="18"/>
  <c r="M118" i="18"/>
  <c r="O118" i="18"/>
  <c r="Q118" i="18"/>
  <c r="V118" i="18"/>
  <c r="G119" i="18"/>
  <c r="I119" i="18"/>
  <c r="K119" i="18"/>
  <c r="M119" i="18"/>
  <c r="O119" i="18"/>
  <c r="Q119" i="18"/>
  <c r="V119" i="18"/>
  <c r="G120" i="18"/>
  <c r="I120" i="18"/>
  <c r="K120" i="18"/>
  <c r="M120" i="18"/>
  <c r="O120" i="18"/>
  <c r="Q120" i="18"/>
  <c r="V120" i="18"/>
  <c r="G121" i="18"/>
  <c r="I121" i="18"/>
  <c r="K121" i="18"/>
  <c r="M121" i="18"/>
  <c r="O121" i="18"/>
  <c r="Q121" i="18"/>
  <c r="V121" i="18"/>
  <c r="G122" i="18"/>
  <c r="I122" i="18"/>
  <c r="K122" i="18"/>
  <c r="M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M124" i="18" s="1"/>
  <c r="I124" i="18"/>
  <c r="I108" i="18" s="1"/>
  <c r="K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I126" i="18"/>
  <c r="K126" i="18"/>
  <c r="M126" i="18"/>
  <c r="O126" i="18"/>
  <c r="Q126" i="18"/>
  <c r="V126" i="18"/>
  <c r="G127" i="18"/>
  <c r="I127" i="18"/>
  <c r="K127" i="18"/>
  <c r="M127" i="18"/>
  <c r="O127" i="18"/>
  <c r="Q127" i="18"/>
  <c r="V127" i="18"/>
  <c r="G128" i="18"/>
  <c r="I128" i="18"/>
  <c r="K128" i="18"/>
  <c r="M128" i="18"/>
  <c r="O128" i="18"/>
  <c r="Q128" i="18"/>
  <c r="V128" i="18"/>
  <c r="G129" i="18"/>
  <c r="I129" i="18"/>
  <c r="K129" i="18"/>
  <c r="M129" i="18"/>
  <c r="O129" i="18"/>
  <c r="Q129" i="18"/>
  <c r="V129" i="18"/>
  <c r="G130" i="18"/>
  <c r="I130" i="18"/>
  <c r="K130" i="18"/>
  <c r="M130" i="18"/>
  <c r="O130" i="18"/>
  <c r="Q130" i="18"/>
  <c r="V130" i="18"/>
  <c r="G131" i="18"/>
  <c r="M131" i="18" s="1"/>
  <c r="I131" i="18"/>
  <c r="K131" i="18"/>
  <c r="O131" i="18"/>
  <c r="Q131" i="18"/>
  <c r="V131" i="18"/>
  <c r="G132" i="18"/>
  <c r="M132" i="18" s="1"/>
  <c r="I132" i="18"/>
  <c r="K132" i="18"/>
  <c r="O132" i="18"/>
  <c r="Q132" i="18"/>
  <c r="V132" i="18"/>
  <c r="G133" i="18"/>
  <c r="M133" i="18" s="1"/>
  <c r="I133" i="18"/>
  <c r="K133" i="18"/>
  <c r="O133" i="18"/>
  <c r="Q133" i="18"/>
  <c r="V133" i="18"/>
  <c r="G134" i="18"/>
  <c r="I134" i="18"/>
  <c r="K134" i="18"/>
  <c r="M134" i="18"/>
  <c r="O134" i="18"/>
  <c r="Q134" i="18"/>
  <c r="V134" i="18"/>
  <c r="G135" i="18"/>
  <c r="I135" i="18"/>
  <c r="K135" i="18"/>
  <c r="M135" i="18"/>
  <c r="O135" i="18"/>
  <c r="Q135" i="18"/>
  <c r="V135" i="18"/>
  <c r="G136" i="18"/>
  <c r="I136" i="18"/>
  <c r="K136" i="18"/>
  <c r="M136" i="18"/>
  <c r="O136" i="18"/>
  <c r="Q136" i="18"/>
  <c r="V136" i="18"/>
  <c r="G137" i="18"/>
  <c r="I137" i="18"/>
  <c r="K137" i="18"/>
  <c r="M137" i="18"/>
  <c r="O137" i="18"/>
  <c r="Q137" i="18"/>
  <c r="V137" i="18"/>
  <c r="G138" i="18"/>
  <c r="I138" i="18"/>
  <c r="K138" i="18"/>
  <c r="M138" i="18"/>
  <c r="O138" i="18"/>
  <c r="Q138" i="18"/>
  <c r="V138" i="18"/>
  <c r="G139" i="18"/>
  <c r="M139" i="18" s="1"/>
  <c r="I139" i="18"/>
  <c r="K139" i="18"/>
  <c r="O139" i="18"/>
  <c r="Q139" i="18"/>
  <c r="V139" i="18"/>
  <c r="G140" i="18"/>
  <c r="M140" i="18" s="1"/>
  <c r="I140" i="18"/>
  <c r="K140" i="18"/>
  <c r="O140" i="18"/>
  <c r="Q140" i="18"/>
  <c r="V140" i="18"/>
  <c r="G141" i="18"/>
  <c r="M141" i="18" s="1"/>
  <c r="I141" i="18"/>
  <c r="K141" i="18"/>
  <c r="O141" i="18"/>
  <c r="Q141" i="18"/>
  <c r="V141" i="18"/>
  <c r="G142" i="18"/>
  <c r="I142" i="18"/>
  <c r="K142" i="18"/>
  <c r="M142" i="18"/>
  <c r="O142" i="18"/>
  <c r="Q142" i="18"/>
  <c r="V142" i="18"/>
  <c r="G143" i="18"/>
  <c r="I143" i="18"/>
  <c r="K143" i="18"/>
  <c r="M143" i="18"/>
  <c r="O143" i="18"/>
  <c r="Q143" i="18"/>
  <c r="V143" i="18"/>
  <c r="G144" i="18"/>
  <c r="I144" i="18"/>
  <c r="K144" i="18"/>
  <c r="M144" i="18"/>
  <c r="O144" i="18"/>
  <c r="Q144" i="18"/>
  <c r="V144" i="18"/>
  <c r="G145" i="18"/>
  <c r="I145" i="18"/>
  <c r="K145" i="18"/>
  <c r="M145" i="18"/>
  <c r="O145" i="18"/>
  <c r="Q145" i="18"/>
  <c r="V145" i="18"/>
  <c r="G146" i="18"/>
  <c r="I146" i="18"/>
  <c r="K146" i="18"/>
  <c r="M146" i="18"/>
  <c r="O146" i="18"/>
  <c r="Q146" i="18"/>
  <c r="V146" i="18"/>
  <c r="G147" i="18"/>
  <c r="M147" i="18" s="1"/>
  <c r="I147" i="18"/>
  <c r="K147" i="18"/>
  <c r="O147" i="18"/>
  <c r="Q147" i="18"/>
  <c r="V147" i="18"/>
  <c r="G148" i="18"/>
  <c r="M148" i="18" s="1"/>
  <c r="I148" i="18"/>
  <c r="K148" i="18"/>
  <c r="O148" i="18"/>
  <c r="Q148" i="18"/>
  <c r="V148" i="18"/>
  <c r="G149" i="18"/>
  <c r="M149" i="18" s="1"/>
  <c r="I149" i="18"/>
  <c r="K149" i="18"/>
  <c r="O149" i="18"/>
  <c r="Q149" i="18"/>
  <c r="V149" i="18"/>
  <c r="G150" i="18"/>
  <c r="I150" i="18"/>
  <c r="K150" i="18"/>
  <c r="M150" i="18"/>
  <c r="O150" i="18"/>
  <c r="Q150" i="18"/>
  <c r="V150" i="18"/>
  <c r="G151" i="18"/>
  <c r="I151" i="18"/>
  <c r="K151" i="18"/>
  <c r="M151" i="18"/>
  <c r="O151" i="18"/>
  <c r="Q151" i="18"/>
  <c r="V151" i="18"/>
  <c r="G152" i="18"/>
  <c r="I152" i="18"/>
  <c r="K152" i="18"/>
  <c r="M152" i="18"/>
  <c r="O152" i="18"/>
  <c r="Q152" i="18"/>
  <c r="V152" i="18"/>
  <c r="G153" i="18"/>
  <c r="I153" i="18"/>
  <c r="K153" i="18"/>
  <c r="M153" i="18"/>
  <c r="O153" i="18"/>
  <c r="Q153" i="18"/>
  <c r="V153" i="18"/>
  <c r="G154" i="18"/>
  <c r="I154" i="18"/>
  <c r="K154" i="18"/>
  <c r="M154" i="18"/>
  <c r="O154" i="18"/>
  <c r="Q154" i="18"/>
  <c r="V154" i="18"/>
  <c r="G155" i="18"/>
  <c r="M155" i="18" s="1"/>
  <c r="I155" i="18"/>
  <c r="K155" i="18"/>
  <c r="O155" i="18"/>
  <c r="Q155" i="18"/>
  <c r="V155" i="18"/>
  <c r="G156" i="18"/>
  <c r="M156" i="18" s="1"/>
  <c r="I156" i="18"/>
  <c r="K156" i="18"/>
  <c r="O156" i="18"/>
  <c r="Q156" i="18"/>
  <c r="V156" i="18"/>
  <c r="G157" i="18"/>
  <c r="M157" i="18" s="1"/>
  <c r="I157" i="18"/>
  <c r="K157" i="18"/>
  <c r="O157" i="18"/>
  <c r="Q157" i="18"/>
  <c r="V157" i="18"/>
  <c r="G158" i="18"/>
  <c r="I158" i="18"/>
  <c r="K158" i="18"/>
  <c r="M158" i="18"/>
  <c r="O158" i="18"/>
  <c r="Q158" i="18"/>
  <c r="V158" i="18"/>
  <c r="G159" i="18"/>
  <c r="I159" i="18"/>
  <c r="K159" i="18"/>
  <c r="M159" i="18"/>
  <c r="O159" i="18"/>
  <c r="Q159" i="18"/>
  <c r="V159" i="18"/>
  <c r="G160" i="18"/>
  <c r="I160" i="18"/>
  <c r="K160" i="18"/>
  <c r="M160" i="18"/>
  <c r="O160" i="18"/>
  <c r="Q160" i="18"/>
  <c r="V160" i="18"/>
  <c r="G161" i="18"/>
  <c r="I161" i="18"/>
  <c r="K161" i="18"/>
  <c r="M161" i="18"/>
  <c r="O161" i="18"/>
  <c r="Q161" i="18"/>
  <c r="V161" i="18"/>
  <c r="G162" i="18"/>
  <c r="I162" i="18"/>
  <c r="K162" i="18"/>
  <c r="M162" i="18"/>
  <c r="O162" i="18"/>
  <c r="Q162" i="18"/>
  <c r="V162" i="18"/>
  <c r="G163" i="18"/>
  <c r="M163" i="18" s="1"/>
  <c r="I163" i="18"/>
  <c r="K163" i="18"/>
  <c r="O163" i="18"/>
  <c r="Q163" i="18"/>
  <c r="V163" i="18"/>
  <c r="G164" i="18"/>
  <c r="M164" i="18" s="1"/>
  <c r="I164" i="18"/>
  <c r="K164" i="18"/>
  <c r="O164" i="18"/>
  <c r="Q164" i="18"/>
  <c r="V164" i="18"/>
  <c r="G165" i="18"/>
  <c r="M165" i="18" s="1"/>
  <c r="I165" i="18"/>
  <c r="K165" i="18"/>
  <c r="O165" i="18"/>
  <c r="Q165" i="18"/>
  <c r="V165" i="18"/>
  <c r="G166" i="18"/>
  <c r="I166" i="18"/>
  <c r="K166" i="18"/>
  <c r="M166" i="18"/>
  <c r="O166" i="18"/>
  <c r="Q166" i="18"/>
  <c r="V166" i="18"/>
  <c r="G167" i="18"/>
  <c r="I167" i="18"/>
  <c r="K167" i="18"/>
  <c r="M167" i="18"/>
  <c r="O167" i="18"/>
  <c r="Q167" i="18"/>
  <c r="V167" i="18"/>
  <c r="G169" i="18"/>
  <c r="I169" i="18"/>
  <c r="I168" i="18" s="1"/>
  <c r="K169" i="18"/>
  <c r="M169" i="18"/>
  <c r="O169" i="18"/>
  <c r="Q169" i="18"/>
  <c r="V169" i="18"/>
  <c r="V168" i="18" s="1"/>
  <c r="G174" i="18"/>
  <c r="I174" i="18"/>
  <c r="K174" i="18"/>
  <c r="K168" i="18" s="1"/>
  <c r="M174" i="18"/>
  <c r="O174" i="18"/>
  <c r="Q174" i="18"/>
  <c r="V174" i="18"/>
  <c r="G175" i="18"/>
  <c r="G168" i="18" s="1"/>
  <c r="I175" i="18"/>
  <c r="K175" i="18"/>
  <c r="O175" i="18"/>
  <c r="Q175" i="18"/>
  <c r="V175" i="18"/>
  <c r="G176" i="18"/>
  <c r="M176" i="18" s="1"/>
  <c r="I176" i="18"/>
  <c r="K176" i="18"/>
  <c r="O176" i="18"/>
  <c r="Q176" i="18"/>
  <c r="V176" i="18"/>
  <c r="G177" i="18"/>
  <c r="M177" i="18" s="1"/>
  <c r="I177" i="18"/>
  <c r="K177" i="18"/>
  <c r="O177" i="18"/>
  <c r="Q177" i="18"/>
  <c r="V177" i="18"/>
  <c r="G178" i="18"/>
  <c r="I178" i="18"/>
  <c r="K178" i="18"/>
  <c r="M178" i="18"/>
  <c r="O178" i="18"/>
  <c r="Q178" i="18"/>
  <c r="V178" i="18"/>
  <c r="G179" i="18"/>
  <c r="I179" i="18"/>
  <c r="K179" i="18"/>
  <c r="M179" i="18"/>
  <c r="O179" i="18"/>
  <c r="O168" i="18" s="1"/>
  <c r="Q179" i="18"/>
  <c r="V179" i="18"/>
  <c r="G180" i="18"/>
  <c r="M180" i="18" s="1"/>
  <c r="I180" i="18"/>
  <c r="K180" i="18"/>
  <c r="O180" i="18"/>
  <c r="Q180" i="18"/>
  <c r="Q168" i="18" s="1"/>
  <c r="V180" i="18"/>
  <c r="G181" i="18"/>
  <c r="I181" i="18"/>
  <c r="K181" i="18"/>
  <c r="M181" i="18"/>
  <c r="O181" i="18"/>
  <c r="Q181" i="18"/>
  <c r="V181" i="18"/>
  <c r="G182" i="18"/>
  <c r="I182" i="18"/>
  <c r="K182" i="18"/>
  <c r="M182" i="18"/>
  <c r="O182" i="18"/>
  <c r="Q182" i="18"/>
  <c r="V182" i="18"/>
  <c r="G183" i="18"/>
  <c r="M183" i="18" s="1"/>
  <c r="I183" i="18"/>
  <c r="K183" i="18"/>
  <c r="O183" i="18"/>
  <c r="Q183" i="18"/>
  <c r="V183" i="18"/>
  <c r="G184" i="18"/>
  <c r="M184" i="18" s="1"/>
  <c r="I184" i="18"/>
  <c r="K184" i="18"/>
  <c r="O184" i="18"/>
  <c r="Q184" i="18"/>
  <c r="V184" i="18"/>
  <c r="G185" i="18"/>
  <c r="M185" i="18" s="1"/>
  <c r="I185" i="18"/>
  <c r="K185" i="18"/>
  <c r="O185" i="18"/>
  <c r="Q185" i="18"/>
  <c r="V185" i="18"/>
  <c r="G186" i="18"/>
  <c r="I186" i="18"/>
  <c r="K186" i="18"/>
  <c r="M186" i="18"/>
  <c r="O186" i="18"/>
  <c r="Q186" i="18"/>
  <c r="V186" i="18"/>
  <c r="G187" i="18"/>
  <c r="I187" i="18"/>
  <c r="K187" i="18"/>
  <c r="M187" i="18"/>
  <c r="O187" i="18"/>
  <c r="Q187" i="18"/>
  <c r="V187" i="18"/>
  <c r="G188" i="18"/>
  <c r="M188" i="18" s="1"/>
  <c r="I188" i="18"/>
  <c r="K188" i="18"/>
  <c r="O188" i="18"/>
  <c r="Q188" i="18"/>
  <c r="V188" i="18"/>
  <c r="G189" i="18"/>
  <c r="I189" i="18"/>
  <c r="K189" i="18"/>
  <c r="M189" i="18"/>
  <c r="O189" i="18"/>
  <c r="Q189" i="18"/>
  <c r="V189" i="18"/>
  <c r="G190" i="18"/>
  <c r="I190" i="18"/>
  <c r="K190" i="18"/>
  <c r="M190" i="18"/>
  <c r="O190" i="18"/>
  <c r="Q190" i="18"/>
  <c r="V190" i="18"/>
  <c r="G191" i="18"/>
  <c r="M191" i="18" s="1"/>
  <c r="I191" i="18"/>
  <c r="K191" i="18"/>
  <c r="O191" i="18"/>
  <c r="Q191" i="18"/>
  <c r="V191" i="18"/>
  <c r="G192" i="18"/>
  <c r="M192" i="18" s="1"/>
  <c r="I192" i="18"/>
  <c r="K192" i="18"/>
  <c r="O192" i="18"/>
  <c r="Q192" i="18"/>
  <c r="V192" i="18"/>
  <c r="G193" i="18"/>
  <c r="M193" i="18" s="1"/>
  <c r="I193" i="18"/>
  <c r="K193" i="18"/>
  <c r="O193" i="18"/>
  <c r="Q193" i="18"/>
  <c r="V193" i="18"/>
  <c r="G194" i="18"/>
  <c r="I194" i="18"/>
  <c r="K194" i="18"/>
  <c r="M194" i="18"/>
  <c r="O194" i="18"/>
  <c r="Q194" i="18"/>
  <c r="V194" i="18"/>
  <c r="G195" i="18"/>
  <c r="I195" i="18"/>
  <c r="K195" i="18"/>
  <c r="M195" i="18"/>
  <c r="O195" i="18"/>
  <c r="Q195" i="18"/>
  <c r="V195" i="18"/>
  <c r="G196" i="18"/>
  <c r="M196" i="18" s="1"/>
  <c r="I196" i="18"/>
  <c r="K196" i="18"/>
  <c r="O196" i="18"/>
  <c r="Q196" i="18"/>
  <c r="V196" i="18"/>
  <c r="G197" i="18"/>
  <c r="I197" i="18"/>
  <c r="K197" i="18"/>
  <c r="M197" i="18"/>
  <c r="O197" i="18"/>
  <c r="Q197" i="18"/>
  <c r="V197" i="18"/>
  <c r="G198" i="18"/>
  <c r="I198" i="18"/>
  <c r="K198" i="18"/>
  <c r="M198" i="18"/>
  <c r="O198" i="18"/>
  <c r="Q198" i="18"/>
  <c r="V198" i="18"/>
  <c r="G199" i="18"/>
  <c r="M199" i="18" s="1"/>
  <c r="I199" i="18"/>
  <c r="K199" i="18"/>
  <c r="O199" i="18"/>
  <c r="Q199" i="18"/>
  <c r="V199" i="18"/>
  <c r="G200" i="18"/>
  <c r="M200" i="18" s="1"/>
  <c r="I200" i="18"/>
  <c r="K200" i="18"/>
  <c r="O200" i="18"/>
  <c r="Q200" i="18"/>
  <c r="V200" i="18"/>
  <c r="G201" i="18"/>
  <c r="M201" i="18" s="1"/>
  <c r="I201" i="18"/>
  <c r="K201" i="18"/>
  <c r="O201" i="18"/>
  <c r="Q201" i="18"/>
  <c r="V201" i="18"/>
  <c r="G202" i="18"/>
  <c r="I202" i="18"/>
  <c r="K202" i="18"/>
  <c r="M202" i="18"/>
  <c r="O202" i="18"/>
  <c r="Q202" i="18"/>
  <c r="V202" i="18"/>
  <c r="G203" i="18"/>
  <c r="I203" i="18"/>
  <c r="K203" i="18"/>
  <c r="M203" i="18"/>
  <c r="O203" i="18"/>
  <c r="Q203" i="18"/>
  <c r="V203" i="18"/>
  <c r="G206" i="18"/>
  <c r="M206" i="18" s="1"/>
  <c r="I206" i="18"/>
  <c r="K206" i="18"/>
  <c r="O206" i="18"/>
  <c r="Q206" i="18"/>
  <c r="V206" i="18"/>
  <c r="G211" i="18"/>
  <c r="I211" i="18"/>
  <c r="K211" i="18"/>
  <c r="M211" i="18"/>
  <c r="O211" i="18"/>
  <c r="Q211" i="18"/>
  <c r="V211" i="18"/>
  <c r="G213" i="18"/>
  <c r="I213" i="18"/>
  <c r="K213" i="18"/>
  <c r="M213" i="18"/>
  <c r="O213" i="18"/>
  <c r="Q213" i="18"/>
  <c r="V213" i="18"/>
  <c r="G215" i="18"/>
  <c r="M215" i="18" s="1"/>
  <c r="I215" i="18"/>
  <c r="K215" i="18"/>
  <c r="O215" i="18"/>
  <c r="Q215" i="18"/>
  <c r="V215" i="18"/>
  <c r="G216" i="18"/>
  <c r="M216" i="18" s="1"/>
  <c r="I216" i="18"/>
  <c r="K216" i="18"/>
  <c r="O216" i="18"/>
  <c r="Q216" i="18"/>
  <c r="V216" i="18"/>
  <c r="G217" i="18"/>
  <c r="M217" i="18" s="1"/>
  <c r="I217" i="18"/>
  <c r="K217" i="18"/>
  <c r="O217" i="18"/>
  <c r="Q217" i="18"/>
  <c r="V217" i="18"/>
  <c r="G218" i="18"/>
  <c r="I218" i="18"/>
  <c r="K218" i="18"/>
  <c r="M218" i="18"/>
  <c r="O218" i="18"/>
  <c r="Q218" i="18"/>
  <c r="V218" i="18"/>
  <c r="G220" i="18"/>
  <c r="I220" i="18"/>
  <c r="K220" i="18"/>
  <c r="M220" i="18"/>
  <c r="O220" i="18"/>
  <c r="Q220" i="18"/>
  <c r="V220" i="18"/>
  <c r="G222" i="18"/>
  <c r="M222" i="18" s="1"/>
  <c r="I222" i="18"/>
  <c r="K222" i="18"/>
  <c r="O222" i="18"/>
  <c r="Q222" i="18"/>
  <c r="V222" i="18"/>
  <c r="G223" i="18"/>
  <c r="M223" i="18" s="1"/>
  <c r="I223" i="18"/>
  <c r="K223" i="18"/>
  <c r="O223" i="18"/>
  <c r="Q223" i="18"/>
  <c r="V223" i="18"/>
  <c r="G224" i="18"/>
  <c r="I224" i="18"/>
  <c r="K224" i="18"/>
  <c r="M224" i="18"/>
  <c r="O224" i="18"/>
  <c r="Q224" i="18"/>
  <c r="V224" i="18"/>
  <c r="G225" i="18"/>
  <c r="M225" i="18" s="1"/>
  <c r="I225" i="18"/>
  <c r="K225" i="18"/>
  <c r="O225" i="18"/>
  <c r="Q225" i="18"/>
  <c r="V225" i="18"/>
  <c r="G226" i="18"/>
  <c r="M226" i="18" s="1"/>
  <c r="I226" i="18"/>
  <c r="K226" i="18"/>
  <c r="O226" i="18"/>
  <c r="Q226" i="18"/>
  <c r="V226" i="18"/>
  <c r="G227" i="18"/>
  <c r="M227" i="18" s="1"/>
  <c r="I227" i="18"/>
  <c r="K227" i="18"/>
  <c r="O227" i="18"/>
  <c r="Q227" i="18"/>
  <c r="V227" i="18"/>
  <c r="G228" i="18"/>
  <c r="I228" i="18"/>
  <c r="K228" i="18"/>
  <c r="M228" i="18"/>
  <c r="O228" i="18"/>
  <c r="Q228" i="18"/>
  <c r="V228" i="18"/>
  <c r="G229" i="18"/>
  <c r="I229" i="18"/>
  <c r="K229" i="18"/>
  <c r="M229" i="18"/>
  <c r="O229" i="18"/>
  <c r="Q229" i="18"/>
  <c r="V229" i="18"/>
  <c r="G230" i="18"/>
  <c r="M230" i="18" s="1"/>
  <c r="I230" i="18"/>
  <c r="K230" i="18"/>
  <c r="O230" i="18"/>
  <c r="Q230" i="18"/>
  <c r="V230" i="18"/>
  <c r="G231" i="18"/>
  <c r="M231" i="18" s="1"/>
  <c r="I231" i="18"/>
  <c r="K231" i="18"/>
  <c r="O231" i="18"/>
  <c r="Q231" i="18"/>
  <c r="V231" i="18"/>
  <c r="V232" i="18"/>
  <c r="G233" i="18"/>
  <c r="G232" i="18" s="1"/>
  <c r="I233" i="18"/>
  <c r="I232" i="18" s="1"/>
  <c r="K233" i="18"/>
  <c r="O233" i="18"/>
  <c r="O232" i="18" s="1"/>
  <c r="Q233" i="18"/>
  <c r="Q232" i="18" s="1"/>
  <c r="V233" i="18"/>
  <c r="G234" i="18"/>
  <c r="M234" i="18" s="1"/>
  <c r="I234" i="18"/>
  <c r="K234" i="18"/>
  <c r="K232" i="18" s="1"/>
  <c r="O234" i="18"/>
  <c r="Q234" i="18"/>
  <c r="V234" i="18"/>
  <c r="G235" i="18"/>
  <c r="I235" i="18"/>
  <c r="K235" i="18"/>
  <c r="M235" i="18"/>
  <c r="O235" i="18"/>
  <c r="Q235" i="18"/>
  <c r="V235" i="18"/>
  <c r="G236" i="18"/>
  <c r="I236" i="18"/>
  <c r="K236" i="18"/>
  <c r="M236" i="18"/>
  <c r="O236" i="18"/>
  <c r="Q236" i="18"/>
  <c r="V236" i="18"/>
  <c r="G237" i="18"/>
  <c r="O237" i="18"/>
  <c r="G238" i="18"/>
  <c r="M238" i="18" s="1"/>
  <c r="I238" i="18"/>
  <c r="I237" i="18" s="1"/>
  <c r="K238" i="18"/>
  <c r="K237" i="18" s="1"/>
  <c r="O238" i="18"/>
  <c r="Q238" i="18"/>
  <c r="Q237" i="18" s="1"/>
  <c r="V238" i="18"/>
  <c r="V237" i="18" s="1"/>
  <c r="G239" i="18"/>
  <c r="M239" i="18" s="1"/>
  <c r="I239" i="18"/>
  <c r="K239" i="18"/>
  <c r="O239" i="18"/>
  <c r="Q239" i="18"/>
  <c r="V239" i="18"/>
  <c r="G240" i="18"/>
  <c r="I240" i="18"/>
  <c r="K240" i="18"/>
  <c r="M240" i="18"/>
  <c r="O240" i="18"/>
  <c r="Q240" i="18"/>
  <c r="V240" i="18"/>
  <c r="G241" i="18"/>
  <c r="G242" i="18"/>
  <c r="M242" i="18" s="1"/>
  <c r="M241" i="18" s="1"/>
  <c r="I242" i="18"/>
  <c r="I241" i="18" s="1"/>
  <c r="K242" i="18"/>
  <c r="K241" i="18" s="1"/>
  <c r="O242" i="18"/>
  <c r="Q242" i="18"/>
  <c r="Q241" i="18" s="1"/>
  <c r="V242" i="18"/>
  <c r="V241" i="18" s="1"/>
  <c r="G243" i="18"/>
  <c r="I243" i="18"/>
  <c r="K243" i="18"/>
  <c r="M243" i="18"/>
  <c r="O243" i="18"/>
  <c r="Q243" i="18"/>
  <c r="V243" i="18"/>
  <c r="G244" i="18"/>
  <c r="I244" i="18"/>
  <c r="K244" i="18"/>
  <c r="M244" i="18"/>
  <c r="O244" i="18"/>
  <c r="Q244" i="18"/>
  <c r="V244" i="18"/>
  <c r="G245" i="18"/>
  <c r="I245" i="18"/>
  <c r="K245" i="18"/>
  <c r="M245" i="18"/>
  <c r="O245" i="18"/>
  <c r="O241" i="18" s="1"/>
  <c r="Q245" i="18"/>
  <c r="V245" i="18"/>
  <c r="G246" i="18"/>
  <c r="M246" i="18" s="1"/>
  <c r="I246" i="18"/>
  <c r="K246" i="18"/>
  <c r="O246" i="18"/>
  <c r="Q246" i="18"/>
  <c r="V246" i="18"/>
  <c r="G248" i="18"/>
  <c r="G247" i="18" s="1"/>
  <c r="I248" i="18"/>
  <c r="I247" i="18" s="1"/>
  <c r="K248" i="18"/>
  <c r="M248" i="18"/>
  <c r="O248" i="18"/>
  <c r="O247" i="18" s="1"/>
  <c r="Q248" i="18"/>
  <c r="V248" i="18"/>
  <c r="G249" i="18"/>
  <c r="M249" i="18" s="1"/>
  <c r="I249" i="18"/>
  <c r="K249" i="18"/>
  <c r="O249" i="18"/>
  <c r="Q249" i="18"/>
  <c r="V249" i="18"/>
  <c r="G250" i="18"/>
  <c r="M250" i="18" s="1"/>
  <c r="I250" i="18"/>
  <c r="K250" i="18"/>
  <c r="O250" i="18"/>
  <c r="Q250" i="18"/>
  <c r="V250" i="18"/>
  <c r="G251" i="18"/>
  <c r="I251" i="18"/>
  <c r="K251" i="18"/>
  <c r="K247" i="18" s="1"/>
  <c r="M251" i="18"/>
  <c r="O251" i="18"/>
  <c r="Q251" i="18"/>
  <c r="V251" i="18"/>
  <c r="G252" i="18"/>
  <c r="I252" i="18"/>
  <c r="K252" i="18"/>
  <c r="M252" i="18"/>
  <c r="O252" i="18"/>
  <c r="Q252" i="18"/>
  <c r="V252" i="18"/>
  <c r="G253" i="18"/>
  <c r="I253" i="18"/>
  <c r="K253" i="18"/>
  <c r="M253" i="18"/>
  <c r="O253" i="18"/>
  <c r="Q253" i="18"/>
  <c r="V253" i="18"/>
  <c r="G254" i="18"/>
  <c r="M254" i="18" s="1"/>
  <c r="I254" i="18"/>
  <c r="K254" i="18"/>
  <c r="O254" i="18"/>
  <c r="Q254" i="18"/>
  <c r="Q247" i="18" s="1"/>
  <c r="V254" i="18"/>
  <c r="G255" i="18"/>
  <c r="M255" i="18" s="1"/>
  <c r="I255" i="18"/>
  <c r="K255" i="18"/>
  <c r="O255" i="18"/>
  <c r="Q255" i="18"/>
  <c r="V255" i="18"/>
  <c r="V247" i="18" s="1"/>
  <c r="G256" i="18"/>
  <c r="I256" i="18"/>
  <c r="K256" i="18"/>
  <c r="M256" i="18"/>
  <c r="O256" i="18"/>
  <c r="Q256" i="18"/>
  <c r="V256" i="18"/>
  <c r="G257" i="18"/>
  <c r="M257" i="18" s="1"/>
  <c r="I257" i="18"/>
  <c r="K257" i="18"/>
  <c r="O257" i="18"/>
  <c r="Q257" i="18"/>
  <c r="V257" i="18"/>
  <c r="G258" i="18"/>
  <c r="M258" i="18" s="1"/>
  <c r="I258" i="18"/>
  <c r="K258" i="18"/>
  <c r="O258" i="18"/>
  <c r="Q258" i="18"/>
  <c r="V258" i="18"/>
  <c r="G260" i="18"/>
  <c r="I260" i="18"/>
  <c r="K260" i="18"/>
  <c r="M260" i="18"/>
  <c r="O260" i="18"/>
  <c r="Q260" i="18"/>
  <c r="V260" i="18"/>
  <c r="AF262" i="18"/>
  <c r="G138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G8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4" i="17"/>
  <c r="M34" i="17" s="1"/>
  <c r="I34" i="17"/>
  <c r="I33" i="17" s="1"/>
  <c r="K34" i="17"/>
  <c r="K33" i="17" s="1"/>
  <c r="O34" i="17"/>
  <c r="Q34" i="17"/>
  <c r="Q33" i="17" s="1"/>
  <c r="V34" i="17"/>
  <c r="V33" i="17" s="1"/>
  <c r="G35" i="17"/>
  <c r="M35" i="17" s="1"/>
  <c r="I35" i="17"/>
  <c r="K35" i="17"/>
  <c r="O35" i="17"/>
  <c r="O33" i="17" s="1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8" i="17"/>
  <c r="I38" i="17"/>
  <c r="K38" i="17"/>
  <c r="M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G33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6" i="17"/>
  <c r="I46" i="17"/>
  <c r="K46" i="17"/>
  <c r="M46" i="17"/>
  <c r="O46" i="17"/>
  <c r="Q46" i="17"/>
  <c r="V46" i="17"/>
  <c r="G47" i="17"/>
  <c r="I47" i="17"/>
  <c r="K47" i="17"/>
  <c r="M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5" i="17"/>
  <c r="I55" i="17"/>
  <c r="I54" i="17" s="1"/>
  <c r="K55" i="17"/>
  <c r="K54" i="17" s="1"/>
  <c r="M55" i="17"/>
  <c r="O55" i="17"/>
  <c r="Q55" i="17"/>
  <c r="Q54" i="17" s="1"/>
  <c r="V55" i="17"/>
  <c r="V54" i="17" s="1"/>
  <c r="G56" i="17"/>
  <c r="I56" i="17"/>
  <c r="K56" i="17"/>
  <c r="M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O54" i="17" s="1"/>
  <c r="Q62" i="17"/>
  <c r="V62" i="17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3" i="17"/>
  <c r="I73" i="17"/>
  <c r="I72" i="17" s="1"/>
  <c r="K73" i="17"/>
  <c r="K72" i="17" s="1"/>
  <c r="M73" i="17"/>
  <c r="O73" i="17"/>
  <c r="O72" i="17" s="1"/>
  <c r="Q73" i="17"/>
  <c r="V73" i="17"/>
  <c r="V72" i="17" s="1"/>
  <c r="G74" i="17"/>
  <c r="I74" i="17"/>
  <c r="K74" i="17"/>
  <c r="M74" i="17"/>
  <c r="O74" i="17"/>
  <c r="Q74" i="17"/>
  <c r="V74" i="17"/>
  <c r="G75" i="17"/>
  <c r="G72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I77" i="17"/>
  <c r="K77" i="17"/>
  <c r="M77" i="17"/>
  <c r="O77" i="17"/>
  <c r="Q77" i="17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Q72" i="17" s="1"/>
  <c r="V80" i="17"/>
  <c r="G81" i="17"/>
  <c r="I81" i="17"/>
  <c r="K81" i="17"/>
  <c r="M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I89" i="17"/>
  <c r="K89" i="17"/>
  <c r="M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M92" i="17" s="1"/>
  <c r="I92" i="17"/>
  <c r="K92" i="17"/>
  <c r="O92" i="17"/>
  <c r="Q92" i="17"/>
  <c r="V92" i="17"/>
  <c r="G93" i="17"/>
  <c r="I93" i="17"/>
  <c r="K93" i="17"/>
  <c r="M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9" i="17"/>
  <c r="I99" i="17"/>
  <c r="K99" i="17"/>
  <c r="K98" i="17" s="1"/>
  <c r="M99" i="17"/>
  <c r="O99" i="17"/>
  <c r="O98" i="17" s="1"/>
  <c r="Q99" i="17"/>
  <c r="Q98" i="17" s="1"/>
  <c r="V99" i="17"/>
  <c r="G100" i="17"/>
  <c r="G98" i="17" s="1"/>
  <c r="I100" i="17"/>
  <c r="K100" i="17"/>
  <c r="O100" i="17"/>
  <c r="Q100" i="17"/>
  <c r="V100" i="17"/>
  <c r="G101" i="17"/>
  <c r="I101" i="17"/>
  <c r="I98" i="17" s="1"/>
  <c r="K101" i="17"/>
  <c r="M101" i="17"/>
  <c r="O101" i="17"/>
  <c r="Q101" i="17"/>
  <c r="V101" i="17"/>
  <c r="G102" i="17"/>
  <c r="I102" i="17"/>
  <c r="K102" i="17"/>
  <c r="M102" i="17"/>
  <c r="O102" i="17"/>
  <c r="Q102" i="17"/>
  <c r="V102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V98" i="17" s="1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I109" i="17"/>
  <c r="K109" i="17"/>
  <c r="M109" i="17"/>
  <c r="O109" i="17"/>
  <c r="Q109" i="17"/>
  <c r="V109" i="17"/>
  <c r="G110" i="17"/>
  <c r="I110" i="17"/>
  <c r="K110" i="17"/>
  <c r="M110" i="17"/>
  <c r="O110" i="17"/>
  <c r="Q110" i="17"/>
  <c r="V110" i="17"/>
  <c r="G111" i="17"/>
  <c r="I111" i="17"/>
  <c r="K111" i="17"/>
  <c r="M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I117" i="17"/>
  <c r="K117" i="17"/>
  <c r="M117" i="17"/>
  <c r="O117" i="17"/>
  <c r="Q117" i="17"/>
  <c r="V117" i="17"/>
  <c r="G118" i="17"/>
  <c r="I118" i="17"/>
  <c r="K118" i="17"/>
  <c r="M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3" i="17"/>
  <c r="M123" i="17" s="1"/>
  <c r="I123" i="17"/>
  <c r="I122" i="17" s="1"/>
  <c r="K123" i="17"/>
  <c r="K122" i="17" s="1"/>
  <c r="O123" i="17"/>
  <c r="O122" i="17" s="1"/>
  <c r="Q123" i="17"/>
  <c r="V123" i="17"/>
  <c r="V122" i="17" s="1"/>
  <c r="G124" i="17"/>
  <c r="I124" i="17"/>
  <c r="K124" i="17"/>
  <c r="M124" i="17"/>
  <c r="O124" i="17"/>
  <c r="Q124" i="17"/>
  <c r="V124" i="17"/>
  <c r="G125" i="17"/>
  <c r="G122" i="17" s="1"/>
  <c r="I125" i="17"/>
  <c r="K125" i="17"/>
  <c r="O125" i="17"/>
  <c r="Q125" i="17"/>
  <c r="V125" i="17"/>
  <c r="G126" i="17"/>
  <c r="I126" i="17"/>
  <c r="K126" i="17"/>
  <c r="M126" i="17"/>
  <c r="O126" i="17"/>
  <c r="Q126" i="17"/>
  <c r="V126" i="17"/>
  <c r="G127" i="17"/>
  <c r="I127" i="17"/>
  <c r="K127" i="17"/>
  <c r="M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Q122" i="17" s="1"/>
  <c r="V130" i="17"/>
  <c r="G131" i="17"/>
  <c r="M131" i="17" s="1"/>
  <c r="I131" i="17"/>
  <c r="K131" i="17"/>
  <c r="O131" i="17"/>
  <c r="Q131" i="17"/>
  <c r="V131" i="17"/>
  <c r="G132" i="17"/>
  <c r="I132" i="17"/>
  <c r="K132" i="17"/>
  <c r="M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I134" i="17"/>
  <c r="K134" i="17"/>
  <c r="M134" i="17"/>
  <c r="O134" i="17"/>
  <c r="Q134" i="17"/>
  <c r="V134" i="17"/>
  <c r="G135" i="17"/>
  <c r="I135" i="17"/>
  <c r="K135" i="17"/>
  <c r="M135" i="17"/>
  <c r="O135" i="17"/>
  <c r="Q135" i="17"/>
  <c r="V135" i="17"/>
  <c r="G136" i="17"/>
  <c r="I136" i="17"/>
  <c r="K136" i="17"/>
  <c r="M136" i="17"/>
  <c r="O136" i="17"/>
  <c r="Q136" i="17"/>
  <c r="V136" i="17"/>
  <c r="AE138" i="17"/>
  <c r="AF138" i="17"/>
  <c r="G45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7" i="16"/>
  <c r="M37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3" i="16"/>
  <c r="I43" i="16"/>
  <c r="K43" i="16"/>
  <c r="M43" i="16"/>
  <c r="O43" i="16"/>
  <c r="Q43" i="16"/>
  <c r="V43" i="16"/>
  <c r="AF45" i="16"/>
  <c r="G360" i="15"/>
  <c r="BA328" i="15"/>
  <c r="BA41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G8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9" i="15"/>
  <c r="M29" i="15" s="1"/>
  <c r="I29" i="15"/>
  <c r="I28" i="15" s="1"/>
  <c r="K29" i="15"/>
  <c r="K28" i="15" s="1"/>
  <c r="O29" i="15"/>
  <c r="Q29" i="15"/>
  <c r="Q28" i="15" s="1"/>
  <c r="V29" i="15"/>
  <c r="V28" i="15" s="1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O28" i="15" s="1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8" i="15"/>
  <c r="M48" i="15" s="1"/>
  <c r="I48" i="15"/>
  <c r="I47" i="15" s="1"/>
  <c r="K48" i="15"/>
  <c r="O48" i="15"/>
  <c r="O47" i="15" s="1"/>
  <c r="Q48" i="15"/>
  <c r="Q47" i="15" s="1"/>
  <c r="V48" i="15"/>
  <c r="V47" i="15" s="1"/>
  <c r="G49" i="15"/>
  <c r="M49" i="15" s="1"/>
  <c r="I49" i="15"/>
  <c r="K49" i="15"/>
  <c r="K47" i="15" s="1"/>
  <c r="O49" i="15"/>
  <c r="Q49" i="15"/>
  <c r="V49" i="15"/>
  <c r="G50" i="15"/>
  <c r="I50" i="15"/>
  <c r="K50" i="15"/>
  <c r="M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60" i="15"/>
  <c r="I60" i="15"/>
  <c r="I59" i="15" s="1"/>
  <c r="K60" i="15"/>
  <c r="M60" i="15"/>
  <c r="O60" i="15"/>
  <c r="O59" i="15" s="1"/>
  <c r="Q60" i="15"/>
  <c r="V60" i="15"/>
  <c r="G61" i="15"/>
  <c r="G59" i="15" s="1"/>
  <c r="I61" i="15"/>
  <c r="K61" i="15"/>
  <c r="O61" i="15"/>
  <c r="Q61" i="15"/>
  <c r="Q59" i="15" s="1"/>
  <c r="V61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V59" i="15" s="1"/>
  <c r="G66" i="15"/>
  <c r="I66" i="15"/>
  <c r="K66" i="15"/>
  <c r="M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K59" i="15" s="1"/>
  <c r="O69" i="15"/>
  <c r="Q69" i="15"/>
  <c r="V69" i="15"/>
  <c r="G71" i="15"/>
  <c r="G70" i="15" s="1"/>
  <c r="I71" i="15"/>
  <c r="K71" i="15"/>
  <c r="K70" i="15" s="1"/>
  <c r="O71" i="15"/>
  <c r="O70" i="15" s="1"/>
  <c r="Q71" i="15"/>
  <c r="Q70" i="15" s="1"/>
  <c r="V71" i="15"/>
  <c r="V70" i="15" s="1"/>
  <c r="G72" i="15"/>
  <c r="I72" i="15"/>
  <c r="I70" i="15" s="1"/>
  <c r="K72" i="15"/>
  <c r="M72" i="15"/>
  <c r="O72" i="15"/>
  <c r="Q72" i="15"/>
  <c r="V72" i="15"/>
  <c r="G73" i="15"/>
  <c r="I73" i="15"/>
  <c r="K73" i="15"/>
  <c r="M73" i="15"/>
  <c r="O73" i="15"/>
  <c r="Q73" i="15"/>
  <c r="V73" i="15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I80" i="15"/>
  <c r="K80" i="15"/>
  <c r="M80" i="15"/>
  <c r="O80" i="15"/>
  <c r="Q80" i="15"/>
  <c r="V80" i="15"/>
  <c r="G81" i="15"/>
  <c r="I81" i="15"/>
  <c r="K81" i="15"/>
  <c r="M81" i="15"/>
  <c r="O81" i="15"/>
  <c r="Q81" i="15"/>
  <c r="V81" i="15"/>
  <c r="G82" i="15"/>
  <c r="I82" i="15"/>
  <c r="K82" i="15"/>
  <c r="M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6" i="15"/>
  <c r="I86" i="15"/>
  <c r="I85" i="15" s="1"/>
  <c r="K86" i="15"/>
  <c r="M86" i="15"/>
  <c r="O86" i="15"/>
  <c r="O85" i="15" s="1"/>
  <c r="Q86" i="15"/>
  <c r="Q85" i="15" s="1"/>
  <c r="V86" i="15"/>
  <c r="G88" i="15"/>
  <c r="M88" i="15" s="1"/>
  <c r="I88" i="15"/>
  <c r="K88" i="15"/>
  <c r="K85" i="15" s="1"/>
  <c r="O88" i="15"/>
  <c r="Q88" i="15"/>
  <c r="V88" i="15"/>
  <c r="G89" i="15"/>
  <c r="I89" i="15"/>
  <c r="K89" i="15"/>
  <c r="M89" i="15"/>
  <c r="O89" i="15"/>
  <c r="Q89" i="15"/>
  <c r="V89" i="15"/>
  <c r="G90" i="15"/>
  <c r="I90" i="15"/>
  <c r="K90" i="15"/>
  <c r="M90" i="15"/>
  <c r="O90" i="15"/>
  <c r="Q90" i="15"/>
  <c r="V90" i="15"/>
  <c r="V85" i="15" s="1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G85" i="15" s="1"/>
  <c r="I94" i="15"/>
  <c r="K94" i="15"/>
  <c r="O94" i="15"/>
  <c r="Q94" i="15"/>
  <c r="V94" i="15"/>
  <c r="G95" i="15"/>
  <c r="I95" i="15"/>
  <c r="K95" i="15"/>
  <c r="M95" i="15"/>
  <c r="O95" i="15"/>
  <c r="Q95" i="15"/>
  <c r="V95" i="15"/>
  <c r="G96" i="15"/>
  <c r="M96" i="15" s="1"/>
  <c r="I96" i="15"/>
  <c r="K96" i="15"/>
  <c r="O96" i="15"/>
  <c r="Q96" i="15"/>
  <c r="V96" i="15"/>
  <c r="G98" i="15"/>
  <c r="I98" i="15"/>
  <c r="I97" i="15" s="1"/>
  <c r="K98" i="15"/>
  <c r="K97" i="15" s="1"/>
  <c r="M98" i="15"/>
  <c r="O98" i="15"/>
  <c r="O97" i="15" s="1"/>
  <c r="Q98" i="15"/>
  <c r="V98" i="15"/>
  <c r="V97" i="15" s="1"/>
  <c r="G99" i="15"/>
  <c r="I99" i="15"/>
  <c r="K99" i="15"/>
  <c r="M99" i="15"/>
  <c r="O99" i="15"/>
  <c r="Q99" i="15"/>
  <c r="Q97" i="15" s="1"/>
  <c r="V99" i="15"/>
  <c r="G100" i="15"/>
  <c r="G97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I103" i="15"/>
  <c r="K103" i="15"/>
  <c r="M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I105" i="15"/>
  <c r="K105" i="15"/>
  <c r="M105" i="15"/>
  <c r="O105" i="15"/>
  <c r="Q105" i="15"/>
  <c r="V105" i="15"/>
  <c r="G106" i="15"/>
  <c r="I106" i="15"/>
  <c r="K106" i="15"/>
  <c r="M106" i="15"/>
  <c r="O106" i="15"/>
  <c r="Q106" i="15"/>
  <c r="V106" i="15"/>
  <c r="G107" i="15"/>
  <c r="I107" i="15"/>
  <c r="K107" i="15"/>
  <c r="M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2" i="15"/>
  <c r="M112" i="15" s="1"/>
  <c r="I112" i="15"/>
  <c r="K112" i="15"/>
  <c r="O112" i="15"/>
  <c r="Q112" i="15"/>
  <c r="V112" i="15"/>
  <c r="G113" i="15"/>
  <c r="I113" i="15"/>
  <c r="V113" i="15"/>
  <c r="G114" i="15"/>
  <c r="M114" i="15" s="1"/>
  <c r="M113" i="15" s="1"/>
  <c r="I114" i="15"/>
  <c r="K114" i="15"/>
  <c r="K113" i="15" s="1"/>
  <c r="O114" i="15"/>
  <c r="O113" i="15" s="1"/>
  <c r="Q114" i="15"/>
  <c r="Q113" i="15" s="1"/>
  <c r="V114" i="15"/>
  <c r="M115" i="15"/>
  <c r="G116" i="15"/>
  <c r="I116" i="15"/>
  <c r="I115" i="15" s="1"/>
  <c r="K116" i="15"/>
  <c r="M116" i="15"/>
  <c r="O116" i="15"/>
  <c r="O115" i="15" s="1"/>
  <c r="Q116" i="15"/>
  <c r="V116" i="15"/>
  <c r="V115" i="15" s="1"/>
  <c r="G117" i="15"/>
  <c r="I117" i="15"/>
  <c r="K117" i="15"/>
  <c r="K115" i="15" s="1"/>
  <c r="M117" i="15"/>
  <c r="O117" i="15"/>
  <c r="Q117" i="15"/>
  <c r="Q115" i="15" s="1"/>
  <c r="V117" i="15"/>
  <c r="G119" i="15"/>
  <c r="G115" i="15" s="1"/>
  <c r="I119" i="15"/>
  <c r="K119" i="15"/>
  <c r="M119" i="15"/>
  <c r="O119" i="15"/>
  <c r="Q119" i="15"/>
  <c r="V119" i="15"/>
  <c r="G122" i="15"/>
  <c r="G121" i="15" s="1"/>
  <c r="I122" i="15"/>
  <c r="K122" i="15"/>
  <c r="K121" i="15" s="1"/>
  <c r="O122" i="15"/>
  <c r="Q122" i="15"/>
  <c r="Q121" i="15" s="1"/>
  <c r="V122" i="15"/>
  <c r="G123" i="15"/>
  <c r="M123" i="15" s="1"/>
  <c r="I123" i="15"/>
  <c r="I121" i="15" s="1"/>
  <c r="K123" i="15"/>
  <c r="O123" i="15"/>
  <c r="Q123" i="15"/>
  <c r="V123" i="15"/>
  <c r="V121" i="15" s="1"/>
  <c r="G124" i="15"/>
  <c r="M124" i="15" s="1"/>
  <c r="I124" i="15"/>
  <c r="K124" i="15"/>
  <c r="O124" i="15"/>
  <c r="Q124" i="15"/>
  <c r="V124" i="15"/>
  <c r="G125" i="15"/>
  <c r="I125" i="15"/>
  <c r="K125" i="15"/>
  <c r="M125" i="15"/>
  <c r="O125" i="15"/>
  <c r="Q125" i="15"/>
  <c r="V125" i="15"/>
  <c r="G126" i="15"/>
  <c r="I126" i="15"/>
  <c r="K126" i="15"/>
  <c r="M126" i="15"/>
  <c r="O126" i="15"/>
  <c r="O121" i="15" s="1"/>
  <c r="Q126" i="15"/>
  <c r="V126" i="15"/>
  <c r="G127" i="15"/>
  <c r="I127" i="15"/>
  <c r="K127" i="15"/>
  <c r="M127" i="15"/>
  <c r="O127" i="15"/>
  <c r="Q127" i="15"/>
  <c r="V127" i="15"/>
  <c r="G128" i="15"/>
  <c r="I128" i="15"/>
  <c r="K128" i="15"/>
  <c r="M128" i="15"/>
  <c r="O128" i="15"/>
  <c r="Q128" i="15"/>
  <c r="V128" i="15"/>
  <c r="G129" i="15"/>
  <c r="M129" i="15" s="1"/>
  <c r="I129" i="15"/>
  <c r="K129" i="15"/>
  <c r="O129" i="15"/>
  <c r="Q129" i="15"/>
  <c r="V129" i="15"/>
  <c r="G130" i="15"/>
  <c r="M130" i="15" s="1"/>
  <c r="I130" i="15"/>
  <c r="K130" i="15"/>
  <c r="O130" i="15"/>
  <c r="Q130" i="15"/>
  <c r="V130" i="15"/>
  <c r="G131" i="15"/>
  <c r="M131" i="15" s="1"/>
  <c r="I131" i="15"/>
  <c r="K131" i="15"/>
  <c r="O131" i="15"/>
  <c r="Q131" i="15"/>
  <c r="V131" i="15"/>
  <c r="G132" i="15"/>
  <c r="M132" i="15" s="1"/>
  <c r="I132" i="15"/>
  <c r="K132" i="15"/>
  <c r="O132" i="15"/>
  <c r="Q132" i="15"/>
  <c r="V132" i="15"/>
  <c r="G134" i="15"/>
  <c r="I134" i="15"/>
  <c r="I133" i="15" s="1"/>
  <c r="K134" i="15"/>
  <c r="M134" i="15"/>
  <c r="O134" i="15"/>
  <c r="O133" i="15" s="1"/>
  <c r="Q134" i="15"/>
  <c r="V134" i="15"/>
  <c r="V133" i="15" s="1"/>
  <c r="G135" i="15"/>
  <c r="I135" i="15"/>
  <c r="K135" i="15"/>
  <c r="K133" i="15" s="1"/>
  <c r="M135" i="15"/>
  <c r="O135" i="15"/>
  <c r="Q135" i="15"/>
  <c r="Q133" i="15" s="1"/>
  <c r="V135" i="15"/>
  <c r="G137" i="15"/>
  <c r="I137" i="15"/>
  <c r="K137" i="15"/>
  <c r="M137" i="15"/>
  <c r="O137" i="15"/>
  <c r="Q137" i="15"/>
  <c r="V137" i="15"/>
  <c r="G138" i="15"/>
  <c r="M138" i="15" s="1"/>
  <c r="I138" i="15"/>
  <c r="K138" i="15"/>
  <c r="O138" i="15"/>
  <c r="Q138" i="15"/>
  <c r="V138" i="15"/>
  <c r="G139" i="15"/>
  <c r="M139" i="15" s="1"/>
  <c r="I139" i="15"/>
  <c r="K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G142" i="15"/>
  <c r="G133" i="15" s="1"/>
  <c r="I142" i="15"/>
  <c r="K142" i="15"/>
  <c r="O142" i="15"/>
  <c r="Q142" i="15"/>
  <c r="V142" i="15"/>
  <c r="G143" i="15"/>
  <c r="I143" i="15"/>
  <c r="K143" i="15"/>
  <c r="M143" i="15"/>
  <c r="O143" i="15"/>
  <c r="Q143" i="15"/>
  <c r="V143" i="15"/>
  <c r="G144" i="15"/>
  <c r="I144" i="15"/>
  <c r="K144" i="15"/>
  <c r="M144" i="15"/>
  <c r="O144" i="15"/>
  <c r="Q144" i="15"/>
  <c r="V144" i="15"/>
  <c r="G145" i="15"/>
  <c r="Q145" i="15"/>
  <c r="V145" i="15"/>
  <c r="G146" i="15"/>
  <c r="M146" i="15" s="1"/>
  <c r="M145" i="15" s="1"/>
  <c r="I146" i="15"/>
  <c r="I145" i="15" s="1"/>
  <c r="K146" i="15"/>
  <c r="K145" i="15" s="1"/>
  <c r="O146" i="15"/>
  <c r="O145" i="15" s="1"/>
  <c r="Q146" i="15"/>
  <c r="V146" i="15"/>
  <c r="G148" i="15"/>
  <c r="I148" i="15"/>
  <c r="I147" i="15" s="1"/>
  <c r="K148" i="15"/>
  <c r="M148" i="15"/>
  <c r="O148" i="15"/>
  <c r="O147" i="15" s="1"/>
  <c r="Q148" i="15"/>
  <c r="V148" i="15"/>
  <c r="V147" i="15" s="1"/>
  <c r="G149" i="15"/>
  <c r="M149" i="15" s="1"/>
  <c r="I149" i="15"/>
  <c r="K149" i="15"/>
  <c r="K147" i="15" s="1"/>
  <c r="O149" i="15"/>
  <c r="Q149" i="15"/>
  <c r="V149" i="15"/>
  <c r="G150" i="15"/>
  <c r="G147" i="15" s="1"/>
  <c r="I150" i="15"/>
  <c r="K150" i="15"/>
  <c r="O150" i="15"/>
  <c r="Q150" i="15"/>
  <c r="V150" i="15"/>
  <c r="G151" i="15"/>
  <c r="I151" i="15"/>
  <c r="K151" i="15"/>
  <c r="M151" i="15"/>
  <c r="O151" i="15"/>
  <c r="Q151" i="15"/>
  <c r="V151" i="15"/>
  <c r="G152" i="15"/>
  <c r="I152" i="15"/>
  <c r="K152" i="15"/>
  <c r="M152" i="15"/>
  <c r="O152" i="15"/>
  <c r="Q152" i="15"/>
  <c r="Q147" i="15" s="1"/>
  <c r="V152" i="15"/>
  <c r="G154" i="15"/>
  <c r="M154" i="15" s="1"/>
  <c r="I154" i="15"/>
  <c r="I153" i="15" s="1"/>
  <c r="K154" i="15"/>
  <c r="K153" i="15" s="1"/>
  <c r="O154" i="15"/>
  <c r="O153" i="15" s="1"/>
  <c r="Q154" i="15"/>
  <c r="V154" i="15"/>
  <c r="G155" i="15"/>
  <c r="G153" i="15" s="1"/>
  <c r="I155" i="15"/>
  <c r="K155" i="15"/>
  <c r="O155" i="15"/>
  <c r="Q155" i="15"/>
  <c r="Q153" i="15" s="1"/>
  <c r="V155" i="15"/>
  <c r="G156" i="15"/>
  <c r="I156" i="15"/>
  <c r="K156" i="15"/>
  <c r="M156" i="15"/>
  <c r="O156" i="15"/>
  <c r="Q156" i="15"/>
  <c r="V156" i="15"/>
  <c r="V153" i="15" s="1"/>
  <c r="G157" i="15"/>
  <c r="M157" i="15" s="1"/>
  <c r="I157" i="15"/>
  <c r="K157" i="15"/>
  <c r="O157" i="15"/>
  <c r="Q157" i="15"/>
  <c r="V157" i="15"/>
  <c r="G158" i="15"/>
  <c r="M158" i="15" s="1"/>
  <c r="I158" i="15"/>
  <c r="K158" i="15"/>
  <c r="O158" i="15"/>
  <c r="Q158" i="15"/>
  <c r="V158" i="15"/>
  <c r="G159" i="15"/>
  <c r="I159" i="15"/>
  <c r="K159" i="15"/>
  <c r="M159" i="15"/>
  <c r="O159" i="15"/>
  <c r="Q159" i="15"/>
  <c r="V159" i="15"/>
  <c r="G160" i="15"/>
  <c r="I160" i="15"/>
  <c r="K160" i="15"/>
  <c r="M160" i="15"/>
  <c r="O160" i="15"/>
  <c r="Q160" i="15"/>
  <c r="V160" i="15"/>
  <c r="G161" i="15"/>
  <c r="I161" i="15"/>
  <c r="K161" i="15"/>
  <c r="M161" i="15"/>
  <c r="O161" i="15"/>
  <c r="Q161" i="15"/>
  <c r="V161" i="15"/>
  <c r="G162" i="15"/>
  <c r="M162" i="15" s="1"/>
  <c r="I162" i="15"/>
  <c r="K162" i="15"/>
  <c r="O162" i="15"/>
  <c r="Q162" i="15"/>
  <c r="V162" i="15"/>
  <c r="G163" i="15"/>
  <c r="M163" i="15" s="1"/>
  <c r="I163" i="15"/>
  <c r="K163" i="15"/>
  <c r="O163" i="15"/>
  <c r="Q163" i="15"/>
  <c r="V163" i="15"/>
  <c r="G164" i="15"/>
  <c r="I164" i="15"/>
  <c r="K164" i="15"/>
  <c r="M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M166" i="15" s="1"/>
  <c r="I166" i="15"/>
  <c r="K166" i="15"/>
  <c r="O166" i="15"/>
  <c r="Q166" i="15"/>
  <c r="V166" i="15"/>
  <c r="G167" i="15"/>
  <c r="I167" i="15"/>
  <c r="K167" i="15"/>
  <c r="M167" i="15"/>
  <c r="O167" i="15"/>
  <c r="Q167" i="15"/>
  <c r="V167" i="15"/>
  <c r="G168" i="15"/>
  <c r="I168" i="15"/>
  <c r="K168" i="15"/>
  <c r="M168" i="15"/>
  <c r="O168" i="15"/>
  <c r="Q168" i="15"/>
  <c r="V168" i="15"/>
  <c r="G170" i="15"/>
  <c r="M170" i="15" s="1"/>
  <c r="I170" i="15"/>
  <c r="I169" i="15" s="1"/>
  <c r="K170" i="15"/>
  <c r="K169" i="15" s="1"/>
  <c r="O170" i="15"/>
  <c r="O169" i="15" s="1"/>
  <c r="Q170" i="15"/>
  <c r="V170" i="15"/>
  <c r="G171" i="15"/>
  <c r="M171" i="15" s="1"/>
  <c r="I171" i="15"/>
  <c r="K171" i="15"/>
  <c r="O171" i="15"/>
  <c r="Q171" i="15"/>
  <c r="Q169" i="15" s="1"/>
  <c r="V171" i="15"/>
  <c r="G172" i="15"/>
  <c r="I172" i="15"/>
  <c r="K172" i="15"/>
  <c r="M172" i="15"/>
  <c r="O172" i="15"/>
  <c r="Q172" i="15"/>
  <c r="V172" i="15"/>
  <c r="V169" i="15" s="1"/>
  <c r="G173" i="15"/>
  <c r="M173" i="15" s="1"/>
  <c r="I173" i="15"/>
  <c r="K173" i="15"/>
  <c r="O173" i="15"/>
  <c r="Q173" i="15"/>
  <c r="V173" i="15"/>
  <c r="G174" i="15"/>
  <c r="M174" i="15" s="1"/>
  <c r="I174" i="15"/>
  <c r="K174" i="15"/>
  <c r="O174" i="15"/>
  <c r="Q174" i="15"/>
  <c r="V174" i="15"/>
  <c r="G175" i="15"/>
  <c r="I175" i="15"/>
  <c r="K175" i="15"/>
  <c r="M175" i="15"/>
  <c r="O175" i="15"/>
  <c r="Q175" i="15"/>
  <c r="V175" i="15"/>
  <c r="G176" i="15"/>
  <c r="I176" i="15"/>
  <c r="K176" i="15"/>
  <c r="M176" i="15"/>
  <c r="O176" i="15"/>
  <c r="Q176" i="15"/>
  <c r="V176" i="15"/>
  <c r="G177" i="15"/>
  <c r="M177" i="15" s="1"/>
  <c r="I177" i="15"/>
  <c r="K177" i="15"/>
  <c r="O177" i="15"/>
  <c r="Q177" i="15"/>
  <c r="V177" i="15"/>
  <c r="G178" i="15"/>
  <c r="M178" i="15" s="1"/>
  <c r="I178" i="15"/>
  <c r="K178" i="15"/>
  <c r="O178" i="15"/>
  <c r="Q178" i="15"/>
  <c r="V178" i="15"/>
  <c r="G179" i="15"/>
  <c r="M179" i="15" s="1"/>
  <c r="I179" i="15"/>
  <c r="K179" i="15"/>
  <c r="O179" i="15"/>
  <c r="Q179" i="15"/>
  <c r="V179" i="15"/>
  <c r="G180" i="15"/>
  <c r="I180" i="15"/>
  <c r="K180" i="15"/>
  <c r="M180" i="15"/>
  <c r="O180" i="15"/>
  <c r="Q180" i="15"/>
  <c r="V180" i="15"/>
  <c r="G181" i="15"/>
  <c r="M181" i="15" s="1"/>
  <c r="I181" i="15"/>
  <c r="K181" i="15"/>
  <c r="O181" i="15"/>
  <c r="Q181" i="15"/>
  <c r="V181" i="15"/>
  <c r="G182" i="15"/>
  <c r="M182" i="15" s="1"/>
  <c r="I182" i="15"/>
  <c r="K182" i="15"/>
  <c r="O182" i="15"/>
  <c r="Q182" i="15"/>
  <c r="V182" i="15"/>
  <c r="G183" i="15"/>
  <c r="I183" i="15"/>
  <c r="K183" i="15"/>
  <c r="M183" i="15"/>
  <c r="O183" i="15"/>
  <c r="Q183" i="15"/>
  <c r="V183" i="15"/>
  <c r="G184" i="15"/>
  <c r="I184" i="15"/>
  <c r="K184" i="15"/>
  <c r="M184" i="15"/>
  <c r="O184" i="15"/>
  <c r="Q184" i="15"/>
  <c r="V184" i="15"/>
  <c r="G185" i="15"/>
  <c r="M185" i="15" s="1"/>
  <c r="I185" i="15"/>
  <c r="K185" i="15"/>
  <c r="O185" i="15"/>
  <c r="Q185" i="15"/>
  <c r="V185" i="15"/>
  <c r="G186" i="15"/>
  <c r="M186" i="15" s="1"/>
  <c r="I186" i="15"/>
  <c r="K186" i="15"/>
  <c r="O186" i="15"/>
  <c r="Q186" i="15"/>
  <c r="V186" i="15"/>
  <c r="G187" i="15"/>
  <c r="M187" i="15" s="1"/>
  <c r="I187" i="15"/>
  <c r="K187" i="15"/>
  <c r="O187" i="15"/>
  <c r="Q187" i="15"/>
  <c r="V187" i="15"/>
  <c r="G188" i="15"/>
  <c r="I188" i="15"/>
  <c r="K188" i="15"/>
  <c r="M188" i="15"/>
  <c r="O188" i="15"/>
  <c r="Q188" i="15"/>
  <c r="V188" i="15"/>
  <c r="G189" i="15"/>
  <c r="M189" i="15" s="1"/>
  <c r="I189" i="15"/>
  <c r="K189" i="15"/>
  <c r="O189" i="15"/>
  <c r="Q189" i="15"/>
  <c r="V189" i="15"/>
  <c r="G190" i="15"/>
  <c r="M190" i="15" s="1"/>
  <c r="I190" i="15"/>
  <c r="K190" i="15"/>
  <c r="O190" i="15"/>
  <c r="Q190" i="15"/>
  <c r="V190" i="15"/>
  <c r="G191" i="15"/>
  <c r="I191" i="15"/>
  <c r="K191" i="15"/>
  <c r="M191" i="15"/>
  <c r="O191" i="15"/>
  <c r="Q191" i="15"/>
  <c r="V191" i="15"/>
  <c r="G192" i="15"/>
  <c r="I192" i="15"/>
  <c r="K192" i="15"/>
  <c r="M192" i="15"/>
  <c r="O192" i="15"/>
  <c r="Q192" i="15"/>
  <c r="V192" i="15"/>
  <c r="G193" i="15"/>
  <c r="M193" i="15" s="1"/>
  <c r="I193" i="15"/>
  <c r="K193" i="15"/>
  <c r="O193" i="15"/>
  <c r="Q193" i="15"/>
  <c r="V193" i="15"/>
  <c r="G194" i="15"/>
  <c r="M194" i="15" s="1"/>
  <c r="I194" i="15"/>
  <c r="K194" i="15"/>
  <c r="O194" i="15"/>
  <c r="Q194" i="15"/>
  <c r="V194" i="15"/>
  <c r="G195" i="15"/>
  <c r="M195" i="15" s="1"/>
  <c r="I195" i="15"/>
  <c r="K195" i="15"/>
  <c r="O195" i="15"/>
  <c r="Q195" i="15"/>
  <c r="V195" i="15"/>
  <c r="G196" i="15"/>
  <c r="I196" i="15"/>
  <c r="K196" i="15"/>
  <c r="M196" i="15"/>
  <c r="O196" i="15"/>
  <c r="Q196" i="15"/>
  <c r="V196" i="15"/>
  <c r="G197" i="15"/>
  <c r="M197" i="15" s="1"/>
  <c r="I197" i="15"/>
  <c r="K197" i="15"/>
  <c r="O197" i="15"/>
  <c r="Q197" i="15"/>
  <c r="V197" i="15"/>
  <c r="G198" i="15"/>
  <c r="M198" i="15" s="1"/>
  <c r="I198" i="15"/>
  <c r="K198" i="15"/>
  <c r="O198" i="15"/>
  <c r="Q198" i="15"/>
  <c r="V198" i="15"/>
  <c r="G199" i="15"/>
  <c r="I199" i="15"/>
  <c r="K199" i="15"/>
  <c r="M199" i="15"/>
  <c r="O199" i="15"/>
  <c r="Q199" i="15"/>
  <c r="V199" i="15"/>
  <c r="G200" i="15"/>
  <c r="I200" i="15"/>
  <c r="K200" i="15"/>
  <c r="M200" i="15"/>
  <c r="O200" i="15"/>
  <c r="Q200" i="15"/>
  <c r="V200" i="15"/>
  <c r="G201" i="15"/>
  <c r="M201" i="15" s="1"/>
  <c r="I201" i="15"/>
  <c r="K201" i="15"/>
  <c r="O201" i="15"/>
  <c r="Q201" i="15"/>
  <c r="V201" i="15"/>
  <c r="G202" i="15"/>
  <c r="M202" i="15" s="1"/>
  <c r="I202" i="15"/>
  <c r="K202" i="15"/>
  <c r="O202" i="15"/>
  <c r="Q202" i="15"/>
  <c r="V202" i="15"/>
  <c r="G203" i="15"/>
  <c r="M203" i="15" s="1"/>
  <c r="I203" i="15"/>
  <c r="K203" i="15"/>
  <c r="O203" i="15"/>
  <c r="Q203" i="15"/>
  <c r="V203" i="15"/>
  <c r="G204" i="15"/>
  <c r="I204" i="15"/>
  <c r="K204" i="15"/>
  <c r="M204" i="15"/>
  <c r="O204" i="15"/>
  <c r="Q204" i="15"/>
  <c r="V204" i="15"/>
  <c r="G205" i="15"/>
  <c r="M205" i="15" s="1"/>
  <c r="I205" i="15"/>
  <c r="K205" i="15"/>
  <c r="O205" i="15"/>
  <c r="Q205" i="15"/>
  <c r="V205" i="15"/>
  <c r="G206" i="15"/>
  <c r="M206" i="15" s="1"/>
  <c r="I206" i="15"/>
  <c r="K206" i="15"/>
  <c r="O206" i="15"/>
  <c r="Q206" i="15"/>
  <c r="V206" i="15"/>
  <c r="G207" i="15"/>
  <c r="I207" i="15"/>
  <c r="K207" i="15"/>
  <c r="M207" i="15"/>
  <c r="O207" i="15"/>
  <c r="Q207" i="15"/>
  <c r="V207" i="15"/>
  <c r="G208" i="15"/>
  <c r="I208" i="15"/>
  <c r="K208" i="15"/>
  <c r="M208" i="15"/>
  <c r="O208" i="15"/>
  <c r="Q208" i="15"/>
  <c r="V208" i="15"/>
  <c r="G209" i="15"/>
  <c r="M209" i="15" s="1"/>
  <c r="I209" i="15"/>
  <c r="K209" i="15"/>
  <c r="O209" i="15"/>
  <c r="Q209" i="15"/>
  <c r="V209" i="15"/>
  <c r="G210" i="15"/>
  <c r="M210" i="15" s="1"/>
  <c r="I210" i="15"/>
  <c r="K210" i="15"/>
  <c r="O210" i="15"/>
  <c r="Q210" i="15"/>
  <c r="V210" i="15"/>
  <c r="G211" i="15"/>
  <c r="M211" i="15" s="1"/>
  <c r="I211" i="15"/>
  <c r="K211" i="15"/>
  <c r="O211" i="15"/>
  <c r="Q211" i="15"/>
  <c r="V211" i="15"/>
  <c r="G212" i="15"/>
  <c r="I212" i="15"/>
  <c r="K212" i="15"/>
  <c r="M212" i="15"/>
  <c r="O212" i="15"/>
  <c r="Q212" i="15"/>
  <c r="V212" i="15"/>
  <c r="G213" i="15"/>
  <c r="M213" i="15" s="1"/>
  <c r="I213" i="15"/>
  <c r="K213" i="15"/>
  <c r="O213" i="15"/>
  <c r="Q213" i="15"/>
  <c r="V213" i="15"/>
  <c r="G214" i="15"/>
  <c r="M214" i="15" s="1"/>
  <c r="I214" i="15"/>
  <c r="K214" i="15"/>
  <c r="O214" i="15"/>
  <c r="Q214" i="15"/>
  <c r="V214" i="15"/>
  <c r="G215" i="15"/>
  <c r="I215" i="15"/>
  <c r="K215" i="15"/>
  <c r="M215" i="15"/>
  <c r="O215" i="15"/>
  <c r="Q215" i="15"/>
  <c r="V215" i="15"/>
  <c r="G216" i="15"/>
  <c r="I216" i="15"/>
  <c r="K216" i="15"/>
  <c r="M216" i="15"/>
  <c r="O216" i="15"/>
  <c r="Q216" i="15"/>
  <c r="V216" i="15"/>
  <c r="G217" i="15"/>
  <c r="M217" i="15" s="1"/>
  <c r="I217" i="15"/>
  <c r="K217" i="15"/>
  <c r="O217" i="15"/>
  <c r="Q217" i="15"/>
  <c r="V217" i="15"/>
  <c r="G218" i="15"/>
  <c r="M218" i="15" s="1"/>
  <c r="I218" i="15"/>
  <c r="K218" i="15"/>
  <c r="O218" i="15"/>
  <c r="Q218" i="15"/>
  <c r="V218" i="15"/>
  <c r="G219" i="15"/>
  <c r="M219" i="15" s="1"/>
  <c r="I219" i="15"/>
  <c r="K219" i="15"/>
  <c r="O219" i="15"/>
  <c r="Q219" i="15"/>
  <c r="V219" i="15"/>
  <c r="G220" i="15"/>
  <c r="I220" i="15"/>
  <c r="K220" i="15"/>
  <c r="M220" i="15"/>
  <c r="O220" i="15"/>
  <c r="Q220" i="15"/>
  <c r="V220" i="15"/>
  <c r="G221" i="15"/>
  <c r="M221" i="15" s="1"/>
  <c r="I221" i="15"/>
  <c r="K221" i="15"/>
  <c r="O221" i="15"/>
  <c r="Q221" i="15"/>
  <c r="V221" i="15"/>
  <c r="G222" i="15"/>
  <c r="M222" i="15" s="1"/>
  <c r="I222" i="15"/>
  <c r="K222" i="15"/>
  <c r="O222" i="15"/>
  <c r="Q222" i="15"/>
  <c r="V222" i="15"/>
  <c r="G223" i="15"/>
  <c r="I223" i="15"/>
  <c r="K223" i="15"/>
  <c r="M223" i="15"/>
  <c r="O223" i="15"/>
  <c r="Q223" i="15"/>
  <c r="V223" i="15"/>
  <c r="G224" i="15"/>
  <c r="I224" i="15"/>
  <c r="K224" i="15"/>
  <c r="M224" i="15"/>
  <c r="O224" i="15"/>
  <c r="Q224" i="15"/>
  <c r="V224" i="15"/>
  <c r="G225" i="15"/>
  <c r="M225" i="15" s="1"/>
  <c r="I225" i="15"/>
  <c r="K225" i="15"/>
  <c r="O225" i="15"/>
  <c r="Q225" i="15"/>
  <c r="V225" i="15"/>
  <c r="G226" i="15"/>
  <c r="I226" i="15"/>
  <c r="K226" i="15"/>
  <c r="M226" i="15"/>
  <c r="O226" i="15"/>
  <c r="Q226" i="15"/>
  <c r="V226" i="15"/>
  <c r="G227" i="15"/>
  <c r="M227" i="15" s="1"/>
  <c r="I227" i="15"/>
  <c r="K227" i="15"/>
  <c r="O227" i="15"/>
  <c r="Q227" i="15"/>
  <c r="V227" i="15"/>
  <c r="G228" i="15"/>
  <c r="I228" i="15"/>
  <c r="K228" i="15"/>
  <c r="M228" i="15"/>
  <c r="O228" i="15"/>
  <c r="Q228" i="15"/>
  <c r="V228" i="15"/>
  <c r="G229" i="15"/>
  <c r="M229" i="15" s="1"/>
  <c r="I229" i="15"/>
  <c r="K229" i="15"/>
  <c r="O229" i="15"/>
  <c r="Q229" i="15"/>
  <c r="V229" i="15"/>
  <c r="G231" i="15"/>
  <c r="M231" i="15" s="1"/>
  <c r="I231" i="15"/>
  <c r="I230" i="15" s="1"/>
  <c r="K231" i="15"/>
  <c r="K230" i="15" s="1"/>
  <c r="O231" i="15"/>
  <c r="O230" i="15" s="1"/>
  <c r="Q231" i="15"/>
  <c r="V231" i="15"/>
  <c r="V230" i="15" s="1"/>
  <c r="G232" i="15"/>
  <c r="M232" i="15" s="1"/>
  <c r="I232" i="15"/>
  <c r="K232" i="15"/>
  <c r="O232" i="15"/>
  <c r="Q232" i="15"/>
  <c r="V232" i="15"/>
  <c r="G233" i="15"/>
  <c r="G230" i="15" s="1"/>
  <c r="I233" i="15"/>
  <c r="K233" i="15"/>
  <c r="M233" i="15"/>
  <c r="O233" i="15"/>
  <c r="Q233" i="15"/>
  <c r="V233" i="15"/>
  <c r="G234" i="15"/>
  <c r="I234" i="15"/>
  <c r="K234" i="15"/>
  <c r="M234" i="15"/>
  <c r="O234" i="15"/>
  <c r="Q234" i="15"/>
  <c r="V234" i="15"/>
  <c r="G235" i="15"/>
  <c r="M235" i="15" s="1"/>
  <c r="I235" i="15"/>
  <c r="K235" i="15"/>
  <c r="O235" i="15"/>
  <c r="Q235" i="15"/>
  <c r="Q230" i="15" s="1"/>
  <c r="V235" i="15"/>
  <c r="G236" i="15"/>
  <c r="I236" i="15"/>
  <c r="K236" i="15"/>
  <c r="M236" i="15"/>
  <c r="O236" i="15"/>
  <c r="Q236" i="15"/>
  <c r="V236" i="15"/>
  <c r="G237" i="15"/>
  <c r="I237" i="15"/>
  <c r="K237" i="15"/>
  <c r="M237" i="15"/>
  <c r="O237" i="15"/>
  <c r="Q237" i="15"/>
  <c r="V237" i="15"/>
  <c r="G238" i="15"/>
  <c r="M238" i="15" s="1"/>
  <c r="I238" i="15"/>
  <c r="K238" i="15"/>
  <c r="O238" i="15"/>
  <c r="Q238" i="15"/>
  <c r="V238" i="15"/>
  <c r="G239" i="15"/>
  <c r="M239" i="15" s="1"/>
  <c r="I239" i="15"/>
  <c r="K239" i="15"/>
  <c r="O239" i="15"/>
  <c r="Q239" i="15"/>
  <c r="V239" i="15"/>
  <c r="G240" i="15"/>
  <c r="M240" i="15" s="1"/>
  <c r="I240" i="15"/>
  <c r="K240" i="15"/>
  <c r="O240" i="15"/>
  <c r="Q240" i="15"/>
  <c r="V240" i="15"/>
  <c r="G241" i="15"/>
  <c r="I241" i="15"/>
  <c r="K241" i="15"/>
  <c r="M241" i="15"/>
  <c r="O241" i="15"/>
  <c r="Q241" i="15"/>
  <c r="V241" i="15"/>
  <c r="G242" i="15"/>
  <c r="I242" i="15"/>
  <c r="K242" i="15"/>
  <c r="M242" i="15"/>
  <c r="O242" i="15"/>
  <c r="Q242" i="15"/>
  <c r="V242" i="15"/>
  <c r="G243" i="15"/>
  <c r="M243" i="15" s="1"/>
  <c r="I243" i="15"/>
  <c r="K243" i="15"/>
  <c r="O243" i="15"/>
  <c r="Q243" i="15"/>
  <c r="V243" i="15"/>
  <c r="G244" i="15"/>
  <c r="I244" i="15"/>
  <c r="K244" i="15"/>
  <c r="M244" i="15"/>
  <c r="O244" i="15"/>
  <c r="Q244" i="15"/>
  <c r="V244" i="15"/>
  <c r="G245" i="15"/>
  <c r="I245" i="15"/>
  <c r="K245" i="15"/>
  <c r="M245" i="15"/>
  <c r="O245" i="15"/>
  <c r="Q245" i="15"/>
  <c r="V245" i="15"/>
  <c r="G246" i="15"/>
  <c r="M246" i="15" s="1"/>
  <c r="I246" i="15"/>
  <c r="K246" i="15"/>
  <c r="O246" i="15"/>
  <c r="Q246" i="15"/>
  <c r="V246" i="15"/>
  <c r="G247" i="15"/>
  <c r="M247" i="15" s="1"/>
  <c r="I247" i="15"/>
  <c r="K247" i="15"/>
  <c r="O247" i="15"/>
  <c r="Q247" i="15"/>
  <c r="V247" i="15"/>
  <c r="G248" i="15"/>
  <c r="M248" i="15" s="1"/>
  <c r="I248" i="15"/>
  <c r="K248" i="15"/>
  <c r="O248" i="15"/>
  <c r="Q248" i="15"/>
  <c r="V248" i="15"/>
  <c r="G249" i="15"/>
  <c r="I249" i="15"/>
  <c r="K249" i="15"/>
  <c r="M249" i="15"/>
  <c r="O249" i="15"/>
  <c r="Q249" i="15"/>
  <c r="V249" i="15"/>
  <c r="G250" i="15"/>
  <c r="I250" i="15"/>
  <c r="K250" i="15"/>
  <c r="M250" i="15"/>
  <c r="O250" i="15"/>
  <c r="Q250" i="15"/>
  <c r="V250" i="15"/>
  <c r="G251" i="15"/>
  <c r="I251" i="15"/>
  <c r="K251" i="15"/>
  <c r="M251" i="15"/>
  <c r="O251" i="15"/>
  <c r="Q251" i="15"/>
  <c r="V251" i="15"/>
  <c r="G252" i="15"/>
  <c r="I252" i="15"/>
  <c r="K252" i="15"/>
  <c r="M252" i="15"/>
  <c r="O252" i="15"/>
  <c r="Q252" i="15"/>
  <c r="V252" i="15"/>
  <c r="G253" i="15"/>
  <c r="I253" i="15"/>
  <c r="K253" i="15"/>
  <c r="M253" i="15"/>
  <c r="O253" i="15"/>
  <c r="Q253" i="15"/>
  <c r="V253" i="15"/>
  <c r="G254" i="15"/>
  <c r="M254" i="15" s="1"/>
  <c r="I254" i="15"/>
  <c r="K254" i="15"/>
  <c r="O254" i="15"/>
  <c r="Q254" i="15"/>
  <c r="V254" i="15"/>
  <c r="G255" i="15"/>
  <c r="M255" i="15" s="1"/>
  <c r="I255" i="15"/>
  <c r="K255" i="15"/>
  <c r="O255" i="15"/>
  <c r="Q255" i="15"/>
  <c r="V255" i="15"/>
  <c r="G256" i="15"/>
  <c r="M256" i="15" s="1"/>
  <c r="I256" i="15"/>
  <c r="K256" i="15"/>
  <c r="O256" i="15"/>
  <c r="Q256" i="15"/>
  <c r="V256" i="15"/>
  <c r="G257" i="15"/>
  <c r="I257" i="15"/>
  <c r="K257" i="15"/>
  <c r="M257" i="15"/>
  <c r="O257" i="15"/>
  <c r="Q257" i="15"/>
  <c r="V257" i="15"/>
  <c r="G258" i="15"/>
  <c r="I258" i="15"/>
  <c r="K258" i="15"/>
  <c r="M258" i="15"/>
  <c r="O258" i="15"/>
  <c r="Q258" i="15"/>
  <c r="V258" i="15"/>
  <c r="G259" i="15"/>
  <c r="I259" i="15"/>
  <c r="K259" i="15"/>
  <c r="M259" i="15"/>
  <c r="O259" i="15"/>
  <c r="Q259" i="15"/>
  <c r="V259" i="15"/>
  <c r="G260" i="15"/>
  <c r="I260" i="15"/>
  <c r="K260" i="15"/>
  <c r="M260" i="15"/>
  <c r="O260" i="15"/>
  <c r="Q260" i="15"/>
  <c r="V260" i="15"/>
  <c r="G261" i="15"/>
  <c r="I261" i="15"/>
  <c r="K261" i="15"/>
  <c r="M261" i="15"/>
  <c r="O261" i="15"/>
  <c r="Q261" i="15"/>
  <c r="V261" i="15"/>
  <c r="G262" i="15"/>
  <c r="M262" i="15" s="1"/>
  <c r="I262" i="15"/>
  <c r="K262" i="15"/>
  <c r="O262" i="15"/>
  <c r="Q262" i="15"/>
  <c r="V262" i="15"/>
  <c r="G263" i="15"/>
  <c r="M263" i="15" s="1"/>
  <c r="I263" i="15"/>
  <c r="K263" i="15"/>
  <c r="O263" i="15"/>
  <c r="Q263" i="15"/>
  <c r="V263" i="15"/>
  <c r="G264" i="15"/>
  <c r="M264" i="15" s="1"/>
  <c r="I264" i="15"/>
  <c r="K264" i="15"/>
  <c r="O264" i="15"/>
  <c r="Q264" i="15"/>
  <c r="V264" i="15"/>
  <c r="G265" i="15"/>
  <c r="I265" i="15"/>
  <c r="K265" i="15"/>
  <c r="M265" i="15"/>
  <c r="O265" i="15"/>
  <c r="Q265" i="15"/>
  <c r="V265" i="15"/>
  <c r="G266" i="15"/>
  <c r="I266" i="15"/>
  <c r="K266" i="15"/>
  <c r="M266" i="15"/>
  <c r="O266" i="15"/>
  <c r="Q266" i="15"/>
  <c r="V266" i="15"/>
  <c r="G267" i="15"/>
  <c r="I267" i="15"/>
  <c r="K267" i="15"/>
  <c r="M267" i="15"/>
  <c r="O267" i="15"/>
  <c r="Q267" i="15"/>
  <c r="V267" i="15"/>
  <c r="G268" i="15"/>
  <c r="I268" i="15"/>
  <c r="K268" i="15"/>
  <c r="M268" i="15"/>
  <c r="O268" i="15"/>
  <c r="Q268" i="15"/>
  <c r="V268" i="15"/>
  <c r="G269" i="15"/>
  <c r="I269" i="15"/>
  <c r="K269" i="15"/>
  <c r="M269" i="15"/>
  <c r="O269" i="15"/>
  <c r="Q269" i="15"/>
  <c r="V269" i="15"/>
  <c r="G270" i="15"/>
  <c r="M270" i="15" s="1"/>
  <c r="I270" i="15"/>
  <c r="K270" i="15"/>
  <c r="O270" i="15"/>
  <c r="Q270" i="15"/>
  <c r="V270" i="15"/>
  <c r="G271" i="15"/>
  <c r="M271" i="15" s="1"/>
  <c r="I271" i="15"/>
  <c r="K271" i="15"/>
  <c r="O271" i="15"/>
  <c r="Q271" i="15"/>
  <c r="V271" i="15"/>
  <c r="G272" i="15"/>
  <c r="M272" i="15" s="1"/>
  <c r="I272" i="15"/>
  <c r="K272" i="15"/>
  <c r="O272" i="15"/>
  <c r="Q272" i="15"/>
  <c r="V272" i="15"/>
  <c r="G273" i="15"/>
  <c r="I273" i="15"/>
  <c r="K273" i="15"/>
  <c r="M273" i="15"/>
  <c r="O273" i="15"/>
  <c r="Q273" i="15"/>
  <c r="V273" i="15"/>
  <c r="G274" i="15"/>
  <c r="I274" i="15"/>
  <c r="K274" i="15"/>
  <c r="M274" i="15"/>
  <c r="O274" i="15"/>
  <c r="Q274" i="15"/>
  <c r="V274" i="15"/>
  <c r="G275" i="15"/>
  <c r="I275" i="15"/>
  <c r="K275" i="15"/>
  <c r="M275" i="15"/>
  <c r="O275" i="15"/>
  <c r="Q275" i="15"/>
  <c r="V275" i="15"/>
  <c r="G276" i="15"/>
  <c r="I276" i="15"/>
  <c r="K276" i="15"/>
  <c r="M276" i="15"/>
  <c r="O276" i="15"/>
  <c r="Q276" i="15"/>
  <c r="V276" i="15"/>
  <c r="G277" i="15"/>
  <c r="I277" i="15"/>
  <c r="K277" i="15"/>
  <c r="M277" i="15"/>
  <c r="O277" i="15"/>
  <c r="Q277" i="15"/>
  <c r="V277" i="15"/>
  <c r="G278" i="15"/>
  <c r="M278" i="15" s="1"/>
  <c r="I278" i="15"/>
  <c r="K278" i="15"/>
  <c r="O278" i="15"/>
  <c r="Q278" i="15"/>
  <c r="V278" i="15"/>
  <c r="G279" i="15"/>
  <c r="M279" i="15" s="1"/>
  <c r="I279" i="15"/>
  <c r="K279" i="15"/>
  <c r="O279" i="15"/>
  <c r="Q279" i="15"/>
  <c r="V279" i="15"/>
  <c r="G280" i="15"/>
  <c r="M280" i="15" s="1"/>
  <c r="I280" i="15"/>
  <c r="K280" i="15"/>
  <c r="O280" i="15"/>
  <c r="Q280" i="15"/>
  <c r="V280" i="15"/>
  <c r="G281" i="15"/>
  <c r="I281" i="15"/>
  <c r="K281" i="15"/>
  <c r="M281" i="15"/>
  <c r="O281" i="15"/>
  <c r="Q281" i="15"/>
  <c r="V281" i="15"/>
  <c r="G282" i="15"/>
  <c r="I282" i="15"/>
  <c r="K282" i="15"/>
  <c r="M282" i="15"/>
  <c r="O282" i="15"/>
  <c r="Q282" i="15"/>
  <c r="V282" i="15"/>
  <c r="G283" i="15"/>
  <c r="I283" i="15"/>
  <c r="K283" i="15"/>
  <c r="M283" i="15"/>
  <c r="O283" i="15"/>
  <c r="Q283" i="15"/>
  <c r="V283" i="15"/>
  <c r="G284" i="15"/>
  <c r="I284" i="15"/>
  <c r="K284" i="15"/>
  <c r="M284" i="15"/>
  <c r="O284" i="15"/>
  <c r="Q284" i="15"/>
  <c r="V284" i="15"/>
  <c r="G285" i="15"/>
  <c r="I285" i="15"/>
  <c r="K285" i="15"/>
  <c r="M285" i="15"/>
  <c r="O285" i="15"/>
  <c r="Q285" i="15"/>
  <c r="V285" i="15"/>
  <c r="G286" i="15"/>
  <c r="M286" i="15" s="1"/>
  <c r="I286" i="15"/>
  <c r="K286" i="15"/>
  <c r="O286" i="15"/>
  <c r="Q286" i="15"/>
  <c r="V286" i="15"/>
  <c r="G287" i="15"/>
  <c r="M287" i="15" s="1"/>
  <c r="I287" i="15"/>
  <c r="K287" i="15"/>
  <c r="O287" i="15"/>
  <c r="Q287" i="15"/>
  <c r="V287" i="15"/>
  <c r="G288" i="15"/>
  <c r="M288" i="15" s="1"/>
  <c r="I288" i="15"/>
  <c r="K288" i="15"/>
  <c r="O288" i="15"/>
  <c r="Q288" i="15"/>
  <c r="V288" i="15"/>
  <c r="G289" i="15"/>
  <c r="I289" i="15"/>
  <c r="K289" i="15"/>
  <c r="M289" i="15"/>
  <c r="O289" i="15"/>
  <c r="Q289" i="15"/>
  <c r="V289" i="15"/>
  <c r="G290" i="15"/>
  <c r="I290" i="15"/>
  <c r="K290" i="15"/>
  <c r="M290" i="15"/>
  <c r="O290" i="15"/>
  <c r="Q290" i="15"/>
  <c r="V290" i="15"/>
  <c r="G291" i="15"/>
  <c r="I291" i="15"/>
  <c r="K291" i="15"/>
  <c r="M291" i="15"/>
  <c r="O291" i="15"/>
  <c r="Q291" i="15"/>
  <c r="V291" i="15"/>
  <c r="G292" i="15"/>
  <c r="I292" i="15"/>
  <c r="K292" i="15"/>
  <c r="M292" i="15"/>
  <c r="O292" i="15"/>
  <c r="Q292" i="15"/>
  <c r="V292" i="15"/>
  <c r="G293" i="15"/>
  <c r="I293" i="15"/>
  <c r="K293" i="15"/>
  <c r="M293" i="15"/>
  <c r="O293" i="15"/>
  <c r="Q293" i="15"/>
  <c r="V293" i="15"/>
  <c r="G294" i="15"/>
  <c r="M294" i="15" s="1"/>
  <c r="I294" i="15"/>
  <c r="K294" i="15"/>
  <c r="O294" i="15"/>
  <c r="Q294" i="15"/>
  <c r="V294" i="15"/>
  <c r="G295" i="15"/>
  <c r="M295" i="15" s="1"/>
  <c r="I295" i="15"/>
  <c r="K295" i="15"/>
  <c r="O295" i="15"/>
  <c r="Q295" i="15"/>
  <c r="V295" i="15"/>
  <c r="G296" i="15"/>
  <c r="M296" i="15" s="1"/>
  <c r="I296" i="15"/>
  <c r="K296" i="15"/>
  <c r="O296" i="15"/>
  <c r="Q296" i="15"/>
  <c r="V296" i="15"/>
  <c r="G297" i="15"/>
  <c r="I297" i="15"/>
  <c r="K297" i="15"/>
  <c r="M297" i="15"/>
  <c r="O297" i="15"/>
  <c r="Q297" i="15"/>
  <c r="V297" i="15"/>
  <c r="G298" i="15"/>
  <c r="I298" i="15"/>
  <c r="K298" i="15"/>
  <c r="M298" i="15"/>
  <c r="O298" i="15"/>
  <c r="Q298" i="15"/>
  <c r="V298" i="15"/>
  <c r="G299" i="15"/>
  <c r="I299" i="15"/>
  <c r="K299" i="15"/>
  <c r="M299" i="15"/>
  <c r="O299" i="15"/>
  <c r="Q299" i="15"/>
  <c r="V299" i="15"/>
  <c r="G300" i="15"/>
  <c r="I300" i="15"/>
  <c r="K300" i="15"/>
  <c r="M300" i="15"/>
  <c r="O300" i="15"/>
  <c r="Q300" i="15"/>
  <c r="V300" i="15"/>
  <c r="G301" i="15"/>
  <c r="I301" i="15"/>
  <c r="K301" i="15"/>
  <c r="M301" i="15"/>
  <c r="O301" i="15"/>
  <c r="Q301" i="15"/>
  <c r="V301" i="15"/>
  <c r="G302" i="15"/>
  <c r="M302" i="15" s="1"/>
  <c r="I302" i="15"/>
  <c r="K302" i="15"/>
  <c r="O302" i="15"/>
  <c r="Q302" i="15"/>
  <c r="V302" i="15"/>
  <c r="G303" i="15"/>
  <c r="M303" i="15" s="1"/>
  <c r="I303" i="15"/>
  <c r="K303" i="15"/>
  <c r="O303" i="15"/>
  <c r="Q303" i="15"/>
  <c r="V303" i="15"/>
  <c r="G304" i="15"/>
  <c r="M304" i="15" s="1"/>
  <c r="I304" i="15"/>
  <c r="K304" i="15"/>
  <c r="O304" i="15"/>
  <c r="Q304" i="15"/>
  <c r="V304" i="15"/>
  <c r="G305" i="15"/>
  <c r="I305" i="15"/>
  <c r="K305" i="15"/>
  <c r="M305" i="15"/>
  <c r="O305" i="15"/>
  <c r="Q305" i="15"/>
  <c r="V305" i="15"/>
  <c r="G306" i="15"/>
  <c r="I306" i="15"/>
  <c r="K306" i="15"/>
  <c r="M306" i="15"/>
  <c r="O306" i="15"/>
  <c r="Q306" i="15"/>
  <c r="V306" i="15"/>
  <c r="G307" i="15"/>
  <c r="I307" i="15"/>
  <c r="K307" i="15"/>
  <c r="M307" i="15"/>
  <c r="O307" i="15"/>
  <c r="Q307" i="15"/>
  <c r="V307" i="15"/>
  <c r="G309" i="15"/>
  <c r="I309" i="15"/>
  <c r="I308" i="15" s="1"/>
  <c r="K309" i="15"/>
  <c r="K308" i="15" s="1"/>
  <c r="M309" i="15"/>
  <c r="O309" i="15"/>
  <c r="O308" i="15" s="1"/>
  <c r="Q309" i="15"/>
  <c r="Q308" i="15" s="1"/>
  <c r="V309" i="15"/>
  <c r="V308" i="15" s="1"/>
  <c r="G310" i="15"/>
  <c r="G308" i="15" s="1"/>
  <c r="I310" i="15"/>
  <c r="K310" i="15"/>
  <c r="O310" i="15"/>
  <c r="Q310" i="15"/>
  <c r="V310" i="15"/>
  <c r="G311" i="15"/>
  <c r="M311" i="15" s="1"/>
  <c r="I311" i="15"/>
  <c r="K311" i="15"/>
  <c r="O311" i="15"/>
  <c r="Q311" i="15"/>
  <c r="V311" i="15"/>
  <c r="G312" i="15"/>
  <c r="M312" i="15" s="1"/>
  <c r="I312" i="15"/>
  <c r="K312" i="15"/>
  <c r="O312" i="15"/>
  <c r="Q312" i="15"/>
  <c r="V312" i="15"/>
  <c r="G313" i="15"/>
  <c r="I313" i="15"/>
  <c r="K313" i="15"/>
  <c r="M313" i="15"/>
  <c r="O313" i="15"/>
  <c r="Q313" i="15"/>
  <c r="V313" i="15"/>
  <c r="G314" i="15"/>
  <c r="I314" i="15"/>
  <c r="K314" i="15"/>
  <c r="M314" i="15"/>
  <c r="O314" i="15"/>
  <c r="Q314" i="15"/>
  <c r="V314" i="15"/>
  <c r="G316" i="15"/>
  <c r="I316" i="15"/>
  <c r="I315" i="15" s="1"/>
  <c r="K316" i="15"/>
  <c r="M316" i="15"/>
  <c r="O316" i="15"/>
  <c r="O315" i="15" s="1"/>
  <c r="Q316" i="15"/>
  <c r="Q315" i="15" s="1"/>
  <c r="V316" i="15"/>
  <c r="V315" i="15" s="1"/>
  <c r="G317" i="15"/>
  <c r="I317" i="15"/>
  <c r="K317" i="15"/>
  <c r="K315" i="15" s="1"/>
  <c r="M317" i="15"/>
  <c r="O317" i="15"/>
  <c r="Q317" i="15"/>
  <c r="V317" i="15"/>
  <c r="G318" i="15"/>
  <c r="G315" i="15" s="1"/>
  <c r="I318" i="15"/>
  <c r="K318" i="15"/>
  <c r="O318" i="15"/>
  <c r="Q318" i="15"/>
  <c r="V318" i="15"/>
  <c r="G319" i="15"/>
  <c r="M319" i="15" s="1"/>
  <c r="I319" i="15"/>
  <c r="K319" i="15"/>
  <c r="O319" i="15"/>
  <c r="Q319" i="15"/>
  <c r="V319" i="15"/>
  <c r="G320" i="15"/>
  <c r="M320" i="15" s="1"/>
  <c r="I320" i="15"/>
  <c r="K320" i="15"/>
  <c r="O320" i="15"/>
  <c r="Q320" i="15"/>
  <c r="V320" i="15"/>
  <c r="G321" i="15"/>
  <c r="G322" i="15"/>
  <c r="I322" i="15"/>
  <c r="I321" i="15" s="1"/>
  <c r="K322" i="15"/>
  <c r="M322" i="15"/>
  <c r="O322" i="15"/>
  <c r="O321" i="15" s="1"/>
  <c r="Q322" i="15"/>
  <c r="V322" i="15"/>
  <c r="G323" i="15"/>
  <c r="M323" i="15" s="1"/>
  <c r="I323" i="15"/>
  <c r="K323" i="15"/>
  <c r="K321" i="15" s="1"/>
  <c r="O323" i="15"/>
  <c r="Q323" i="15"/>
  <c r="Q321" i="15" s="1"/>
  <c r="V323" i="15"/>
  <c r="G324" i="15"/>
  <c r="I324" i="15"/>
  <c r="K324" i="15"/>
  <c r="M324" i="15"/>
  <c r="O324" i="15"/>
  <c r="Q324" i="15"/>
  <c r="V324" i="15"/>
  <c r="V321" i="15" s="1"/>
  <c r="G325" i="15"/>
  <c r="I325" i="15"/>
  <c r="K325" i="15"/>
  <c r="M325" i="15"/>
  <c r="O325" i="15"/>
  <c r="Q325" i="15"/>
  <c r="V325" i="15"/>
  <c r="G327" i="15"/>
  <c r="M327" i="15" s="1"/>
  <c r="I327" i="15"/>
  <c r="I326" i="15" s="1"/>
  <c r="K327" i="15"/>
  <c r="O327" i="15"/>
  <c r="O326" i="15" s="1"/>
  <c r="Q327" i="15"/>
  <c r="V327" i="15"/>
  <c r="V326" i="15" s="1"/>
  <c r="G329" i="15"/>
  <c r="M329" i="15" s="1"/>
  <c r="I329" i="15"/>
  <c r="K329" i="15"/>
  <c r="K326" i="15" s="1"/>
  <c r="O329" i="15"/>
  <c r="Q329" i="15"/>
  <c r="V329" i="15"/>
  <c r="G330" i="15"/>
  <c r="G326" i="15" s="1"/>
  <c r="I330" i="15"/>
  <c r="K330" i="15"/>
  <c r="M330" i="15"/>
  <c r="O330" i="15"/>
  <c r="Q330" i="15"/>
  <c r="V330" i="15"/>
  <c r="G331" i="15"/>
  <c r="I331" i="15"/>
  <c r="K331" i="15"/>
  <c r="M331" i="15"/>
  <c r="O331" i="15"/>
  <c r="Q331" i="15"/>
  <c r="V331" i="15"/>
  <c r="G332" i="15"/>
  <c r="M332" i="15" s="1"/>
  <c r="I332" i="15"/>
  <c r="K332" i="15"/>
  <c r="O332" i="15"/>
  <c r="Q332" i="15"/>
  <c r="Q326" i="15" s="1"/>
  <c r="V332" i="15"/>
  <c r="G333" i="15"/>
  <c r="I333" i="15"/>
  <c r="K333" i="15"/>
  <c r="M333" i="15"/>
  <c r="O333" i="15"/>
  <c r="Q333" i="15"/>
  <c r="V333" i="15"/>
  <c r="G334" i="15"/>
  <c r="I334" i="15"/>
  <c r="K334" i="15"/>
  <c r="M334" i="15"/>
  <c r="O334" i="15"/>
  <c r="Q334" i="15"/>
  <c r="V334" i="15"/>
  <c r="G336" i="15"/>
  <c r="M336" i="15" s="1"/>
  <c r="I336" i="15"/>
  <c r="K336" i="15"/>
  <c r="O336" i="15"/>
  <c r="Q336" i="15"/>
  <c r="V336" i="15"/>
  <c r="G338" i="15"/>
  <c r="V338" i="15"/>
  <c r="G339" i="15"/>
  <c r="M339" i="15" s="1"/>
  <c r="M338" i="15" s="1"/>
  <c r="I339" i="15"/>
  <c r="I338" i="15" s="1"/>
  <c r="K339" i="15"/>
  <c r="K338" i="15" s="1"/>
  <c r="O339" i="15"/>
  <c r="Q339" i="15"/>
  <c r="Q338" i="15" s="1"/>
  <c r="V339" i="15"/>
  <c r="G340" i="15"/>
  <c r="I340" i="15"/>
  <c r="K340" i="15"/>
  <c r="M340" i="15"/>
  <c r="O340" i="15"/>
  <c r="Q340" i="15"/>
  <c r="V340" i="15"/>
  <c r="G342" i="15"/>
  <c r="I342" i="15"/>
  <c r="K342" i="15"/>
  <c r="M342" i="15"/>
  <c r="O342" i="15"/>
  <c r="O338" i="15" s="1"/>
  <c r="Q342" i="15"/>
  <c r="V342" i="15"/>
  <c r="O343" i="15"/>
  <c r="G344" i="15"/>
  <c r="I344" i="15"/>
  <c r="I343" i="15" s="1"/>
  <c r="K344" i="15"/>
  <c r="M344" i="15"/>
  <c r="O344" i="15"/>
  <c r="Q344" i="15"/>
  <c r="Q343" i="15" s="1"/>
  <c r="V344" i="15"/>
  <c r="V343" i="15" s="1"/>
  <c r="G345" i="15"/>
  <c r="I345" i="15"/>
  <c r="K345" i="15"/>
  <c r="K343" i="15" s="1"/>
  <c r="M345" i="15"/>
  <c r="O345" i="15"/>
  <c r="Q345" i="15"/>
  <c r="V345" i="15"/>
  <c r="G346" i="15"/>
  <c r="G343" i="15" s="1"/>
  <c r="I346" i="15"/>
  <c r="K346" i="15"/>
  <c r="O346" i="15"/>
  <c r="Q346" i="15"/>
  <c r="V346" i="15"/>
  <c r="G347" i="15"/>
  <c r="G348" i="15"/>
  <c r="M348" i="15" s="1"/>
  <c r="I348" i="15"/>
  <c r="I347" i="15" s="1"/>
  <c r="K348" i="15"/>
  <c r="K347" i="15" s="1"/>
  <c r="O348" i="15"/>
  <c r="Q348" i="15"/>
  <c r="Q347" i="15" s="1"/>
  <c r="V348" i="15"/>
  <c r="G349" i="15"/>
  <c r="I349" i="15"/>
  <c r="K349" i="15"/>
  <c r="M349" i="15"/>
  <c r="O349" i="15"/>
  <c r="Q349" i="15"/>
  <c r="V349" i="15"/>
  <c r="V347" i="15" s="1"/>
  <c r="G350" i="15"/>
  <c r="I350" i="15"/>
  <c r="K350" i="15"/>
  <c r="M350" i="15"/>
  <c r="O350" i="15"/>
  <c r="O347" i="15" s="1"/>
  <c r="Q350" i="15"/>
  <c r="V350" i="15"/>
  <c r="G351" i="15"/>
  <c r="M351" i="15" s="1"/>
  <c r="I351" i="15"/>
  <c r="K351" i="15"/>
  <c r="O351" i="15"/>
  <c r="Q351" i="15"/>
  <c r="V351" i="15"/>
  <c r="G352" i="15"/>
  <c r="I352" i="15"/>
  <c r="K352" i="15"/>
  <c r="M352" i="15"/>
  <c r="O352" i="15"/>
  <c r="Q352" i="15"/>
  <c r="V352" i="15"/>
  <c r="V353" i="15"/>
  <c r="G354" i="15"/>
  <c r="G353" i="15" s="1"/>
  <c r="I354" i="15"/>
  <c r="K354" i="15"/>
  <c r="O354" i="15"/>
  <c r="Q354" i="15"/>
  <c r="Q353" i="15" s="1"/>
  <c r="V354" i="15"/>
  <c r="G355" i="15"/>
  <c r="M355" i="15" s="1"/>
  <c r="I355" i="15"/>
  <c r="I353" i="15" s="1"/>
  <c r="K355" i="15"/>
  <c r="O355" i="15"/>
  <c r="O353" i="15" s="1"/>
  <c r="Q355" i="15"/>
  <c r="V355" i="15"/>
  <c r="G356" i="15"/>
  <c r="M356" i="15" s="1"/>
  <c r="I356" i="15"/>
  <c r="K356" i="15"/>
  <c r="K353" i="15" s="1"/>
  <c r="O356" i="15"/>
  <c r="Q356" i="15"/>
  <c r="V356" i="15"/>
  <c r="G357" i="15"/>
  <c r="I357" i="15"/>
  <c r="K357" i="15"/>
  <c r="M357" i="15"/>
  <c r="O357" i="15"/>
  <c r="Q357" i="15"/>
  <c r="V357" i="15"/>
  <c r="G358" i="15"/>
  <c r="I358" i="15"/>
  <c r="K358" i="15"/>
  <c r="M358" i="15"/>
  <c r="O358" i="15"/>
  <c r="Q358" i="15"/>
  <c r="V358" i="15"/>
  <c r="AE360" i="15"/>
  <c r="AF360" i="15"/>
  <c r="G44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8" i="14"/>
  <c r="G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8" i="14"/>
  <c r="G27" i="14" s="1"/>
  <c r="I28" i="14"/>
  <c r="I27" i="14" s="1"/>
  <c r="K28" i="14"/>
  <c r="O28" i="14"/>
  <c r="O27" i="14" s="1"/>
  <c r="Q28" i="14"/>
  <c r="Q27" i="14" s="1"/>
  <c r="V28" i="14"/>
  <c r="G29" i="14"/>
  <c r="M29" i="14" s="1"/>
  <c r="I29" i="14"/>
  <c r="K29" i="14"/>
  <c r="K27" i="14" s="1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V27" i="14" s="1"/>
  <c r="G34" i="14"/>
  <c r="I34" i="14"/>
  <c r="K34" i="14"/>
  <c r="M34" i="14"/>
  <c r="O34" i="14"/>
  <c r="Q34" i="14"/>
  <c r="V34" i="14"/>
  <c r="K35" i="14"/>
  <c r="O35" i="14"/>
  <c r="V35" i="14"/>
  <c r="G36" i="14"/>
  <c r="G35" i="14" s="1"/>
  <c r="I36" i="14"/>
  <c r="I35" i="14" s="1"/>
  <c r="K36" i="14"/>
  <c r="O36" i="14"/>
  <c r="Q36" i="14"/>
  <c r="Q35" i="14" s="1"/>
  <c r="V36" i="14"/>
  <c r="G37" i="14"/>
  <c r="O37" i="14"/>
  <c r="G38" i="14"/>
  <c r="I38" i="14"/>
  <c r="I37" i="14" s="1"/>
  <c r="K38" i="14"/>
  <c r="K37" i="14" s="1"/>
  <c r="M38" i="14"/>
  <c r="M37" i="14" s="1"/>
  <c r="O38" i="14"/>
  <c r="Q38" i="14"/>
  <c r="Q37" i="14" s="1"/>
  <c r="V38" i="14"/>
  <c r="V37" i="14" s="1"/>
  <c r="G39" i="14"/>
  <c r="K39" i="14"/>
  <c r="G40" i="14"/>
  <c r="I40" i="14"/>
  <c r="I39" i="14" s="1"/>
  <c r="K40" i="14"/>
  <c r="M40" i="14"/>
  <c r="M39" i="14" s="1"/>
  <c r="O40" i="14"/>
  <c r="O39" i="14" s="1"/>
  <c r="Q40" i="14"/>
  <c r="Q39" i="14" s="1"/>
  <c r="V40" i="14"/>
  <c r="G41" i="14"/>
  <c r="I41" i="14"/>
  <c r="K41" i="14"/>
  <c r="M41" i="14"/>
  <c r="O41" i="14"/>
  <c r="Q41" i="14"/>
  <c r="V41" i="14"/>
  <c r="V39" i="14" s="1"/>
  <c r="G42" i="14"/>
  <c r="I42" i="14"/>
  <c r="K42" i="14"/>
  <c r="M42" i="14"/>
  <c r="O42" i="14"/>
  <c r="Q42" i="14"/>
  <c r="V42" i="14"/>
  <c r="AE44" i="14"/>
  <c r="AF44" i="14"/>
  <c r="G154" i="13"/>
  <c r="BA144" i="13"/>
  <c r="BA74" i="13"/>
  <c r="BA24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O8" i="13" s="1"/>
  <c r="Q18" i="13"/>
  <c r="V18" i="13"/>
  <c r="G19" i="13"/>
  <c r="I19" i="13"/>
  <c r="Q19" i="13"/>
  <c r="G20" i="13"/>
  <c r="I20" i="13"/>
  <c r="K20" i="13"/>
  <c r="K19" i="13" s="1"/>
  <c r="M20" i="13"/>
  <c r="M19" i="13" s="1"/>
  <c r="O20" i="13"/>
  <c r="O19" i="13" s="1"/>
  <c r="Q20" i="13"/>
  <c r="V20" i="13"/>
  <c r="V19" i="13" s="1"/>
  <c r="G21" i="13"/>
  <c r="I21" i="13"/>
  <c r="K21" i="13"/>
  <c r="M21" i="13"/>
  <c r="O21" i="13"/>
  <c r="Q21" i="13"/>
  <c r="V21" i="13"/>
  <c r="G22" i="13"/>
  <c r="O22" i="13"/>
  <c r="G23" i="13"/>
  <c r="M23" i="13" s="1"/>
  <c r="M22" i="13" s="1"/>
  <c r="I23" i="13"/>
  <c r="I22" i="13" s="1"/>
  <c r="K23" i="13"/>
  <c r="K22" i="13" s="1"/>
  <c r="O23" i="13"/>
  <c r="Q23" i="13"/>
  <c r="Q22" i="13" s="1"/>
  <c r="V23" i="13"/>
  <c r="V22" i="13" s="1"/>
  <c r="G25" i="13"/>
  <c r="K25" i="13"/>
  <c r="Q25" i="13"/>
  <c r="V25" i="13"/>
  <c r="G26" i="13"/>
  <c r="I26" i="13"/>
  <c r="I25" i="13" s="1"/>
  <c r="K26" i="13"/>
  <c r="M26" i="13"/>
  <c r="M25" i="13" s="1"/>
  <c r="O26" i="13"/>
  <c r="O25" i="13" s="1"/>
  <c r="Q26" i="13"/>
  <c r="V26" i="13"/>
  <c r="G27" i="13"/>
  <c r="K27" i="13"/>
  <c r="O27" i="13"/>
  <c r="G28" i="13"/>
  <c r="M28" i="13" s="1"/>
  <c r="M27" i="13" s="1"/>
  <c r="I28" i="13"/>
  <c r="I27" i="13" s="1"/>
  <c r="K28" i="13"/>
  <c r="O28" i="13"/>
  <c r="Q28" i="13"/>
  <c r="Q27" i="13" s="1"/>
  <c r="V28" i="13"/>
  <c r="V27" i="13" s="1"/>
  <c r="G30" i="13"/>
  <c r="I30" i="13"/>
  <c r="K30" i="13"/>
  <c r="M30" i="13"/>
  <c r="O30" i="13"/>
  <c r="Q30" i="13"/>
  <c r="Q29" i="13" s="1"/>
  <c r="V30" i="13"/>
  <c r="G31" i="13"/>
  <c r="G29" i="13" s="1"/>
  <c r="I31" i="13"/>
  <c r="K31" i="13"/>
  <c r="O31" i="13"/>
  <c r="O29" i="13" s="1"/>
  <c r="Q31" i="13"/>
  <c r="V31" i="13"/>
  <c r="G32" i="13"/>
  <c r="I32" i="13"/>
  <c r="I29" i="13" s="1"/>
  <c r="K32" i="13"/>
  <c r="M32" i="13"/>
  <c r="O32" i="13"/>
  <c r="Q32" i="13"/>
  <c r="V32" i="13"/>
  <c r="G33" i="13"/>
  <c r="M33" i="13" s="1"/>
  <c r="I33" i="13"/>
  <c r="K33" i="13"/>
  <c r="K29" i="13" s="1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V29" i="13" s="1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I40" i="13"/>
  <c r="K40" i="13"/>
  <c r="M40" i="13"/>
  <c r="O40" i="13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4" i="13"/>
  <c r="M64" i="13" s="1"/>
  <c r="I64" i="13"/>
  <c r="K64" i="13"/>
  <c r="O64" i="13"/>
  <c r="Q64" i="13"/>
  <c r="V64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I72" i="13"/>
  <c r="K72" i="13"/>
  <c r="M72" i="13"/>
  <c r="O72" i="13"/>
  <c r="Q72" i="13"/>
  <c r="V72" i="13"/>
  <c r="G73" i="13"/>
  <c r="M73" i="13" s="1"/>
  <c r="I73" i="13"/>
  <c r="K73" i="13"/>
  <c r="O73" i="13"/>
  <c r="Q73" i="13"/>
  <c r="V73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8" i="13"/>
  <c r="M78" i="13" s="1"/>
  <c r="I78" i="13"/>
  <c r="K78" i="13"/>
  <c r="O78" i="13"/>
  <c r="Q78" i="13"/>
  <c r="V78" i="13"/>
  <c r="Q79" i="13"/>
  <c r="G80" i="13"/>
  <c r="M80" i="13" s="1"/>
  <c r="I80" i="13"/>
  <c r="K80" i="13"/>
  <c r="K79" i="13" s="1"/>
  <c r="O80" i="13"/>
  <c r="O79" i="13" s="1"/>
  <c r="Q80" i="13"/>
  <c r="V80" i="13"/>
  <c r="V79" i="13" s="1"/>
  <c r="G81" i="13"/>
  <c r="I81" i="13"/>
  <c r="K81" i="13"/>
  <c r="M81" i="13"/>
  <c r="O81" i="13"/>
  <c r="Q81" i="13"/>
  <c r="V81" i="13"/>
  <c r="G82" i="13"/>
  <c r="G79" i="13" s="1"/>
  <c r="I82" i="13"/>
  <c r="K82" i="13"/>
  <c r="O82" i="13"/>
  <c r="Q82" i="13"/>
  <c r="V82" i="13"/>
  <c r="G83" i="13"/>
  <c r="I83" i="13"/>
  <c r="I79" i="13" s="1"/>
  <c r="K83" i="13"/>
  <c r="M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Q87" i="13"/>
  <c r="G88" i="13"/>
  <c r="M88" i="13" s="1"/>
  <c r="M87" i="13" s="1"/>
  <c r="I88" i="13"/>
  <c r="K88" i="13"/>
  <c r="K87" i="13" s="1"/>
  <c r="O88" i="13"/>
  <c r="O87" i="13" s="1"/>
  <c r="Q88" i="13"/>
  <c r="V88" i="13"/>
  <c r="V87" i="13" s="1"/>
  <c r="G90" i="13"/>
  <c r="G89" i="13" s="1"/>
  <c r="I90" i="13"/>
  <c r="I89" i="13" s="1"/>
  <c r="K90" i="13"/>
  <c r="O90" i="13"/>
  <c r="O89" i="13" s="1"/>
  <c r="Q90" i="13"/>
  <c r="V90" i="13"/>
  <c r="V89" i="13" s="1"/>
  <c r="G91" i="13"/>
  <c r="I91" i="13"/>
  <c r="K91" i="13"/>
  <c r="M91" i="13"/>
  <c r="O91" i="13"/>
  <c r="Q91" i="13"/>
  <c r="Q89" i="13" s="1"/>
  <c r="V91" i="13"/>
  <c r="G92" i="13"/>
  <c r="I92" i="13"/>
  <c r="K92" i="13"/>
  <c r="K89" i="13" s="1"/>
  <c r="M92" i="13"/>
  <c r="O92" i="13"/>
  <c r="Q92" i="13"/>
  <c r="V92" i="13"/>
  <c r="G94" i="13"/>
  <c r="G93" i="13" s="1"/>
  <c r="I94" i="13"/>
  <c r="I93" i="13" s="1"/>
  <c r="K94" i="13"/>
  <c r="K93" i="13" s="1"/>
  <c r="O94" i="13"/>
  <c r="O93" i="13" s="1"/>
  <c r="Q94" i="13"/>
  <c r="Q93" i="13" s="1"/>
  <c r="V94" i="13"/>
  <c r="G95" i="13"/>
  <c r="M95" i="13" s="1"/>
  <c r="I95" i="13"/>
  <c r="K95" i="13"/>
  <c r="O95" i="13"/>
  <c r="Q95" i="13"/>
  <c r="V95" i="13"/>
  <c r="G96" i="13"/>
  <c r="I96" i="13"/>
  <c r="K96" i="13"/>
  <c r="M96" i="13"/>
  <c r="O96" i="13"/>
  <c r="Q96" i="13"/>
  <c r="V96" i="13"/>
  <c r="V93" i="13" s="1"/>
  <c r="G98" i="13"/>
  <c r="G97" i="13" s="1"/>
  <c r="I98" i="13"/>
  <c r="I97" i="13" s="1"/>
  <c r="K98" i="13"/>
  <c r="O98" i="13"/>
  <c r="O97" i="13" s="1"/>
  <c r="Q98" i="13"/>
  <c r="Q97" i="13" s="1"/>
  <c r="V98" i="13"/>
  <c r="V97" i="13" s="1"/>
  <c r="G99" i="13"/>
  <c r="I99" i="13"/>
  <c r="K99" i="13"/>
  <c r="K97" i="13" s="1"/>
  <c r="M99" i="13"/>
  <c r="O99" i="13"/>
  <c r="Q99" i="13"/>
  <c r="V99" i="13"/>
  <c r="G100" i="13"/>
  <c r="I100" i="13"/>
  <c r="K100" i="13"/>
  <c r="M100" i="13"/>
  <c r="O100" i="13"/>
  <c r="Q100" i="13"/>
  <c r="V100" i="13"/>
  <c r="G102" i="13"/>
  <c r="G101" i="13" s="1"/>
  <c r="I102" i="13"/>
  <c r="I101" i="13" s="1"/>
  <c r="K102" i="13"/>
  <c r="K101" i="13" s="1"/>
  <c r="O102" i="13"/>
  <c r="O101" i="13" s="1"/>
  <c r="Q102" i="13"/>
  <c r="Q101" i="13" s="1"/>
  <c r="V102" i="13"/>
  <c r="G103" i="13"/>
  <c r="M103" i="13" s="1"/>
  <c r="I103" i="13"/>
  <c r="K103" i="13"/>
  <c r="O103" i="13"/>
  <c r="Q103" i="13"/>
  <c r="V103" i="13"/>
  <c r="V101" i="13" s="1"/>
  <c r="G104" i="13"/>
  <c r="I104" i="13"/>
  <c r="K104" i="13"/>
  <c r="M104" i="13"/>
  <c r="O104" i="13"/>
  <c r="Q104" i="13"/>
  <c r="V104" i="13"/>
  <c r="G105" i="13"/>
  <c r="I105" i="13"/>
  <c r="K105" i="13"/>
  <c r="M105" i="13"/>
  <c r="O105" i="13"/>
  <c r="Q105" i="13"/>
  <c r="V105" i="13"/>
  <c r="G106" i="13"/>
  <c r="G107" i="13"/>
  <c r="I107" i="13"/>
  <c r="I106" i="13" s="1"/>
  <c r="K107" i="13"/>
  <c r="K106" i="13" s="1"/>
  <c r="M107" i="13"/>
  <c r="O107" i="13"/>
  <c r="Q107" i="13"/>
  <c r="Q106" i="13" s="1"/>
  <c r="V107" i="13"/>
  <c r="V106" i="13" s="1"/>
  <c r="G108" i="13"/>
  <c r="I108" i="13"/>
  <c r="K108" i="13"/>
  <c r="M108" i="13"/>
  <c r="O108" i="13"/>
  <c r="Q108" i="13"/>
  <c r="V108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O106" i="13" s="1"/>
  <c r="Q110" i="13"/>
  <c r="V110" i="13"/>
  <c r="I111" i="13"/>
  <c r="Q111" i="13"/>
  <c r="G112" i="13"/>
  <c r="I112" i="13"/>
  <c r="K112" i="13"/>
  <c r="K111" i="13" s="1"/>
  <c r="M112" i="13"/>
  <c r="O112" i="13"/>
  <c r="O111" i="13" s="1"/>
  <c r="Q112" i="13"/>
  <c r="V112" i="13"/>
  <c r="V111" i="13" s="1"/>
  <c r="G113" i="13"/>
  <c r="I113" i="13"/>
  <c r="K113" i="13"/>
  <c r="M113" i="13"/>
  <c r="O113" i="13"/>
  <c r="Q113" i="13"/>
  <c r="V113" i="13"/>
  <c r="G114" i="13"/>
  <c r="G111" i="13" s="1"/>
  <c r="I114" i="13"/>
  <c r="K114" i="13"/>
  <c r="O114" i="13"/>
  <c r="Q114" i="13"/>
  <c r="V114" i="13"/>
  <c r="G116" i="13"/>
  <c r="G115" i="13" s="1"/>
  <c r="I116" i="13"/>
  <c r="K116" i="13"/>
  <c r="K115" i="13" s="1"/>
  <c r="M116" i="13"/>
  <c r="O116" i="13"/>
  <c r="Q116" i="13"/>
  <c r="V116" i="13"/>
  <c r="V115" i="13" s="1"/>
  <c r="G117" i="13"/>
  <c r="I117" i="13"/>
  <c r="K117" i="13"/>
  <c r="M117" i="13"/>
  <c r="O117" i="13"/>
  <c r="Q117" i="13"/>
  <c r="V117" i="13"/>
  <c r="G118" i="13"/>
  <c r="M118" i="13" s="1"/>
  <c r="I118" i="13"/>
  <c r="K118" i="13"/>
  <c r="O118" i="13"/>
  <c r="O115" i="13" s="1"/>
  <c r="Q118" i="13"/>
  <c r="V118" i="13"/>
  <c r="G119" i="13"/>
  <c r="M119" i="13" s="1"/>
  <c r="I119" i="13"/>
  <c r="K119" i="13"/>
  <c r="O119" i="13"/>
  <c r="Q119" i="13"/>
  <c r="Q115" i="13" s="1"/>
  <c r="V119" i="13"/>
  <c r="G120" i="13"/>
  <c r="I120" i="13"/>
  <c r="K120" i="13"/>
  <c r="M120" i="13"/>
  <c r="O120" i="13"/>
  <c r="Q120" i="13"/>
  <c r="V120" i="13"/>
  <c r="G121" i="13"/>
  <c r="I121" i="13"/>
  <c r="K121" i="13"/>
  <c r="M121" i="13"/>
  <c r="O121" i="13"/>
  <c r="Q121" i="13"/>
  <c r="V121" i="13"/>
  <c r="G122" i="13"/>
  <c r="M122" i="13" s="1"/>
  <c r="I122" i="13"/>
  <c r="K122" i="13"/>
  <c r="O122" i="13"/>
  <c r="Q122" i="13"/>
  <c r="V122" i="13"/>
  <c r="G123" i="13"/>
  <c r="I123" i="13"/>
  <c r="I115" i="13" s="1"/>
  <c r="K123" i="13"/>
  <c r="M123" i="13"/>
  <c r="O123" i="13"/>
  <c r="Q123" i="13"/>
  <c r="V123" i="13"/>
  <c r="G124" i="13"/>
  <c r="I124" i="13"/>
  <c r="K124" i="13"/>
  <c r="M124" i="13"/>
  <c r="O124" i="13"/>
  <c r="Q124" i="13"/>
  <c r="V124" i="13"/>
  <c r="G125" i="13"/>
  <c r="I125" i="13"/>
  <c r="K125" i="13"/>
  <c r="M125" i="13"/>
  <c r="O125" i="13"/>
  <c r="Q125" i="13"/>
  <c r="V125" i="13"/>
  <c r="G126" i="13"/>
  <c r="M126" i="13" s="1"/>
  <c r="I126" i="13"/>
  <c r="K126" i="13"/>
  <c r="O126" i="13"/>
  <c r="Q126" i="13"/>
  <c r="V126" i="13"/>
  <c r="G127" i="13"/>
  <c r="M127" i="13" s="1"/>
  <c r="I127" i="13"/>
  <c r="K127" i="13"/>
  <c r="O127" i="13"/>
  <c r="Q127" i="13"/>
  <c r="V127" i="13"/>
  <c r="I128" i="13"/>
  <c r="K128" i="13"/>
  <c r="V128" i="13"/>
  <c r="G129" i="13"/>
  <c r="G128" i="13" s="1"/>
  <c r="I129" i="13"/>
  <c r="K129" i="13"/>
  <c r="M129" i="13"/>
  <c r="M128" i="13" s="1"/>
  <c r="O129" i="13"/>
  <c r="O128" i="13" s="1"/>
  <c r="Q129" i="13"/>
  <c r="Q128" i="13" s="1"/>
  <c r="V129" i="13"/>
  <c r="G130" i="13"/>
  <c r="M130" i="13"/>
  <c r="O130" i="13"/>
  <c r="G131" i="13"/>
  <c r="I131" i="13"/>
  <c r="I130" i="13" s="1"/>
  <c r="K131" i="13"/>
  <c r="K130" i="13" s="1"/>
  <c r="M131" i="13"/>
  <c r="O131" i="13"/>
  <c r="Q131" i="13"/>
  <c r="Q130" i="13" s="1"/>
  <c r="V131" i="13"/>
  <c r="V130" i="13" s="1"/>
  <c r="K132" i="13"/>
  <c r="Q132" i="13"/>
  <c r="V132" i="13"/>
  <c r="G133" i="13"/>
  <c r="G132" i="13" s="1"/>
  <c r="I133" i="13"/>
  <c r="I132" i="13" s="1"/>
  <c r="K133" i="13"/>
  <c r="M133" i="13"/>
  <c r="M132" i="13" s="1"/>
  <c r="O133" i="13"/>
  <c r="O132" i="13" s="1"/>
  <c r="Q133" i="13"/>
  <c r="V133" i="13"/>
  <c r="O134" i="13"/>
  <c r="G135" i="13"/>
  <c r="M135" i="13" s="1"/>
  <c r="M134" i="13" s="1"/>
  <c r="I135" i="13"/>
  <c r="I134" i="13" s="1"/>
  <c r="K135" i="13"/>
  <c r="K134" i="13" s="1"/>
  <c r="O135" i="13"/>
  <c r="Q135" i="13"/>
  <c r="Q134" i="13" s="1"/>
  <c r="V135" i="13"/>
  <c r="V134" i="13" s="1"/>
  <c r="G136" i="13"/>
  <c r="M136" i="13" s="1"/>
  <c r="I136" i="13"/>
  <c r="K136" i="13"/>
  <c r="O136" i="13"/>
  <c r="Q136" i="13"/>
  <c r="V136" i="13"/>
  <c r="G137" i="13"/>
  <c r="I137" i="13"/>
  <c r="K137" i="13"/>
  <c r="M137" i="13"/>
  <c r="O137" i="13"/>
  <c r="Q137" i="13"/>
  <c r="V137" i="13"/>
  <c r="G139" i="13"/>
  <c r="M139" i="13" s="1"/>
  <c r="I139" i="13"/>
  <c r="K139" i="13"/>
  <c r="O139" i="13"/>
  <c r="Q139" i="13"/>
  <c r="V139" i="13"/>
  <c r="G140" i="13"/>
  <c r="I140" i="13"/>
  <c r="K140" i="13"/>
  <c r="M140" i="13"/>
  <c r="O140" i="13"/>
  <c r="Q140" i="13"/>
  <c r="V140" i="13"/>
  <c r="G141" i="13"/>
  <c r="I141" i="13"/>
  <c r="K141" i="13"/>
  <c r="M141" i="13"/>
  <c r="O141" i="13"/>
  <c r="Q141" i="13"/>
  <c r="V141" i="13"/>
  <c r="G143" i="13"/>
  <c r="G142" i="13" s="1"/>
  <c r="I143" i="13"/>
  <c r="I142" i="13" s="1"/>
  <c r="K143" i="13"/>
  <c r="K142" i="13" s="1"/>
  <c r="O143" i="13"/>
  <c r="O142" i="13" s="1"/>
  <c r="Q143" i="13"/>
  <c r="Q142" i="13" s="1"/>
  <c r="V143" i="13"/>
  <c r="G145" i="13"/>
  <c r="M145" i="13" s="1"/>
  <c r="I145" i="13"/>
  <c r="K145" i="13"/>
  <c r="O145" i="13"/>
  <c r="Q145" i="13"/>
  <c r="V145" i="13"/>
  <c r="V142" i="13" s="1"/>
  <c r="G146" i="13"/>
  <c r="I146" i="13"/>
  <c r="K146" i="13"/>
  <c r="M146" i="13"/>
  <c r="O146" i="13"/>
  <c r="Q146" i="13"/>
  <c r="V146" i="13"/>
  <c r="G147" i="13"/>
  <c r="I147" i="13"/>
  <c r="K147" i="13"/>
  <c r="M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I149" i="13"/>
  <c r="K149" i="13"/>
  <c r="M149" i="13"/>
  <c r="O149" i="13"/>
  <c r="Q149" i="13"/>
  <c r="V149" i="13"/>
  <c r="G150" i="13"/>
  <c r="I150" i="13"/>
  <c r="K150" i="13"/>
  <c r="M150" i="13"/>
  <c r="O150" i="13"/>
  <c r="Q150" i="13"/>
  <c r="V150" i="13"/>
  <c r="G151" i="13"/>
  <c r="I151" i="13"/>
  <c r="K151" i="13"/>
  <c r="M151" i="13"/>
  <c r="O151" i="13"/>
  <c r="Q151" i="13"/>
  <c r="V151" i="13"/>
  <c r="G152" i="13"/>
  <c r="M152" i="13" s="1"/>
  <c r="I152" i="13"/>
  <c r="K152" i="13"/>
  <c r="O152" i="13"/>
  <c r="Q152" i="13"/>
  <c r="V152" i="13"/>
  <c r="AF154" i="13"/>
  <c r="G31" i="12"/>
  <c r="BA23" i="12"/>
  <c r="BA21" i="12"/>
  <c r="BA19" i="12"/>
  <c r="BA16" i="12"/>
  <c r="BA14" i="12"/>
  <c r="BA12" i="12"/>
  <c r="BA10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Q17" i="12"/>
  <c r="G18" i="12"/>
  <c r="I18" i="12"/>
  <c r="I17" i="12" s="1"/>
  <c r="K18" i="12"/>
  <c r="K17" i="12" s="1"/>
  <c r="M18" i="12"/>
  <c r="O18" i="12"/>
  <c r="Q18" i="12"/>
  <c r="V18" i="12"/>
  <c r="V17" i="12" s="1"/>
  <c r="G20" i="12"/>
  <c r="M20" i="12" s="1"/>
  <c r="I20" i="12"/>
  <c r="K20" i="12"/>
  <c r="O20" i="12"/>
  <c r="O17" i="12" s="1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8" i="12"/>
  <c r="I28" i="12"/>
  <c r="K28" i="12"/>
  <c r="M28" i="12"/>
  <c r="O28" i="12"/>
  <c r="Q28" i="12"/>
  <c r="V28" i="12"/>
  <c r="AF31" i="12"/>
  <c r="I20" i="1"/>
  <c r="I19" i="1"/>
  <c r="I18" i="1"/>
  <c r="I17" i="1"/>
  <c r="F62" i="1"/>
  <c r="G62" i="1"/>
  <c r="G25" i="1" s="1"/>
  <c r="A25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62" i="1" s="1"/>
  <c r="I16" i="1" l="1"/>
  <c r="I21" i="1" s="1"/>
  <c r="I137" i="1"/>
  <c r="J136" i="1" s="1"/>
  <c r="G26" i="1"/>
  <c r="A26" i="1"/>
  <c r="G28" i="1"/>
  <c r="G23" i="1"/>
  <c r="M16" i="22"/>
  <c r="M8" i="22" s="1"/>
  <c r="M62" i="21"/>
  <c r="M117" i="21"/>
  <c r="M8" i="21"/>
  <c r="G117" i="21"/>
  <c r="G62" i="21"/>
  <c r="M30" i="21"/>
  <c r="M27" i="21" s="1"/>
  <c r="M146" i="21"/>
  <c r="M145" i="21" s="1"/>
  <c r="M25" i="20"/>
  <c r="M19" i="20"/>
  <c r="M37" i="20"/>
  <c r="G25" i="20"/>
  <c r="G135" i="20"/>
  <c r="M85" i="20"/>
  <c r="M77" i="20" s="1"/>
  <c r="M53" i="20"/>
  <c r="M52" i="20" s="1"/>
  <c r="G19" i="20"/>
  <c r="M145" i="20"/>
  <c r="M144" i="20" s="1"/>
  <c r="M9" i="20"/>
  <c r="M8" i="20" s="1"/>
  <c r="M33" i="19"/>
  <c r="M27" i="19"/>
  <c r="AE60" i="19"/>
  <c r="M49" i="19"/>
  <c r="M48" i="19" s="1"/>
  <c r="M17" i="19"/>
  <c r="M16" i="19" s="1"/>
  <c r="M9" i="19"/>
  <c r="M8" i="19" s="1"/>
  <c r="M69" i="18"/>
  <c r="M8" i="18"/>
  <c r="M247" i="18"/>
  <c r="M237" i="18"/>
  <c r="M108" i="18"/>
  <c r="G108" i="18"/>
  <c r="G8" i="18"/>
  <c r="AE262" i="18"/>
  <c r="M233" i="18"/>
  <c r="M232" i="18" s="1"/>
  <c r="M175" i="18"/>
  <c r="M168" i="18" s="1"/>
  <c r="M65" i="18"/>
  <c r="M63" i="18" s="1"/>
  <c r="M72" i="17"/>
  <c r="M54" i="17"/>
  <c r="M8" i="17"/>
  <c r="G54" i="17"/>
  <c r="M125" i="17"/>
  <c r="M122" i="17" s="1"/>
  <c r="M100" i="17"/>
  <c r="M98" i="17" s="1"/>
  <c r="M75" i="17"/>
  <c r="M41" i="17"/>
  <c r="M33" i="17" s="1"/>
  <c r="M16" i="17"/>
  <c r="M9" i="16"/>
  <c r="M8" i="16" s="1"/>
  <c r="AE45" i="16"/>
  <c r="M85" i="15"/>
  <c r="M343" i="15"/>
  <c r="M47" i="15"/>
  <c r="M147" i="15"/>
  <c r="M28" i="15"/>
  <c r="M169" i="15"/>
  <c r="M230" i="15"/>
  <c r="M347" i="15"/>
  <c r="M326" i="15"/>
  <c r="M321" i="15"/>
  <c r="M155" i="15"/>
  <c r="M153" i="15" s="1"/>
  <c r="M122" i="15"/>
  <c r="M121" i="15" s="1"/>
  <c r="M94" i="15"/>
  <c r="G47" i="15"/>
  <c r="G169" i="15"/>
  <c r="G28" i="15"/>
  <c r="M71" i="15"/>
  <c r="M70" i="15" s="1"/>
  <c r="M61" i="15"/>
  <c r="M59" i="15" s="1"/>
  <c r="M16" i="15"/>
  <c r="M8" i="15" s="1"/>
  <c r="M354" i="15"/>
  <c r="M353" i="15" s="1"/>
  <c r="M346" i="15"/>
  <c r="M318" i="15"/>
  <c r="M315" i="15" s="1"/>
  <c r="M310" i="15"/>
  <c r="M308" i="15" s="1"/>
  <c r="M150" i="15"/>
  <c r="M142" i="15"/>
  <c r="M133" i="15" s="1"/>
  <c r="M100" i="15"/>
  <c r="M97" i="15" s="1"/>
  <c r="M36" i="14"/>
  <c r="M35" i="14" s="1"/>
  <c r="M28" i="14"/>
  <c r="M27" i="14" s="1"/>
  <c r="M18" i="14"/>
  <c r="M8" i="14" s="1"/>
  <c r="M8" i="13"/>
  <c r="M115" i="13"/>
  <c r="M106" i="13"/>
  <c r="M143" i="13"/>
  <c r="M142" i="13" s="1"/>
  <c r="M102" i="13"/>
  <c r="M101" i="13" s="1"/>
  <c r="M94" i="13"/>
  <c r="M93" i="13" s="1"/>
  <c r="G134" i="13"/>
  <c r="G8" i="13"/>
  <c r="AE154" i="13"/>
  <c r="M114" i="13"/>
  <c r="M111" i="13" s="1"/>
  <c r="M98" i="13"/>
  <c r="M97" i="13" s="1"/>
  <c r="M90" i="13"/>
  <c r="M89" i="13" s="1"/>
  <c r="M82" i="13"/>
  <c r="M79" i="13" s="1"/>
  <c r="M31" i="13"/>
  <c r="M29" i="13" s="1"/>
  <c r="M17" i="12"/>
  <c r="AE31" i="12"/>
  <c r="I39" i="1"/>
  <c r="I62" i="1" s="1"/>
  <c r="J28" i="1"/>
  <c r="J26" i="1"/>
  <c r="G38" i="1"/>
  <c r="F38" i="1"/>
  <c r="J23" i="1"/>
  <c r="J24" i="1"/>
  <c r="J25" i="1"/>
  <c r="J27" i="1"/>
  <c r="E24" i="1"/>
  <c r="E26" i="1"/>
  <c r="J132" i="1" l="1"/>
  <c r="J96" i="1"/>
  <c r="J133" i="1"/>
  <c r="J91" i="1"/>
  <c r="J126" i="1"/>
  <c r="J119" i="1"/>
  <c r="J121" i="1"/>
  <c r="J122" i="1"/>
  <c r="J116" i="1"/>
  <c r="J84" i="1"/>
  <c r="J115" i="1"/>
  <c r="J83" i="1"/>
  <c r="J110" i="1"/>
  <c r="J89" i="1"/>
  <c r="J130" i="1"/>
  <c r="J112" i="1"/>
  <c r="J80" i="1"/>
  <c r="J111" i="1"/>
  <c r="J79" i="1"/>
  <c r="J106" i="1"/>
  <c r="J93" i="1"/>
  <c r="J95" i="1"/>
  <c r="J128" i="1"/>
  <c r="J81" i="1"/>
  <c r="J82" i="1"/>
  <c r="J120" i="1"/>
  <c r="J87" i="1"/>
  <c r="J125" i="1"/>
  <c r="J108" i="1"/>
  <c r="J76" i="1"/>
  <c r="J107" i="1"/>
  <c r="J75" i="1"/>
  <c r="J94" i="1"/>
  <c r="J123" i="1"/>
  <c r="J97" i="1"/>
  <c r="J117" i="1"/>
  <c r="J129" i="1"/>
  <c r="J135" i="1"/>
  <c r="J127" i="1"/>
  <c r="J104" i="1"/>
  <c r="J72" i="1"/>
  <c r="J103" i="1"/>
  <c r="J71" i="1"/>
  <c r="J90" i="1"/>
  <c r="J98" i="1"/>
  <c r="J134" i="1"/>
  <c r="J101" i="1"/>
  <c r="J92" i="1"/>
  <c r="J118" i="1"/>
  <c r="J88" i="1"/>
  <c r="J114" i="1"/>
  <c r="J113" i="1"/>
  <c r="J100" i="1"/>
  <c r="J124" i="1"/>
  <c r="J99" i="1"/>
  <c r="J70" i="1"/>
  <c r="J74" i="1"/>
  <c r="J69" i="1"/>
  <c r="J77" i="1"/>
  <c r="J86" i="1"/>
  <c r="J109" i="1"/>
  <c r="J85" i="1"/>
  <c r="J102" i="1"/>
  <c r="J78" i="1"/>
  <c r="J105" i="1"/>
  <c r="J73" i="1"/>
  <c r="J131" i="1"/>
  <c r="A23" i="1"/>
  <c r="J60" i="1"/>
  <c r="J49" i="1"/>
  <c r="J54" i="1"/>
  <c r="J46" i="1"/>
  <c r="J43" i="1"/>
  <c r="J59" i="1"/>
  <c r="J51" i="1"/>
  <c r="J56" i="1"/>
  <c r="J48" i="1"/>
  <c r="J40" i="1"/>
  <c r="J55" i="1"/>
  <c r="J47" i="1"/>
  <c r="J44" i="1"/>
  <c r="J57" i="1"/>
  <c r="J41" i="1"/>
  <c r="J61" i="1"/>
  <c r="J53" i="1"/>
  <c r="J45" i="1"/>
  <c r="J58" i="1"/>
  <c r="J50" i="1"/>
  <c r="J42" i="1"/>
  <c r="J39" i="1"/>
  <c r="J62" i="1" s="1"/>
  <c r="J52" i="1"/>
  <c r="J137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C9D10F62-CEBC-4D06-9166-C5128224E5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160A237-8806-4D90-BA55-141101CA9F9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27B51714-B746-4170-95BE-DE52A0E836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0C300B7-B67A-440C-9A9D-28A4CA8832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3E173B2D-8165-4DAB-A8F5-E708E113AF6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2AE058-5438-4A93-B132-1DF2744E82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FFC5D35C-3B46-4406-B733-E6E39FB6C9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5212EF-2C85-4746-9702-1549E46CBAC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F5166F89-6BA6-4466-AB33-738F9C9F584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0B9A4F6-C5FD-46D9-B66C-9252B04C8E3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FB651DBC-C235-4E31-B254-3125AFF12D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F8468F-08CC-452F-B8F4-BE1B68A2D0B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F8DF9381-25A6-4992-9A22-02B814EB1A9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28CCDD-5C7C-4219-9E1E-22C7A6B7408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F8BC7CA6-4B2F-41AB-A64C-C1DC30A31E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7158A0-1CE4-49C3-A9A6-50C5283D00A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5CF71CA0-B088-4E12-B015-13C7816F5D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72DE8B-8723-441A-9FB7-50172803D5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FD81EAAA-859E-40B9-9A82-B54E6A02F54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F5CB92-C093-4D59-8A12-92A4722C62E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B62A873E-3385-4BF5-A0ED-77CCE570BD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F1D301-98B0-4081-AB4F-D088355AA8B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<sst xmlns="http://schemas.openxmlformats.org/spreadsheetml/2006/main" count="9616" uniqueCount="2424">
  <si>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</si>
  <si>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</si>
  <si>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</si>
  <si>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</si>
  <si>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</si>
  <si>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</si>
  <si>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</si>
  <si>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</si>
  <si>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</si>
  <si>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</si>
  <si>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</si>
  <si>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</si>
  <si>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</si>
  <si>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</si>
  <si>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</si>
  <si>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</si>
  <si>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</si>
  <si>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</si>
  <si>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</si>
  <si>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</si>
  <si>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</si>
  <si>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</si>
  <si>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</si>
  <si>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</si>
  <si>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</si>
  <si>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</si>
  <si>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</si>
  <si>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</si>
  <si>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</si>
  <si>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</si>
  <si>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</si>
  <si>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</si>
  <si>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</si>
  <si>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</si>
  <si>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</si>
  <si>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</si>
  <si>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</si>
  <si>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</si>
  <si>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</si>
  <si>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</si>
  <si>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</si>
  <si>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</si>
  <si>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</si>
  <si>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STL1807301</t>
  </si>
  <si>
    <t>OPRAVA OBJEKTU NÁDRAŽNÍ 4</t>
  </si>
  <si>
    <t>Stavba</t>
  </si>
  <si>
    <t>00</t>
  </si>
  <si>
    <t>Vedlejší a ostatní náklady</t>
  </si>
  <si>
    <t>001</t>
  </si>
  <si>
    <t>SO 01.BP</t>
  </si>
  <si>
    <t>BOURACÍ PRÁCE</t>
  </si>
  <si>
    <t>200520.1</t>
  </si>
  <si>
    <t>Rozpočet k DPS</t>
  </si>
  <si>
    <t>SO 01.NAST.</t>
  </si>
  <si>
    <t>KONSTRUKČNÍ ŘEŠENÍ NÁSTAVBY</t>
  </si>
  <si>
    <t>200701</t>
  </si>
  <si>
    <t>SO 01.ST</t>
  </si>
  <si>
    <t>NAVRHOVANÝ STAV</t>
  </si>
  <si>
    <t>180730ST.1</t>
  </si>
  <si>
    <t>Stavební část - rozpočet k DPS</t>
  </si>
  <si>
    <t>SO 02</t>
  </si>
  <si>
    <t>LDP - Lokální detekce požáru</t>
  </si>
  <si>
    <t>1</t>
  </si>
  <si>
    <t>LDP</t>
  </si>
  <si>
    <t>SO 03</t>
  </si>
  <si>
    <t>Slaboproud</t>
  </si>
  <si>
    <t>SLP</t>
  </si>
  <si>
    <t>SO 04</t>
  </si>
  <si>
    <t>Vytápění</t>
  </si>
  <si>
    <t>3</t>
  </si>
  <si>
    <t>Položky</t>
  </si>
  <si>
    <t>SO 05</t>
  </si>
  <si>
    <t>Měření a regulace</t>
  </si>
  <si>
    <t>2</t>
  </si>
  <si>
    <t>Rozpočet</t>
  </si>
  <si>
    <t>SO 06</t>
  </si>
  <si>
    <t>Vzduchotechnika</t>
  </si>
  <si>
    <t>Lüftung</t>
  </si>
  <si>
    <t>SO 07</t>
  </si>
  <si>
    <t>Zdravotechnika</t>
  </si>
  <si>
    <t>7002</t>
  </si>
  <si>
    <t>SO 08</t>
  </si>
  <si>
    <t>Silnoproud</t>
  </si>
  <si>
    <t>Table 1</t>
  </si>
  <si>
    <t>Celkem za stavbu</t>
  </si>
  <si>
    <t>CZK</t>
  </si>
  <si>
    <t>Rekapitulace dílů</t>
  </si>
  <si>
    <t>Typ dílu</t>
  </si>
  <si>
    <t>_2</t>
  </si>
  <si>
    <t>INSTALACE PARNÍ VS</t>
  </si>
  <si>
    <t>_3</t>
  </si>
  <si>
    <t>3. Větrání CHÚC</t>
  </si>
  <si>
    <t>REGULAČNÍ VENTIL ÚT</t>
  </si>
  <si>
    <t>_4</t>
  </si>
  <si>
    <t>UŽIVATELSKÝ SOFTWARE PRO DDC</t>
  </si>
  <si>
    <t>Videotabla + tlf.přístroje kanceláře</t>
  </si>
  <si>
    <t>Zařízení číslo 4 Větrání hygienických zařízení 3. -8.NP</t>
  </si>
  <si>
    <t>_5</t>
  </si>
  <si>
    <t>UŽIVATELSKÝ SOFTWARE PRO dispečink</t>
  </si>
  <si>
    <t>Videotabla + tlf.přístroje byty</t>
  </si>
  <si>
    <t>Zařízení číslo 5 Větrání podtlakové</t>
  </si>
  <si>
    <t>_6</t>
  </si>
  <si>
    <t>6. Klimatizace</t>
  </si>
  <si>
    <t>_7</t>
  </si>
  <si>
    <t>SK kanceláře</t>
  </si>
  <si>
    <t>_8</t>
  </si>
  <si>
    <t>Nepředvídatelné práce a činnosti vyplývající z průběhu provádění prací budou vyčísleny, doloženy a u</t>
  </si>
  <si>
    <t>SK byty</t>
  </si>
  <si>
    <t>_9</t>
  </si>
  <si>
    <t>HODINOVE ZUCTOVACI SAZBY</t>
  </si>
  <si>
    <t>0</t>
  </si>
  <si>
    <t>Nepřiřazený díl</t>
  </si>
  <si>
    <t>041</t>
  </si>
  <si>
    <t>Demontáže</t>
  </si>
  <si>
    <t>Zemní práce</t>
  </si>
  <si>
    <t>1.7-13</t>
  </si>
  <si>
    <t>neobsazeno</t>
  </si>
  <si>
    <t>11</t>
  </si>
  <si>
    <t>Přípravné a přidružené práce</t>
  </si>
  <si>
    <t>Základy a zvláštní zakládání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</si>
  <si>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</si>
  <si>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</si>
  <si>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</si>
  <si>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</si>
  <si>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</si>
  <si>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</si>
  <si>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</si>
  <si>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</si>
  <si>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</si>
  <si>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</si>
  <si>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</si>
  <si>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</si>
  <si>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</si>
  <si>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</si>
  <si>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900</t>
  </si>
  <si>
    <t>Ostatní položky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</si>
  <si>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</si>
  <si>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</si>
  <si>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</si>
  <si>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</si>
  <si>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</si>
  <si>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</si>
  <si>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</si>
  <si>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</si>
  <si>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</si>
  <si>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</si>
  <si>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</si>
  <si>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</si>
  <si>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</si>
  <si>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</si>
  <si>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</si>
  <si>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</si>
  <si>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</si>
  <si>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</si>
  <si>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</si>
  <si>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</si>
  <si>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</si>
  <si>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</si>
  <si>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</si>
  <si>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732</t>
  </si>
  <si>
    <t>Strojovny</t>
  </si>
  <si>
    <t>733</t>
  </si>
  <si>
    <t>Rozvod potrubí</t>
  </si>
  <si>
    <t>734</t>
  </si>
  <si>
    <t>Armatury</t>
  </si>
  <si>
    <t>735</t>
  </si>
  <si>
    <t>Otopné plochy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</si>
  <si>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</si>
  <si>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</si>
  <si>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</si>
  <si>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</si>
  <si>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</si>
  <si>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</si>
  <si>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</si>
  <si>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</si>
  <si>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</si>
  <si>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</si>
  <si>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</si>
  <si>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</si>
  <si>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</si>
  <si>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</si>
  <si>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</si>
  <si>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</si>
  <si>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</si>
  <si>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</si>
  <si>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</si>
  <si>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</si>
  <si>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</si>
  <si>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</si>
  <si>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</si>
  <si>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</si>
  <si>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790</t>
  </si>
  <si>
    <t>Vnitřní vybavení</t>
  </si>
  <si>
    <t>799</t>
  </si>
  <si>
    <t>Ostatní</t>
  </si>
  <si>
    <t>P ZTS kanceláře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</si>
  <si>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</si>
  <si>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</si>
  <si>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</si>
  <si>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</si>
  <si>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</si>
  <si>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</si>
  <si>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D96</t>
  </si>
  <si>
    <t>Přesuny suti a vybouraných hmot</t>
  </si>
  <si>
    <t>PSU</t>
  </si>
  <si>
    <t>D961</t>
  </si>
  <si>
    <t>Poplůatky za skládku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</si>
  <si>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</si>
  <si>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</si>
  <si>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</si>
  <si>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</si>
  <si>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</si>
  <si>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</si>
  <si>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</si>
  <si>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</si>
  <si>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</si>
  <si>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</si>
  <si>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</si>
  <si>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</si>
  <si>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</si>
  <si>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</si>
  <si>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</si>
  <si>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</si>
  <si>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</si>
  <si>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</si>
  <si>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</si>
  <si>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</si>
  <si>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</si>
  <si>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</si>
  <si>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</si>
  <si>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</si>
  <si>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</si>
  <si>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</si>
  <si>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</si>
  <si>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</si>
  <si>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</si>
  <si>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</si>
  <si>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</si>
  <si>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</si>
  <si>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</si>
  <si>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20/ 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</si>
  <si>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</si>
  <si>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</si>
  <si>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</si>
  <si>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</si>
  <si>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</si>
  <si>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</si>
  <si>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</si>
  <si>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Soubor</t>
  </si>
  <si>
    <t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</si>
  <si>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</si>
  <si>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</si>
  <si>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</si>
  <si>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</si>
  <si>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</si>
  <si>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</si>
  <si>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</si>
  <si>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</si>
  <si>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</si>
  <si>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</si>
  <si>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</si>
  <si>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</si>
  <si>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</si>
  <si>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</si>
  <si>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</si>
  <si>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</si>
  <si>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004111020RR1</t>
  </si>
  <si>
    <t>Vypracování dílenské a výrobní dokumentace stavebně-konstrukční části</t>
  </si>
  <si>
    <t xml:space="preserve">ks    </t>
  </si>
  <si>
    <t>Vlastní</t>
  </si>
  <si>
    <t>Náklady spojené s vypracováním dílenské a výrobní dokumentace stavební a konstrukční části.</t>
  </si>
  <si>
    <t>004111022R2</t>
  </si>
  <si>
    <t>Vypracování dokumentace skutečného provedení stavebně- konstrukční části</t>
  </si>
  <si>
    <t>Náklady spojené s vypracováním  dokumentace skutečného provedení stavební a konstrukční části.</t>
  </si>
  <si>
    <t>00521109RR</t>
  </si>
  <si>
    <t>Ostraha staveniště</t>
  </si>
  <si>
    <t xml:space="preserve">hod   </t>
  </si>
  <si>
    <t>Náklady na ochranu staveniště před vstupem nepovolaných osob,</t>
  </si>
  <si>
    <t>SUM</t>
  </si>
  <si>
    <t>Poznámky uchazeče k zadání</t>
  </si>
  <si>
    <t>POPUZIV</t>
  </si>
  <si>
    <t>END</t>
  </si>
  <si>
    <t>113106121R00</t>
  </si>
  <si>
    <t>Rozebrání dlažeb z betonových dlaždic na sucho</t>
  </si>
  <si>
    <t>m2</t>
  </si>
  <si>
    <t>Práce</t>
  </si>
  <si>
    <t>POL1_1</t>
  </si>
  <si>
    <t>139601102R00</t>
  </si>
  <si>
    <t>Ruční výkop jam, rýh a šachet v hornině tř. 3</t>
  </si>
  <si>
    <t>m3</t>
  </si>
  <si>
    <t>162701105R00</t>
  </si>
  <si>
    <t>Vodorovné přemístění výkopku z hor.1-4 do 10000 m</t>
  </si>
  <si>
    <t>Aktualizace-Název v DZ:</t>
  </si>
  <si>
    <t>Vodorovné přemístění výkopku z hor.1-4 do 10000 m,</t>
  </si>
  <si>
    <t>162201203R00</t>
  </si>
  <si>
    <t>Vodorovné přemíst.výkopku, kolečko hor.1-4, do 10m</t>
  </si>
  <si>
    <t>162201210R00</t>
  </si>
  <si>
    <t>Příplatek za dalš.10 m, kolečko, výkop. z hor.1- 4</t>
  </si>
  <si>
    <t>167101101R00</t>
  </si>
  <si>
    <t>Nakládání výkopku z hor.1-4 v množství do 100 m3</t>
  </si>
  <si>
    <t>174101102R00</t>
  </si>
  <si>
    <t>Zásyp ruční se zhutněním</t>
  </si>
  <si>
    <t>RTS 19/ I</t>
  </si>
  <si>
    <t>POL1_</t>
  </si>
  <si>
    <t>199000002R00</t>
  </si>
  <si>
    <t>Poplatek za skládku horniny 1- 4</t>
  </si>
  <si>
    <t>633811111U00</t>
  </si>
  <si>
    <t>Broušení podlah beton -2mm</t>
  </si>
  <si>
    <t>POL1_0</t>
  </si>
  <si>
    <t>633811119U00</t>
  </si>
  <si>
    <t>Přípl broušení bet podlah ZKD 1mm</t>
  </si>
  <si>
    <t>9001R</t>
  </si>
  <si>
    <t>Zakrývání konstrukcí, zabezpečení proti poškození</t>
  </si>
  <si>
    <t>kpl</t>
  </si>
  <si>
    <t>Zakrytí stávajících konstrukcí při provádění bouracích prací proti poškození dle potřeby po celou dobu výstavby.</t>
  </si>
  <si>
    <t>941955002R00</t>
  </si>
  <si>
    <t>Lešení lehké pomocné, výška podlahy do 1,9 m</t>
  </si>
  <si>
    <t>95290111R</t>
  </si>
  <si>
    <t>Úklid prostor, dotčených stavbou v průběhu výstavby</t>
  </si>
  <si>
    <t xml:space="preserve">m2    </t>
  </si>
  <si>
    <t>961044111R00</t>
  </si>
  <si>
    <t>Bourání základů z betonu prostého</t>
  </si>
  <si>
    <t>961055111R00</t>
  </si>
  <si>
    <t>Bourání základů železobetonových</t>
  </si>
  <si>
    <t>962031123R00</t>
  </si>
  <si>
    <t>Bourání příček z cihel pálených děrovan. tl. 80 mm</t>
  </si>
  <si>
    <t>962031125R00</t>
  </si>
  <si>
    <t>Bourání příček z cihel pálených děrovan. tl.140 mm</t>
  </si>
  <si>
    <t>962032231R00</t>
  </si>
  <si>
    <t>Bourání zdiva z cihel pálených na MVC</t>
  </si>
  <si>
    <t>962036124R00</t>
  </si>
  <si>
    <t>DMTZ SDK příčky, 1x kov.kce., 2x opláštěné 12,5 mm</t>
  </si>
  <si>
    <t>962036993R00</t>
  </si>
  <si>
    <t>Přípl.za DMTZ vrstvy tep.izolace tl.100mm, příčky</t>
  </si>
  <si>
    <t>962081141R00</t>
  </si>
  <si>
    <t>Bourání příček ze skleněných tvárnic tl. 15 cm</t>
  </si>
  <si>
    <t>963016111R00</t>
  </si>
  <si>
    <t>DMTZ podhledu SDK, kovová kce., 1xoplášť.12,5 mm</t>
  </si>
  <si>
    <t>963016311R00</t>
  </si>
  <si>
    <t>DMTZ  SDK předstěny, kovová kce., 1xoplášť.12,5 mm</t>
  </si>
  <si>
    <t>963051113R00</t>
  </si>
  <si>
    <t>Bourání ŽB stropů deskových tl. nad 8 cm</t>
  </si>
  <si>
    <t>963051213R00</t>
  </si>
  <si>
    <t>Bourání ŽB stropů žebrových s viditelnými trámy</t>
  </si>
  <si>
    <t>965041341RT4</t>
  </si>
  <si>
    <t>Bourání lehčených mazanin tl. 10 cm, nad 4 m2 pneumat. kladivo, tl. mazaniny 8 - 10 cm</t>
  </si>
  <si>
    <t>965042141R00</t>
  </si>
  <si>
    <t>Bourání mazanin betonových tl. 10 cm, nad 4 m2</t>
  </si>
  <si>
    <t>965042141RT3</t>
  </si>
  <si>
    <t>Bourání mazanin betonových tl. 10 cm, nad 4 m2 pneumat. kladivo, tl. mazaniny 5 - 8 cm</t>
  </si>
  <si>
    <t>965042141RT4</t>
  </si>
  <si>
    <t>Bourání mazanin betonových tl. 10 cm, nad 4 m2 pneumat. kladivo, tl. mazaniny 8 - 10 cm</t>
  </si>
  <si>
    <t>965042241RT4</t>
  </si>
  <si>
    <t>Bourání mazanin betonových tl. nad 10 cm, nad 4 m2 pneumat. kladivo, tl. mazaniny 10 - 15 cm</t>
  </si>
  <si>
    <t>965043341R00</t>
  </si>
  <si>
    <t>Bourání podkladů bet., potěr tl. 10 cm, nad 4 m2</t>
  </si>
  <si>
    <t>965081713RT2</t>
  </si>
  <si>
    <t>Bourání dlaždic keramických tl. 1 cm, nad 1 m2 sbíječka, dlaždice keramické</t>
  </si>
  <si>
    <t>965081813RT2</t>
  </si>
  <si>
    <t>Bourání dlažeb terac.,čedič. tl.do 30 mm, nad 1 m2 sbíječkou, dlaždice teracové</t>
  </si>
  <si>
    <t>965082923R00</t>
  </si>
  <si>
    <t>Odstranění násypu tl. do 10 cm, plocha nad 2 m2</t>
  </si>
  <si>
    <t>967032974R00</t>
  </si>
  <si>
    <t>Odsekání plošných fasádních prvků</t>
  </si>
  <si>
    <t>968061125R00</t>
  </si>
  <si>
    <t>Vyvěšení dveřních křídel pl. do 2 m2</t>
  </si>
  <si>
    <t>kus</t>
  </si>
  <si>
    <t>968071112R00</t>
  </si>
  <si>
    <t>Vyvěšení, zavěšení kovových křídel oken pl. 1,5 m2</t>
  </si>
  <si>
    <t>968072245R00</t>
  </si>
  <si>
    <t>Vybourání kovových rámů oken jednod. pl. 2 m2</t>
  </si>
  <si>
    <t>968072356R00</t>
  </si>
  <si>
    <t>Vybourání kovových rámů oken zdvojených pl. 4 m2</t>
  </si>
  <si>
    <t>968072455R00</t>
  </si>
  <si>
    <t>Vybourání kovových dveřních zárubní pl. do 2 m2</t>
  </si>
  <si>
    <t>968072456R00</t>
  </si>
  <si>
    <t>Vybourání kovových dveřních zárubní pl. nad 2 m2</t>
  </si>
  <si>
    <t>968072641R00</t>
  </si>
  <si>
    <t>Vybourání kovových stěn, kromě výkladních</t>
  </si>
  <si>
    <t>970251200R00</t>
  </si>
  <si>
    <t>Řezání železobetonu hl. řezu 200 mm</t>
  </si>
  <si>
    <t>m</t>
  </si>
  <si>
    <t>973031334R00</t>
  </si>
  <si>
    <t>Vysekání kapes zeď cih, MVC pl. 0,16 m2, hl. 15 cm</t>
  </si>
  <si>
    <t>Včetně pomocného lešení o výšce podlahy do 1900 mm a pro zatížení do 1,5 kPa  (150 kg/m2).</t>
  </si>
  <si>
    <t>973031345R00</t>
  </si>
  <si>
    <t>Vysekání kapes zeď cih. MVC pl. 0,25 m2, hl. 30 cm</t>
  </si>
  <si>
    <t>976071111R00</t>
  </si>
  <si>
    <t>Vybourání kovových zábradlí a madel</t>
  </si>
  <si>
    <t>978013141R00</t>
  </si>
  <si>
    <t>Otlučení omítek vnitřních stěn v rozsahu do 30 %</t>
  </si>
  <si>
    <t>978015251R00</t>
  </si>
  <si>
    <t>Otlučení omítek vnějších MVC v složit.1-4 do 40 %</t>
  </si>
  <si>
    <t>978015291R00</t>
  </si>
  <si>
    <t>Otlučení omítek vnějších MVC v složit.1-4 do 100 %</t>
  </si>
  <si>
    <t>978036391R00</t>
  </si>
  <si>
    <t>Otlučení omítek z umělého kamene v rozsahu 100 %</t>
  </si>
  <si>
    <t>978059531R00</t>
  </si>
  <si>
    <t>Odsekání vnitřních obkladů stěn nad 2 m2</t>
  </si>
  <si>
    <t>767581801R00</t>
  </si>
  <si>
    <t>Demontáž podhledů - kazet</t>
  </si>
  <si>
    <t>POL1_7</t>
  </si>
  <si>
    <t>240000001RR</t>
  </si>
  <si>
    <t>Demontáž rozvodů vzduchotechniky,likvidace</t>
  </si>
  <si>
    <t>POL1_9</t>
  </si>
  <si>
    <t>Odstranění stávajících rozvodů VZT vč.závěsů a viditelných pomocných konstrukcí v prostorách provozu masny.</t>
  </si>
  <si>
    <t>240000002RR</t>
  </si>
  <si>
    <t>Demontáž systému hydrantu vč.vysekání potrubí a likvidace</t>
  </si>
  <si>
    <t>240000033RR</t>
  </si>
  <si>
    <t>Demontáž izolace potrubí</t>
  </si>
  <si>
    <t>98000R</t>
  </si>
  <si>
    <t>Demontáž stávajícího fasádního obkladu vč. kotev a pomocných konstrukcí</t>
  </si>
  <si>
    <t>900   R00</t>
  </si>
  <si>
    <t>Hzs - doplňkové práce k bouracím pracem</t>
  </si>
  <si>
    <t>hodina</t>
  </si>
  <si>
    <t>HZS</t>
  </si>
  <si>
    <t>POL10_0</t>
  </si>
  <si>
    <t>970251150R00</t>
  </si>
  <si>
    <t>Řezání železobetonu hl. řezu 150 mm</t>
  </si>
  <si>
    <t>971033431R00</t>
  </si>
  <si>
    <t>Vybourání otv. zeď cihel. pl.0,25 m2, tl.15cm, MVC</t>
  </si>
  <si>
    <t>971033441R00</t>
  </si>
  <si>
    <t>Vybourání otv. zeď cihel. pl.0,25 m2, tl.30cm, MVC</t>
  </si>
  <si>
    <t>971033451R00</t>
  </si>
  <si>
    <t>Vybourání otv. zeď cihel. pl.0,25 m2, tl.45cm, MVC</t>
  </si>
  <si>
    <t>971033631R00</t>
  </si>
  <si>
    <t>Vybourání otv. zeď cihel. pl.4 m2, tl.15 cm, MVC</t>
  </si>
  <si>
    <t>972054491R00</t>
  </si>
  <si>
    <t>Vybourání otv. stropy ŽB pl. 1 m2, tl. nad 8 cm</t>
  </si>
  <si>
    <t>978012191R00</t>
  </si>
  <si>
    <t>Otlučení omítek vnitřních rákosov.stropů do 100 %</t>
  </si>
  <si>
    <t>999281112R00</t>
  </si>
  <si>
    <t>Přesun hmot pro opravy a údržbu do výšky 36 m</t>
  </si>
  <si>
    <t>t</t>
  </si>
  <si>
    <t>Přesun hmot</t>
  </si>
  <si>
    <t>POL7_</t>
  </si>
  <si>
    <t>711140101R00</t>
  </si>
  <si>
    <t>Odstr.izolace proti vlhk.vodor. pásy přitav.,1vrst</t>
  </si>
  <si>
    <t>711140102R00</t>
  </si>
  <si>
    <t>Odstr.izolace proti vlhk.vodor. pásy přitav.,2vrst</t>
  </si>
  <si>
    <t>712300831R00</t>
  </si>
  <si>
    <t>Odstranění povlakové krytiny střech do 10° 1vrstvé</t>
  </si>
  <si>
    <t>713104111R00</t>
  </si>
  <si>
    <t>Odstr.tep.izolace střech pl.,volně,EPS tl.do 100mm</t>
  </si>
  <si>
    <t>713104311R00</t>
  </si>
  <si>
    <t>Odstr.tep.izol.střech pl.,lepené,EPS tl.do 100 mm</t>
  </si>
  <si>
    <t>713104312R00</t>
  </si>
  <si>
    <t>Odstr.tep.izol.střech pl.,lepené, tl.100-200 mm</t>
  </si>
  <si>
    <t>762111811R00</t>
  </si>
  <si>
    <t>Demontáž stěn z hranolků, fošen nebo latí</t>
  </si>
  <si>
    <t>762521811R00</t>
  </si>
  <si>
    <t>Demontáž podlah bez polštářů z prken tl. do 3,2 cm</t>
  </si>
  <si>
    <t>762841812R00</t>
  </si>
  <si>
    <t>Demontáž podbití stropů z prken s omítkou</t>
  </si>
  <si>
    <t>762526811R00</t>
  </si>
  <si>
    <t>Demontáž podlah bez polštářů z dřevotřísky do 2 cm</t>
  </si>
  <si>
    <t>763614112RT1</t>
  </si>
  <si>
    <t>M.podlahy z desek do tl.18 mm, P+D, přibíjením bez dodávky desek</t>
  </si>
  <si>
    <t>60726010.AR</t>
  </si>
  <si>
    <t>Deska dřevoštěpková OSB 3 N - 4PD tl. 12 mm</t>
  </si>
  <si>
    <t>SPCM</t>
  </si>
  <si>
    <t>Specifikace</t>
  </si>
  <si>
    <t>POL3_7</t>
  </si>
  <si>
    <t>998763101R00</t>
  </si>
  <si>
    <t>Přesun hmot pro dřevostavby, výšky do 12 m</t>
  </si>
  <si>
    <t>764321820R00</t>
  </si>
  <si>
    <t>Demontáž oplechování</t>
  </si>
  <si>
    <t>764352820R00</t>
  </si>
  <si>
    <t>Demontáž žlabů půlkruh. rovných, rš 500 mm, do 30°</t>
  </si>
  <si>
    <t>764454803R00</t>
  </si>
  <si>
    <t>Demontáž odpadních trub kruhových,D 150 mm</t>
  </si>
  <si>
    <t>76439182RR</t>
  </si>
  <si>
    <t>Demontáž ostatních klemp.prvků</t>
  </si>
  <si>
    <t>766111820R00</t>
  </si>
  <si>
    <t>Demontáž dřevěných stěn plných</t>
  </si>
  <si>
    <t>766812840R00</t>
  </si>
  <si>
    <t>Demontáž kuchyňských linek do 2,1 m</t>
  </si>
  <si>
    <t>766825821R00</t>
  </si>
  <si>
    <t>Demontáž vestavěných skříní 2křídlových</t>
  </si>
  <si>
    <t>767311810R00</t>
  </si>
  <si>
    <t>Demontáž světlíků všech typů včetně zasklení</t>
  </si>
  <si>
    <t>767995105R00</t>
  </si>
  <si>
    <t>Výroba a montáž kov. atypických konstr. do 100 kg</t>
  </si>
  <si>
    <t>kg</t>
  </si>
  <si>
    <t>767996801R00</t>
  </si>
  <si>
    <t>Demontáž atypických ocelových konstr. do 50 kg</t>
  </si>
  <si>
    <t>767996802R00</t>
  </si>
  <si>
    <t>Demontáž atypických ocelových konstr. do100 kg</t>
  </si>
  <si>
    <t>767996803R00</t>
  </si>
  <si>
    <t>Demontáž atypických ocelových konstr. do 250 kg</t>
  </si>
  <si>
    <t>7671228RR0</t>
  </si>
  <si>
    <t>Demontáž mříží</t>
  </si>
  <si>
    <t>7678518RR</t>
  </si>
  <si>
    <t>Demontáž žebříku</t>
  </si>
  <si>
    <t>13384435R</t>
  </si>
  <si>
    <t>Tyč průřezu U 140, střední, jakost oceli S235</t>
  </si>
  <si>
    <t>13483420R</t>
  </si>
  <si>
    <t>Tyč průřezu U 220, hrubé, jakost oceli S235</t>
  </si>
  <si>
    <t>13611218R</t>
  </si>
  <si>
    <t>Plech hladký jakost S235  5x1000x2000 mm</t>
  </si>
  <si>
    <t>13611224R</t>
  </si>
  <si>
    <t>Plech hladký jakost S235  8x1000x2000 mm</t>
  </si>
  <si>
    <t>R1458</t>
  </si>
  <si>
    <t>Drobný materiál, svary,kotvy</t>
  </si>
  <si>
    <t>775521800R00</t>
  </si>
  <si>
    <t>Demontáž podlah vlysových přibíjených včetně lišt</t>
  </si>
  <si>
    <t>776511810R00</t>
  </si>
  <si>
    <t>Odstranění PVC a koberců lepených bez podložky</t>
  </si>
  <si>
    <t>76799RR</t>
  </si>
  <si>
    <t>Demontáž stávajících výtahů vč.strojoven likvidace</t>
  </si>
  <si>
    <t>979011111R00</t>
  </si>
  <si>
    <t>Svislá doprava suti a vybour. hmot za 2.NP a 1.PP</t>
  </si>
  <si>
    <t>Přesun suti</t>
  </si>
  <si>
    <t>POL8_</t>
  </si>
  <si>
    <t>979011121R00</t>
  </si>
  <si>
    <t>Příplatek za každé další podlaží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</si>
  <si>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</si>
  <si>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</si>
  <si>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</si>
  <si>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</si>
  <si>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</si>
  <si>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</si>
  <si>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</si>
  <si>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</si>
  <si>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</si>
  <si>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979951112R00</t>
  </si>
  <si>
    <t>Výkup kovů - železný šrot tl. nad 4 mm</t>
  </si>
  <si>
    <t>Pro vyjádření výnosu ve prospěch zhotovitele je nutné jednotkovou cenu uvést se záporným znaménkem. (Získaná částka ponižuje náklad stavby.)</t>
  </si>
  <si>
    <t>979990001R00</t>
  </si>
  <si>
    <t>Poplatek za skládku stavební suti</t>
  </si>
  <si>
    <t>979990108R00</t>
  </si>
  <si>
    <t>Poplatek za skládku suti - železobeton</t>
  </si>
  <si>
    <t>979990110R00</t>
  </si>
  <si>
    <t>Poplatek za skládku suti - sádrokartonové desky</t>
  </si>
  <si>
    <t>979990121R00</t>
  </si>
  <si>
    <t>Poplatek za skládku suti - asfaltové pásy</t>
  </si>
  <si>
    <t>979990122R00</t>
  </si>
  <si>
    <t>Poplatek za skládku suti - PVC střešní krytina</t>
  </si>
  <si>
    <t>979990143R00</t>
  </si>
  <si>
    <t>Poplatek za skládku suti - polystyren</t>
  </si>
  <si>
    <t>979990161R00</t>
  </si>
  <si>
    <t>Poplatek za skládku suti - dřevo</t>
  </si>
  <si>
    <t>979999999R00</t>
  </si>
  <si>
    <t>Poplatek za skládku 10 % příměsí - DUFONEV Brno</t>
  </si>
  <si>
    <t>273323411RV1</t>
  </si>
  <si>
    <t>Železobeton základ. desek vodostavební C 25/30 XC2</t>
  </si>
  <si>
    <t>273351215R00</t>
  </si>
  <si>
    <t>Bednění stěn základových desek - zřízení</t>
  </si>
  <si>
    <t>273351216R00</t>
  </si>
  <si>
    <t>Bednění stěn základových desek - odstranění</t>
  </si>
  <si>
    <t>Včetně očištění, vytřídění a uložení bednicího materiálu.</t>
  </si>
  <si>
    <t>274272140RT4</t>
  </si>
  <si>
    <t>Zdivo základové z bednicích tvárnic, tl. 30 cm výplň tvárnic betonem C 20/25</t>
  </si>
  <si>
    <t>274316131RU1</t>
  </si>
  <si>
    <t>Základ.pasy z betonu prostého vodostaveb. C 25/30 XC4 odolnost proti korozi způsobené karbonací</t>
  </si>
  <si>
    <t>274351215RT1</t>
  </si>
  <si>
    <t>Bednění stěn základových pasů - zřízení bednicí materiál prkna</t>
  </si>
  <si>
    <t>274351216R00</t>
  </si>
  <si>
    <t>Bednění stěn základových pasů - odstranění</t>
  </si>
  <si>
    <t>279323411RT8</t>
  </si>
  <si>
    <t xml:space="preserve">Železobeton základ. zdí vodostavební C 25/30 XC2 </t>
  </si>
  <si>
    <t>279351101R00</t>
  </si>
  <si>
    <t>Bednění stěn základových zdí, jednostranné-zřízení</t>
  </si>
  <si>
    <t>279351102R00</t>
  </si>
  <si>
    <t>Bednění stěn základových zdí, jednostranné-odstran</t>
  </si>
  <si>
    <t>Včetně  očištění, vytřídění a uložení bednicího materiálu.</t>
  </si>
  <si>
    <t>279351105R00</t>
  </si>
  <si>
    <t>Bednění stěn základových zdí, oboustranné-zřízení</t>
  </si>
  <si>
    <t>279351106R00</t>
  </si>
  <si>
    <t>Bednění stěn základových zdí, oboustranné-odstran.</t>
  </si>
  <si>
    <t>279361821R00</t>
  </si>
  <si>
    <t>Výztuž základových zdí z betonář. oceli 10 505 (R)</t>
  </si>
  <si>
    <t>285947121R00</t>
  </si>
  <si>
    <t>Trn z betonářské oceli D 20-26 mm do délky 3 m</t>
  </si>
  <si>
    <t>411321414R00</t>
  </si>
  <si>
    <t>Stropy deskové ze železobetonu C 25/30</t>
  </si>
  <si>
    <t>411351101RT4</t>
  </si>
  <si>
    <t>Bednění stropů deskových, bednění vlastní -zřízení systémové, včetně podepření, tl. stropu 24 cm</t>
  </si>
  <si>
    <t>411351102R00</t>
  </si>
  <si>
    <t>Bednění stropů deskových, vlastní - odstranění</t>
  </si>
  <si>
    <t>411354231R00</t>
  </si>
  <si>
    <t>Bednění stropů plech lesklý, vlna 30 mm tl. 0,8 mm</t>
  </si>
  <si>
    <t>411361921RT2</t>
  </si>
  <si>
    <t>Výztuž stropů svařovanou sítí  průměr drátu  5,0, oka 100/100 mm KD35</t>
  </si>
  <si>
    <t>411361921RT9</t>
  </si>
  <si>
    <t>Výztuž stropů svařovanou sítí  průměr drátu  8,0, oka 150/150 mm KY80</t>
  </si>
  <si>
    <t>417320035RAB</t>
  </si>
  <si>
    <t>Ztužující věnec ŽB beton C 20/25, 30 x 20 cm bednění, výztuž 120 kg/m3</t>
  </si>
  <si>
    <t>Součtová</t>
  </si>
  <si>
    <t>Agregovaná položka</t>
  </si>
  <si>
    <t>POL2_</t>
  </si>
  <si>
    <t>95101001R</t>
  </si>
  <si>
    <t>Výplň schodišťových stupňů jemnozrnným betonem</t>
  </si>
  <si>
    <t>767995104R00</t>
  </si>
  <si>
    <t>Výroba,dodávka a montáž kov. atypických konstr. do 50 kg</t>
  </si>
  <si>
    <t>Výroba,dodávka a montáž kov. atypických konstr. do 100 kg</t>
  </si>
  <si>
    <t>998767104R00</t>
  </si>
  <si>
    <t>Přesun hmot pro zámečnické konstr., výšky do 36 m</t>
  </si>
  <si>
    <t>310236241RT1</t>
  </si>
  <si>
    <t>Zazdívka otvorů pl. 0,09 m2 cihlami, tl. zdi 30 cm s použitím suché maltové směsi</t>
  </si>
  <si>
    <t>310271520R00</t>
  </si>
  <si>
    <t>Zazdívka otvorů do 1 m2, pórobet.tvárnice, tl.20cm</t>
  </si>
  <si>
    <t>310271525R00</t>
  </si>
  <si>
    <t>Zazdívka otvorů do 1 m2, pórobet.tvárnice, tl.25cm</t>
  </si>
  <si>
    <t>310271537R00</t>
  </si>
  <si>
    <t>Zazdívka otvorů do 1m2, pórobet.tvárnice,tl.37,5cm</t>
  </si>
  <si>
    <t>310271630R00</t>
  </si>
  <si>
    <t>Zazdívka otvorů do 4 m2, pórobet.tvárnice, tl.30cm</t>
  </si>
  <si>
    <t>311271177R00</t>
  </si>
  <si>
    <t>Zdivo z tvárnic Ytong hladkých tl. 30 cm</t>
  </si>
  <si>
    <t>311271178R00</t>
  </si>
  <si>
    <t>Zdivo z tvárnic pórobeton. hladkých tl. 37,5 cm</t>
  </si>
  <si>
    <t>311271182R00</t>
  </si>
  <si>
    <t>Zdivo z tvárnic Ytong Lambda YQ PDK tl. 450 mm</t>
  </si>
  <si>
    <t>317121047RT2</t>
  </si>
  <si>
    <t>Překlad nenosný porobeton, světlost otv. do 105 cm překlad nenosný NEP 10 P4,4 124 x 24,9 x 10 cm</t>
  </si>
  <si>
    <t>317121047RT4</t>
  </si>
  <si>
    <t>Překlad nenosný pórobeton, světlost otv. do 105 cm překlad nenosný NEP 15 P4,4 124 x 24,9 x 15 cm</t>
  </si>
  <si>
    <t>RTS 18/ I</t>
  </si>
  <si>
    <t>317121044RU1</t>
  </si>
  <si>
    <t>Překlad nosný pórobeton, světlost otv. do 180 cm překlad nosný NOP III / 4 / 22 149 x 24,9 x 30 cm</t>
  </si>
  <si>
    <t>317941121R00</t>
  </si>
  <si>
    <t>Osazení ocelových válcovaných nosníků do č.12</t>
  </si>
  <si>
    <t>342254611R00</t>
  </si>
  <si>
    <t>Příčky z desek pórobetonových tl. 100 mm</t>
  </si>
  <si>
    <t>342254811R00</t>
  </si>
  <si>
    <t>Příčky z desek pórobetonových tl. 150 mm</t>
  </si>
  <si>
    <t>342254911R00</t>
  </si>
  <si>
    <t>Příčky z desek pórobetonových tl. 200 mm</t>
  </si>
  <si>
    <t>349231811RT2</t>
  </si>
  <si>
    <t>Přizdívka ostění s ozubem z cihel, kapsy do 15 cm s použitím suché maltové směsi</t>
  </si>
  <si>
    <t>133301510000R</t>
  </si>
  <si>
    <t>Úhelník rovnoramenný L jakost S235  50x50x5 mm 11375</t>
  </si>
  <si>
    <t>POL3_1</t>
  </si>
  <si>
    <t>13383425R</t>
  </si>
  <si>
    <t>Tyč průřezu IPE 140, střední, jakost oceli S235</t>
  </si>
  <si>
    <t>317121151RR</t>
  </si>
  <si>
    <t xml:space="preserve"> ŽB monolit.překlad do 105 cm 300x250</t>
  </si>
  <si>
    <t>POL3_</t>
  </si>
  <si>
    <t>342261211RS1</t>
  </si>
  <si>
    <t>Příčka sádrokarton. ocel.kce, 2x oplášť. tl.100 mm desky standard tl. 12,5 mm, izol. minerál tl. 4 cm</t>
  </si>
  <si>
    <t>342262411RS1</t>
  </si>
  <si>
    <t>Příčka SDK instalační 2x OK, 2x opl. desky standard tl. 12,5 mm, izol. minerál tl. 4 cm</t>
  </si>
  <si>
    <t>342264518RT2</t>
  </si>
  <si>
    <t>Revizní dvířka Promat do SDK podhledu,1500x1200 mm typ SP, požární odolnost EW 30,dod.+mont.</t>
  </si>
  <si>
    <t>347013121R00</t>
  </si>
  <si>
    <t>Předstěna SDK,1xoc.kce C,1xRB 12,5mm,izol.</t>
  </si>
  <si>
    <t>347051222R00</t>
  </si>
  <si>
    <t>Stěna šachty tl.75 mm,2xCW,2xopl.,deska RF 12,5 mm</t>
  </si>
  <si>
    <t>342264051RT1</t>
  </si>
  <si>
    <t>Podhled sádrokartonový na zavěšenou ocel. konstr. desky standard tl. 12,5 mm, bez izolace</t>
  </si>
  <si>
    <t>342264051RT2</t>
  </si>
  <si>
    <t>Podhled sádrokartonový na zavěšenou ocel. konstr. desky protipožární tl. 12,5 mm, bez izolace</t>
  </si>
  <si>
    <t>342264101R00</t>
  </si>
  <si>
    <t>Osazení reviz. dvířek do SDK podhledu, do 0,25 m2</t>
  </si>
  <si>
    <t>954111206R00</t>
  </si>
  <si>
    <t>SDK obklad ocel.sloupů 3str., 1x RF tl.15 mm pož.odolnost dle PBŘ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</si>
  <si>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</si>
  <si>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</si>
  <si>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</si>
  <si>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767.02</t>
  </si>
  <si>
    <t>Podhled minerál.obdélníky 600/600 - D+M, s viditelným rámem š.15mm,hrana SK, požární spec.dle PBŘ</t>
  </si>
  <si>
    <t>900      RT2</t>
  </si>
  <si>
    <t>HZS Provedení detailů kolem rozvaděčů,klimat.jednotek apod.</t>
  </si>
  <si>
    <t>h</t>
  </si>
  <si>
    <t>Prav.M</t>
  </si>
  <si>
    <t>28349016R</t>
  </si>
  <si>
    <t>Dvířka revizní plná SI 4060 rozměr 600x600 mm</t>
  </si>
  <si>
    <t>59591091R</t>
  </si>
  <si>
    <t>Dvířka do sádrokartonu 400/300 s tlačným zámkem</t>
  </si>
  <si>
    <t>RTS 14/ I</t>
  </si>
  <si>
    <t>767.01</t>
  </si>
  <si>
    <t>Podhled minerál.obdélníky 600/600 - D+M s viditelným rámem š.15mm,hrana SK</t>
  </si>
  <si>
    <t>611425531RT2</t>
  </si>
  <si>
    <t>Omítka rýh stropů MV do 15 cm omítkou štukovou s použitím suché maltové směsi</t>
  </si>
  <si>
    <t>612403380R00</t>
  </si>
  <si>
    <t>Hrubá výplň rýh ve stěnách do 3x3 cm maltou ze SMS</t>
  </si>
  <si>
    <t>612403382R00</t>
  </si>
  <si>
    <t>Hrubá výplň rýh ve stěnách do 5x5 cm maltou ze SMS</t>
  </si>
  <si>
    <t>612403384R00</t>
  </si>
  <si>
    <t>Hrubá výplň rýh ve stěnách do 7x7 cm maltou ze SMS</t>
  </si>
  <si>
    <t>612409991RT2</t>
  </si>
  <si>
    <t>Začištění omítek kolem oken,dveří apod. s použitím suché maltové směsi</t>
  </si>
  <si>
    <t>612421637R00</t>
  </si>
  <si>
    <t>Omítka vnitřní zdiva, MVC, štuková</t>
  </si>
  <si>
    <t>612421231RT2</t>
  </si>
  <si>
    <t>Oprava vápen.omítek stěn do 10 % pl. - štukových s použitím suché maltové směsi</t>
  </si>
  <si>
    <t>612423531RT2</t>
  </si>
  <si>
    <t>Omítka rýh stěn vápenná šířky do 15 cm, štuková s použitím suché maltové směsi</t>
  </si>
  <si>
    <t>612425931RT2</t>
  </si>
  <si>
    <t>Omítka vápenná vnitřního ostění - štuková s použitím suché maltové směsi</t>
  </si>
  <si>
    <t>612451320R00</t>
  </si>
  <si>
    <t>Oprava cementových omítek stěn hladkých do 30 %</t>
  </si>
  <si>
    <t>Včetně pomocného pracovního lešení o výšce podlahy do 1900 mm a pro zatížení do 1,5 kPa.</t>
  </si>
  <si>
    <t>620991121R00</t>
  </si>
  <si>
    <t>Zakrývání výplní vnějších otvorů z lešení</t>
  </si>
  <si>
    <t>622311732R00</t>
  </si>
  <si>
    <t>Zatepl.syst. Baumit, fasáda, miner.desky KV 100 mm</t>
  </si>
  <si>
    <t>Součinitel tepelné vodivosti izolantu je 0,041 W/mK.</t>
  </si>
  <si>
    <t>622421143R00</t>
  </si>
  <si>
    <t>Omítka vnější stěn, MVC, štuková, složitost 1-2</t>
  </si>
  <si>
    <t>622422411R00</t>
  </si>
  <si>
    <t>Oprava vnějších omítek vápen. hladk. II, do 40 %</t>
  </si>
  <si>
    <t>Včetně barvení vždy celé plochy (100%), s výjimkou položek oprav omítek drásaných.</t>
  </si>
  <si>
    <t>622431351R00</t>
  </si>
  <si>
    <t>Oprava omítek z uměl. kamene,opracovaných do 30 %</t>
  </si>
  <si>
    <t>622904112R00</t>
  </si>
  <si>
    <t>Očištění fasád tlakovou vodou složitost 1 - 2</t>
  </si>
  <si>
    <t>627451641R00</t>
  </si>
  <si>
    <t>Oprava spárování cihelného zdiva stěn, pl. do 40 %</t>
  </si>
  <si>
    <t>622450005RR</t>
  </si>
  <si>
    <t>Vyspravení a vyčištění zděného komína</t>
  </si>
  <si>
    <t>457451131R00</t>
  </si>
  <si>
    <t>Cementový potěr tl.do 4 cm s vložkou ze svař. sítí</t>
  </si>
  <si>
    <t>564861111RT2</t>
  </si>
  <si>
    <t>Podklad ze štěrkodrti po zhutnění tloušťky 20 cm štěrkodrť frakce 0-32 mm</t>
  </si>
  <si>
    <t>631313711R00</t>
  </si>
  <si>
    <t>Mazanina betonová tl. 8 - 12 cm C 25/30</t>
  </si>
  <si>
    <t>631312141R00</t>
  </si>
  <si>
    <t>Doplnění rýh betonem v dosavadních mazaninách</t>
  </si>
  <si>
    <t>631319161R00</t>
  </si>
  <si>
    <t>Příplatek za konečnou úpravu mazanin</t>
  </si>
  <si>
    <t>631319183R00</t>
  </si>
  <si>
    <t>Příplatek za sklon mazaniny 15°-35°  tl. 8 - 12 cm</t>
  </si>
  <si>
    <t>632418140RU1</t>
  </si>
  <si>
    <t>Potěr cementový, ruční zpracování, tl. 49 mm  samonivelační</t>
  </si>
  <si>
    <t>632418150RU1</t>
  </si>
  <si>
    <t>Potěr cementový, ruční zpracování, tl. 52 mm  samonivelační</t>
  </si>
  <si>
    <t>632418150RV2</t>
  </si>
  <si>
    <t>Potěr cementový, ruční zpracování, tl. 58 mm samonivelační</t>
  </si>
  <si>
    <t>632418150RV3</t>
  </si>
  <si>
    <t>Potěr cementový, ruční zpracování, tl. 62 mm samonivelační</t>
  </si>
  <si>
    <t>632418150RV4</t>
  </si>
  <si>
    <t>Potěr cementový, ruční zpracování, tl. 65 mm samonivelační</t>
  </si>
  <si>
    <t>632419104R00</t>
  </si>
  <si>
    <t>Samonivelač. stěrka, ruční zpracování tl.4 mm</t>
  </si>
  <si>
    <t>632477122R00</t>
  </si>
  <si>
    <t>Reprofil. polymercement.maltou,tl.do5mm+penetrace</t>
  </si>
  <si>
    <t>63188001RR</t>
  </si>
  <si>
    <t>Doplnění skladby podlahy k základům pod nástavbu kompletní skladba</t>
  </si>
  <si>
    <t>941941032RT4</t>
  </si>
  <si>
    <t>Montáž lešení leh.řad.s podlahami,š.do 1 m, H 30 m lešení rámové pronajaté</t>
  </si>
  <si>
    <t>Včetně kotvení lešení.</t>
  </si>
  <si>
    <t>941941192RT4</t>
  </si>
  <si>
    <t>Příplatek za každý měsíc použití lešení k pol.1032 lešení rámové pronajaté</t>
  </si>
  <si>
    <t>941941502R00</t>
  </si>
  <si>
    <t xml:space="preserve">Doprava lešení pronaj-dovoz a odvoz sady do 250m2 </t>
  </si>
  <si>
    <t>km</t>
  </si>
  <si>
    <t>941941832RT4</t>
  </si>
  <si>
    <t>Demontáž lešení leh.řad.s podlahami,š.1 m, H 30 m lešení rámové pronajaté</t>
  </si>
  <si>
    <t>941955004R00</t>
  </si>
  <si>
    <t>Lešení lehké pomocné, výška podlahy do 3,5 m</t>
  </si>
  <si>
    <t>941941RR</t>
  </si>
  <si>
    <t>Instalace speciálních konzol do zdiva na chem.kotvy, nájem, demontáž,doprava</t>
  </si>
  <si>
    <t>941942RR</t>
  </si>
  <si>
    <t>Podstojkování stropů, na nichž stojí lešení - montáž, demontáž, nájem, doprava</t>
  </si>
  <si>
    <t>941943RR</t>
  </si>
  <si>
    <t>Statický výpočet lešení</t>
  </si>
  <si>
    <t>941945RR</t>
  </si>
  <si>
    <t>Příplatek za ruční přemístění lešení do dvora</t>
  </si>
  <si>
    <t>180256210300R</t>
  </si>
  <si>
    <t>Výtah stavební osob.- nákladní NOV 650 D</t>
  </si>
  <si>
    <t>Sh</t>
  </si>
  <si>
    <t>STROJ</t>
  </si>
  <si>
    <t>Stroj</t>
  </si>
  <si>
    <t>POL6_</t>
  </si>
  <si>
    <t>952901111R00</t>
  </si>
  <si>
    <t>Vyčištění budov o výšce podlaží do 4 m</t>
  </si>
  <si>
    <t>783825110RR</t>
  </si>
  <si>
    <t>Vyčištění a napuštění kamenných dlažeb a obkladů stěn</t>
  </si>
  <si>
    <t>95001</t>
  </si>
  <si>
    <t>Požární ucpávky  dod.+mont.</t>
  </si>
  <si>
    <t>950011</t>
  </si>
  <si>
    <t>PHP práškový 21A</t>
  </si>
  <si>
    <t>950012</t>
  </si>
  <si>
    <t>PHP práškový 34A</t>
  </si>
  <si>
    <t>950013</t>
  </si>
  <si>
    <t>PHP CO2</t>
  </si>
  <si>
    <t>950014</t>
  </si>
  <si>
    <t>Vnitřní hydrant d+m</t>
  </si>
  <si>
    <t>95002</t>
  </si>
  <si>
    <t>Řešení detailů kolem výtahu na vývoz odpadů</t>
  </si>
  <si>
    <t>95003</t>
  </si>
  <si>
    <t>Tabla pro označení kanceláří a bytů</t>
  </si>
  <si>
    <t>95004</t>
  </si>
  <si>
    <t>Zakrývání stávajících kcí</t>
  </si>
  <si>
    <t>95005</t>
  </si>
  <si>
    <t>Polep skla</t>
  </si>
  <si>
    <t>Každodenní úklid prostor,dotčených stavbou v průběhu výstavby (viz popis SO 01.ST-01 - Technická zpráva)</t>
  </si>
  <si>
    <t>Každodenní úklid společných prostor domu po ukončení stavebních prací.</t>
  </si>
  <si>
    <t>Při provádění prací v bytech každodenní úklid bytů po ukončení stavebních prací.</t>
  </si>
  <si>
    <t>95290121R</t>
  </si>
  <si>
    <t>Deratizace podlaží 2.p.p.-2.n.p.</t>
  </si>
  <si>
    <t>711212000R00</t>
  </si>
  <si>
    <t>Penetrace podkladu pod hydroizolační nátěr,vč.dod.</t>
  </si>
  <si>
    <t>711212002R00</t>
  </si>
  <si>
    <t>Hydroizolační povlak - nátěr nebo stěrka</t>
  </si>
  <si>
    <t>dvouvrstvá</t>
  </si>
  <si>
    <t>711212321R00</t>
  </si>
  <si>
    <t>Stěrka hydroizol. terizol dvouvrstvá</t>
  </si>
  <si>
    <t>2 stěrkové vrstvy.</t>
  </si>
  <si>
    <t>711111001RZ1</t>
  </si>
  <si>
    <t>Izolace proti vlhkosti nátěr ALP za studena 1x nátěr - včetně dodávky penetračního laku ALP</t>
  </si>
  <si>
    <t>712341559RT1</t>
  </si>
  <si>
    <t>Povlaková krytina střech do 10°, NAIP přitavením 1 vrstva - materiál ve specifikaci</t>
  </si>
  <si>
    <t>712341559RT2</t>
  </si>
  <si>
    <t>Povlaková krytina střech do 10°, NAIP přitavením 2 vrstvy - materiál ve specifikaci</t>
  </si>
  <si>
    <t>712371801RT1</t>
  </si>
  <si>
    <t>Povlaková krytina střech do 10°, fólií PVC 1 vrstva - fólie ve specifikaci</t>
  </si>
  <si>
    <t>712491171RT1</t>
  </si>
  <si>
    <t>Povlaková krytina střech do 30°, podklad. textilie  1 vrstva - textilie ve specifikaci</t>
  </si>
  <si>
    <t>28322130R</t>
  </si>
  <si>
    <t>Fólie hydroizolační střešní PVC Sarnafil G 410-12</t>
  </si>
  <si>
    <t>628522501R</t>
  </si>
  <si>
    <t>Pás modif. asfalt Elastek 40 special dekor modroze</t>
  </si>
  <si>
    <t>628522531R</t>
  </si>
  <si>
    <t>Pás modifikovaný asfalt Elastek 40 Combi modrozel.</t>
  </si>
  <si>
    <t>628522691R</t>
  </si>
  <si>
    <t>Pás modifikovaný asfalt Glastek AL 40 mineral</t>
  </si>
  <si>
    <t>69366198R</t>
  </si>
  <si>
    <t>Geotextilie FILTEK 300 g/m2 š. 200cm 100% PP</t>
  </si>
  <si>
    <t>998712104R00</t>
  </si>
  <si>
    <t>Přesun hmot pro povlakové krytiny, výšky do 36 m</t>
  </si>
  <si>
    <t>713121111RT1</t>
  </si>
  <si>
    <t>Izolace tepelná podlah na sucho, jednovrstvá materiál ve specifikaci</t>
  </si>
  <si>
    <t>713121121RT1</t>
  </si>
  <si>
    <t>Izolace tepelná podlah na sucho, dvouvrstvá materiál ve specifikaci</t>
  </si>
  <si>
    <t>Nařezání izolace na potřebný rozměr a položení na podklad ve dvou vrstvách bez dodávky izolace.</t>
  </si>
  <si>
    <t>713141151R00</t>
  </si>
  <si>
    <t>Izolace tepelná střech kladená na sucho 1vrstvá</t>
  </si>
  <si>
    <t>713191100RT9</t>
  </si>
  <si>
    <t>Položení separační fólie včetně dodávky PE fólie</t>
  </si>
  <si>
    <t>28375766.AR</t>
  </si>
  <si>
    <t>Deska polystyrén samozhášivý EPS 100 S</t>
  </si>
  <si>
    <t>28375976R</t>
  </si>
  <si>
    <t>Deska spádová šedá EXTRAPOR 100 BACHL s grafitem</t>
  </si>
  <si>
    <t>28600433R</t>
  </si>
  <si>
    <t>Deska systémová s fólií ND 30 N  IVAR černá</t>
  </si>
  <si>
    <t>63153780.AR</t>
  </si>
  <si>
    <t>Deska z minerální vlny STEPROCK ND 1000x600x 20 mm polotuhá, podlahová</t>
  </si>
  <si>
    <t>63153784R</t>
  </si>
  <si>
    <t>Deska z minerální vlny STEPROCK ND 1000x600x 40 mm polotuhá, podlahová</t>
  </si>
  <si>
    <t>998713104R00</t>
  </si>
  <si>
    <t>Přesun hmot pro izolace tepelné, výšky do 36 m</t>
  </si>
  <si>
    <t>721242117R00</t>
  </si>
  <si>
    <t>Lapač střešních splavenin litinový DN 150</t>
  </si>
  <si>
    <t>762132135RT2</t>
  </si>
  <si>
    <t>Montáž bednění stěn, prkna hoblovaná 32 mm na sraz včetně dodávky řeziva, prkna tl. 18 mm</t>
  </si>
  <si>
    <t>763613122R00</t>
  </si>
  <si>
    <t>M.záklopu stropů z desek do tl.18 mm,P+D</t>
  </si>
  <si>
    <t>60725010R</t>
  </si>
  <si>
    <t>Deska dřevoštěpková OSB 3 N tl. 12 mm</t>
  </si>
  <si>
    <t>998762104R00</t>
  </si>
  <si>
    <t>Přesun hmot pro tesařské konstrukce, výšky do 36 m</t>
  </si>
  <si>
    <t>764311201R00</t>
  </si>
  <si>
    <t>Krytina hladká z Pz, tabule 2 x 1 m, do 30°</t>
  </si>
  <si>
    <t>764351207R00</t>
  </si>
  <si>
    <t>Žlaby z Pz plechu čtyřhranné,rš 500 mm vč.kotvících plechů, spec.dle PD tvarová replika</t>
  </si>
  <si>
    <t>764430240R00</t>
  </si>
  <si>
    <t>Oplechování atiky z Pz plechu,tvarová replika specifikace dle PD</t>
  </si>
  <si>
    <t>764430260R00</t>
  </si>
  <si>
    <t>Oplechování zdí z Pz plechu, rš 800 mm</t>
  </si>
  <si>
    <t>764451204R00</t>
  </si>
  <si>
    <t>Odpadní trouby z Pz plechu, čtvercové o str. 150mm tvarová replika</t>
  </si>
  <si>
    <t>764353392R00</t>
  </si>
  <si>
    <t>Žlab zaatikový Al čtyřhranný, dod.+mont. specifikace dle PD</t>
  </si>
  <si>
    <t>764410460R00</t>
  </si>
  <si>
    <t>Oplechování parapetů z Al tl. 0,63 mm, rš 400 mm tvarová replika</t>
  </si>
  <si>
    <t>764430350R00</t>
  </si>
  <si>
    <t>Oplechování atiky včetně rohů z Al tvar.replika, specifikace dle PD</t>
  </si>
  <si>
    <t>764231430R00</t>
  </si>
  <si>
    <t>Oplechování světlíku specifikace dle PD</t>
  </si>
  <si>
    <t>764241420R00</t>
  </si>
  <si>
    <t>Oplechování otvoru vč.jeklové konstrukce</t>
  </si>
  <si>
    <t>764521430R00</t>
  </si>
  <si>
    <t>Okapnička z Al plechu, rš 220 mm</t>
  </si>
  <si>
    <t>764001100R</t>
  </si>
  <si>
    <t>Oplechování fasády nerez r.š.170</t>
  </si>
  <si>
    <t>764001101R</t>
  </si>
  <si>
    <t>Zastřešení ocelových klecí Pz plech 1.pp</t>
  </si>
  <si>
    <t>764001103R</t>
  </si>
  <si>
    <t>Pozinkované systémové oplechování specifikace dle PD</t>
  </si>
  <si>
    <t>998764104R00</t>
  </si>
  <si>
    <t>Přesun hmot pro klempířské konstr., výšky do 36 m</t>
  </si>
  <si>
    <t>766416143R00</t>
  </si>
  <si>
    <t>Obložení stěn nad 5 m2, aglomer. desky nad 1,5 m2</t>
  </si>
  <si>
    <t>766622922R00</t>
  </si>
  <si>
    <t>Repase původních oken kompletní  specifikace dle PD</t>
  </si>
  <si>
    <t>7662001003T</t>
  </si>
  <si>
    <t>T3:Dveře dřevěné vnitřní falcové vč.zárubně 1700X2250 dvoukřídlé specifikace dle výpisu,D+M</t>
  </si>
  <si>
    <t>7662001004T</t>
  </si>
  <si>
    <t>T4:Dveře dřevěné vnitřní falcové vč.zárubně  1000x2250 požární, specifikace dle výpisu,D+M</t>
  </si>
  <si>
    <t>7662001007T</t>
  </si>
  <si>
    <t>T7:Dveře dřev.vnitřní falcové vč.zár.,dod.+mont.  900x2250 požární,vč.příslušenství.,specifikace dle výpisu</t>
  </si>
  <si>
    <t>7662001007TA</t>
  </si>
  <si>
    <t>T7a:Dveře dřev.vnitřní falcové vč.zár.,dod.+mont.  1000x2250 požární,vč.příslušenství.,specifikace dle výpisu</t>
  </si>
  <si>
    <t>7662001009T</t>
  </si>
  <si>
    <t>T9:Dveře dřevěné vnitř. falcové vč.zár.,dod.+mont.  900x2150 požární,vč.příslušenství.,specifikace dle výpisu</t>
  </si>
  <si>
    <t>7662001010T</t>
  </si>
  <si>
    <t>T10:Dveře dřevěné vnitř.falc.vč.zárubně,dod.+mont.  800x2250 specifikace dle výpisu</t>
  </si>
  <si>
    <t>7662001012R</t>
  </si>
  <si>
    <t>T12:Dveře dřevěné vnitř.falcové vč.zárubně  1000x2150 specifikace dle výpisu, dod.+mont.</t>
  </si>
  <si>
    <t>7662001013T</t>
  </si>
  <si>
    <t>T13:Dveře dřevěné vnitřní vč.zárubně,dod.+mont.  900x2250 vč.příslušenství.,specifikace dle výpisu</t>
  </si>
  <si>
    <t>7662001014T</t>
  </si>
  <si>
    <t>T14:Dveře dřevěné vnitř.falc.vč.zárubně,dod.+mont.  900x2150 vč.příslušenství.,specifikace dle výpisu</t>
  </si>
  <si>
    <t>7662001015TT</t>
  </si>
  <si>
    <t>T15:Dveře dřevěné vnitř.falc.vč.zárubně,dvoukřídlé  1400x2250 dod.+mont.,specifikace dle výpisu</t>
  </si>
  <si>
    <t>7662001016T</t>
  </si>
  <si>
    <t>T16:Dveře dřevěné vnitř.falc.vč.zárubně,dod.+mont.  700x2150 specifikace dle výpisu,D+M</t>
  </si>
  <si>
    <t>7662001017T</t>
  </si>
  <si>
    <t>T17:Dveře dřevěné vnitřní,dod.+mont.  900x2250 vč.zárubně a příslušenství, specifikace dle výpisu</t>
  </si>
  <si>
    <t>7662001019T</t>
  </si>
  <si>
    <t>T19:Dveře dřevěné vnitřní vč.zárubně,dod.+mont.  800x2250 vč.příslušenství, specifikace dle výpisu</t>
  </si>
  <si>
    <t>7662001020S</t>
  </si>
  <si>
    <t>T20:Dveře dřevěné vnit.falc.vč.zárubně,dod.+mont.  900x2250 požární, specifikace dle PD</t>
  </si>
  <si>
    <t>7662001023T</t>
  </si>
  <si>
    <t>T23:Dveře dřevěné dvoukř.vnitř.požární,dod.+mont.  dvoukřídlé 1700x2250 vč.zárubně a příslušenství, specifikace dle výpisu</t>
  </si>
  <si>
    <t>7662001024T</t>
  </si>
  <si>
    <t>T24:Dveře dřev.falc.vnitřní vč.zárubně,dod.+mont.  1000x2250 vč.příslušenství, specifikace dle výpisu</t>
  </si>
  <si>
    <t>7662001025T</t>
  </si>
  <si>
    <t>T25:Dveře dřev.vnitř.dvoukř.vč.zárubně,dod.+mont.  1900x2020 požární,vč.příslušenství, specifikace dle výpisu</t>
  </si>
  <si>
    <t>7662001026T</t>
  </si>
  <si>
    <t>T26:Dveře dřev.vnitř.dvoukř.vč.zárubně,dod.+mont.  1750x2020 požární,vč.příslušenství, specifikace dle výpisu</t>
  </si>
  <si>
    <t>7662001112s</t>
  </si>
  <si>
    <t>T12s:Dřevěné dveře exteriér,část.prosklené 800x2150 + 400x1360 vč.zárubně a příslušenství, specifikace dle výpisu</t>
  </si>
  <si>
    <t>7662001115s</t>
  </si>
  <si>
    <t>T15s:Dveře dřev.vnitřní falcové vč.zár.,dod.+mont.  1000x2150 požární,vč.příslušenství,specifikace dle výpisu,</t>
  </si>
  <si>
    <t>7662001118s</t>
  </si>
  <si>
    <t>T18s:Dveře dřev.vnitřní falcové vč.zár.,dod.+mont.  800x2020 vč.příslušenství, specifikace dle výpisu</t>
  </si>
  <si>
    <t>7662001120s</t>
  </si>
  <si>
    <t>T20s:Dveře dřev.vnitřní falcové vč.zár.,dod.+mont.  700x2020 vč.příslušenství, specifikace dle výpisu</t>
  </si>
  <si>
    <t>7662001121s</t>
  </si>
  <si>
    <t>T21s:Dveře dřev.vnitřní falcové vč.zár.,dod.+mont.  750x2020 vč.příslušenství, specifikace dle výpisu</t>
  </si>
  <si>
    <t>7663001001</t>
  </si>
  <si>
    <t>O1:Okna v obvodových kcích, replika,dod.+mont.  2400x2400 vč.příslušenství, specifikace dle výpisu</t>
  </si>
  <si>
    <t>7663001002</t>
  </si>
  <si>
    <t>O2:Okna v obvodových kcích, replika,dod.+mont.  2300x2300 vč.příslušenství, specifikace dle výpisu</t>
  </si>
  <si>
    <t>7663001004</t>
  </si>
  <si>
    <t>O4:Okna v obvodových kcích, replika,dod.+mont.  3200x1550 vč.příslušenství, specifikace dle výpisu</t>
  </si>
  <si>
    <t>7663001005</t>
  </si>
  <si>
    <t>O5:Okna v obvodových kcích, replika,dod.+mont.  3200x2400 vč.příslušenství, specifikace dle výpisu</t>
  </si>
  <si>
    <t>7663001006</t>
  </si>
  <si>
    <t>O6:Okna v obvodových kcích, replika,dod.+mont.  2300x2300 vč.příslušenství, specifikace dle výpisu</t>
  </si>
  <si>
    <t>7663001007</t>
  </si>
  <si>
    <t>O7:Okna v obvodových kcích, replika,dod.+mont.  3150x2400 vč.příslušenství, specifikace dle výpisu</t>
  </si>
  <si>
    <t>7663001008</t>
  </si>
  <si>
    <t>O8:Okna v obvodových kcích, replika,dod.+mont.  3720x2400 vč.příslušenství, specifikace dle výpisu</t>
  </si>
  <si>
    <t>7663001009</t>
  </si>
  <si>
    <t>O9:Okna v obvodových kcích, replika,dod.+mont.  2250x2400 vč.příslušenství, specifikace dle výpisu</t>
  </si>
  <si>
    <t>7663001010</t>
  </si>
  <si>
    <t>O10:Okna v obvodových kcích, replika,dod.+mont.  3200x1900 vč.příslušenství, specifikace dle výpisu</t>
  </si>
  <si>
    <t>7663001011</t>
  </si>
  <si>
    <t>O11:Okna v obvodových kcích, replika,dod.+mont.  1150x1900 vč.příslušenství, specifikace dle výpisu</t>
  </si>
  <si>
    <t>7663001012</t>
  </si>
  <si>
    <t>O12:Okna v obvodových kcích, replika,dod.+mont.  1050x2300 vč.příslušenství, specifikace dle výpisu</t>
  </si>
  <si>
    <t>7663001013</t>
  </si>
  <si>
    <t>O13:Okna v obvodových kcích, replika,dod.+mont.  850x1900 vč.příslušenství, specifikace dle výpisu</t>
  </si>
  <si>
    <t>7663001014</t>
  </si>
  <si>
    <t>O14:Okna v obvodových kcích, replika,dod.+mont.  3100x1900 vč.příslušenství, specifikace dle výpisu</t>
  </si>
  <si>
    <t>7663001015</t>
  </si>
  <si>
    <t>O15:Okna v obvodových kcích, replika,dod.+mont.  2400x1900 vč.příslušenství, specifikace dle výpisu</t>
  </si>
  <si>
    <t>7663001016</t>
  </si>
  <si>
    <t>O16:Okna v obvodových kcích, replika,dod.+mont.  2200x1900 vč.příslušenství, specifikace dle výpisu</t>
  </si>
  <si>
    <t>7663001017</t>
  </si>
  <si>
    <t>O17:Okna v obvodových kcích, replika,dod.+mont.  600x1400 vč.příslušenství, specifikace dle výpisu</t>
  </si>
  <si>
    <t>7663001018</t>
  </si>
  <si>
    <t>O18:Okna v obvodových kcích, replika,dod.+mont.  1500x2300 vč.příslušenství, specifikace dle výpisu</t>
  </si>
  <si>
    <t>7663001019</t>
  </si>
  <si>
    <t>O19:Okna v obvodových kcích, replika,dod.+mont.  750x1900 vč.příslušenství, specifikace dle výpisu</t>
  </si>
  <si>
    <t>7663001020</t>
  </si>
  <si>
    <t>O20:Okna v obvodových kcích, replika,dod.+mont.  2500x1900 vč.příslušenství, specifikace dle výpisu</t>
  </si>
  <si>
    <t>7663001021</t>
  </si>
  <si>
    <t>O21:Okna v obvodových kcích, replika,dod.+mont.  2300x3575 vč.příslušenství, specifikace dle výpisu</t>
  </si>
  <si>
    <t>7663001022</t>
  </si>
  <si>
    <t>O22:Okna v obvodových kcích, replika,dod.+mont.  850x2300 vč.příslušenství, specifikace dle výpisu</t>
  </si>
  <si>
    <t>7663001023</t>
  </si>
  <si>
    <t>O23:Okna v obvodových kcích, replika,dod.+mont.  1500x1900 vč.příslušenství, specifikace dle výpisu</t>
  </si>
  <si>
    <t>7663001024</t>
  </si>
  <si>
    <t>O24:Okna v obvodových kcích, replika,dod.+mont.  1600x2300 vč.příslušenství, specifikace dle výpisu</t>
  </si>
  <si>
    <t>7663001025</t>
  </si>
  <si>
    <t>O25:Okna v obvodových kcích, replika,dod.+mont.  800x1900 vč.příslušenství, specifikace dle výpisu</t>
  </si>
  <si>
    <t>7663001026</t>
  </si>
  <si>
    <t>O26:Okna v obvodových kcích, replika,dod.+mont.  1000x1350 vč.příslušenství, specifikace dle výpisu</t>
  </si>
  <si>
    <t>7663001027</t>
  </si>
  <si>
    <t>O27:Okna v obvodových kcích, replika,dod.+mont.  3100x1550 vč.příslušenství, specifikace dle výpisu</t>
  </si>
  <si>
    <t>7663001028</t>
  </si>
  <si>
    <t>O28:Okna v obvodových kcích, replika,dod.+mont.  1600x1050 vč.příslušenství, specifikace dle výpisu</t>
  </si>
  <si>
    <t>7663001029</t>
  </si>
  <si>
    <t>O29:Okna v obvodových kcích, replika,dod.+mont.  3200x1050 vč.příslušenství, specifikace dle výpisu</t>
  </si>
  <si>
    <t>7663001030</t>
  </si>
  <si>
    <t>O30:Dřev.dveře,část.proskl.,replika,dod.+mont.  1700x2600 vč.příslušenství, specifikace dle výpisu</t>
  </si>
  <si>
    <t>7663001031</t>
  </si>
  <si>
    <t>O31:Okna v obvodových kcích, replika,dod.+mont.  1200x1900 vč.příslušenství, specifikace dle výpisu</t>
  </si>
  <si>
    <t>7663001032</t>
  </si>
  <si>
    <t>O32:Dřev.dveře,část.proskl.,replika,dod.+mont.  1800x2300 vč.příslušenství, specifikace dle výpisu</t>
  </si>
  <si>
    <t>7663001033</t>
  </si>
  <si>
    <t>O33:Okna v obvodových kcích, replika,dod.+mont.  1600x1900 vč.příslušenství, specifikace dle výpisu</t>
  </si>
  <si>
    <t>7663001034</t>
  </si>
  <si>
    <t>O34:Okna v obvodových kcích, replika,dod.+mont. 1000x2750 vč.příslušenství, specifikace dle výpisu</t>
  </si>
  <si>
    <t>60726014.AR</t>
  </si>
  <si>
    <t>Deska dřevoštěpková OSB 3 N - 4PD tl. 18 mm</t>
  </si>
  <si>
    <t>998766204R00</t>
  </si>
  <si>
    <t>Přesun hmot pro truhlářské konstr., výšky do 36 m</t>
  </si>
  <si>
    <t>767591220R00</t>
  </si>
  <si>
    <t>Montáž vzduchotechnické mřížky s prostupem</t>
  </si>
  <si>
    <t>767833100R00</t>
  </si>
  <si>
    <t>Dod a montáž žebříku do zdiva</t>
  </si>
  <si>
    <t>Dodávka a montáž kov. atypických konstr. do 50 kg kov.konstrukce sklepních kójí,vč.povrch.úpravy</t>
  </si>
  <si>
    <t>Dod.a montáž kov. atypických konstr.kus  do 50 kg specifikace dle PD</t>
  </si>
  <si>
    <t>697520010</t>
  </si>
  <si>
    <t>Vnitřní čistící zóna dod.+mont.  vč.rámu, specifikace dle PD</t>
  </si>
  <si>
    <t>697520011</t>
  </si>
  <si>
    <t>Vnější čistící zóna vč.rámu, dod.+mont. specifikace dle PD</t>
  </si>
  <si>
    <t>76600001</t>
  </si>
  <si>
    <t>T1:Dveře ocelové vnitřní falcové vč.zárubně  1000x2250 požární, specifikace dle výpisu a PBŘ,D+M</t>
  </si>
  <si>
    <t>7662001001A</t>
  </si>
  <si>
    <t>T1a:Dveře ocelové vnitřní  vč.zárubně  1000x2250 požární, specifikace dle výpisu a PBŘ,D+M</t>
  </si>
  <si>
    <t>7662001002O</t>
  </si>
  <si>
    <t>T2:Dveře ocelové vnitřní falcové vč.zárubně  dvoukřídlé 1400x2250 požární, specifikace dle výpisu a PBŘ,D+M</t>
  </si>
  <si>
    <t>7662001005</t>
  </si>
  <si>
    <t>T5:Dveře ocelové vnitřní  vč.zárubně,požární  900x2250  specifikace dle výpisu a PBŘ,D+M</t>
  </si>
  <si>
    <t>7662001006</t>
  </si>
  <si>
    <t>T6:Dveře ocelové vnitřní falcové  vč.zárubně  900x2250 požární, specifikace dle výpisu a PBŘ,D+M</t>
  </si>
  <si>
    <t>7662001008</t>
  </si>
  <si>
    <t>T8:Ocelový kryt lapolu,požární  600x800 specifikace dle výpisu a PBŘ,D+M</t>
  </si>
  <si>
    <t>7662001011OS</t>
  </si>
  <si>
    <t>T11a:Dveře ocelové vnitřní falcové  vč.zárubně  1000x2020 specifikace dle PD</t>
  </si>
  <si>
    <t>7662001018RA</t>
  </si>
  <si>
    <t>T18:Požární revizní dvířka plechová,dod.+mont.  600x600 specifikace dle PD, PBŘ</t>
  </si>
  <si>
    <t>7662001021S</t>
  </si>
  <si>
    <t>T21:Požární revizní dvířka plechová,dod.+mont.  600x600 specifikace dle PD, PBŘ</t>
  </si>
  <si>
    <t>7662001036</t>
  </si>
  <si>
    <t>T28:Dveře ocelové vnitřní  vč.zárubně,požární  900x2150 specifikace dle výpisu a PBŘ,D+M</t>
  </si>
  <si>
    <t>767001</t>
  </si>
  <si>
    <t>Mříž kovová vč.rámu dod.+mont. 450x450mm nerez</t>
  </si>
  <si>
    <t>767002</t>
  </si>
  <si>
    <t>Poštovní schránky nerez vč.obvod.rámu specifikace dle PD, dod.+mont.</t>
  </si>
  <si>
    <t>767003</t>
  </si>
  <si>
    <t>Síť proti holubům v č kotvení, dod.+mont.</t>
  </si>
  <si>
    <t>767004</t>
  </si>
  <si>
    <t>Kovová mříž 750x800mm, dod.+mont. specifikace dle PD</t>
  </si>
  <si>
    <t>767005</t>
  </si>
  <si>
    <t>Vyrovnávací schody kompletní dodávka a montáž</t>
  </si>
  <si>
    <t>7670061</t>
  </si>
  <si>
    <t>Vestavěná skříňka pro Central Stop dod.+mont.</t>
  </si>
  <si>
    <t>76700611</t>
  </si>
  <si>
    <t>Nerez.skříňka pro lapol</t>
  </si>
  <si>
    <t>7670062</t>
  </si>
  <si>
    <t>Replika původní nerezové mřížky</t>
  </si>
  <si>
    <t>7670063</t>
  </si>
  <si>
    <t>Zabezpečovací kotevní systém D+M</t>
  </si>
  <si>
    <t>7670064</t>
  </si>
  <si>
    <t>Konstrukce zastřešení větracích světlíků kompletní dodávka a montáž</t>
  </si>
  <si>
    <t>7670065</t>
  </si>
  <si>
    <t>Výlez na střechu, kompletní dodávka a montáž specifikace dle PD</t>
  </si>
  <si>
    <t>7670067</t>
  </si>
  <si>
    <t>Nerezová mřížka dvorních vtoků dod.+mont.</t>
  </si>
  <si>
    <t>7670068</t>
  </si>
  <si>
    <t>Kolejnice na schodištích 1.32</t>
  </si>
  <si>
    <t>767007</t>
  </si>
  <si>
    <t>Repase zábradlí schodiště (viz SO 01.ST-01 - Technická zpráva)</t>
  </si>
  <si>
    <t>7670071</t>
  </si>
  <si>
    <t>Kovový prefa stojan na kola</t>
  </si>
  <si>
    <t>767008</t>
  </si>
  <si>
    <t>Repase světlíku, specifikace dle PD (viz SO 01.ST-01 - Technická zpráva)</t>
  </si>
  <si>
    <t>767009</t>
  </si>
  <si>
    <t>Repase zábradlí oken a terasy (viz SO 01.ST-01 - Technická zpráva)</t>
  </si>
  <si>
    <t>767010</t>
  </si>
  <si>
    <t>Repase madla zábradlí (viz SO 01.ST-01 - Technická zpráva)</t>
  </si>
  <si>
    <t>767011</t>
  </si>
  <si>
    <t>Repase nerez větrací mřížky 280x200 (viz SO 01.ST-01 - Technická zpráva)</t>
  </si>
  <si>
    <t>7671000011S</t>
  </si>
  <si>
    <t>T11s:Dveře ocelové vnitřní falcové  vč.zárubně  1150x2150 požární, specifikace dle výpisu a PBŘ,D+M</t>
  </si>
  <si>
    <t>7671000013S</t>
  </si>
  <si>
    <t>T13s:Dveře ocelové exteriér.falcové  vč.zárubně  900x1850 plné, specifikace dle výpisu,D+M</t>
  </si>
  <si>
    <t>7671000014S</t>
  </si>
  <si>
    <t>T14s:Dveře ocelové exteriér.falcové  vč.zárubně  800x1750 plné, specifikace dle výpisu,D+M</t>
  </si>
  <si>
    <t>7671001001</t>
  </si>
  <si>
    <t>OA1:Celoprosklená příčka požární  7640x3150 vč.automat.dveří,specifikace dle PD a PBŘ</t>
  </si>
  <si>
    <t>7671001002</t>
  </si>
  <si>
    <t>OA2:Celoprosklená příčka vč.dveří,požární  2850x2950 specifikace dle PD a PBŘ</t>
  </si>
  <si>
    <t>7671001003</t>
  </si>
  <si>
    <t>OA3:Celoprosklená příčka vč.dveří požární  2850x2950 specifikace dle PD a PBŘ</t>
  </si>
  <si>
    <t>7671001004</t>
  </si>
  <si>
    <t>OA4: Prosklený parter, členění a rozměr dle přílohy výpisu proskl.příček a parteru SO 01.ST-27 specifikace dle PD</t>
  </si>
  <si>
    <t>7671001005</t>
  </si>
  <si>
    <t>OA5: Prosklený parter, členění a rozměr dle přílohy výpisu proskl.příček a parteru SO 01.ST-27 specifikace dle PD</t>
  </si>
  <si>
    <t>7671001006</t>
  </si>
  <si>
    <t>OA6: Prosklený parter, členění a rozměr dle přílohy výpisu proskl.příček a parteru SO 01.ST-27 specifikace dle PD</t>
  </si>
  <si>
    <t>7671001007</t>
  </si>
  <si>
    <t>OA7: Prosklený parter, členění a rozměr dle přílohy výpisu proskl.příček a parteru SO 01.ST-27 specifikace dle PD</t>
  </si>
  <si>
    <t>7671001008</t>
  </si>
  <si>
    <t>OA8: Prosklený parter, členění a rozměr dle přílohy výpisu proskl.příček a parteru SO 01.ST-27 specifikace dle PD</t>
  </si>
  <si>
    <t>7671001009</t>
  </si>
  <si>
    <t>OA9: Celoprosklené jednokř. dveře, členění a rozměr dle přílohy výpisu proskl.příček a parteru SO 01 specifikace dle PD</t>
  </si>
  <si>
    <t>7671001010</t>
  </si>
  <si>
    <t>OA10: Prosklený parter, členění a rozměr dle přílohy výpisu proskl.příček a parteru SO 01.ST-27 specifikace dle PD</t>
  </si>
  <si>
    <t>7671001011</t>
  </si>
  <si>
    <t>OA11,OA12:Celoprosklená příčka vč.dveří, členění a rozměr dle přílohy výpisu proskl.příček a parteru specifikace dle PD</t>
  </si>
  <si>
    <t>7671001013</t>
  </si>
  <si>
    <t>OA13: Prosklený parter,členění a rozměr dle přílohy výpisu proskl.příček a parteru SO 01.ST-27 specifikace dle PD</t>
  </si>
  <si>
    <t>7671001014</t>
  </si>
  <si>
    <t>OA14: Prosklený parter, členění a rozměr dle přílohy výpisu proskl.příček a parteru SO 01.ST-27 specifikace dle PD</t>
  </si>
  <si>
    <t>7671001015</t>
  </si>
  <si>
    <t>OA15: Prosklený parter, členění a rozměr dle přílohy výpisu proskl.příček a parteru SO 01.ST-27 specifikace dle PD</t>
  </si>
  <si>
    <t>7671001016</t>
  </si>
  <si>
    <t>OA16:Celoprosklené jednokř. dveře, členění a rozměr dle přílohy výpisu proskl.příček a parteru SO 01 specifikace dle PD</t>
  </si>
  <si>
    <t>7671001017</t>
  </si>
  <si>
    <t>OA17:Prosklený parter, členění a rozměr dle přílohy výpisu proskl.příček a parteru SO 01.ST-27 specifikace dle PD</t>
  </si>
  <si>
    <t>7671001018</t>
  </si>
  <si>
    <t>OA18:Prosklený parter, členění a rozměr dle přílohy výpisu proskl.příček a parteru SO 01.ST-27 specifikace dle PD</t>
  </si>
  <si>
    <t>7671001019</t>
  </si>
  <si>
    <t>OA19:Automatické posuvné dveře, členění a rozměr dle přílohy výpisu proskl.příček a parteru SO 01.ST specifikace dle PD a PBŘ</t>
  </si>
  <si>
    <t>7671001020</t>
  </si>
  <si>
    <t>OA20:Prosklený parter, členění a rozměr dle přílohy výpisu proskl.příček a parteru SO 01.ST-27 specifikace dle PD</t>
  </si>
  <si>
    <t>7671001021</t>
  </si>
  <si>
    <t>OA21:Prosklený parter, členění a rozměr dle přílohy výpisu proskl.příček a parteru SO 01.ST-27 specifikace dle PD</t>
  </si>
  <si>
    <t>7671001026</t>
  </si>
  <si>
    <t>OA26:Prosklený parter, členění a rozměr dle přílohy výpisu proskl.příček a parteru SO 01.ST-27 specifikace dle PD</t>
  </si>
  <si>
    <t>7671001032</t>
  </si>
  <si>
    <t>OA32:Celoprosklená příčka vč.dveří,členění a rozměr dle přílohy výpisu proskl.příček a parteru SO 0 specifikace dle PD</t>
  </si>
  <si>
    <t>767141900RRE</t>
  </si>
  <si>
    <t>Repase původních kovových oken komplet vč.parapetů specifikace dle PD</t>
  </si>
  <si>
    <t>767141901REE</t>
  </si>
  <si>
    <t>RO29:Repase proskl.parteru vč.doplnění obkladu, specifikace dle PD,dodávka a montáž</t>
  </si>
  <si>
    <t>767141902REE</t>
  </si>
  <si>
    <t>RO31:Repase proskl.parteru vč.doplnění obkladu specifikace dle PD,dodávka a montáž</t>
  </si>
  <si>
    <t>767141912REE</t>
  </si>
  <si>
    <t>Repase původních dveří kompletní,povrch nerez specifikace dle PD</t>
  </si>
  <si>
    <t>767165111U00</t>
  </si>
  <si>
    <t>Dod.+mont.  rovné madlo specifikace dle výpisu</t>
  </si>
  <si>
    <t>767200002RRR</t>
  </si>
  <si>
    <t>Zábradlí můstku</t>
  </si>
  <si>
    <t>7672001040</t>
  </si>
  <si>
    <t>O1: Al okna do světlíku vč.rámu specifikace dle PD</t>
  </si>
  <si>
    <t>76766RR</t>
  </si>
  <si>
    <t>Demontáž,repase a zpětná montáž mříží pevných specifikace dle PD</t>
  </si>
  <si>
    <t>76789222R</t>
  </si>
  <si>
    <t>Dod.a montáž požárních rolet vč.příslušenství EI30 specifikace dle výpisu</t>
  </si>
  <si>
    <t>767896120RR</t>
  </si>
  <si>
    <t>Dod.a montáž požárních rolet vč.příslušenství EW30 specifikace dle výpisu</t>
  </si>
  <si>
    <t>767896121RR</t>
  </si>
  <si>
    <t>Dod.a montáž požárních rolet vč.příslušenství EW45 specifikace dle výpisu</t>
  </si>
  <si>
    <t>76799100R</t>
  </si>
  <si>
    <t>Lem klimatizačních jednotek</t>
  </si>
  <si>
    <t>767200002RA0</t>
  </si>
  <si>
    <t>Zábradlí dod.+mont. specifikace dle PD</t>
  </si>
  <si>
    <t>POL2_7</t>
  </si>
  <si>
    <t>132301300000R</t>
  </si>
  <si>
    <t>Tyč ocelová válcovaná jakost 425541 L 30x30x3 mm</t>
  </si>
  <si>
    <t>42972874R</t>
  </si>
  <si>
    <t>Mřížka čtyřhranná  vel. 500x800.30, nerez</t>
  </si>
  <si>
    <t>42972875R</t>
  </si>
  <si>
    <t>Mřížka čtyřhranná  790x200 nerez</t>
  </si>
  <si>
    <t>998767204R00</t>
  </si>
  <si>
    <t>771101210RT1</t>
  </si>
  <si>
    <t>Penetrace podkladu pod dlažby penetrační nátěr</t>
  </si>
  <si>
    <t>771475014R00</t>
  </si>
  <si>
    <t>Obklad soklíků keram.rovných, tmel,výška 10 cm</t>
  </si>
  <si>
    <t>771575111RT6</t>
  </si>
  <si>
    <t>Montáž podlah keram.,hladké, tmel flexibilní lepidlo,silikony</t>
  </si>
  <si>
    <t>59764203RR</t>
  </si>
  <si>
    <t>Dlažba v ceně CZ standard, dodávka dle výběru objednatele Nordic</t>
  </si>
  <si>
    <t>59764204R</t>
  </si>
  <si>
    <t>Mrazuvzdorná dlažba v ceně CZ standard dodávka dle výběru objednatele</t>
  </si>
  <si>
    <t>RTS 12/ I</t>
  </si>
  <si>
    <t>998771104R00</t>
  </si>
  <si>
    <t>Přesun hmot pro podlahy z dlaždic, výšky do 36 m</t>
  </si>
  <si>
    <t>776101121R00</t>
  </si>
  <si>
    <t>Provedení penetrace podkladu</t>
  </si>
  <si>
    <t>776431010R00</t>
  </si>
  <si>
    <t>Montáž podlahových soklíků z koberc. pásů na lištu</t>
  </si>
  <si>
    <t>776572100RT1</t>
  </si>
  <si>
    <t>Lepení povlakových podlah z pásů textilních pouze položení - koberec ve specifikaci</t>
  </si>
  <si>
    <t>69741046.AR</t>
  </si>
  <si>
    <t>Koberec zátěžový ,vč.soklů, v ceně CZ standard dodávka dle výběru objednatele</t>
  </si>
  <si>
    <t>RTS 13/ I</t>
  </si>
  <si>
    <t>998776104R00</t>
  </si>
  <si>
    <t>Přesun hmot pro podlahy povlakové, výšky do 36 m</t>
  </si>
  <si>
    <t>781101210RT1</t>
  </si>
  <si>
    <t>Penetrace podkladu pod obklady penetrační nátěr</t>
  </si>
  <si>
    <t>781415015RT2</t>
  </si>
  <si>
    <t>Montáž obkladů stěn, porovin.,tmel</t>
  </si>
  <si>
    <t>5978136370RBB</t>
  </si>
  <si>
    <t>Obkládačka v ceně CZ standard dodávka dle výběru objednatele</t>
  </si>
  <si>
    <t>998781104R00</t>
  </si>
  <si>
    <t>Přesun hmot pro obklady keramické, výšky do 36 m</t>
  </si>
  <si>
    <t>782131140R00</t>
  </si>
  <si>
    <t>Obklad stěn kamenem tvrdým, rovným tl. 2,5 a 3 cm</t>
  </si>
  <si>
    <t>Kompletní obložení fasády vč.špalet a parapetů, vč. omytí po montáži, impregnace. Pouze montáž, dodávka materiálu oceněna zvlášť.</t>
  </si>
  <si>
    <t>782631323RT1</t>
  </si>
  <si>
    <t>Obklad parapetů kamenem tvrdým tl. 2,5 a 3 cm pouze montáž - obklad ve specifikaci</t>
  </si>
  <si>
    <t>622450003RR</t>
  </si>
  <si>
    <t>Zaměření a dílenská dokumentace obložení ul.fasády</t>
  </si>
  <si>
    <t>622450004RR</t>
  </si>
  <si>
    <t>Doprava materiálu pro obklad fasády</t>
  </si>
  <si>
    <t>7821399RR1</t>
  </si>
  <si>
    <t>Dodávka a montáž kotevního systému (nerez) pro obložení fasády</t>
  </si>
  <si>
    <t>58382183R</t>
  </si>
  <si>
    <t>Deska obkladová leštěná tl. 3 do 0,24 m2 žula</t>
  </si>
  <si>
    <t>5838218R1R</t>
  </si>
  <si>
    <t>Deska obkladová leštěná tl.3mm</t>
  </si>
  <si>
    <t>OPN</t>
  </si>
  <si>
    <t>POL13_0</t>
  </si>
  <si>
    <t>Přesná specifikace materiálu dle TZ.</t>
  </si>
  <si>
    <t>5838219R2R</t>
  </si>
  <si>
    <t>Deska obkladová leštěná - černá žula</t>
  </si>
  <si>
    <t>Přesná specifikace materiálu dle TZ</t>
  </si>
  <si>
    <t>783201821R00</t>
  </si>
  <si>
    <t>Odstranění nátěrů z kovových konstrukcí opálením</t>
  </si>
  <si>
    <t>783225600R00</t>
  </si>
  <si>
    <t>Nátěr syntetický kovových konstrukcí 2x email</t>
  </si>
  <si>
    <t>včetně pomocného lešení.</t>
  </si>
  <si>
    <t>78388126RRR</t>
  </si>
  <si>
    <t>Impregnační nátěr teracové podlahy</t>
  </si>
  <si>
    <t>784402801R00</t>
  </si>
  <si>
    <t>Odstranění malby oškrábáním v místnosti H do 3,8 m</t>
  </si>
  <si>
    <t>784161401R00</t>
  </si>
  <si>
    <t>Penetrace podkladu nátěrem, 1 x</t>
  </si>
  <si>
    <t>784165522R00</t>
  </si>
  <si>
    <t>Malba tekutá , barva, bez penetrace, 2 x</t>
  </si>
  <si>
    <t>790100008</t>
  </si>
  <si>
    <t>S8:Kuchyňská linka specifikace dle PD</t>
  </si>
  <si>
    <t>790100034</t>
  </si>
  <si>
    <t>S34:Kuchyňská linka, specifikace dle PD</t>
  </si>
  <si>
    <t>790100057</t>
  </si>
  <si>
    <t>S57:Kuchyňská linka, specifikace dle PD</t>
  </si>
  <si>
    <t>790100058</t>
  </si>
  <si>
    <t>S58:Kuchyňská linka, specifikace dle PD</t>
  </si>
  <si>
    <t>790100062</t>
  </si>
  <si>
    <t>S62:Kuchyňská linka, specifikace dle PD</t>
  </si>
  <si>
    <t>833M10002</t>
  </si>
  <si>
    <t>Výtah BOV 320 kg 9/9 stanic  výroba,dodávka,montáž</t>
  </si>
  <si>
    <t>833M10003</t>
  </si>
  <si>
    <t>Výtah BOV 320 kg 10/10 stanic  výroba,dodávka,montáž</t>
  </si>
  <si>
    <t>833M10004</t>
  </si>
  <si>
    <t>Výtah MB 250 kg 2/2 stanic výroba,dodávka,montáž</t>
  </si>
  <si>
    <t>833M10005</t>
  </si>
  <si>
    <t>Výtah 4 stanice výroba,dodávka,montáž</t>
  </si>
  <si>
    <t>833M10006</t>
  </si>
  <si>
    <t>Lešení pro montáž výtahů</t>
  </si>
  <si>
    <t>ks</t>
  </si>
  <si>
    <t>Včetně:</t>
  </si>
  <si>
    <t>Pol__0001</t>
  </si>
  <si>
    <t>Ústředna LDP, kompletní</t>
  </si>
  <si>
    <t>Pol__0002</t>
  </si>
  <si>
    <t>Akumulátor 12V/12Ah</t>
  </si>
  <si>
    <t>Pol__0003</t>
  </si>
  <si>
    <t>Modul I/O 1 vstup, 1 výstup</t>
  </si>
  <si>
    <t>Pol__0004</t>
  </si>
  <si>
    <t>Modul I/O 4 vstupy, 2 výstupy</t>
  </si>
  <si>
    <t>Pol__0005</t>
  </si>
  <si>
    <t>Modul I/O 4 výstupy</t>
  </si>
  <si>
    <t>Pol__0006</t>
  </si>
  <si>
    <t>Hlásič multisenzorový</t>
  </si>
  <si>
    <t>Pol__0007</t>
  </si>
  <si>
    <t>Tlačítkový hlásič</t>
  </si>
  <si>
    <t>Pol__0008</t>
  </si>
  <si>
    <t>Siréna, EN54-3</t>
  </si>
  <si>
    <t>Pol__0009</t>
  </si>
  <si>
    <t>Zkušební plyn</t>
  </si>
  <si>
    <t>Pol__0010</t>
  </si>
  <si>
    <t>Zařízení dálkového přenosu, GSM brána příp.dodávka PCO</t>
  </si>
  <si>
    <t>Pol__0011</t>
  </si>
  <si>
    <t>Zdroj 12V/3A příp.dodávka PCO</t>
  </si>
  <si>
    <t>Pol__0012</t>
  </si>
  <si>
    <t>Aku 12V/7Ah příp.dodávka PCO</t>
  </si>
  <si>
    <t>Pol__0013</t>
  </si>
  <si>
    <t>Kabel pro hlásiče, 1x2x0,8</t>
  </si>
  <si>
    <t>Pol__0014</t>
  </si>
  <si>
    <t>Kabel pro PBZ, 2x2x0,8, B2ca,s1,d1</t>
  </si>
  <si>
    <t>Pol__0015</t>
  </si>
  <si>
    <t>Kabel pro sirény, 2x1,5, B2ca,s1,d1</t>
  </si>
  <si>
    <t>Pol__0016</t>
  </si>
  <si>
    <t>Trubky ohebné 20</t>
  </si>
  <si>
    <t>Pol__0017</t>
  </si>
  <si>
    <t>Trubky pevné 20, včetně příchytek</t>
  </si>
  <si>
    <t>Pol__0018</t>
  </si>
  <si>
    <t>Příchytky na kabely, ohniodolné</t>
  </si>
  <si>
    <t>Pol__0019</t>
  </si>
  <si>
    <t>Podružný materiál</t>
  </si>
  <si>
    <t>Materiál nutný pro montáž navrženého systému.</t>
  </si>
  <si>
    <t>Pol__0020</t>
  </si>
  <si>
    <t>Výchozí revize, vypracování revizní zprávy</t>
  </si>
  <si>
    <t>Pol__0021</t>
  </si>
  <si>
    <t>Měření a koordinace na stavbě</t>
  </si>
  <si>
    <t>Pol__0022</t>
  </si>
  <si>
    <t>Protipožární utěsnění</t>
  </si>
  <si>
    <t>Utěsnění prostupů sítí požárně-dělícími konstrukcemi dle PD.</t>
  </si>
  <si>
    <t>Pol__0023</t>
  </si>
  <si>
    <t>Výrobní dokumentace</t>
  </si>
  <si>
    <t>005241010R</t>
  </si>
  <si>
    <t>Dokumentace skutečného provedení</t>
  </si>
  <si>
    <t>Pol__0025</t>
  </si>
  <si>
    <t>Doprava a přesun materiálu</t>
  </si>
  <si>
    <t>Mimostaveništní a vnitrostaveništní doprava materiálu.</t>
  </si>
  <si>
    <t>Pol__0026</t>
  </si>
  <si>
    <t>Prostupy</t>
  </si>
  <si>
    <t>Vrtání prostupů pro sítě LDP.</t>
  </si>
  <si>
    <t>Pol__0027</t>
  </si>
  <si>
    <t>Oživení a nastavení</t>
  </si>
  <si>
    <t>Pol__0028</t>
  </si>
  <si>
    <t>Koordinační funkční zkouška</t>
  </si>
  <si>
    <t>Pol__0029</t>
  </si>
  <si>
    <t>Pronájem lešení</t>
  </si>
  <si>
    <t>Mobilní lešení pro montáž sítí LDP.</t>
  </si>
  <si>
    <t>Pol__0030</t>
  </si>
  <si>
    <t>Zaškolení</t>
  </si>
  <si>
    <t>Ústředna až 520 zón a 32 grup v krytu bez klávesnice s komunikátorem a zdrojem</t>
  </si>
  <si>
    <t>Akumulátor 17Ah</t>
  </si>
  <si>
    <t>371202510R</t>
  </si>
  <si>
    <t>GSM komunikátor</t>
  </si>
  <si>
    <t>IP komunikátor</t>
  </si>
  <si>
    <t>Ovládací klávesnice PZTS systému</t>
  </si>
  <si>
    <t>Rozšiřující modul (koncentrátor)</t>
  </si>
  <si>
    <t>Kryt plechový pro moduly s ochranným kontaktem</t>
  </si>
  <si>
    <t>Zálohový napájecí zdroj vč. krytu</t>
  </si>
  <si>
    <t>Siréna s majákem</t>
  </si>
  <si>
    <t>Magnetický kontakt vč. případného příslušenství</t>
  </si>
  <si>
    <t>Detektor tříštění skla</t>
  </si>
  <si>
    <t>Detektor pohybu PIR</t>
  </si>
  <si>
    <t>Tísňové tlačítko</t>
  </si>
  <si>
    <t>Kabel FI-H06</t>
  </si>
  <si>
    <t>Kabel FTP cat.5e LSOH</t>
  </si>
  <si>
    <t>Kabel J-H(St)H 2x2x0,8</t>
  </si>
  <si>
    <t>Trubka DN 25 ohebná LSOH</t>
  </si>
  <si>
    <t>Trubka DN 25 pevná vč. spojek a příchytek</t>
  </si>
  <si>
    <t>Trubka DN 40 ohebná LSOH</t>
  </si>
  <si>
    <t>Trubka DN 40 pevná vč. spojek a příchytek</t>
  </si>
  <si>
    <t>Instalační PVC lišta 40x20</t>
  </si>
  <si>
    <t>Žlab kovový 200/50 vč. spojovacího a kotvícího materiálu</t>
  </si>
  <si>
    <t>Ostatní instalační a úložný materiál</t>
  </si>
  <si>
    <t>Materiál nutný pro instalaci a kotvení všech prvků systému.</t>
  </si>
  <si>
    <t>Pol__0024</t>
  </si>
  <si>
    <t>SW (Platforma)</t>
  </si>
  <si>
    <t>Aplikační server - IntelPentium G4400 2 jádra HD2x1TB</t>
  </si>
  <si>
    <t>SW VoIP licence, 1 uživatel</t>
  </si>
  <si>
    <t>Hlavní jednotka s kamerou</t>
  </si>
  <si>
    <t>Dotykový display module</t>
  </si>
  <si>
    <t>Modul 5 tlačítek</t>
  </si>
  <si>
    <t>13.56MHz čtečka zabezpeč. karet, NFC, čte UID + PACS ID</t>
  </si>
  <si>
    <t>Pol__0031</t>
  </si>
  <si>
    <t>Rám pro instalaci do zdi, 2 moduly</t>
  </si>
  <si>
    <t>Pol__0032</t>
  </si>
  <si>
    <t>Krabice pro instalaci do zdi, 2 moduly</t>
  </si>
  <si>
    <t>Pol__0033</t>
  </si>
  <si>
    <t>Access Commander - licence pro 5 zařízení</t>
  </si>
  <si>
    <t>Pol__0034</t>
  </si>
  <si>
    <t>Access Commander - licence pro 25 uživatelů (docházka)</t>
  </si>
  <si>
    <t>Pol__0035</t>
  </si>
  <si>
    <t>Záslepka jednoho tlačítka</t>
  </si>
  <si>
    <t>Pol__0036</t>
  </si>
  <si>
    <t>Předplatné Mobile Video na 365 dnů</t>
  </si>
  <si>
    <t>Pol__0037</t>
  </si>
  <si>
    <t>VoIP videotelefon</t>
  </si>
  <si>
    <t>Pol__0038</t>
  </si>
  <si>
    <t>StarPoint IP T19 E2 PoE</t>
  </si>
  <si>
    <t>Pol__0039</t>
  </si>
  <si>
    <t>IP relé čtyři výstupy – externí, PoE</t>
  </si>
  <si>
    <t>Pol__0040</t>
  </si>
  <si>
    <t>IP interkom RFID Čipová karta  Mifare 13.56MHz</t>
  </si>
  <si>
    <t>Pol__0041</t>
  </si>
  <si>
    <t>Zapojení a nastavení systému</t>
  </si>
  <si>
    <t>Pol__0042</t>
  </si>
  <si>
    <t>Pol__0043</t>
  </si>
  <si>
    <t>Pol__0044</t>
  </si>
  <si>
    <t>Pol__0045</t>
  </si>
  <si>
    <t>Modul - 5 tlačítek</t>
  </si>
  <si>
    <t>Pol__0046</t>
  </si>
  <si>
    <t>Pol__0047</t>
  </si>
  <si>
    <t>Pol__0048</t>
  </si>
  <si>
    <t>Pol__0049</t>
  </si>
  <si>
    <t>Licence pro 5 zařízení</t>
  </si>
  <si>
    <t>Pol__0050</t>
  </si>
  <si>
    <t>Licence pro 25 uživatelů (docházka)</t>
  </si>
  <si>
    <t>Pol__0051</t>
  </si>
  <si>
    <t>Indoor audio telefon handsfree, bílý</t>
  </si>
  <si>
    <t>Pol__0052</t>
  </si>
  <si>
    <t>Pol__0053</t>
  </si>
  <si>
    <t>Indoor video telefon handsfree, bílý</t>
  </si>
  <si>
    <t>Pol__0054</t>
  </si>
  <si>
    <t>Pol__0055</t>
  </si>
  <si>
    <t>Pol__0056</t>
  </si>
  <si>
    <t>Zvonkové tlačítko</t>
  </si>
  <si>
    <t>Pol__0057</t>
  </si>
  <si>
    <t>Pol__0058</t>
  </si>
  <si>
    <t>Pol__0059</t>
  </si>
  <si>
    <t>Stojanový RACK 42U, 800x1000</t>
  </si>
  <si>
    <t>Pol__0060</t>
  </si>
  <si>
    <t>Ventilační jednotka - 4 ventilátory</t>
  </si>
  <si>
    <t>Pol__0061</t>
  </si>
  <si>
    <t>Napajeci panel, 3 m, 5 pozic, s přepěťovou ochranou včetně vany</t>
  </si>
  <si>
    <t>Pol__0062</t>
  </si>
  <si>
    <t>UPS 2200VA</t>
  </si>
  <si>
    <t>Pol__0063</t>
  </si>
  <si>
    <t>Police 19" 1U 550mm, úchyt na přední i zadní lišty</t>
  </si>
  <si>
    <t>Pol__0064</t>
  </si>
  <si>
    <t>Switch 24x 10/100 Mbps/1 Gbit + 2 porty combo - SFP, 1Gbps, Vlan, Poe 24 portů</t>
  </si>
  <si>
    <t>Pol__0065</t>
  </si>
  <si>
    <t>Optická vana, 24x LC duplex, vč. Pigtailů, kazety, čela apod., kompletní pro 12 svárů</t>
  </si>
  <si>
    <t>Pol__0066</t>
  </si>
  <si>
    <t>Vyvazovací panel 19" 1U BK ocelový</t>
  </si>
  <si>
    <t>Pol__0067</t>
  </si>
  <si>
    <t>Patch panel 24 x RJ45 CAT6 UTP s vyvazovací lištou černý 1U</t>
  </si>
  <si>
    <t>Pol__0068</t>
  </si>
  <si>
    <t>Zásuvka jednoportová, cat.6 UTP, pod omítku, vč. Krabice KU68</t>
  </si>
  <si>
    <t>Pol__0069</t>
  </si>
  <si>
    <t>Zásuvka dvouportová, cat.6 UTP, pod omítku, vč. Krabice KU68</t>
  </si>
  <si>
    <t>Pol__0070</t>
  </si>
  <si>
    <t>Zásuvka dvouportová, cat.6 UTP, modul 45x45</t>
  </si>
  <si>
    <t>Pol__0071</t>
  </si>
  <si>
    <t>Podlahová krabice 24 modulů</t>
  </si>
  <si>
    <t>Pol__0072</t>
  </si>
  <si>
    <t>Patch kabel CAT6 UTP PVC 0,5m šedý snag-proof</t>
  </si>
  <si>
    <t>Pol__0073</t>
  </si>
  <si>
    <t>Patch kabel CAT6 UTP PVC 1m šedý snag-proof</t>
  </si>
  <si>
    <t>Pol__0074</t>
  </si>
  <si>
    <t>Patch kabel CAT6 UTP PVC 2m šedý snag-proof</t>
  </si>
  <si>
    <t>Pol__0075</t>
  </si>
  <si>
    <t>Kabel optický, SM, 9/125um, 12vl.</t>
  </si>
  <si>
    <t>Pol__0076</t>
  </si>
  <si>
    <t>Kabel UTP cat.6, LSOH</t>
  </si>
  <si>
    <t>Pol__0077</t>
  </si>
  <si>
    <t>Trubka HDPE 40mm</t>
  </si>
  <si>
    <t>Pol__0078</t>
  </si>
  <si>
    <t>Trubka 25mm ohebná</t>
  </si>
  <si>
    <t>Pol__0079</t>
  </si>
  <si>
    <t>Trasa SLP, žlab, příchytky apod.</t>
  </si>
  <si>
    <t>Pol__0080</t>
  </si>
  <si>
    <t>Stoupací žebřík 300mm</t>
  </si>
  <si>
    <t>Pol__0081</t>
  </si>
  <si>
    <t>Připojení optiky na stávající trasu, vyhledání, konektorování, měření apod.</t>
  </si>
  <si>
    <t>Pol__0082</t>
  </si>
  <si>
    <t>Ostatní instalační materiál</t>
  </si>
  <si>
    <t>Pol__0083</t>
  </si>
  <si>
    <t>Stojanový RACK 42U</t>
  </si>
  <si>
    <t>Pol__0084</t>
  </si>
  <si>
    <t>Pol__0085</t>
  </si>
  <si>
    <t>Pol__0086</t>
  </si>
  <si>
    <t>Pol__0087</t>
  </si>
  <si>
    <t>Pol__0088</t>
  </si>
  <si>
    <t>Pol__0089</t>
  </si>
  <si>
    <t>Pol__0090</t>
  </si>
  <si>
    <t>Pol__0091</t>
  </si>
  <si>
    <t>Patch panel Solarix 24 x RJ45 CAT6 UTP s vyvazovací lištou černý 1U</t>
  </si>
  <si>
    <t>Pol__0092</t>
  </si>
  <si>
    <t>Zásuvka jednoportová, cat.6 UTP</t>
  </si>
  <si>
    <t>Pol__0093</t>
  </si>
  <si>
    <t>Zásuvka dvouportová, cat.6 UTP</t>
  </si>
  <si>
    <t>Pol__0094</t>
  </si>
  <si>
    <t>Pol__0095</t>
  </si>
  <si>
    <t>Pol__0096</t>
  </si>
  <si>
    <t>Pol__0097</t>
  </si>
  <si>
    <t>Pol__0098</t>
  </si>
  <si>
    <t>Pol__0099</t>
  </si>
  <si>
    <t>Pol__0100</t>
  </si>
  <si>
    <t>Pol__0101</t>
  </si>
  <si>
    <t>Pol__0102</t>
  </si>
  <si>
    <t>Pol__0103</t>
  </si>
  <si>
    <t>Pol__0104</t>
  </si>
  <si>
    <t>Pol__0105</t>
  </si>
  <si>
    <t>Pol__0106</t>
  </si>
  <si>
    <t>Drážkování</t>
  </si>
  <si>
    <t>Pol__0107</t>
  </si>
  <si>
    <t>Funkční zkouška EZS</t>
  </si>
  <si>
    <t>Pol__0108</t>
  </si>
  <si>
    <t>Oživení, naprogramování, odzkoušení</t>
  </si>
  <si>
    <t>Pol__0109</t>
  </si>
  <si>
    <t>Pol__0110</t>
  </si>
  <si>
    <t>Pol__0111</t>
  </si>
  <si>
    <t>005231030R</t>
  </si>
  <si>
    <t>Zkušební provoz</t>
  </si>
  <si>
    <t>Pol__0113</t>
  </si>
  <si>
    <t>Ekologická likvidace materiálu</t>
  </si>
  <si>
    <t>Pol__0114</t>
  </si>
  <si>
    <t>Drobný instalační materiál, cestovné</t>
  </si>
  <si>
    <t>747704OA0</t>
  </si>
  <si>
    <t>Zaškolení obsluhy</t>
  </si>
  <si>
    <t>Pol__0116</t>
  </si>
  <si>
    <t>Plošiny, mechanismy, lešení</t>
  </si>
  <si>
    <t>Pol__0117</t>
  </si>
  <si>
    <t>Protipožární ucpávky prostupů</t>
  </si>
  <si>
    <t>Pol__0118</t>
  </si>
  <si>
    <t>Dokumentace skutečného provedení stavby</t>
  </si>
  <si>
    <t>713-01</t>
  </si>
  <si>
    <t>Potrubní pouzdra z pěnového polyetylenu s uzavřenou buněčnou strukturou vnitř.prům 15, tl. 9mm (lepené)</t>
  </si>
  <si>
    <t>bm</t>
  </si>
  <si>
    <t>POL3_0</t>
  </si>
  <si>
    <t>termoizolační trubice z pěnového polyetylenu s uzavřenou</t>
  </si>
  <si>
    <t>buněčnou strukturou, laminované zesílenou hliníkovou fólií,</t>
  </si>
  <si>
    <t>?=0,046 W/mK, µ=40015</t>
  </si>
  <si>
    <t>713-02</t>
  </si>
  <si>
    <t>Potrubní pouzdra z pěnového polyetylenu s uzavřenou buněčnou strukturou vnitř.prům 18, tl. 9mm (lepené)</t>
  </si>
  <si>
    <t>713-03</t>
  </si>
  <si>
    <t>Potrubní pouzdra z pěnového polyetylenu s uzavřenou buněčnou strukturou vnitř.prům 22, tl. 9mm (lepené)</t>
  </si>
  <si>
    <t>713-04</t>
  </si>
  <si>
    <t>Potrubní pouzdra z pěnového polyetylenu s uzavřenou buněčnou strukturou vnitř.prům 28, tl. 9mm Potru (lepené)</t>
  </si>
  <si>
    <t>713-05</t>
  </si>
  <si>
    <t>Potrubní pouzdra s Al-polepem prům.až 15, tl.25 včetně izolace tvarovek. Kašírované potrubní izolační pouzdro z kamenné vlny (minerální plsti) pojené organickou pryskyřicí</t>
  </si>
  <si>
    <t>potrubní izolační pouzdro s povrchovou úpravou z hliníkové fólie,</t>
  </si>
  <si>
    <t>z kamenné vlny pojené organickým pojivem, reakce na oheň dle ČSN EN 13501-1 A2L-s1, d0</t>
  </si>
  <si>
    <t>713-06</t>
  </si>
  <si>
    <t>Potrubní pouzdra s Al-polepem prům.až 18, tl.25 včetně izolace tvarovek. Kašírované potrubní izolační pouzdro z kamenné vlny (minerální plsti) pojené organickou pryskyřicí</t>
  </si>
  <si>
    <t>713-07</t>
  </si>
  <si>
    <t>Potrubní pouzdra s Al-polepem prům.až 22, tl.25 včetně izolace tvarovek. Kašírované potrubní izolační pouzdro z kamenné vlny (minerální plsti) pojené organickou pryskyřicí</t>
  </si>
  <si>
    <t>713-08</t>
  </si>
  <si>
    <t>Potrubní pouzdra s Al-polepem prům.až 28, tl.25 včetně izolace tvarovek. Kašírované potrubní izolační pouzdro z kamenné vlny (minerální plsti) pojené organickou pryskyřicí</t>
  </si>
  <si>
    <t>713-09</t>
  </si>
  <si>
    <t>Potrubní pouzdra s Al-polepem prům.až 35, tl.50 včetně izolace tvarovek. Kašírované potrubní izolační pouzdro z kamenné vlny (minerální plsti) pojené organickou pryskyřicí</t>
  </si>
  <si>
    <t>713-10</t>
  </si>
  <si>
    <t>Potrubní pouzdra s Al-polepem prům.až 48, tl.50 včetně izolace tvarovek. Kašírované potrubní izolační pouzdro z kamenné vlny (minerální plsti) pojené organickou pryskyřicí</t>
  </si>
  <si>
    <t>713-11</t>
  </si>
  <si>
    <t>Potrubní pouzdra s Al-polepem prům.až 60, tl.50 včetně izolace tvarovek. Kašírované potrubní izolační pouzdro z kamenné vlny (minerální plsti) pojené organickou pryskyřicí</t>
  </si>
  <si>
    <t>713-12</t>
  </si>
  <si>
    <t>Potrubní pouzdra s Al-polepem prům.až76, tl.50 včetně izolace tvarovek. Kašírované potrubní izolační pouzdro z kamenné vlny (minerální plsti) pojené organickou pryskyřicí</t>
  </si>
  <si>
    <t>713-13</t>
  </si>
  <si>
    <t>Potrubní pouzdra s Al-polepem prům.až89, tl.50 včetně izolace tvarovek. Kašírované potrubní izolační pouzdro z kamenné vlny (minerální plsti) pojené organickou pryskyřicí</t>
  </si>
  <si>
    <t>713-14</t>
  </si>
  <si>
    <t>Potrubní pouzdra s Al-polepem prům.až114, tl.80 včetně izolace tvarovek. Kašírované potrubní izolační pouzdro z kamenné vlny (minerální plsti) pojené organickou pryskyřicí</t>
  </si>
  <si>
    <t>713-15</t>
  </si>
  <si>
    <t>Potrubní pouzdra s požární odolností dle PBŘ prům.až 18, tl.25 včetně izolace tvarovek.</t>
  </si>
  <si>
    <t>713-16</t>
  </si>
  <si>
    <t>Potrubní pouzdra s požární odolností dle PBŘ prům.až 35, tl.50 včetně izolace tvarovek.</t>
  </si>
  <si>
    <t>713-17</t>
  </si>
  <si>
    <t>Lepidlo s citlivostí na tlak</t>
  </si>
  <si>
    <t>713-18</t>
  </si>
  <si>
    <t>Čistič pro lepidlo</t>
  </si>
  <si>
    <t>713-20</t>
  </si>
  <si>
    <t>Kompletní montáž izolace tepelné včetně lepení</t>
  </si>
  <si>
    <t>998713201R00</t>
  </si>
  <si>
    <t>Přesun hmot pro izolace tepelné, výšky do 6 m</t>
  </si>
  <si>
    <t>732-01</t>
  </si>
  <si>
    <t>Rozdělovač DN150, výstupy 1xDN80, 1xDN65, 1xDN40</t>
  </si>
  <si>
    <t>732-02</t>
  </si>
  <si>
    <t>Sběrač DN150, výstupy 1xDN80, 1xDN65, 1xDN40</t>
  </si>
  <si>
    <t>732-03</t>
  </si>
  <si>
    <t>Kompletní montáž strojovny včetně lepení</t>
  </si>
  <si>
    <t>Kompletní montáž rozdělovače a sběrače dle PD</t>
  </si>
  <si>
    <t>998732201R00</t>
  </si>
  <si>
    <t>Přesun hmot pro strojovny, výšky do 6 m</t>
  </si>
  <si>
    <t>733-01</t>
  </si>
  <si>
    <t>Systémová trubka 5-vrstvá DN12 v kotoučích - ze silnostěnné PE základní trubky pro vedení vody s hliníkovou vrstvou a vnější polyetylenovou ochrannou vrstvou. Hliníková vrstva je natupo svařena</t>
  </si>
  <si>
    <t>laserem a tvoří jednolitou vrstvu a plní funkci tvarového stabilizátoru a kyslíkové bariéry. Spojení jednotlivých vrstev zajišťuje vrstva kvalitního polymeru. Potrubí je včetně lisovaných tvarovek.</t>
  </si>
  <si>
    <t>733-02</t>
  </si>
  <si>
    <t>Systémová trubka 5-vrstvá DN15 v tyčích - ze silnostěnné PE základní trubky pro vedení vody s hliníkovou vrstvou a vnější polyetylenovou ochrannou vrstvou. Hliníková vrstva je natupo svařena</t>
  </si>
  <si>
    <t>733-03</t>
  </si>
  <si>
    <t>Systémová trubka 5-vrstvá DN20 v tyčích - ze silnostěnné PE základní trubky pro vedení vody s hliníkovou vrstvou a vnější polyetylenovou ochrannou vrstvou. Hliníková vrstva je natupo svařena</t>
  </si>
  <si>
    <t>733-04</t>
  </si>
  <si>
    <t>Systémová trubka 5-vrstvá DN25 v tyčích - ze silnostěnné PE základní trubky pro vedení vody s Potrub hliníkovou vrstvou a vnější polyetylenovou ochrannou vrstvou. Hliníková vrstva je natupo svařena</t>
  </si>
  <si>
    <t>733-05</t>
  </si>
  <si>
    <t>Cu potrubí  s lisovanými/pájenými tvarovkami DN12  - 15x1, včetně lisovaných případně pájených tvarovek. V nabídce zohlednit nejmenší dělitelnost dodávky potrubí. Součástí dodávky je uchycení po</t>
  </si>
  <si>
    <t>1,0m a přechodové kusy pro přerušení elektrochemického článku.</t>
  </si>
  <si>
    <t>733-06</t>
  </si>
  <si>
    <t>Cu potrubí  s lisovanými/pájenými tvarovkami DN15  - 18x1, včetně lisovaných případně pájených tvarovek. V nabídce zohlednit nejmenší dělitelnost dodávky potrubí. Součástí dodávky je uchycení po</t>
  </si>
  <si>
    <t>733-07</t>
  </si>
  <si>
    <t>Cu potrubí  s lisovanými/pájenými tvarovkami DN20  - 22x1, včetně lisovaných případně pájených tvarovek. V nabídce zohlednit nejmenší dělitelnost dodávky potrubí. Součástí dodávky je uchycení po</t>
  </si>
  <si>
    <t>733-08</t>
  </si>
  <si>
    <t>Cu potrubí  s lisovanými/pájenými tvarovkami DN25  - 28x1,5, včetně lisovaných případně pájených tvarovek. V nabídce zohlednit nejmenší dělitelnost dodávky potrubí. Součástí dodávky je uchycení po</t>
  </si>
  <si>
    <t>733-09</t>
  </si>
  <si>
    <t>Cu potrubí  s lisovanými/pájenými tvarovkami DN32  - 35x1,5, včetně lisovaných případně pájených tvarovek. V nabídce zohlednit nejmenší dělitelnost dodávky potrubí. Součástí dodávky je uchycení po</t>
  </si>
  <si>
    <t>733-10</t>
  </si>
  <si>
    <t>Potrubí hladké bezešvé nízkotlaké D 44,5 (DN 40) včetně tvarovek a přechodů</t>
  </si>
  <si>
    <t>733-11</t>
  </si>
  <si>
    <t>Potrubí hladké bezešvé nízkotlaké D 57 (DN 50) včetně tvarovek a přechodů</t>
  </si>
  <si>
    <t>733-12</t>
  </si>
  <si>
    <t>Potrubí hladké bezešvé nízkotlaké D 76 (DN 65) včetně tvarovek a přechodů</t>
  </si>
  <si>
    <t>733-13</t>
  </si>
  <si>
    <t>Potrubí hladké bezešvé nízkotlaké D 80 (DN 89) včetně tvarovek a přechodů</t>
  </si>
  <si>
    <t>733-14</t>
  </si>
  <si>
    <t>Potrubí hladké bezešvé nízkotlaké D 100 (DN 109) včetně tvarovek a přechodů</t>
  </si>
  <si>
    <t>733-15</t>
  </si>
  <si>
    <t>Tlaková zkouška potrubí do DN 50 (včetně)</t>
  </si>
  <si>
    <t>733-16</t>
  </si>
  <si>
    <t>Tlaková zkouška potrubí do DN 100 (včetně)</t>
  </si>
  <si>
    <t>733-17</t>
  </si>
  <si>
    <t>Požární ucpávka prostupu potrubí do DN32, ucpávka z minerální plsti stup. hoř. A a elastický protipožární tmel; pož.odolnost dle projektu PBŘ</t>
  </si>
  <si>
    <t>733-18</t>
  </si>
  <si>
    <t>Požární ucpávka prostupu potrubí do DN65, ucpávka z minerální plsti stup. hoř. A a elastický protipožární tmel; pož.odolnost dle projektu PBŘ</t>
  </si>
  <si>
    <t>733-19</t>
  </si>
  <si>
    <t>Požární ucpávka prostupu potrubí do DN125, ucpávka z minerální plsti stup. hoř. A a elastický protipožární tmel; pož.odolnost dle projektu PBŘ</t>
  </si>
  <si>
    <t>733-20</t>
  </si>
  <si>
    <t>Ochranná trubka l=0,7m, pro potrubí do DN 32 vč.zapravení</t>
  </si>
  <si>
    <t>733-21</t>
  </si>
  <si>
    <t>Ochranná trubka l=0,7m, pro potrubí do DN65 vč.zapravení</t>
  </si>
  <si>
    <t>733-22</t>
  </si>
  <si>
    <t>Ochranná trubka l=0,7m, pro potrubí do DN125 vč.zapravení</t>
  </si>
  <si>
    <t>733-23</t>
  </si>
  <si>
    <t>Vrty pro potrubí do DN 32, l=do 500 mm</t>
  </si>
  <si>
    <t>733-24</t>
  </si>
  <si>
    <t>Vrty pro potrubí do DN 65, l=do 500 mm</t>
  </si>
  <si>
    <t>733-25</t>
  </si>
  <si>
    <t>Vrty pro potrubí do DN 125, l=do 500 mm</t>
  </si>
  <si>
    <t>733-26</t>
  </si>
  <si>
    <t>Drážky nebo vedení potrubí v drážce zdiva do 220x100 bez koncového zapravení</t>
  </si>
  <si>
    <t>733-27</t>
  </si>
  <si>
    <t>Hzs - zednické výpomoci</t>
  </si>
  <si>
    <t>hod</t>
  </si>
  <si>
    <t>733-28</t>
  </si>
  <si>
    <t>Kompletní montáž rozvodů potrubí</t>
  </si>
  <si>
    <t>733-29</t>
  </si>
  <si>
    <t>Přesun hmot pro rozvody potrubí, výšky do 20m</t>
  </si>
  <si>
    <t>734-01</t>
  </si>
  <si>
    <t>Kohout kulový, -vnitř.z. do DN 15 PN 16 včetně vsuvek</t>
  </si>
  <si>
    <t>734-02</t>
  </si>
  <si>
    <t>Kohout kulový, -vnitř.z. do DN 20 PN 16 včetně vsuvek</t>
  </si>
  <si>
    <t>734-03</t>
  </si>
  <si>
    <t>Kohout kulový, -vnitř.z. do DN 25 PN 16 včetně vsuvek</t>
  </si>
  <si>
    <t>734-04</t>
  </si>
  <si>
    <t>Kohouty plnicí a vypouštěcí do DN 15, PN 16</t>
  </si>
  <si>
    <t>734-05</t>
  </si>
  <si>
    <t>Automatické odvzdušňovací ventil včetně zpětné klapky do DN15 vč.kohoutu kul.do DN15</t>
  </si>
  <si>
    <t>734-06</t>
  </si>
  <si>
    <t>Vyvažovací ventil DN 15 , včetně měření tlaku a průtoku včetně izolační skořepiny, tlaková ztráta 3kPa při daném průtoku, včetně protišroubení</t>
  </si>
  <si>
    <t>734-07</t>
  </si>
  <si>
    <t>Vyvažovací ventil DN 20 , včetně měření tlaku a průtoku včetně izolační skořepiny, tlaková ztráta No 3kPa při daném průtoku, včetně protišroubení</t>
  </si>
  <si>
    <t>734-08</t>
  </si>
  <si>
    <t>Mezipřírubová uzavírací klapka - DN40, vč. 2ks protipřírub</t>
  </si>
  <si>
    <t>734-09</t>
  </si>
  <si>
    <t>Mezipřírubová uzavírací klapka - DN65, vč. 2ks protipřírub</t>
  </si>
  <si>
    <t>734-10</t>
  </si>
  <si>
    <t>Mezipřírubová uzavírací klapka - DN80, vč. 2ks protipřírub</t>
  </si>
  <si>
    <t>734-11</t>
  </si>
  <si>
    <t>Mezipřírubová zpětná klapka - DN65, vč. 2ks protipřírub</t>
  </si>
  <si>
    <t>734-12</t>
  </si>
  <si>
    <t>Mezipřírubová zpětná klapka - DN80, vč. 2ks protipřírub</t>
  </si>
  <si>
    <t>734-13</t>
  </si>
  <si>
    <t>Teploměr axiální - zadní napojení 1/2" - D63/L50-100mm - 120°C</t>
  </si>
  <si>
    <t>734-14</t>
  </si>
  <si>
    <t>Tlakoměr + smyčka + kohout DN 10 3ks + potrubní propojení DN 10 - 2bm Měřící a uzavírací uzel - masn</t>
  </si>
  <si>
    <t>734-15</t>
  </si>
  <si>
    <t>Redukce varná do DN25/20</t>
  </si>
  <si>
    <t>734-16</t>
  </si>
  <si>
    <t>Redukce varná do DN25/15</t>
  </si>
  <si>
    <t>734-17</t>
  </si>
  <si>
    <t>734-18</t>
  </si>
  <si>
    <t>Vyvažovací ventil DN 20 , včetně měření tlaku a průtoku včetně izolační skořepiny, tlaková ztráta 3kPa při daném průtoku, včetně protišroubení</t>
  </si>
  <si>
    <t>734-19</t>
  </si>
  <si>
    <t>734-20</t>
  </si>
  <si>
    <t>Měřič tepla DN15, qp=1,5m3/h, PN25, závitové připojení, vzdálené odečty, M-bus modul G4 včetně jímek pro měření</t>
  </si>
  <si>
    <t>734-21</t>
  </si>
  <si>
    <t>734-22</t>
  </si>
  <si>
    <t>Tlakoměr + smyčka + kohout DN 10 3ks + potrubní propojení DN 10 - 2bm</t>
  </si>
  <si>
    <t>734-23</t>
  </si>
  <si>
    <t>Návarky pro teploměry a tlakoměry Měřící a uzavírací uzel - 1.08</t>
  </si>
  <si>
    <t>734-24</t>
  </si>
  <si>
    <t>734-25</t>
  </si>
  <si>
    <t>734-26</t>
  </si>
  <si>
    <t>734-27</t>
  </si>
  <si>
    <t>Měřič tepla DN15, qp=0,6m3/h, PN25, závitové připojení, vzdálené odečty, M-bus modul G4 včetně jímek pro měření</t>
  </si>
  <si>
    <t>734-28</t>
  </si>
  <si>
    <t>734-29</t>
  </si>
  <si>
    <t>734-30</t>
  </si>
  <si>
    <t>Návarky pro teploměry a tlakoměry Měřící a uzavírací uzel - 1.10</t>
  </si>
  <si>
    <t>734-31</t>
  </si>
  <si>
    <t>Redukce varná do DN32/25</t>
  </si>
  <si>
    <t>734-32</t>
  </si>
  <si>
    <t>Redukce varná do DN32/15</t>
  </si>
  <si>
    <t>734-33</t>
  </si>
  <si>
    <t>Kohout kulový, -vnitř.z. do DN 32 PN 16 včetně vsuvek</t>
  </si>
  <si>
    <t>734-34</t>
  </si>
  <si>
    <t>Vyvažovací ventil DN 25 , včetně měření tlaku a průtoku včetně izolační skořepiny, tlaková ztráta 3kPa při daném průtoku, včetně protišroubení</t>
  </si>
  <si>
    <t>734-35</t>
  </si>
  <si>
    <t>734-36</t>
  </si>
  <si>
    <t>734-37</t>
  </si>
  <si>
    <t>734-38</t>
  </si>
  <si>
    <t>734-39</t>
  </si>
  <si>
    <t>Návarky pro teploměry a tlakoměry Měřící a uzavírací uzel - 1.14</t>
  </si>
  <si>
    <t>734-40</t>
  </si>
  <si>
    <t>734-41</t>
  </si>
  <si>
    <t>734-42</t>
  </si>
  <si>
    <t>734-43</t>
  </si>
  <si>
    <t>734-44</t>
  </si>
  <si>
    <t>734-45</t>
  </si>
  <si>
    <t>734-46</t>
  </si>
  <si>
    <t>734-47</t>
  </si>
  <si>
    <t>734-48</t>
  </si>
  <si>
    <t>Návarky pro teploměry a tlakoměry Měřící a uzavírací uzel - OST</t>
  </si>
  <si>
    <t>734-49</t>
  </si>
  <si>
    <t>Redukce varná do DN50/40</t>
  </si>
  <si>
    <t>734-50</t>
  </si>
  <si>
    <t>Redukce varná do DN50/25</t>
  </si>
  <si>
    <t>734-51</t>
  </si>
  <si>
    <t>Kohout kulový, -vnitř.z. do DN 50 PN 16 včetně vsuvek</t>
  </si>
  <si>
    <t>734-52</t>
  </si>
  <si>
    <t>734-53</t>
  </si>
  <si>
    <t>734-54</t>
  </si>
  <si>
    <t>Měřič tepla DN25, qp=3,5m3/h, PN25, závitové připojení, vzdálené odečty, M-bus modul G4 včetně jímek pro měření</t>
  </si>
  <si>
    <t>734-55</t>
  </si>
  <si>
    <t>734-56</t>
  </si>
  <si>
    <t>734-57</t>
  </si>
  <si>
    <t>Návarky pro teploměry a tlakoměry</t>
  </si>
  <si>
    <t>734-58</t>
  </si>
  <si>
    <t>Kompletní montáž armatur</t>
  </si>
  <si>
    <t>734-59</t>
  </si>
  <si>
    <t>Přesun hmot pro armatury, výšky do 20m</t>
  </si>
  <si>
    <t>735-01</t>
  </si>
  <si>
    <t>Systémová vytápěcí trubka 17x2,0 (kotouč 600 m)</t>
  </si>
  <si>
    <t>5vrstvá vytápěcí trubka podle DIN 16833 a DIN 4721, s kyslíkovou bariérou podle DIN 4726,</t>
  </si>
  <si>
    <t>venkovním vlivům při skladování, dopravě a instalaci.</t>
  </si>
  <si>
    <t>735-02</t>
  </si>
  <si>
    <t>Svěrné šroubení univerzální 17x3/4 (převlečená matice, trubkový adaptér a svěrný kroužek)</t>
  </si>
  <si>
    <t>735-03</t>
  </si>
  <si>
    <t>Sytémová vrstvená role. Tepelná a kročejová izolace dle DIN EN 13163 s hydroizolační folií s kotevní tkaninou s natištěným 5cm rastrem dle DIN 18560. (dxšxv): 10000x1000x30</t>
  </si>
  <si>
    <t>735-04</t>
  </si>
  <si>
    <t>Topný rozdělovač s průtokoměry uzavíratelný pro 3 topných okruhů</t>
  </si>
  <si>
    <t>735-05</t>
  </si>
  <si>
    <t>Topný rozdělovač s průtokoměry uzavíratelný pro 5 topných okruhů</t>
  </si>
  <si>
    <t>735-06</t>
  </si>
  <si>
    <t>Topný rozdělovač s průtokoměry uzavíratelný pro 8 topných okruhů</t>
  </si>
  <si>
    <t>735-07</t>
  </si>
  <si>
    <t>Regulační ekvitermní stanice s oběhovým čerpadlem, obsahuje směšovací ventil s 3bodovým pohonem, regulátor, čidlo výstupní a vratné vody a čidlo venkovní teploty, kulové kohouty na primární straně</t>
  </si>
  <si>
    <t>735-08</t>
  </si>
  <si>
    <t>Termoelektrický pohon 230V NC</t>
  </si>
  <si>
    <t>735-09</t>
  </si>
  <si>
    <t>Prostorový termostat pro veřejné prostory se skrytým ovládáním</t>
  </si>
  <si>
    <t>735-10</t>
  </si>
  <si>
    <t>Připojovací modul pro přehledné spojení mezi prostorovými termostaty a termoelektrickými pohony</t>
  </si>
  <si>
    <t>735-11</t>
  </si>
  <si>
    <t>Transformátor pro přeměnu nápjecího napájení 230 / 24 V AC</t>
  </si>
  <si>
    <t>735-12</t>
  </si>
  <si>
    <t>Skříň pro rozdělovač pod omítku, velikost III, z pozinkovaného plechu, viditelné části bílé, s uzamykatelnými dvířky, výškově nastavitelné montážní nohy</t>
  </si>
  <si>
    <t>735-13</t>
  </si>
  <si>
    <t>Skříň pro rozdělovač pod omítku, velikost IV, z pozinkovaného plechu, viditelné části bílé, s uzamykatelnými dvířky, výškově nastavitelné montážní nohy</t>
  </si>
  <si>
    <t>735-14</t>
  </si>
  <si>
    <t>PE ochranná trubka 19/25 k ochraně vytápěcích trubek</t>
  </si>
  <si>
    <t>735-15</t>
  </si>
  <si>
    <t>Cementový plastifikátor</t>
  </si>
  <si>
    <t>l</t>
  </si>
  <si>
    <t>735-16</t>
  </si>
  <si>
    <t>Dilatační pás</t>
  </si>
  <si>
    <t>735-17</t>
  </si>
  <si>
    <t>Lepící páska, 50 mm šířka, 66 m délka</t>
  </si>
  <si>
    <t>735-18</t>
  </si>
  <si>
    <t>Okrajový izolační pás 160x10 mm, zadní strana samolepící</t>
  </si>
  <si>
    <t>735-19</t>
  </si>
  <si>
    <t>U-spona s dvojitými zpětnými háčky pro upevnění do systémové role s funkcí nadzvednutí trubky, balení po 1000 ks</t>
  </si>
  <si>
    <t>735-20</t>
  </si>
  <si>
    <t>Vodící koleno 90° pro potrubí</t>
  </si>
  <si>
    <t>735-21</t>
  </si>
  <si>
    <t>Nastavení průtokoměru</t>
  </si>
  <si>
    <t>735-22</t>
  </si>
  <si>
    <t>Odvzdušňovací box</t>
  </si>
  <si>
    <t>735-23</t>
  </si>
  <si>
    <t>Litinové článkové otopné těleso s bočním připojením. Počet článků 25, výška 350 mm, hloubka 160 mm. RAL dle architekta. 25x350/160. Těleso včetně drobných armatur k připojení</t>
  </si>
  <si>
    <t>735-24</t>
  </si>
  <si>
    <t>Litinové článkové otopné těleso s bočním připojením. Počet článků 10, výška 500 mm, hloubka 160 mm. RAL dle architekta. 10x500/160. Těleso včetně drobných armatur k připojení</t>
  </si>
  <si>
    <t>735-25</t>
  </si>
  <si>
    <t>Litinové článkové otopné těleso s bočním připojením. Počet článků 15, výška 500 mm, hloubka 160 mm. RAL dle architekta. 15x500/160. Těleso včetně drobných armatur k připojení</t>
  </si>
  <si>
    <t>735-26</t>
  </si>
  <si>
    <t>Litinové článkové otopné těleso s bočním připojením. Počet článků 17, výška 500 mm, hloubka 160 mm. RAL dle architekta. 17x500/160. Těleso včetně drobných armatur k připojení</t>
  </si>
  <si>
    <t>735-27</t>
  </si>
  <si>
    <t>Litinové článkové otopné těleso s bočním připojením. Počet článků 20, výška 500 mm, hloubka 160 mm. RAL dle architekta.20x500/160. Těleso včetně drobných armatur k připojení</t>
  </si>
  <si>
    <t>735-28</t>
  </si>
  <si>
    <t>Litinové článkové otopné těleso s bočním připojením. Počet článků 25, výška 500 mm, hloubka 160 mm. RAL dle architekta. 25x500/160. Těleso včetně drobných armatur k připojení</t>
  </si>
  <si>
    <t>735-29</t>
  </si>
  <si>
    <t>Litinové článkové otopné těleso s bočním připojením. Počet článků 20, výška 900 mm, hloubka 70 mm. RAL dle architekta.20x900/70. Těleso včetně drobných armatur k připojení</t>
  </si>
  <si>
    <t>735-30</t>
  </si>
  <si>
    <t>Litinové článkové otopné těleso s bočním připojením. Počet článků 23, výška 900 mm, hloubka 160 mm.  RAL dle architekta. 23x900/160. Těleso včetně drobných armatur k připojení</t>
  </si>
  <si>
    <t>735-31</t>
  </si>
  <si>
    <t>trubkové otopné těleso 900x600 - RAL 9016 se spodním krajovým připojením zdola dolů, včetně Otopné l příslušenství pro upevnění a montáže</t>
  </si>
  <si>
    <t>Podlahový konvektor 28/80/1600 včetně montáže, spodního připojení, šroubení</t>
  </si>
  <si>
    <t>735-32</t>
  </si>
  <si>
    <t>Otopná lavice 18/150/1600  včetně ražené mřížky, montáže, spodního připojení, šroubení, stojánkových konzol</t>
  </si>
  <si>
    <t>maximální povrchová teplota 40 °C, Připojovací závit vnitřní G 1/2", opláštění s raženou mřížkou</t>
  </si>
  <si>
    <t>z ocelového pozinkovaného plechu lakovaného v odstínu RAL 9016 - bílá, včetně boční krytky, včetně axiálního termostatického ventilu 425, závit M30x1,5, Al/Cu výměník tepla pro univerzální připojení</t>
  </si>
  <si>
    <t>s nízkým obsahem vody, odvzdušňovacím ventilem, stojánková konzola na čistou podlahu</t>
  </si>
  <si>
    <t>735-33</t>
  </si>
  <si>
    <t>podlahový konvektor s ventilátorem</t>
  </si>
  <si>
    <t>735-34</t>
  </si>
  <si>
    <t>735-35</t>
  </si>
  <si>
    <t>Krycí mřížka k podlahovým konvektorům hliníková, šířka 280mm, délka 1600mm</t>
  </si>
  <si>
    <t>735-36</t>
  </si>
  <si>
    <t>Krycí mřížka k podlahovým konvektorům hliníková, šířka 280mm, délka 2800mm</t>
  </si>
  <si>
    <t>735-37</t>
  </si>
  <si>
    <t>Stojánková konzola na hrubou podlahu, 2ks v balení Termostatické hlavice, připojovací šroubení</t>
  </si>
  <si>
    <t>735-38</t>
  </si>
  <si>
    <t>Termostatické hlavice pro veřejné prostory pro otopná tělesa a trubková otopná tělesa: 7-28°C, 0 * nastavení 1-5, kapalinové čidlo, barva bílá. Nastavení požadovaných hodnot klíčem se nemění otočením</t>
  </si>
  <si>
    <t>ventilu,  integrovaná pojistka  proti odcizení.</t>
  </si>
  <si>
    <t>735-39</t>
  </si>
  <si>
    <t>Termostatické hlavice pro dálkové ovládání, kapilára 2 m, pro instalace na nepřístupná a zakrytá OT. Nastavení 1-5, kapalinové čidlo, barva bílá. Nastavení požadovaných hodnot klíčem se nemění</t>
  </si>
  <si>
    <t>otočením ventilu, integrovaná pojistka  proti odcizení.</t>
  </si>
  <si>
    <t>735-40</t>
  </si>
  <si>
    <t>Připojení článkových otopných těles: Termostatický ventil přímý s termostatickou vložkou pro automatické hydraulické vyvážení - 15 kPa, připojení M30x1,5</t>
  </si>
  <si>
    <t>735-41</t>
  </si>
  <si>
    <t>Připojení článkových otopných těles: Uzavírací šroubení přímé pro navýšení tlakové ztráty otopného tělesa, vnější závit G3/4"s mosazným šroubením, pro uzavírání, zaregulování a vypouštění</t>
  </si>
  <si>
    <t>735-42</t>
  </si>
  <si>
    <t>Připojení trubkových otopných těles: Termostatický ventil přímý s termostatickou vložkou pro automatické hydraulické vyvážení - 15 kPa, připojení M30x1,5</t>
  </si>
  <si>
    <t>735-43</t>
  </si>
  <si>
    <t>Připojení trubkových otopných těles: Uzavírací šroubení přímé vnější závit G3/4"s mosazným šroubením , pro uzavírání, zaregulování a vypouštění</t>
  </si>
  <si>
    <t>735-44</t>
  </si>
  <si>
    <t>Připojení otopných lavic a podlahových konvektorů: Termostatický ventil přímý s termostatickou vložkou pro automatické hydraulické vyvážení - 15 kPa, připojení M30x1,5</t>
  </si>
  <si>
    <t>735-45</t>
  </si>
  <si>
    <t>Připojení otopných lavic a podlahových konvektorů: Uzavírací šroubení přímé vnější závit G3/4"s mosazným šroubením, pro uzavírání, zaregulování a vypouštění</t>
  </si>
  <si>
    <t>735-46</t>
  </si>
  <si>
    <t>Kompletní montáž otopných těles</t>
  </si>
  <si>
    <t>735-47</t>
  </si>
  <si>
    <t>Kompletní montáž otopných podlahových ploch</t>
  </si>
  <si>
    <t>735-48</t>
  </si>
  <si>
    <t>Kompletní montáž instalačního příslušenství</t>
  </si>
  <si>
    <t xml:space="preserve">m     </t>
  </si>
  <si>
    <t>735-49</t>
  </si>
  <si>
    <t>767-01</t>
  </si>
  <si>
    <t>Montáž atypických konstrukcí hmotnosti do 5 kg Drobný materiál, určený ke kotvení potrubí (dělené objímky, závitové tyče, hmoždiny, vruty...)</t>
  </si>
  <si>
    <t>767-02</t>
  </si>
  <si>
    <t>Montáž atypických konstrukcí hmotnosti do 10 kg Materiál, určený k uložení/zavěšení potrubních tras (mimo objímek, třmenů apod.) - nosné konzoly apod.</t>
  </si>
  <si>
    <t>767-03</t>
  </si>
  <si>
    <t>Kotvící a závěsný materiál včetně objímek, táhel, kotev a ostatního drobného materiálu.</t>
  </si>
  <si>
    <t>767-04</t>
  </si>
  <si>
    <t>Přesun hmot pro zámečnické konstr., výšky do 20 m</t>
  </si>
  <si>
    <t>783125530R00</t>
  </si>
  <si>
    <t>Nátěr syntetický OK "C" nebo "CC" 2x + 1x email</t>
  </si>
  <si>
    <t>783424340R00</t>
  </si>
  <si>
    <t>Nátěr syntet. potrubí do DN 50 mm  Z+2x +1x email</t>
  </si>
  <si>
    <t>783426360R00</t>
  </si>
  <si>
    <t>Nátěr syntet. potrubí do DN 150 mm Z +2x +1x email</t>
  </si>
  <si>
    <t>041-01</t>
  </si>
  <si>
    <t>Demontáž potrubí včetně izolace</t>
  </si>
  <si>
    <t>041-02</t>
  </si>
  <si>
    <t>Demontáž armatur</t>
  </si>
  <si>
    <t>041-03</t>
  </si>
  <si>
    <t>Demontáž otopněho tělesa</t>
  </si>
  <si>
    <t>041-04</t>
  </si>
  <si>
    <t>Úklid prostor dotčených demontáží</t>
  </si>
  <si>
    <t>041-05</t>
  </si>
  <si>
    <t>Ekologická likvidace včetně dopravy</t>
  </si>
  <si>
    <t>tun</t>
  </si>
  <si>
    <t>900-01</t>
  </si>
  <si>
    <t>Pojízdné lešení  pro montáž páteřních rozvodů</t>
  </si>
  <si>
    <t>dní</t>
  </si>
  <si>
    <t>900-02</t>
  </si>
  <si>
    <t>Popisy regulačních uzlů, popisy zařízení, schema a půdorys kotelny, štítkování nastavení regulačních ventilů, štítkování pozic čerpadel, štíťky na potrubí - vše zalaminováno</t>
  </si>
  <si>
    <t>900-03</t>
  </si>
  <si>
    <t>Vodivé pospojování</t>
  </si>
  <si>
    <t>900-04</t>
  </si>
  <si>
    <t>Napuštění a odvzdušnění systému - provozního</t>
  </si>
  <si>
    <t>900-05</t>
  </si>
  <si>
    <t>Napuštění a odvzdušnění systému(pro čištění systému se uvažuje s vícenásobným napuštěním)</t>
  </si>
  <si>
    <t>900-06</t>
  </si>
  <si>
    <t>Funkční zkoušky, dilatační zkoušky, topné zkoušky včetně výstupních protokolů</t>
  </si>
  <si>
    <t>900-07</t>
  </si>
  <si>
    <t>Zkouška těsnosti po jednotlivých úsecích včetně výstupních protokolů jednotlivých odzkoušených úseků - v návaznosti na harmonogram stavby</t>
  </si>
  <si>
    <t>900-08</t>
  </si>
  <si>
    <t>Vyvažení soustavy ÚT včetně nastavení ventilů koncových otopných prvků, součástí je měření vyvažovacích ventilů a protokol o hydraulickém zaregulování soustavy</t>
  </si>
  <si>
    <t>900-09</t>
  </si>
  <si>
    <t>Dodavatelská projektová dokumentace  UT - součástí předávací dokumentace</t>
  </si>
  <si>
    <t>900-10</t>
  </si>
  <si>
    <t>Projektová dokumentace UT - skutečného provedení - součástí předávací dokumentace</t>
  </si>
  <si>
    <t>900-11</t>
  </si>
  <si>
    <t>Příplatek za ztíženou montáž z důvodů: etapizace prací,  zrychlená montáž, noční práce, provizorní řešení, dočasné přepojení potrubního systému, napojení na stávající systém se skrytou vadou,</t>
  </si>
  <si>
    <t>zajištění dočasného provozu, dále ostatní vlivy nepředpokládané.  Součástí položky je dále oprava izolací při poškození po napojení na stávající potrubní systém.</t>
  </si>
  <si>
    <t>900-12</t>
  </si>
  <si>
    <t>Doprava</t>
  </si>
  <si>
    <t>kompl</t>
  </si>
  <si>
    <t>s dodatečným PEX pláštěm pro zvýšenou mechanickou ochranu (při transportua manipulaci na</t>
  </si>
  <si>
    <t>stavbě). Speciální nažloutlá vrchní vrstva je značkou pro vysokoumechanickou odolnost proti</t>
  </si>
  <si>
    <t>Maximální provozní přetlak 1,2 MPa, maximální provozní teplota 110 °C,</t>
  </si>
  <si>
    <t>Skříňový rozvaděč nástěnný WS Doplnění v rozsahu instalované technologie</t>
  </si>
  <si>
    <t>Rozšiřující V/V modul DM-UI8AO8U 8x univ. IN, 8x analog OUT 0-10V, rozlišení 12 bitů</t>
  </si>
  <si>
    <t>Rozšiřující V/V modul DM-AO8U 8x analog OUT 0-10V, rozlišení 12 bitů</t>
  </si>
  <si>
    <t>Teplotní snímač Ponorná jímka, nerez, 50mm</t>
  </si>
  <si>
    <t>Snímač teploty NTC "K2", TS-9103-8220 , tyč, 200mm</t>
  </si>
  <si>
    <t>Převodník tlaku typ P499, el.připojení DIN 43650, P499ABH-401C   rozsah -1až 8 bar, 1/4" SAE, vnější závit, 4 až 20 mA</t>
  </si>
  <si>
    <t>Tlakový snímač, P48AAA-9120  20/400 kPa</t>
  </si>
  <si>
    <t>Regul.ventil,vnitř.závit,třícestný směšovací,válcový závit,mosaz,lineár.vstupy,PN16 VG7802ST DN 50, kv 40</t>
  </si>
  <si>
    <t>Regul.ventil,vnitř.závit,třícestný směšovací,válcový závit,mosaz,lineár.vstupy,PN16 VG7802PT DN 32, kv 16</t>
  </si>
  <si>
    <t>Elektrický pohon, VA7810-GGC-11 ovládání proporcionální 0(2) - 10VDC / 0(4) - 20mA,  On/Off, přírůstkové, 0(2) - 10VDCa 2 přídavné spínače, 24 VAC</t>
  </si>
  <si>
    <t>Elektrický pohon, VA-7746-1001 Proporcionální regulace 0-10 V / 0(4) - 20 mA, 24 Vstř.</t>
  </si>
  <si>
    <t>Generace bodu regulátoru</t>
  </si>
  <si>
    <t>Display</t>
  </si>
  <si>
    <t>TEST 1:1</t>
  </si>
  <si>
    <t>Vizualizace  bodu regulátoru</t>
  </si>
  <si>
    <t>NV-TS Navarek pro snimac teplo</t>
  </si>
  <si>
    <t>M20x1,5 uzavirací ventil</t>
  </si>
  <si>
    <t>Pol_020</t>
  </si>
  <si>
    <t>Doprava, přesun</t>
  </si>
  <si>
    <t>Pol_022</t>
  </si>
  <si>
    <t>Dodavatelská dokumentace</t>
  </si>
  <si>
    <t>Pol_023</t>
  </si>
  <si>
    <t>JYTY-O 2x1 mm , pevně</t>
  </si>
  <si>
    <t>JYTY-O 4x1 mm , pevně</t>
  </si>
  <si>
    <t>Kabel závlačný TCEKFLE 6P1 - ruční.zatahov.do chráničky</t>
  </si>
  <si>
    <t>CYKY-J 3x1.5 , pevně</t>
  </si>
  <si>
    <t>NIXKZ 50X62 ŽLAB KABELOVÝ</t>
  </si>
  <si>
    <t>NS 50 SPOJKA - MARS II</t>
  </si>
  <si>
    <t>OBLOUK 90°</t>
  </si>
  <si>
    <t>VÍKO OBLOUKU 90°</t>
  </si>
  <si>
    <t>NIXPS 62 PODPĚRA NA STĚNU</t>
  </si>
  <si>
    <t>S  8x20 šroub se šestihr. hlavou</t>
  </si>
  <si>
    <t>M 8 matice šestihranná</t>
  </si>
  <si>
    <t>PD 8 podložka</t>
  </si>
  <si>
    <t>Osazení hmoždinky do zdiva, HM8</t>
  </si>
  <si>
    <t>LHD40x20 hranatá</t>
  </si>
  <si>
    <t>Vyhledani pripojovaciho mista</t>
  </si>
  <si>
    <t>Napojeni na stavajici zarizeni</t>
  </si>
  <si>
    <t>Priprava ke komplexni zkousce</t>
  </si>
  <si>
    <t>Spolupráce s dodavatelem při zapojovani a zkouskach</t>
  </si>
  <si>
    <t>Koordinace s ostatnimi profesemi</t>
  </si>
  <si>
    <t>Revizni technik</t>
  </si>
  <si>
    <t>Spoluprace s reviz.technikem</t>
  </si>
  <si>
    <t>Materiál potřebný pro montáž navrženého zařízení.</t>
  </si>
  <si>
    <t>1.1</t>
  </si>
  <si>
    <t>VZT jednotka - vnitřní s protiproudým rekuperátorem - nástěnné  provedení.filtr s tř. filtrace G4, , by-pass včetně příslušenství MaR a regulačních prvků P=450m3h-1, Pext=300Pa O=450m3h-1 Pext=300Pa</t>
  </si>
  <si>
    <t>Kabeláž MaR a zprovoznění zařízení autorizovaným technikem</t>
  </si>
  <si>
    <t>sada</t>
  </si>
  <si>
    <t>1.2</t>
  </si>
  <si>
    <t>Požární klapka s odolností 90 min - ruční a teplotní s koncovým spínačem "ZAVŘENO" 200x250</t>
  </si>
  <si>
    <t>Vyztužovací rám pro osazení klapky</t>
  </si>
  <si>
    <t>Dotěsnění prostupu atestovaným tmelem vč. štítku a obložky</t>
  </si>
  <si>
    <t>Výchozí revize vč. vystavení evidenčního štítku založení knihy požárních elementů</t>
  </si>
  <si>
    <t>1.3</t>
  </si>
  <si>
    <t>Tlumič hluku do kruhového potrubí DN200</t>
  </si>
  <si>
    <t>1.4</t>
  </si>
  <si>
    <t>Vyúsť s výřivým výtokem vzduchu vč. regulační klapky přívodní 100-320 m3h-1</t>
  </si>
  <si>
    <t>1.5</t>
  </si>
  <si>
    <t>Talířový ventil kovový - odvodní vč. upínacího kroužku a zděře DN 200</t>
  </si>
  <si>
    <t>1.6</t>
  </si>
  <si>
    <t>Vyúsť s výřivým výtokem vzduchu vč. regulační klapky odvodní 100-320 m3h-1</t>
  </si>
  <si>
    <t>1.14</t>
  </si>
  <si>
    <t>Kruhové potrubí SPIRO z poz. plechu sk. I v běžném provedení v třídě těsnosti A (I a II).  30% tvarovek DN200</t>
  </si>
  <si>
    <t>Ohebná Al hluk tlumící hadice DN 200</t>
  </si>
  <si>
    <t>1.15</t>
  </si>
  <si>
    <t>Ocelové čtyřhranné potrubí sk.I tl. (1+4) s těsností A - 20% tvarovek</t>
  </si>
  <si>
    <t>Samolepící parotěsná kaučuková izolace s Al polepem 20 mm</t>
  </si>
  <si>
    <t>Tepelná a hluková izolace z desek z kamenné vlny tl. 60mm s Al polepem - plní funkci požární izolace s odolností EI 30 DP1 60 mm</t>
  </si>
  <si>
    <t>3.1</t>
  </si>
  <si>
    <t>VZT jednotka - venkovní motor s EC technologií, regulační klapka se servopohonem 230V, tlumící vložka Přívod=3700m3h-1, Pext.p=400Pa</t>
  </si>
  <si>
    <t>3.2</t>
  </si>
  <si>
    <t>3.3</t>
  </si>
  <si>
    <t>Krycí mřížka - propustnost min 70% 600x14000</t>
  </si>
  <si>
    <t>3.4</t>
  </si>
  <si>
    <t>3.5</t>
  </si>
  <si>
    <t>Krycí mřížka - propustnost min 70% DN200</t>
  </si>
  <si>
    <t>3.6</t>
  </si>
  <si>
    <t>Zpětná klapka DN200</t>
  </si>
  <si>
    <t>3.9</t>
  </si>
  <si>
    <t>Kruhové potrubí SPIRO z poz. plechu sk. I v běžném provedení v třídě těsnosti A (I a II).  20% tvarovek DN200</t>
  </si>
  <si>
    <t>Výfuková hlavice DN200</t>
  </si>
  <si>
    <t>3.10</t>
  </si>
  <si>
    <t>Tepelná a hluková izolace z desek z kamenné vlny tl. 60mm s Al polepem - plní funkci požární izolace s odolností EI 60 DP1 60 mm</t>
  </si>
  <si>
    <t>2.3</t>
  </si>
  <si>
    <t>Radiální ventilátor 130m3hod-1/0Pa</t>
  </si>
  <si>
    <t>4.1/2.5</t>
  </si>
  <si>
    <t>Axiální ventilátor s hydrostatem a doběhem 95m3hod-1/0Pa</t>
  </si>
  <si>
    <t>4.2/2.6</t>
  </si>
  <si>
    <t>Axiální ventilátor s hydrostatem a doběhem 185m3hod-1/0Pa</t>
  </si>
  <si>
    <t>2.7</t>
  </si>
  <si>
    <t>Malá kuchyňská digestoř 230m3hod-1</t>
  </si>
  <si>
    <t>2.8-10</t>
  </si>
  <si>
    <t>2.11</t>
  </si>
  <si>
    <t>Žaluziová klapka plastová DN 125</t>
  </si>
  <si>
    <t>2.12</t>
  </si>
  <si>
    <t>Žaluziová klapka plastová DN 160</t>
  </si>
  <si>
    <t>4.14/2.14</t>
  </si>
  <si>
    <t>Kruhové potrubí SPIRO z poz. plechu sk. I v běžném provedení v třídě těsnosti A (I a II).  40% tvarovek DN100-160</t>
  </si>
  <si>
    <t>Výfuková hlavice DN125</t>
  </si>
  <si>
    <t>Ohebná Al hluk tlumící hadice DN 100</t>
  </si>
  <si>
    <t>Ohebná Al hluk tlumící hadice DN 125</t>
  </si>
  <si>
    <t>Ohebná Al hluk tlumící hadice DN 160</t>
  </si>
  <si>
    <t>5.1</t>
  </si>
  <si>
    <t>Ventilátor diagonální do kruhového potrubí DN 160, 560m3hod-1/0Pa</t>
  </si>
  <si>
    <t>Servisní vypínač</t>
  </si>
  <si>
    <t>Pružná manžeta DN 160</t>
  </si>
  <si>
    <t>Spona DN 160</t>
  </si>
  <si>
    <t>Zpětná klapka - kruhová - pozinkovaná DN 160</t>
  </si>
  <si>
    <t>5.2</t>
  </si>
  <si>
    <t>Ventilátor diagonální do kruhového potrubí DN 200, 1040m3hod-1/0Pa</t>
  </si>
  <si>
    <t>Pružná manžeta DN 200</t>
  </si>
  <si>
    <t>Spona DN 200</t>
  </si>
  <si>
    <t>Zpětná klapka - kruhová - pozinkovaná DN 200</t>
  </si>
  <si>
    <t>5.3-4</t>
  </si>
  <si>
    <t>5.5</t>
  </si>
  <si>
    <t>5.6</t>
  </si>
  <si>
    <t>5.7</t>
  </si>
  <si>
    <t>5.8</t>
  </si>
  <si>
    <t>Talířový ventil kovový - odvodní vč. upínacího kroužku a zděře DN 160</t>
  </si>
  <si>
    <t>5.8-13</t>
  </si>
  <si>
    <t>5.14</t>
  </si>
  <si>
    <t>Kruhové potrubí SPIRO z poz. plechu sk. I v běžném provedení v třídě těsnosti A (I a II).  30% tvarovek DN160-250</t>
  </si>
  <si>
    <t>Výfuková hlavice DN250</t>
  </si>
  <si>
    <t>Ohebná Al hluk tlumící hadice DN 250</t>
  </si>
  <si>
    <t>6.1</t>
  </si>
  <si>
    <t>Venkovní kondenzační jednotka Standard invertor R32 Qch/t= 5/5,8 kW (R32)</t>
  </si>
  <si>
    <t>6.2</t>
  </si>
  <si>
    <t>Vnitřníkazetová jednotka R32</t>
  </si>
  <si>
    <t>Čelní panel pro 4 cestné kazety</t>
  </si>
  <si>
    <t>Infra ovladač je součástí vnitřní jednotky nebo kabelový zvlášť</t>
  </si>
  <si>
    <t>6.3</t>
  </si>
  <si>
    <t>Měděnné potrubí kapalina/plyn včetně izolace a komunikační kabeláže mezi jednotkami 6,35/12,7 mm</t>
  </si>
  <si>
    <t>6.4</t>
  </si>
  <si>
    <t>Venkovní kondenzační jednotka Standard invertor R32 Qch/t= 3,5 kW (R32)</t>
  </si>
  <si>
    <t>6.5</t>
  </si>
  <si>
    <t>Vnitřnínástěnná jednotka R32 včetně infra ovladače</t>
  </si>
  <si>
    <t>6.6</t>
  </si>
  <si>
    <t>Měděnné potrubí kapalina/plyn včetně izolace a komunikační kabeláže mezi jednotkami 6,35/9,52 mm</t>
  </si>
  <si>
    <t>6.7</t>
  </si>
  <si>
    <t>Venkovní kondenzační jednotka Standard invertor R32 Qch/t= 12,5/14 kW (R32)</t>
  </si>
  <si>
    <t>6.8</t>
  </si>
  <si>
    <t>Cu rozbočka SCAC Synchro</t>
  </si>
  <si>
    <t>6.9</t>
  </si>
  <si>
    <t>Měděnné potrubí kapalina/plyn včetně izolace a komunikační kabeláže mezi jednotkami 6,35/9,52/12,7/15,88 mm</t>
  </si>
  <si>
    <t>6.10</t>
  </si>
  <si>
    <t>Venkovní kondenzační jednotka Multi F  R32 Qch/t= 8,8/10,1 kW (R32)</t>
  </si>
  <si>
    <t>6.11</t>
  </si>
  <si>
    <t>Vnitřníkazetová jednotka R32 Qch/t= 3,4 kW (R32)</t>
  </si>
  <si>
    <t>6.12</t>
  </si>
  <si>
    <t>6.13</t>
  </si>
  <si>
    <t>6.14</t>
  </si>
  <si>
    <t>6.15</t>
  </si>
  <si>
    <t>Vnitřníkazetová jednotka R32 Qch/t= 1,5/1,6 kW (R32)</t>
  </si>
  <si>
    <t>6.16</t>
  </si>
  <si>
    <t>6.17</t>
  </si>
  <si>
    <t>Venkovní kondenzační jednotka Standard invertor R32 Qch/t= 13,9/15,3 kW (R410a)</t>
  </si>
  <si>
    <t>6.18</t>
  </si>
  <si>
    <t>6.19</t>
  </si>
  <si>
    <t>6.20</t>
  </si>
  <si>
    <t>Venkovní kondenzační jednotka, 12,7/28,58 mm Qch/t= 33,6/33,6 kW (R410a)</t>
  </si>
  <si>
    <t>6.21</t>
  </si>
  <si>
    <t>Vnitřní jednotka kazetová 4cestná, 6,35/12,7 mm Qch/t= 2,2/2,5kW (R410a)</t>
  </si>
  <si>
    <t>6.22</t>
  </si>
  <si>
    <t>Vnitřní jednotka kazetová 4cestná, 6,35/12,7 mm Qch/t= 1,6/1,8kW (R410a)</t>
  </si>
  <si>
    <t>6.23</t>
  </si>
  <si>
    <t>Vnitřní jednotka kazetová 4cestná, 6,35/12,7 mm Qch/t= 2,8/3,6kW (R410a)</t>
  </si>
  <si>
    <t>6.24</t>
  </si>
  <si>
    <t>Vnitřní jednotka kazetová 4cestná, 6,35/12,7 mm Qch/t= 3,6/4kW (R410a)</t>
  </si>
  <si>
    <t>Kabelový ovladač</t>
  </si>
  <si>
    <t>Cu rozbočka Multi V</t>
  </si>
  <si>
    <t>Měděnné potrubí kapalina/plyn včetně izolace 6,35/9,52/12,7/15,88/19,05/22,2/28,58 mm</t>
  </si>
  <si>
    <t>Dodávka a propojení venkovní a vnitřních jednotek - komunikační kabeláž</t>
  </si>
  <si>
    <t>Propojení ovladače komunikační kabeláží vč. kabelu a úchytného materiálu</t>
  </si>
  <si>
    <t>Kotvení a uložení svazků Cu potrubí včetně rámečků a žlabů</t>
  </si>
  <si>
    <t>Doplnění chladiva R410a včetně obalového materiálu a ekologické likvidace</t>
  </si>
  <si>
    <t>Pol__0112</t>
  </si>
  <si>
    <t>Zkouška těsnosti potrubí, vstupní revize, vč. založení evidenční knihy chladícího zařízení</t>
  </si>
  <si>
    <t>Zprovoznění zařízení autorizovaným technikem</t>
  </si>
  <si>
    <t>6.27</t>
  </si>
  <si>
    <t>Venkovní kondenzační jednotka Multi F  R32 Qch/t= 7/8,1 kW (R32)</t>
  </si>
  <si>
    <t>6,28</t>
  </si>
  <si>
    <t>6,29</t>
  </si>
  <si>
    <t>6.30</t>
  </si>
  <si>
    <t>6.31</t>
  </si>
  <si>
    <t>Pol__0120</t>
  </si>
  <si>
    <t>6.32</t>
  </si>
  <si>
    <t>Pol__0122</t>
  </si>
  <si>
    <t>Náklady na dopravu</t>
  </si>
  <si>
    <t>Pol__0123</t>
  </si>
  <si>
    <t>Vnitrostaveništní doprava</t>
  </si>
  <si>
    <t>Pol__0124</t>
  </si>
  <si>
    <t>Demomtáž - nutno upřesnit rozsah před započetím prací 120 hod</t>
  </si>
  <si>
    <t>Pol__0125</t>
  </si>
  <si>
    <t>Pol__0126</t>
  </si>
  <si>
    <t>Úprava na stávajích vzduchotechnických rozvodech</t>
  </si>
  <si>
    <t>Pol__0127</t>
  </si>
  <si>
    <t>Montážní, těsnící a spojovací materiál</t>
  </si>
  <si>
    <t>Pol__0128</t>
  </si>
  <si>
    <t>Komplexní vyzkoušení a zaregulování systému, zaškolení obsluhy</t>
  </si>
  <si>
    <t>Pol__0129</t>
  </si>
  <si>
    <t>Značení vzduchotechnického zařízení a potrubí dle platných ČSN</t>
  </si>
  <si>
    <t>Pol__0130</t>
  </si>
  <si>
    <t>Ekologická likvidace odpadu</t>
  </si>
  <si>
    <t>Pol__0131</t>
  </si>
  <si>
    <t>Měření hluku od VZT zařízení</t>
  </si>
  <si>
    <t>Pol__0132</t>
  </si>
  <si>
    <t>Předávací dokumentace</t>
  </si>
  <si>
    <t>Pol__0133</t>
  </si>
  <si>
    <t>Dokumentace skutečného stavu</t>
  </si>
  <si>
    <t>139711101RT3</t>
  </si>
  <si>
    <t>Vykopávka v uzavřených prostorách v hor.1-4, hornina 3</t>
  </si>
  <si>
    <t>Vodorovné přemístění výkopku z hor. do 10000 m</t>
  </si>
  <si>
    <t>Nakládání výkopku</t>
  </si>
  <si>
    <t>174101101R00</t>
  </si>
  <si>
    <t>Zásyp jam, rýh, šachet se zhutněním</t>
  </si>
  <si>
    <t>175101101RT2</t>
  </si>
  <si>
    <t>Obsyp potrubí bez prohození sypaniny, s dodáním štěrkopísku frakce 0 - 22 mm</t>
  </si>
  <si>
    <t>003</t>
  </si>
  <si>
    <t>Poplatek za skládku</t>
  </si>
  <si>
    <t>POL13_-1</t>
  </si>
  <si>
    <t>451572111RK1</t>
  </si>
  <si>
    <t>Lože pod potrubí z kameniva těženého 0 - 4 mm, kraj Jihomoravský</t>
  </si>
  <si>
    <t>115100001RAA</t>
  </si>
  <si>
    <t>Čerpání vody na výšku 10 m, do 500 l, včetně pohotovosti čerpací soupravy</t>
  </si>
  <si>
    <t>POL2_0</t>
  </si>
  <si>
    <t>612403399R00</t>
  </si>
  <si>
    <t>Hrubá výplň rýh ve stěnách maltou</t>
  </si>
  <si>
    <t>612409991R00</t>
  </si>
  <si>
    <t>Začištění omítek kolem oken,dveří apod.</t>
  </si>
  <si>
    <t>28349014R</t>
  </si>
  <si>
    <t>Dvířka revizní plná SI 3030 rozměr 300x300 mm</t>
  </si>
  <si>
    <t>974041111R00</t>
  </si>
  <si>
    <t>Vysekání cementové zálivky ze spár průřezu 3x3 cm</t>
  </si>
  <si>
    <t>721176102R00</t>
  </si>
  <si>
    <t>Potrubí HT připojovací DN 40 x 1,8 mm</t>
  </si>
  <si>
    <t>721176103R00</t>
  </si>
  <si>
    <t>Potrubí HT připojovací DN 50 x 1,8 mm</t>
  </si>
  <si>
    <t>721176104R00</t>
  </si>
  <si>
    <t>Potrubí HT připojovací D 75 x 1,9 mm</t>
  </si>
  <si>
    <t>721176105R00</t>
  </si>
  <si>
    <t>Potrubí HT připojovací DN 100 x 2,7 mm</t>
  </si>
  <si>
    <t>721176114R00</t>
  </si>
  <si>
    <t>Potrubí HT odpadní svislé DN 70 x 1,9 mm</t>
  </si>
  <si>
    <t>721176115R00</t>
  </si>
  <si>
    <t>Potrubí HT odpadní svislé DN 100 x 2,7 mm</t>
  </si>
  <si>
    <t>721176116R00</t>
  </si>
  <si>
    <t>Potrubí HT odpadní svislé DN 125 x 3,1 mm</t>
  </si>
  <si>
    <t>721176117R00</t>
  </si>
  <si>
    <t>Potrubí HT odpadní svislé DN 160 x 3,9 mm</t>
  </si>
  <si>
    <t>721176212R00</t>
  </si>
  <si>
    <t>Potrubí KG DN 100 x 3,2 mm</t>
  </si>
  <si>
    <t>721176213R00</t>
  </si>
  <si>
    <t>Potrubí KG DN 125 x 3,2 mm</t>
  </si>
  <si>
    <t>721176214R00</t>
  </si>
  <si>
    <t>Potrubí KG DN 150 x 4,0 mm</t>
  </si>
  <si>
    <t>721176225R00</t>
  </si>
  <si>
    <t>Potrubí KG DN 200 x 4,9 mm</t>
  </si>
  <si>
    <t>722171216R00</t>
  </si>
  <si>
    <t>Potrubí z PEHD, D 63 x 5,8 mm</t>
  </si>
  <si>
    <t>721263001RT4</t>
  </si>
  <si>
    <t>Uzávěr zpětný automatický HL, nerezová klapka HL 720 D 200 mm</t>
  </si>
  <si>
    <t>721263001RT2</t>
  </si>
  <si>
    <t>Uzávěr zpětný automatický HL, nerezová klapka HL 712 D 125 mm</t>
  </si>
  <si>
    <t>55162150.AR</t>
  </si>
  <si>
    <t>HL21 Vtok se zápachovou uzávěrkou DN 30</t>
  </si>
  <si>
    <t>721273150R00</t>
  </si>
  <si>
    <t>Přivzdušňovací venti, l, mřížka 300x300mm</t>
  </si>
  <si>
    <t>721223460RT1</t>
  </si>
  <si>
    <t>Vpusť podlahová (sklepní) se zápach. uzávěr. HL 77, D 110mm, 3x zpětná klapka</t>
  </si>
  <si>
    <t>Mimo RTS</t>
  </si>
  <si>
    <t>Ponorné čerpadlo, pro čerpání splaškových vod</t>
  </si>
  <si>
    <t>Dopravní výška 30m Průtok 3m3/h</t>
  </si>
  <si>
    <t>plovákový spínač</t>
  </si>
  <si>
    <t>integrovaná jednotka pro řízení čerpadla</t>
  </si>
  <si>
    <t>721242115R00</t>
  </si>
  <si>
    <t>Lapač střešních splavenin litinový DN 100</t>
  </si>
  <si>
    <t>721273145R00</t>
  </si>
  <si>
    <t>Hlavice ventilační z PVC DN100/70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</si>
  <si>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</si>
  <si>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</si>
  <si>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</si>
  <si>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</si>
  <si>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</si>
  <si>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</si>
  <si>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Protipožární manžeta, odolnost dle PBŘ</t>
  </si>
  <si>
    <t>R-položka</t>
  </si>
  <si>
    <t>POL12_1</t>
  </si>
  <si>
    <t>721290111R00</t>
  </si>
  <si>
    <t>Zkouška těsnosti kanalizace vodou DN 125</t>
  </si>
  <si>
    <t>721140802R00</t>
  </si>
  <si>
    <t>Demontáž potrubí litinového DN 100</t>
  </si>
  <si>
    <t>721242804R00</t>
  </si>
  <si>
    <t>Demontáž lapače střešních splavenin DN 125</t>
  </si>
  <si>
    <t>998721103R00</t>
  </si>
  <si>
    <t>Přesun hmot pro vnitřní kanalizaci, výšky do 24 m</t>
  </si>
  <si>
    <t>Vrtání prostupu do DN150, cihla beton</t>
  </si>
  <si>
    <t>Pasportizace stávající kanalizace, doplnění projektové dokumentace</t>
  </si>
  <si>
    <t>286143001R</t>
  </si>
  <si>
    <t>Trubka D20x2,8 STABI PP-RCT/AL/PP-R Instaplast</t>
  </si>
  <si>
    <t>286143002R</t>
  </si>
  <si>
    <t>Trubka D25x2,8 STABI PP-RCT/AL/PP-R Instaplast</t>
  </si>
  <si>
    <t>286143003R</t>
  </si>
  <si>
    <t>Trubka D32x3,6 STABI PP-RCT/AL/PP-R Instaplast</t>
  </si>
  <si>
    <t>286143004R</t>
  </si>
  <si>
    <t>Trubka D40x4,5 STABI PP-RCT/AL/PP-R Instaplast</t>
  </si>
  <si>
    <t>286143005R</t>
  </si>
  <si>
    <t>Trubka D50x5,6 STABI PP-RCT/AL/PP-R Instaplast</t>
  </si>
  <si>
    <t>286143006R</t>
  </si>
  <si>
    <t>Trubka D63x7,1 STABI PP-RCT/AL/PP-R Instaplast</t>
  </si>
  <si>
    <t>286143007R</t>
  </si>
  <si>
    <t>Trubka D75x8,4 STABI PP-RCT/AL/PP-R Instaplast</t>
  </si>
  <si>
    <t>722174212R00</t>
  </si>
  <si>
    <t>Montáž potr.plast.rovné polyf.svař.D 20 mm,vodovod</t>
  </si>
  <si>
    <t>722174213R00</t>
  </si>
  <si>
    <t>Montáž potr.plast.rovné polyf.svař.D 25 mm,vodovod</t>
  </si>
  <si>
    <t>722174214R00</t>
  </si>
  <si>
    <t>Montáž potr.plast.rovné polyf.svař.D 32 mm,vodovod</t>
  </si>
  <si>
    <t>722174215R00</t>
  </si>
  <si>
    <t>Montáž potr.plast.rovné polyf.svař.D 40 mm,vodovod</t>
  </si>
  <si>
    <t>722174216R00</t>
  </si>
  <si>
    <t>Montáž potr.plast.rovné polyf.svař.D 50 mm,vodovod</t>
  </si>
  <si>
    <t>722174217R00</t>
  </si>
  <si>
    <t>Montáž potr.plast.rovné polyf.svař.D 63 mm,vodovod</t>
  </si>
  <si>
    <t>722174218R00</t>
  </si>
  <si>
    <t>Montáž potr.plast.rovné polyf.svař.D 75 mm,vodovod</t>
  </si>
  <si>
    <t>Izolace potrubí návleková včetně izolace tvarovek , d22/6-10mm,Montáž+dodávka,lepící páska</t>
  </si>
  <si>
    <t>Izolace potrubí z min.vlny včetně izolace tvarovek, d28/6mm,povrchová úpr.AL,montáž+dodávka,lep. p</t>
  </si>
  <si>
    <t>Izolace potrubí z min.vlny včetně izolace tvarovek, na d32/30mm,povrchová úpr.AL,montáž+dodávka,lep. p</t>
  </si>
  <si>
    <t>Izolace potrubí z min.vlny včetně izolace tvarovek, na d35/6mm,povrchová úpr.AL,montáž+dodávka,lep. p</t>
  </si>
  <si>
    <t>Izolace potrubí z min.vlny včetně izolace tvarovek, na d40/30mm,povrchová úpr.AL,montáž+dodávka,lep. p</t>
  </si>
  <si>
    <t>Izolace potrubí z min.vlny včetně izolace tvarovek, na d40/40mm,povrchová úpr.AL,montáž+dodávka,lep. p</t>
  </si>
  <si>
    <t>Izolace potrubí z min.vlny včetně izolace tvarovek, na d42/10mm,povrchová úpr.AL,montáž+dodávka,lep. p</t>
  </si>
  <si>
    <t>Izolace potrubí z min.vlny včetně izolace tvarovek, na d52/10mm,povrchová úpr.AL,montáž+dodávka,lep. p</t>
  </si>
  <si>
    <t>Izolace potrubí z min.vlny včetně izolace tvarovek, na d63/40mm,povrchová úpr.AL,montáž+dodávka,lep. p</t>
  </si>
  <si>
    <t>Izolace potrubí z min.vlny včetně izolace tvarovek, na d65/10mm,povrchová úpr.AL,montáž+dodávka,lep. p</t>
  </si>
  <si>
    <t>Izolace potrubí z min.vlny včetně izolace tvarovek, na d76/10mm,povrchová úpr.AL,montáž+dodávka,lep. p</t>
  </si>
  <si>
    <t>722130233R00</t>
  </si>
  <si>
    <t>Potrubí z trub.závit.pozink.svařovan. 11343,DN 25</t>
  </si>
  <si>
    <t>722130234R00</t>
  </si>
  <si>
    <t>Potrubí z trub.závit.pozink.svařovan. 11343,DN 32</t>
  </si>
  <si>
    <t>722130236R00</t>
  </si>
  <si>
    <t>Potrubí z trub.závit.pozink.svařovan. 11343,DN 50</t>
  </si>
  <si>
    <t>722190401R00</t>
  </si>
  <si>
    <t>Vyvedení a upevnění výpustek DN 15</t>
  </si>
  <si>
    <t>722254231RT2</t>
  </si>
  <si>
    <t>Hydrantový systém, box nerez, průměr 19/30, stálotvará hadice</t>
  </si>
  <si>
    <t>Vodoměr s dálkovým odečtem Qn1,5m3/h</t>
  </si>
  <si>
    <t>Vodoměr s dálkovým odečtem Qn2,5m3/h</t>
  </si>
  <si>
    <t>722235111R00</t>
  </si>
  <si>
    <t>Kohout vod.kul.,vnitř.-vnitř.z.IVAR PERFECTA DN 15</t>
  </si>
  <si>
    <t>722235112R00</t>
  </si>
  <si>
    <t>Kohout vod.kul.,vnitř.-vnitř.z.IVAR PERFECTA DN 20</t>
  </si>
  <si>
    <t>722235114R00</t>
  </si>
  <si>
    <t>Kohout vod.kul.,vnitř.-vnitř.z.IVAR PERFECTA DN 32</t>
  </si>
  <si>
    <t>722235116R00</t>
  </si>
  <si>
    <t>Kohout vod.kul.,vnitř.-vnitř.z.IVAR PERFECTA DN 50</t>
  </si>
  <si>
    <t>Zdroj napětí 230V/12 pro 1-3 zařízení</t>
  </si>
  <si>
    <t>Samoregulační ventil pro cirkulaci DN15</t>
  </si>
  <si>
    <t>Oddělovač systémů DN50, typ EA</t>
  </si>
  <si>
    <t>Kulový kohout s připojením na hadici DN15</t>
  </si>
  <si>
    <t>Protipožarní tmel 310ml</t>
  </si>
  <si>
    <t>722290234R00</t>
  </si>
  <si>
    <t>Proplach a dezinfekce vodovod.potrubí DN 80</t>
  </si>
  <si>
    <t>722290215R00</t>
  </si>
  <si>
    <t>Zkouška tlaku potrubí přírub.nebo hrdlového DN 100</t>
  </si>
  <si>
    <t>998722103R00</t>
  </si>
  <si>
    <t>Přesun hmot pro vnitřní vodovod, výšky do 24 m</t>
  </si>
  <si>
    <t>722130801R00</t>
  </si>
  <si>
    <t>Demontáž potrubí ocelových závitových DN 25</t>
  </si>
  <si>
    <t>722130802R00</t>
  </si>
  <si>
    <t>Demontáž potrubí ocelových závitových DN 40</t>
  </si>
  <si>
    <t>722130803R00</t>
  </si>
  <si>
    <t>Demontáž potrubí ocelových závitových DN 50</t>
  </si>
  <si>
    <t>722130804R00</t>
  </si>
  <si>
    <t>Demontáž potrubí ocelových závitových DN 65</t>
  </si>
  <si>
    <t>722130805R00</t>
  </si>
  <si>
    <t>Demontáž potrubí ocelových závitových DN 80</t>
  </si>
  <si>
    <t>220261662R00</t>
  </si>
  <si>
    <t>Zhotovení drážky ve zdi cihlovém</t>
  </si>
  <si>
    <t>Vrání prostupu do DN100, cihla, beton</t>
  </si>
  <si>
    <t>220261664R00</t>
  </si>
  <si>
    <t>Zazdění drážky</t>
  </si>
  <si>
    <t>220261665R00</t>
  </si>
  <si>
    <t>Začištění drážky, konečná úprava</t>
  </si>
  <si>
    <t>Pasportizace stávajícího vodovodu, doplnění projektové dokumentace</t>
  </si>
  <si>
    <t>Umyvadlo</t>
  </si>
  <si>
    <t>umyvadlo klasické s otvorem 55cm, umyvadlová baterie stojánková, propojovací hadice 3/8“, 2x RV DN15,zápachová uzávěrka (tvar tubus) povrch chrom, upevňovací materiál,uzavíratelná vpust click clack</t>
  </si>
  <si>
    <t>Sprchová vanička</t>
  </si>
  <si>
    <t>sprchová vanička 900x900 s vpustí a zápachovou uzávěrkou, baterie sprchová se sprchovou růžicí,zástěna dodávka stavba ,držák sprchy, zápachová uzávěrka</t>
  </si>
  <si>
    <t>Klozet závěsný</t>
  </si>
  <si>
    <t>klozet závěsný 53cm bílý, splachovací tlačítko kov, nádrž 9l, upevňovací prvky, předstěnová instalace, sedátko se zpomalovacím mechanismem pro závěsné klozety</t>
  </si>
  <si>
    <t>Dřez nerezový</t>
  </si>
  <si>
    <t>Dřez nerezový(dodávka stavba), baterie stojánková, propojovací hadice 3/8“, 2x RV DN15; zápachová uzávěrka dřezová,uzavíratelná vpust</t>
  </si>
  <si>
    <t>Výlevka</t>
  </si>
  <si>
    <t>Závěsná keramická výlevka s plastovou mřížkou, upevňovací prvky,předstěnová instalace, mříž,nástěnná baterie Podomítková, délka ramínka 225 mm</t>
  </si>
  <si>
    <t>Pisoár</t>
  </si>
  <si>
    <t>Pisoár radarovým řízením splachováním, předstěnová instalace, zápachová uzávěrka , automatické splachování, upevňovací prvky</t>
  </si>
  <si>
    <t>Vana</t>
  </si>
  <si>
    <t>Vana smalt klasická, zápachová uzávěrka, uzavíratelná vpust,  vanová baterie,sprchová hlavice(vč. Držáku)</t>
  </si>
  <si>
    <t>Dálkové ovládání pro optoelektroniku pisoárů</t>
  </si>
  <si>
    <t>725110814R00</t>
  </si>
  <si>
    <t>Demontáž klozetů kombinovaných</t>
  </si>
  <si>
    <t>725210821R00</t>
  </si>
  <si>
    <t>Demontáž umyvadel bez výtokových armatur</t>
  </si>
  <si>
    <t>725220841R00</t>
  </si>
  <si>
    <t>Demontáž ocelové vany</t>
  </si>
  <si>
    <t>725310823R00</t>
  </si>
  <si>
    <t>Demontáž dřezů 1dílných v kuchyňské sestavě</t>
  </si>
  <si>
    <t>725330840R00</t>
  </si>
  <si>
    <t>Demontáž výlevky ocelové nebo litinové</t>
  </si>
  <si>
    <t>725240811R00</t>
  </si>
  <si>
    <t>Demontáž sprchových kabin bez výtokových armatur</t>
  </si>
  <si>
    <t>725820801R00</t>
  </si>
  <si>
    <t>Demontáž baterie nástěnné do G 3/4</t>
  </si>
  <si>
    <t>725840860R00</t>
  </si>
  <si>
    <t>Demontáž ramene sprchy</t>
  </si>
  <si>
    <t>725840851R00</t>
  </si>
  <si>
    <t>Demontáž baterie sprch.diferenciální G 5/4x6/4</t>
  </si>
  <si>
    <t>725860811R00</t>
  </si>
  <si>
    <t>Demontáž uzávěrek zápachových jednoduchých</t>
  </si>
  <si>
    <t>998725103R00</t>
  </si>
  <si>
    <t>Přesun hmot pro zařizovací předměty, výšky do 24 m</t>
  </si>
  <si>
    <t>725860182R00</t>
  </si>
  <si>
    <t>Sifon pračkový, DN 40/50, s přípojením vody RV DN15 a odpadu sifon DN50</t>
  </si>
  <si>
    <t>734235131R00</t>
  </si>
  <si>
    <t>Kohout kulový s vypouštěním,GIACOMINI R250DS DN 15</t>
  </si>
  <si>
    <t>734235135R00</t>
  </si>
  <si>
    <t>Kohout kulový s vypouštěním,GIACOMINI R250DS DN 40</t>
  </si>
  <si>
    <t>762421230R00</t>
  </si>
  <si>
    <t>Montáž obkladu stropů sádrokartonem</t>
  </si>
  <si>
    <t>Systémové uložení potrubí a zařízení</t>
  </si>
  <si>
    <t>998767103R00</t>
  </si>
  <si>
    <t>Přesun hmot pro zámečnické konstr., výšky do 24 m</t>
  </si>
  <si>
    <t>210010311RT1</t>
  </si>
  <si>
    <t>Krabice univerzální KU, bez zapojení, kruhová, včetnědodávky KU 68-1902 s víčkem</t>
  </si>
  <si>
    <t>210010322RT1</t>
  </si>
  <si>
    <t>Krabice rozvodná KR 97, se zapojením, kruhová,včetně dodávky KR 97/5 s víčkem</t>
  </si>
  <si>
    <t>210110041RT6</t>
  </si>
  <si>
    <t>Spínač zapuštěný jednopólový, řazení 1, vč. dodávkystrojku, rámečku a krytu</t>
  </si>
  <si>
    <t>210110042RT6</t>
  </si>
  <si>
    <t>Spínač zapuštěný dvoupólový, řazení 2, vč. dodávkystrojku, rámečku a krytu</t>
  </si>
  <si>
    <t>210110045RT6</t>
  </si>
  <si>
    <t>Spínač zapuštěný střídavý, řazení 6, vč. dodávkystrojku, rámečku a krytu</t>
  </si>
  <si>
    <t>210110046RT6</t>
  </si>
  <si>
    <t>Spínač zapuštěný křížový, řazení 7, vč. dodávkystrojku, rámečku a krytu</t>
  </si>
  <si>
    <t>210110062RT2</t>
  </si>
  <si>
    <t>Infrapasivní spínač osvětlení vnitřní nástěnný/stropní,včetně dodávky interiérového čidla</t>
  </si>
  <si>
    <t>210111011RT6</t>
  </si>
  <si>
    <t>Zásuvka domovní zapuštěná - provedení 2P+PE,včetně dodávky zásuvky a rámečku</t>
  </si>
  <si>
    <t>210111014RT6</t>
  </si>
  <si>
    <t>Zásuvka domovní zapuštěná - provedení 2x (2P+PE),včetně dodávky zásuvky a rámečku</t>
  </si>
  <si>
    <t>210800105RT1</t>
  </si>
  <si>
    <t>Kabel CYKY-J 750 V 3x1,5 mm2 uložený pod omítkou,včetně dodávky kabelu</t>
  </si>
  <si>
    <t>210800106RT1</t>
  </si>
  <si>
    <t>Kabel CYKY 750 V 3x2,5 mm2 uložený pod omítkou,včetně dodávky kabelu</t>
  </si>
  <si>
    <t>210800115RT1</t>
  </si>
  <si>
    <t>Kabel CYKY 750 V 5x1,5 mm2 uložený pod omítkou,včetně dodávky kabelu</t>
  </si>
  <si>
    <t>210800118RT1</t>
  </si>
  <si>
    <t>Kabel CYKY 750 V 5 žil uložený pod omítkou, včetnědodávky kabelu 5x6 mm2</t>
  </si>
  <si>
    <t>210800118RT2</t>
  </si>
  <si>
    <t>Kabel CYKY 750 V 5 žil uložený pod omítkou, včetnědodávky kabelu 5x10 mm2</t>
  </si>
  <si>
    <t>210800118RT3</t>
  </si>
  <si>
    <t>Kabel CYKY 750 V 5 žil uložený pod omítkou, včetnědodávky kabelu 5x16 mm2</t>
  </si>
  <si>
    <t>210800648RT1</t>
  </si>
  <si>
    <t>Vodič nn a vn CYA 16 mm2 uložený pevně, včetnědodávky vodiče CYA 16</t>
  </si>
  <si>
    <t>210901093RT1</t>
  </si>
  <si>
    <t>Kabel silový AYKY 1kV 4 x 70 mm2 pevně uložený,včetně dodávky kabelu AYKY 4bx70</t>
  </si>
  <si>
    <t>210201034RT1A</t>
  </si>
  <si>
    <t>Svítidlo dle knihy svítidel typ A, včetně svítidla</t>
  </si>
  <si>
    <t>210201034RT1A1</t>
  </si>
  <si>
    <t>Svítidlo dle knihy svítidel typ A1, včetně svítidla</t>
  </si>
  <si>
    <t>210201034RT1A2</t>
  </si>
  <si>
    <t>Svítidlo dle knihy svítidel typ A2, včetně svítidla</t>
  </si>
  <si>
    <t>210201034RT1C</t>
  </si>
  <si>
    <t>Svítidlo dle knihy svítidel typ C, včetně svítidla</t>
  </si>
  <si>
    <t>210201034RT1E</t>
  </si>
  <si>
    <t>Svítidlo dle knihy svítidel typ E, včetně svítidla</t>
  </si>
  <si>
    <t>210201034RT1F</t>
  </si>
  <si>
    <t>Svítidlo dle knihy svítidel typ F, včetně svítidla</t>
  </si>
  <si>
    <t>210201034RT1G</t>
  </si>
  <si>
    <t>Svítidlo dle knihy svítidel typ G, včetně svítidla</t>
  </si>
  <si>
    <t>210201034RT1GN</t>
  </si>
  <si>
    <t>Svítidlo dle knihy svítidel typ GN, včetně svítidla</t>
  </si>
  <si>
    <t>210201034RT1J1</t>
  </si>
  <si>
    <t>Svítidlo dle knihy svítidel typ J1, včetně svítidla</t>
  </si>
  <si>
    <t>210201034RT1J1P</t>
  </si>
  <si>
    <t>Svítidlo dle knihy svítidel typ J1P, včetně svítidla</t>
  </si>
  <si>
    <t>210201034RT1K</t>
  </si>
  <si>
    <t>Svítidlo dle knihy svítidel typ K, včetně svítidla</t>
  </si>
  <si>
    <t>210201034RT1N</t>
  </si>
  <si>
    <t>Svítidlo dle knihy svítidel typ N, včetně svítidla</t>
  </si>
  <si>
    <t>210201034RT1P</t>
  </si>
  <si>
    <t>Svítidlo dle knihy svítidel typ P, včetně svítidla</t>
  </si>
  <si>
    <t>210201034RT1P1</t>
  </si>
  <si>
    <t>Svítidlo dle knihy svítidel typ P1, včetně svítidla</t>
  </si>
  <si>
    <t>210201034RT1Q</t>
  </si>
  <si>
    <t>Svítidlo dle knihy svítidel typ Q, včetně svítidla</t>
  </si>
  <si>
    <t>210201034RT1R</t>
  </si>
  <si>
    <t>Svítidlo dle knihy svítidel typ R, včetně svítidla</t>
  </si>
  <si>
    <t>210201034RT1S</t>
  </si>
  <si>
    <t>Svítidlo dle knihy svítidel typ S, včetně svítidla</t>
  </si>
  <si>
    <t>210201034RT1S1</t>
  </si>
  <si>
    <t>Svítidlo dle knihy svítidel typ S1, včetně svítidla</t>
  </si>
  <si>
    <t>210201034RT1T</t>
  </si>
  <si>
    <t>Svítidlo dle knihy svítidel typ T, včetně svítidla</t>
  </si>
  <si>
    <t>210201034RT1T1</t>
  </si>
  <si>
    <t>Svítidlo dle knihy svítidel typ T1, včetně svítidla</t>
  </si>
  <si>
    <t>210800105RT1-1</t>
  </si>
  <si>
    <t>Kabel CYKY-O 750 V 3x1,5 mm2 uložený pod omítkou,včetně dodávky kabelu</t>
  </si>
  <si>
    <t>24633211R</t>
  </si>
  <si>
    <t>Tmel akrylátový protipožární Intumex MG 310 ml</t>
  </si>
  <si>
    <t>34111715104R</t>
  </si>
  <si>
    <t>Kabel silový s Cu jádrem 1kV 1-CHKE-V  5 x 1,5 mm2,se zvýšenou odolností proti šíření plamene</t>
  </si>
  <si>
    <t>34111715112R</t>
  </si>
  <si>
    <t>Kabel silový s Cu jádrem 1kV 1-CHKE-V  3 x 2,5 mm2,se zvýšenou odolností proti šíření plamene</t>
  </si>
  <si>
    <t>34111715114R</t>
  </si>
  <si>
    <t>Kabel silový s Cu jádrem 1kV 1-CHKE-V  5 x 2,5 mm2,se zvýšenou odolností proti šíření plamene</t>
  </si>
  <si>
    <t>34111715154R</t>
  </si>
  <si>
    <t>Kabel silový s Cu jádrem 1kV 1-CHKE-V  5 x 16 mm2,se zvýšenou odolností proti šíření plamene</t>
  </si>
  <si>
    <t>3457171102R</t>
  </si>
  <si>
    <t>Příchytka kabelů jednostranná 6710 PO</t>
  </si>
  <si>
    <t>3457171104R</t>
  </si>
  <si>
    <t>Příchytka kabelů jednostranná 6716E PO</t>
  </si>
  <si>
    <t>44985121R</t>
  </si>
  <si>
    <t>Požární tlačítko  nástěnné "STOP"</t>
  </si>
  <si>
    <t>DEMOST</t>
  </si>
  <si>
    <t>Demontáž stávající elektroinstalace</t>
  </si>
  <si>
    <t>Demontáž veškerých stávajících svítidel,vypínačů,zásuvek,drobného materiálu a viditelných rozvodů vč.kotvících prvků ve všech řešených prostorách.</t>
  </si>
  <si>
    <t>OSTMAT</t>
  </si>
  <si>
    <t>Ostatní montážní a konstrukční materiál (kotvícítechnika, sádra, ostatní)</t>
  </si>
  <si>
    <t>RE3X</t>
  </si>
  <si>
    <t>Skříň elektroměrová pro dvojtarif (3xELM+ 3xHDO),vnitřní, IP 40/20C, pro DS EON,</t>
  </si>
  <si>
    <t>RE5X</t>
  </si>
  <si>
    <t>Skříň elektroměrová pro dvojtarif (5xELM+ 5xHDO),vnitřní, IP 40/20C, pro DS EON,</t>
  </si>
  <si>
    <t>RH1</t>
  </si>
  <si>
    <t>Rozvaděč RH1</t>
  </si>
  <si>
    <t>RM1</t>
  </si>
  <si>
    <t>Rozvaděč RM1</t>
  </si>
  <si>
    <t>ROZV1</t>
  </si>
  <si>
    <t>Připojení přívodu  a úprava bytové rozvodnice</t>
  </si>
  <si>
    <t>RP1A</t>
  </si>
  <si>
    <t>Skříň rozvaděčová typ specifikace RP1A</t>
  </si>
  <si>
    <t>RP1B</t>
  </si>
  <si>
    <t>Skříň rozvaděčová typ specifikace RP1B</t>
  </si>
  <si>
    <t>RP1C</t>
  </si>
  <si>
    <t>Skříň rozvaděčová typ specifikace RP1C</t>
  </si>
  <si>
    <t>RP2AB</t>
  </si>
  <si>
    <t>Skříň rozvaděčová typ specifikace RP2A, RP2B,RP3B,RP3A</t>
  </si>
  <si>
    <t>RP9AB</t>
  </si>
  <si>
    <t>Skříň rozvaděčová typ specifikace RP9A, RP9B</t>
  </si>
  <si>
    <t>RPO1</t>
  </si>
  <si>
    <t>Skříň rozvaděčová typ specifikace RPO1, včetněpřepínání sítí</t>
  </si>
  <si>
    <t>RS1</t>
  </si>
  <si>
    <t>Skříň rozvaděčová typ specifikace RS1</t>
  </si>
  <si>
    <t>RS1SL</t>
  </si>
  <si>
    <t>Rozvaděč RS1-SL</t>
  </si>
  <si>
    <t>RT1</t>
  </si>
  <si>
    <t>Rozvaděč RT1</t>
  </si>
  <si>
    <t>ZEDOST</t>
  </si>
  <si>
    <t>Ostatní zednické a dokončovací práce - drážkování,průrazy, zapravení kabelových tras</t>
  </si>
  <si>
    <t>Záložní zdroj UPS 3F, 9kW</t>
  </si>
  <si>
    <t>220890202R00</t>
  </si>
  <si>
    <t>Výchozí revize elektroinstalace</t>
  </si>
  <si>
    <t>R_3031112T00</t>
  </si>
  <si>
    <t>Zajištění součinosti EON, 2x vypnutí objektu vtrafostanici, přemístění RE1, práce technika EON</t>
  </si>
  <si>
    <t>979081111RT3</t>
  </si>
  <si>
    <t>Naložení a odvoz suti, elektroinstalace a vybour. hmot na skládku kontejnerem 7 vč.dopravy vč.poplatku za skládku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</si>
</sst>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40"/>
  <sheetViews>
    <sheetView showGridLines="0" topLeftCell="B2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5">
      <c r="A2" s="2"/>
      <c r="B2" s="76" t="s">
        <v>24</v>
      </c>
      <c r="C2" s="77"/>
      <c r="D2" s="78" t="s">
        <v>43</v>
      </c>
      <c r="E2" s="229" t="s">
        <v>44</v>
      </c>
      <c r="F2" s="230"/>
      <c r="G2" s="230"/>
      <c r="H2" s="230"/>
      <c r="I2" s="230"/>
      <c r="J2" s="231"/>
      <c r="O2" s="1"/>
    </row>
    <row r="3" spans="1:15" ht="27" hidden="1" customHeight="1" x14ac:dyDescent="0.25">
      <c r="A3" s="2"/>
      <c r="B3" s="79"/>
      <c r="C3" s="77"/>
      <c r="D3" s="80"/>
      <c r="E3" s="232"/>
      <c r="F3" s="233"/>
      <c r="G3" s="233"/>
      <c r="H3" s="233"/>
      <c r="I3" s="233"/>
      <c r="J3" s="234"/>
    </row>
    <row r="4" spans="1:15" ht="23.25" customHeight="1" x14ac:dyDescent="0.25">
      <c r="A4" s="2"/>
      <c r="B4" s="81"/>
      <c r="C4" s="82"/>
      <c r="D4" s="83"/>
      <c r="E4" s="213"/>
      <c r="F4" s="213"/>
      <c r="G4" s="213"/>
      <c r="H4" s="213"/>
      <c r="I4" s="213"/>
      <c r="J4" s="214"/>
    </row>
    <row r="5" spans="1:15" ht="24" customHeight="1" x14ac:dyDescent="0.25">
      <c r="A5" s="2"/>
      <c r="B5" s="31" t="s">
        <v>23</v>
      </c>
      <c r="D5" s="217"/>
      <c r="E5" s="218"/>
      <c r="F5" s="218"/>
      <c r="G5" s="218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6"/>
      <c r="E11" s="236"/>
      <c r="F11" s="236"/>
      <c r="G11" s="236"/>
      <c r="H11" s="18" t="s">
        <v>42</v>
      </c>
      <c r="I11" s="85"/>
      <c r="J11" s="8"/>
    </row>
    <row r="12" spans="1:15" ht="15.75" customHeight="1" x14ac:dyDescent="0.25">
      <c r="A12" s="2"/>
      <c r="B12" s="28"/>
      <c r="C12" s="55"/>
      <c r="D12" s="212"/>
      <c r="E12" s="212"/>
      <c r="F12" s="212"/>
      <c r="G12" s="212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5"/>
      <c r="F13" s="216"/>
      <c r="G13" s="21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01"/>
      <c r="F16" s="202"/>
      <c r="G16" s="201"/>
      <c r="H16" s="202"/>
      <c r="I16" s="201">
        <f>SUMIF(F69:F136,A16,I69:I136)+SUMIF(F69:F136,"PSU",I69:I136)</f>
        <v>0</v>
      </c>
      <c r="J16" s="203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01"/>
      <c r="F17" s="202"/>
      <c r="G17" s="201"/>
      <c r="H17" s="202"/>
      <c r="I17" s="201">
        <f>SUMIF(F69:F136,A17,I69:I136)</f>
        <v>0</v>
      </c>
      <c r="J17" s="203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01"/>
      <c r="F18" s="202"/>
      <c r="G18" s="201"/>
      <c r="H18" s="202"/>
      <c r="I18" s="201">
        <f>SUMIF(F69:F136,A18,I69:I136)</f>
        <v>0</v>
      </c>
      <c r="J18" s="203"/>
    </row>
    <row r="19" spans="1:10" ht="23.25" customHeight="1" x14ac:dyDescent="0.25">
      <c r="A19" s="138" t="s">
        <v>207</v>
      </c>
      <c r="B19" s="38" t="s">
        <v>29</v>
      </c>
      <c r="C19" s="62"/>
      <c r="D19" s="63"/>
      <c r="E19" s="201"/>
      <c r="F19" s="202"/>
      <c r="G19" s="201"/>
      <c r="H19" s="202"/>
      <c r="I19" s="201">
        <f>SUMIF(F69:F136,A19,I69:I136)</f>
        <v>0</v>
      </c>
      <c r="J19" s="203"/>
    </row>
    <row r="20" spans="1:10" ht="23.25" customHeight="1" x14ac:dyDescent="0.25">
      <c r="A20" s="138" t="s">
        <v>208</v>
      </c>
      <c r="B20" s="38" t="s">
        <v>30</v>
      </c>
      <c r="C20" s="62"/>
      <c r="D20" s="63"/>
      <c r="E20" s="201"/>
      <c r="F20" s="202"/>
      <c r="G20" s="201"/>
      <c r="H20" s="202"/>
      <c r="I20" s="201">
        <f>SUMIF(F69:F136,A20,I69:I136)</f>
        <v>0</v>
      </c>
      <c r="J20" s="203"/>
    </row>
    <row r="21" spans="1:10" ht="23.25" customHeight="1" x14ac:dyDescent="0.25">
      <c r="A21" s="2"/>
      <c r="B21" s="48" t="s">
        <v>31</v>
      </c>
      <c r="C21" s="64"/>
      <c r="D21" s="65"/>
      <c r="E21" s="204"/>
      <c r="F21" s="239"/>
      <c r="G21" s="204"/>
      <c r="H21" s="239"/>
      <c r="I21" s="204">
        <f>SUM(I16:J20)</f>
        <v>0</v>
      </c>
      <c r="J21" s="205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9">
        <f>ZakladDPHSniVypocet</f>
        <v>0</v>
      </c>
      <c r="H23" s="200"/>
      <c r="I23" s="2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7">
        <f>A23</f>
        <v>0</v>
      </c>
      <c r="H24" s="198"/>
      <c r="I24" s="1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9">
        <f>ZakladDPHZaklVypocet</f>
        <v>0</v>
      </c>
      <c r="H25" s="200"/>
      <c r="I25" s="2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6">
        <f>A25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8">
        <f>CenaCelkem-(ZakladDPHSni+DPHSni+ZakladDPHZakl+DPHZakl)</f>
        <v>0</v>
      </c>
      <c r="H27" s="228"/>
      <c r="I27" s="228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207">
        <f>ZakladDPHSniVypocet+ZakladDPHZaklVypocet</f>
        <v>0</v>
      </c>
      <c r="H28" s="207"/>
      <c r="I28" s="207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6">
        <f>A27</f>
        <v>0</v>
      </c>
      <c r="H29" s="206"/>
      <c r="I29" s="206"/>
      <c r="J29" s="119" t="s">
        <v>85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8"/>
      <c r="E34" s="209"/>
      <c r="G34" s="210"/>
      <c r="H34" s="211"/>
      <c r="I34" s="211"/>
      <c r="J34" s="25"/>
    </row>
    <row r="35" spans="1:10" ht="12.75" customHeight="1" x14ac:dyDescent="0.25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45</v>
      </c>
      <c r="C39" s="191"/>
      <c r="D39" s="191"/>
      <c r="E39" s="191"/>
      <c r="F39" s="99">
        <f>'00 001 Naklady'!AE31+'SO 01.BP 200520.1 Pol'!AE154+'SO 01.NAST. 200701 Pol'!AE44+'SO 01.ST 180730ST.1 Pol'!AE360+'SO 02 1 Pol'!AE45+'SO 03 1 Pol'!AE138+'SO 04 3 Pol'!AE262+'SO 05 2 Pol'!AE60+'SO 06 1 Pol'!AE150+'SO 07 7002 Pol'!AE154+'SO 08 1 Pol'!AE80</f>
        <v>0</v>
      </c>
      <c r="G39" s="100">
        <f>'00 001 Naklady'!AF31+'SO 01.BP 200520.1 Pol'!AF154+'SO 01.NAST. 200701 Pol'!AF44+'SO 01.ST 180730ST.1 Pol'!AF360+'SO 02 1 Pol'!AF45+'SO 03 1 Pol'!AF138+'SO 04 3 Pol'!AF262+'SO 05 2 Pol'!AF60+'SO 06 1 Pol'!AF150+'SO 07 7002 Pol'!AF154+'SO 08 1 Pol'!AF80</f>
        <v>0</v>
      </c>
      <c r="H39" s="101">
        <f t="shared" ref="H39:H61" si="1">(F39*SazbaDPH1/100)+(G39*SazbaDPH2/100)</f>
        <v>0</v>
      </c>
      <c r="I39" s="101">
        <f t="shared" ref="I39:I61" si="2">F39+G39+H39</f>
        <v>0</v>
      </c>
      <c r="J39" s="102" t="str">
        <f t="shared" ref="J39:J61" si="3">IF(CenaCelkemVypocet=0,"",I39/CenaCelkemVypocet*100)</f>
        <v/>
      </c>
    </row>
    <row r="40" spans="1:10" ht="25.5" customHeight="1" x14ac:dyDescent="0.25">
      <c r="A40" s="88">
        <v>2</v>
      </c>
      <c r="B40" s="103" t="s">
        <v>46</v>
      </c>
      <c r="C40" s="192" t="s">
        <v>47</v>
      </c>
      <c r="D40" s="192"/>
      <c r="E40" s="192"/>
      <c r="F40" s="104">
        <f>'00 001 Naklady'!AE31</f>
        <v>0</v>
      </c>
      <c r="G40" s="105">
        <f>'00 001 Naklady'!AF31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5">
      <c r="A41" s="88">
        <v>3</v>
      </c>
      <c r="B41" s="107" t="s">
        <v>48</v>
      </c>
      <c r="C41" s="191" t="s">
        <v>47</v>
      </c>
      <c r="D41" s="191"/>
      <c r="E41" s="191"/>
      <c r="F41" s="108">
        <f>'00 001 Naklady'!AE31</f>
        <v>0</v>
      </c>
      <c r="G41" s="101">
        <f>'00 001 Naklady'!AF31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5">
      <c r="A42" s="88">
        <v>2</v>
      </c>
      <c r="B42" s="103" t="s">
        <v>49</v>
      </c>
      <c r="C42" s="192" t="s">
        <v>50</v>
      </c>
      <c r="D42" s="192"/>
      <c r="E42" s="192"/>
      <c r="F42" s="104">
        <f>'SO 01.BP 200520.1 Pol'!AE154</f>
        <v>0</v>
      </c>
      <c r="G42" s="105">
        <f>'SO 01.BP 200520.1 Pol'!AF154</f>
        <v>0</v>
      </c>
      <c r="H42" s="105">
        <f t="shared" si="1"/>
        <v>0</v>
      </c>
      <c r="I42" s="105">
        <f t="shared" si="2"/>
        <v>0</v>
      </c>
      <c r="J42" s="106" t="str">
        <f t="shared" si="3"/>
        <v/>
      </c>
    </row>
    <row r="43" spans="1:10" ht="25.5" customHeight="1" x14ac:dyDescent="0.25">
      <c r="A43" s="88">
        <v>3</v>
      </c>
      <c r="B43" s="107" t="s">
        <v>51</v>
      </c>
      <c r="C43" s="191" t="s">
        <v>52</v>
      </c>
      <c r="D43" s="191"/>
      <c r="E43" s="191"/>
      <c r="F43" s="108">
        <f>'SO 01.BP 200520.1 Pol'!AE154</f>
        <v>0</v>
      </c>
      <c r="G43" s="101">
        <f>'SO 01.BP 200520.1 Pol'!AF154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5">
      <c r="A44" s="88">
        <v>2</v>
      </c>
      <c r="B44" s="103" t="s">
        <v>53</v>
      </c>
      <c r="C44" s="192" t="s">
        <v>54</v>
      </c>
      <c r="D44" s="192"/>
      <c r="E44" s="192"/>
      <c r="F44" s="104">
        <f>'SO 01.NAST. 200701 Pol'!AE44</f>
        <v>0</v>
      </c>
      <c r="G44" s="105">
        <f>'SO 01.NAST. 200701 Pol'!AF44</f>
        <v>0</v>
      </c>
      <c r="H44" s="105">
        <f t="shared" si="1"/>
        <v>0</v>
      </c>
      <c r="I44" s="105">
        <f t="shared" si="2"/>
        <v>0</v>
      </c>
      <c r="J44" s="106" t="str">
        <f t="shared" si="3"/>
        <v/>
      </c>
    </row>
    <row r="45" spans="1:10" ht="25.5" customHeight="1" x14ac:dyDescent="0.25">
      <c r="A45" s="88">
        <v>3</v>
      </c>
      <c r="B45" s="107" t="s">
        <v>55</v>
      </c>
      <c r="C45" s="191" t="s">
        <v>52</v>
      </c>
      <c r="D45" s="191"/>
      <c r="E45" s="191"/>
      <c r="F45" s="108">
        <f>'SO 01.NAST. 200701 Pol'!AE44</f>
        <v>0</v>
      </c>
      <c r="G45" s="101">
        <f>'SO 01.NAST. 200701 Pol'!AF44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5">
      <c r="A46" s="88">
        <v>2</v>
      </c>
      <c r="B46" s="103" t="s">
        <v>56</v>
      </c>
      <c r="C46" s="192" t="s">
        <v>57</v>
      </c>
      <c r="D46" s="192"/>
      <c r="E46" s="192"/>
      <c r="F46" s="104">
        <f>'SO 01.ST 180730ST.1 Pol'!AE360</f>
        <v>0</v>
      </c>
      <c r="G46" s="105">
        <f>'SO 01.ST 180730ST.1 Pol'!AF360</f>
        <v>0</v>
      </c>
      <c r="H46" s="105">
        <f t="shared" si="1"/>
        <v>0</v>
      </c>
      <c r="I46" s="105">
        <f t="shared" si="2"/>
        <v>0</v>
      </c>
      <c r="J46" s="106" t="str">
        <f t="shared" si="3"/>
        <v/>
      </c>
    </row>
    <row r="47" spans="1:10" ht="25.5" customHeight="1" x14ac:dyDescent="0.25">
      <c r="A47" s="88">
        <v>3</v>
      </c>
      <c r="B47" s="107" t="s">
        <v>58</v>
      </c>
      <c r="C47" s="191" t="s">
        <v>59</v>
      </c>
      <c r="D47" s="191"/>
      <c r="E47" s="191"/>
      <c r="F47" s="108">
        <f>'SO 01.ST 180730ST.1 Pol'!AE360</f>
        <v>0</v>
      </c>
      <c r="G47" s="101">
        <f>'SO 01.ST 180730ST.1 Pol'!AF360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5">
      <c r="A48" s="88">
        <v>2</v>
      </c>
      <c r="B48" s="103" t="s">
        <v>60</v>
      </c>
      <c r="C48" s="192" t="s">
        <v>61</v>
      </c>
      <c r="D48" s="192"/>
      <c r="E48" s="192"/>
      <c r="F48" s="104">
        <f>'SO 02 1 Pol'!AE45</f>
        <v>0</v>
      </c>
      <c r="G48" s="105">
        <f>'SO 02 1 Pol'!AF45</f>
        <v>0</v>
      </c>
      <c r="H48" s="105">
        <f t="shared" si="1"/>
        <v>0</v>
      </c>
      <c r="I48" s="105">
        <f t="shared" si="2"/>
        <v>0</v>
      </c>
      <c r="J48" s="106" t="str">
        <f t="shared" si="3"/>
        <v/>
      </c>
    </row>
    <row r="49" spans="1:10" ht="25.5" customHeight="1" x14ac:dyDescent="0.25">
      <c r="A49" s="88">
        <v>3</v>
      </c>
      <c r="B49" s="107" t="s">
        <v>62</v>
      </c>
      <c r="C49" s="191" t="s">
        <v>63</v>
      </c>
      <c r="D49" s="191"/>
      <c r="E49" s="191"/>
      <c r="F49" s="108">
        <f>'SO 02 1 Pol'!AE45</f>
        <v>0</v>
      </c>
      <c r="G49" s="101">
        <f>'SO 02 1 Pol'!AF45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5">
      <c r="A50" s="88">
        <v>2</v>
      </c>
      <c r="B50" s="103" t="s">
        <v>64</v>
      </c>
      <c r="C50" s="192" t="s">
        <v>65</v>
      </c>
      <c r="D50" s="192"/>
      <c r="E50" s="192"/>
      <c r="F50" s="104">
        <f>'SO 03 1 Pol'!AE138</f>
        <v>0</v>
      </c>
      <c r="G50" s="105">
        <f>'SO 03 1 Pol'!AF138</f>
        <v>0</v>
      </c>
      <c r="H50" s="105">
        <f t="shared" si="1"/>
        <v>0</v>
      </c>
      <c r="I50" s="105">
        <f t="shared" si="2"/>
        <v>0</v>
      </c>
      <c r="J50" s="106" t="str">
        <f t="shared" si="3"/>
        <v/>
      </c>
    </row>
    <row r="51" spans="1:10" ht="25.5" customHeight="1" x14ac:dyDescent="0.25">
      <c r="A51" s="88">
        <v>3</v>
      </c>
      <c r="B51" s="107" t="s">
        <v>62</v>
      </c>
      <c r="C51" s="191" t="s">
        <v>66</v>
      </c>
      <c r="D51" s="191"/>
      <c r="E51" s="191"/>
      <c r="F51" s="108">
        <f>'SO 03 1 Pol'!AE138</f>
        <v>0</v>
      </c>
      <c r="G51" s="101">
        <f>'SO 03 1 Pol'!AF138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5">
      <c r="A52" s="88">
        <v>2</v>
      </c>
      <c r="B52" s="103" t="s">
        <v>67</v>
      </c>
      <c r="C52" s="192" t="s">
        <v>68</v>
      </c>
      <c r="D52" s="192"/>
      <c r="E52" s="192"/>
      <c r="F52" s="104">
        <f>'SO 04 3 Pol'!AE262</f>
        <v>0</v>
      </c>
      <c r="G52" s="105">
        <f>'SO 04 3 Pol'!AF262</f>
        <v>0</v>
      </c>
      <c r="H52" s="105">
        <f t="shared" si="1"/>
        <v>0</v>
      </c>
      <c r="I52" s="105">
        <f t="shared" si="2"/>
        <v>0</v>
      </c>
      <c r="J52" s="106" t="str">
        <f t="shared" si="3"/>
        <v/>
      </c>
    </row>
    <row r="53" spans="1:10" ht="25.5" customHeight="1" x14ac:dyDescent="0.25">
      <c r="A53" s="88">
        <v>3</v>
      </c>
      <c r="B53" s="107" t="s">
        <v>69</v>
      </c>
      <c r="C53" s="191" t="s">
        <v>70</v>
      </c>
      <c r="D53" s="191"/>
      <c r="E53" s="191"/>
      <c r="F53" s="108">
        <f>'SO 04 3 Pol'!AE262</f>
        <v>0</v>
      </c>
      <c r="G53" s="101">
        <f>'SO 04 3 Pol'!AF262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10" ht="25.5" customHeight="1" x14ac:dyDescent="0.25">
      <c r="A54" s="88">
        <v>2</v>
      </c>
      <c r="B54" s="103" t="s">
        <v>71</v>
      </c>
      <c r="C54" s="192" t="s">
        <v>72</v>
      </c>
      <c r="D54" s="192"/>
      <c r="E54" s="192"/>
      <c r="F54" s="104">
        <f>'SO 05 2 Pol'!AE60</f>
        <v>0</v>
      </c>
      <c r="G54" s="105">
        <f>'SO 05 2 Pol'!AF60</f>
        <v>0</v>
      </c>
      <c r="H54" s="105">
        <f t="shared" si="1"/>
        <v>0</v>
      </c>
      <c r="I54" s="105">
        <f t="shared" si="2"/>
        <v>0</v>
      </c>
      <c r="J54" s="106" t="str">
        <f t="shared" si="3"/>
        <v/>
      </c>
    </row>
    <row r="55" spans="1:10" ht="25.5" customHeight="1" x14ac:dyDescent="0.25">
      <c r="A55" s="88">
        <v>3</v>
      </c>
      <c r="B55" s="107" t="s">
        <v>73</v>
      </c>
      <c r="C55" s="191" t="s">
        <v>74</v>
      </c>
      <c r="D55" s="191"/>
      <c r="E55" s="191"/>
      <c r="F55" s="108">
        <f>'SO 05 2 Pol'!AE60</f>
        <v>0</v>
      </c>
      <c r="G55" s="101">
        <f>'SO 05 2 Pol'!AF60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10" ht="25.5" customHeight="1" x14ac:dyDescent="0.25">
      <c r="A56" s="88">
        <v>2</v>
      </c>
      <c r="B56" s="103" t="s">
        <v>75</v>
      </c>
      <c r="C56" s="192" t="s">
        <v>76</v>
      </c>
      <c r="D56" s="192"/>
      <c r="E56" s="192"/>
      <c r="F56" s="104">
        <f>'SO 06 1 Pol'!AE150</f>
        <v>0</v>
      </c>
      <c r="G56" s="105">
        <f>'SO 06 1 Pol'!AF150</f>
        <v>0</v>
      </c>
      <c r="H56" s="105">
        <f t="shared" si="1"/>
        <v>0</v>
      </c>
      <c r="I56" s="105">
        <f t="shared" si="2"/>
        <v>0</v>
      </c>
      <c r="J56" s="106" t="str">
        <f t="shared" si="3"/>
        <v/>
      </c>
    </row>
    <row r="57" spans="1:10" ht="25.5" customHeight="1" x14ac:dyDescent="0.25">
      <c r="A57" s="88">
        <v>3</v>
      </c>
      <c r="B57" s="107" t="s">
        <v>62</v>
      </c>
      <c r="C57" s="191" t="s">
        <v>77</v>
      </c>
      <c r="D57" s="191"/>
      <c r="E57" s="191"/>
      <c r="F57" s="108">
        <f>'SO 06 1 Pol'!AE150</f>
        <v>0</v>
      </c>
      <c r="G57" s="101">
        <f>'SO 06 1 Pol'!AF150</f>
        <v>0</v>
      </c>
      <c r="H57" s="101">
        <f t="shared" si="1"/>
        <v>0</v>
      </c>
      <c r="I57" s="101">
        <f t="shared" si="2"/>
        <v>0</v>
      </c>
      <c r="J57" s="102" t="str">
        <f t="shared" si="3"/>
        <v/>
      </c>
    </row>
    <row r="58" spans="1:10" ht="25.5" customHeight="1" x14ac:dyDescent="0.25">
      <c r="A58" s="88">
        <v>2</v>
      </c>
      <c r="B58" s="103" t="s">
        <v>78</v>
      </c>
      <c r="C58" s="192" t="s">
        <v>79</v>
      </c>
      <c r="D58" s="192"/>
      <c r="E58" s="192"/>
      <c r="F58" s="104">
        <f>'SO 07 7002 Pol'!AE154</f>
        <v>0</v>
      </c>
      <c r="G58" s="105">
        <f>'SO 07 7002 Pol'!AF154</f>
        <v>0</v>
      </c>
      <c r="H58" s="105">
        <f t="shared" si="1"/>
        <v>0</v>
      </c>
      <c r="I58" s="105">
        <f t="shared" si="2"/>
        <v>0</v>
      </c>
      <c r="J58" s="106" t="str">
        <f t="shared" si="3"/>
        <v/>
      </c>
    </row>
    <row r="59" spans="1:10" ht="25.5" customHeight="1" x14ac:dyDescent="0.25">
      <c r="A59" s="88">
        <v>3</v>
      </c>
      <c r="B59" s="107" t="s">
        <v>80</v>
      </c>
      <c r="C59" s="191" t="s">
        <v>52</v>
      </c>
      <c r="D59" s="191"/>
      <c r="E59" s="191"/>
      <c r="F59" s="108">
        <f>'SO 07 7002 Pol'!AE154</f>
        <v>0</v>
      </c>
      <c r="G59" s="101">
        <f>'SO 07 7002 Pol'!AF154</f>
        <v>0</v>
      </c>
      <c r="H59" s="101">
        <f t="shared" si="1"/>
        <v>0</v>
      </c>
      <c r="I59" s="101">
        <f t="shared" si="2"/>
        <v>0</v>
      </c>
      <c r="J59" s="102" t="str">
        <f t="shared" si="3"/>
        <v/>
      </c>
    </row>
    <row r="60" spans="1:10" ht="25.5" customHeight="1" x14ac:dyDescent="0.25">
      <c r="A60" s="88">
        <v>2</v>
      </c>
      <c r="B60" s="103" t="s">
        <v>81</v>
      </c>
      <c r="C60" s="192" t="s">
        <v>82</v>
      </c>
      <c r="D60" s="192"/>
      <c r="E60" s="192"/>
      <c r="F60" s="104">
        <f>'SO 08 1 Pol'!AE80</f>
        <v>0</v>
      </c>
      <c r="G60" s="105">
        <f>'SO 08 1 Pol'!AF80</f>
        <v>0</v>
      </c>
      <c r="H60" s="105">
        <f t="shared" si="1"/>
        <v>0</v>
      </c>
      <c r="I60" s="105">
        <f t="shared" si="2"/>
        <v>0</v>
      </c>
      <c r="J60" s="106" t="str">
        <f t="shared" si="3"/>
        <v/>
      </c>
    </row>
    <row r="61" spans="1:10" ht="25.5" customHeight="1" x14ac:dyDescent="0.25">
      <c r="A61" s="88">
        <v>3</v>
      </c>
      <c r="B61" s="107" t="s">
        <v>62</v>
      </c>
      <c r="C61" s="191" t="s">
        <v>83</v>
      </c>
      <c r="D61" s="191"/>
      <c r="E61" s="191"/>
      <c r="F61" s="108">
        <f>'SO 08 1 Pol'!AE80</f>
        <v>0</v>
      </c>
      <c r="G61" s="101">
        <f>'SO 08 1 Pol'!AF80</f>
        <v>0</v>
      </c>
      <c r="H61" s="101">
        <f t="shared" si="1"/>
        <v>0</v>
      </c>
      <c r="I61" s="101">
        <f t="shared" si="2"/>
        <v>0</v>
      </c>
      <c r="J61" s="102" t="str">
        <f t="shared" si="3"/>
        <v/>
      </c>
    </row>
    <row r="62" spans="1:10" ht="25.5" customHeight="1" x14ac:dyDescent="0.25">
      <c r="A62" s="88"/>
      <c r="B62" s="193" t="s">
        <v>84</v>
      </c>
      <c r="C62" s="194"/>
      <c r="D62" s="194"/>
      <c r="E62" s="195"/>
      <c r="F62" s="109">
        <f>SUMIF(A39:A61,"=1",F39:F61)</f>
        <v>0</v>
      </c>
      <c r="G62" s="110">
        <f>SUMIF(A39:A61,"=1",G39:G61)</f>
        <v>0</v>
      </c>
      <c r="H62" s="110">
        <f>SUMIF(A39:A61,"=1",H39:H61)</f>
        <v>0</v>
      </c>
      <c r="I62" s="110">
        <f>SUMIF(A39:A61,"=1",I39:I61)</f>
        <v>0</v>
      </c>
      <c r="J62" s="111">
        <f>SUMIF(A39:A61,"=1",J39:J61)</f>
        <v>0</v>
      </c>
    </row>
    <row r="66" spans="1:10" ht="15.6" x14ac:dyDescent="0.3">
      <c r="B66" s="120" t="s">
        <v>86</v>
      </c>
    </row>
    <row r="68" spans="1:10" ht="25.5" customHeight="1" x14ac:dyDescent="0.25">
      <c r="A68" s="122"/>
      <c r="B68" s="125" t="s">
        <v>18</v>
      </c>
      <c r="C68" s="125" t="s">
        <v>6</v>
      </c>
      <c r="D68" s="126"/>
      <c r="E68" s="126"/>
      <c r="F68" s="127" t="s">
        <v>87</v>
      </c>
      <c r="G68" s="127"/>
      <c r="H68" s="127"/>
      <c r="I68" s="127" t="s">
        <v>31</v>
      </c>
      <c r="J68" s="127" t="s">
        <v>0</v>
      </c>
    </row>
    <row r="69" spans="1:10" ht="36.75" customHeight="1" x14ac:dyDescent="0.25">
      <c r="A69" s="123"/>
      <c r="B69" s="128" t="s">
        <v>88</v>
      </c>
      <c r="C69" s="189" t="s">
        <v>89</v>
      </c>
      <c r="D69" s="190"/>
      <c r="E69" s="190"/>
      <c r="F69" s="134" t="s">
        <v>26</v>
      </c>
      <c r="G69" s="135"/>
      <c r="H69" s="135"/>
      <c r="I69" s="135">
        <f>'SO 05 2 Pol'!G8</f>
        <v>0</v>
      </c>
      <c r="J69" s="132" t="str">
        <f>IF(I137=0,"",I69/I137*100)</f>
        <v/>
      </c>
    </row>
    <row r="70" spans="1:10" ht="36.75" customHeight="1" x14ac:dyDescent="0.25">
      <c r="A70" s="123"/>
      <c r="B70" s="128" t="s">
        <v>90</v>
      </c>
      <c r="C70" s="189" t="s">
        <v>91</v>
      </c>
      <c r="D70" s="190"/>
      <c r="E70" s="190"/>
      <c r="F70" s="134" t="s">
        <v>26</v>
      </c>
      <c r="G70" s="135"/>
      <c r="H70" s="135"/>
      <c r="I70" s="135">
        <f>'SO 06 1 Pol'!G25</f>
        <v>0</v>
      </c>
      <c r="J70" s="132" t="str">
        <f>IF(I137=0,"",I70/I137*100)</f>
        <v/>
      </c>
    </row>
    <row r="71" spans="1:10" ht="36.75" customHeight="1" x14ac:dyDescent="0.25">
      <c r="A71" s="123"/>
      <c r="B71" s="128" t="s">
        <v>90</v>
      </c>
      <c r="C71" s="189" t="s">
        <v>92</v>
      </c>
      <c r="D71" s="190"/>
      <c r="E71" s="190"/>
      <c r="F71" s="134" t="s">
        <v>26</v>
      </c>
      <c r="G71" s="135"/>
      <c r="H71" s="135"/>
      <c r="I71" s="135">
        <f>'SO 05 2 Pol'!G16</f>
        <v>0</v>
      </c>
      <c r="J71" s="132" t="str">
        <f>IF(I137=0,"",I71/I137*100)</f>
        <v/>
      </c>
    </row>
    <row r="72" spans="1:10" ht="36.75" customHeight="1" x14ac:dyDescent="0.25">
      <c r="A72" s="123"/>
      <c r="B72" s="128" t="s">
        <v>93</v>
      </c>
      <c r="C72" s="189" t="s">
        <v>94</v>
      </c>
      <c r="D72" s="190"/>
      <c r="E72" s="190"/>
      <c r="F72" s="134" t="s">
        <v>26</v>
      </c>
      <c r="G72" s="135"/>
      <c r="H72" s="135"/>
      <c r="I72" s="135">
        <f>'SO 05 2 Pol'!G21</f>
        <v>0</v>
      </c>
      <c r="J72" s="132" t="str">
        <f>IF(I137=0,"",I72/I137*100)</f>
        <v/>
      </c>
    </row>
    <row r="73" spans="1:10" ht="36.75" customHeight="1" x14ac:dyDescent="0.25">
      <c r="A73" s="123"/>
      <c r="B73" s="128" t="s">
        <v>93</v>
      </c>
      <c r="C73" s="189" t="s">
        <v>95</v>
      </c>
      <c r="D73" s="190"/>
      <c r="E73" s="190"/>
      <c r="F73" s="134" t="s">
        <v>26</v>
      </c>
      <c r="G73" s="135"/>
      <c r="H73" s="135"/>
      <c r="I73" s="135">
        <f>'SO 03 1 Pol'!G33</f>
        <v>0</v>
      </c>
      <c r="J73" s="132" t="str">
        <f>IF(I137=0,"",I73/I137*100)</f>
        <v/>
      </c>
    </row>
    <row r="74" spans="1:10" ht="36.75" customHeight="1" x14ac:dyDescent="0.25">
      <c r="A74" s="123"/>
      <c r="B74" s="128" t="s">
        <v>93</v>
      </c>
      <c r="C74" s="189" t="s">
        <v>96</v>
      </c>
      <c r="D74" s="190"/>
      <c r="E74" s="190"/>
      <c r="F74" s="134" t="s">
        <v>26</v>
      </c>
      <c r="G74" s="135"/>
      <c r="H74" s="135"/>
      <c r="I74" s="135">
        <f>'SO 06 1 Pol'!G37</f>
        <v>0</v>
      </c>
      <c r="J74" s="132" t="str">
        <f>IF(I137=0,"",I74/I137*100)</f>
        <v/>
      </c>
    </row>
    <row r="75" spans="1:10" ht="36.75" customHeight="1" x14ac:dyDescent="0.25">
      <c r="A75" s="123"/>
      <c r="B75" s="128" t="s">
        <v>97</v>
      </c>
      <c r="C75" s="189" t="s">
        <v>98</v>
      </c>
      <c r="D75" s="190"/>
      <c r="E75" s="190"/>
      <c r="F75" s="134" t="s">
        <v>26</v>
      </c>
      <c r="G75" s="135"/>
      <c r="H75" s="135"/>
      <c r="I75" s="135">
        <f>'SO 05 2 Pol'!G25</f>
        <v>0</v>
      </c>
      <c r="J75" s="132" t="str">
        <f>IF(I137=0,"",I75/I137*100)</f>
        <v/>
      </c>
    </row>
    <row r="76" spans="1:10" ht="36.75" customHeight="1" x14ac:dyDescent="0.25">
      <c r="A76" s="123"/>
      <c r="B76" s="128" t="s">
        <v>97</v>
      </c>
      <c r="C76" s="189" t="s">
        <v>99</v>
      </c>
      <c r="D76" s="190"/>
      <c r="E76" s="190"/>
      <c r="F76" s="134" t="s">
        <v>26</v>
      </c>
      <c r="G76" s="135"/>
      <c r="H76" s="135"/>
      <c r="I76" s="135">
        <f>'SO 03 1 Pol'!G54</f>
        <v>0</v>
      </c>
      <c r="J76" s="132" t="str">
        <f>IF(I137=0,"",I76/I137*100)</f>
        <v/>
      </c>
    </row>
    <row r="77" spans="1:10" ht="36.75" customHeight="1" x14ac:dyDescent="0.25">
      <c r="A77" s="123"/>
      <c r="B77" s="128" t="s">
        <v>97</v>
      </c>
      <c r="C77" s="189" t="s">
        <v>100</v>
      </c>
      <c r="D77" s="190"/>
      <c r="E77" s="190"/>
      <c r="F77" s="134" t="s">
        <v>26</v>
      </c>
      <c r="G77" s="135"/>
      <c r="H77" s="135"/>
      <c r="I77" s="135">
        <f>'SO 06 1 Pol'!G52</f>
        <v>0</v>
      </c>
      <c r="J77" s="132" t="str">
        <f>IF(I137=0,"",I77/I137*100)</f>
        <v/>
      </c>
    </row>
    <row r="78" spans="1:10" ht="36.75" customHeight="1" x14ac:dyDescent="0.25">
      <c r="A78" s="123"/>
      <c r="B78" s="128" t="s">
        <v>101</v>
      </c>
      <c r="C78" s="189" t="s">
        <v>102</v>
      </c>
      <c r="D78" s="190"/>
      <c r="E78" s="190"/>
      <c r="F78" s="134" t="s">
        <v>26</v>
      </c>
      <c r="G78" s="135"/>
      <c r="H78" s="135"/>
      <c r="I78" s="135">
        <f>'SO 06 1 Pol'!G77</f>
        <v>0</v>
      </c>
      <c r="J78" s="132" t="str">
        <f>IF(I137=0,"",I78/I137*100)</f>
        <v/>
      </c>
    </row>
    <row r="79" spans="1:10" ht="36.75" customHeight="1" x14ac:dyDescent="0.25">
      <c r="A79" s="123"/>
      <c r="B79" s="128" t="s">
        <v>103</v>
      </c>
      <c r="C79" s="189" t="s">
        <v>104</v>
      </c>
      <c r="D79" s="190"/>
      <c r="E79" s="190"/>
      <c r="F79" s="134" t="s">
        <v>26</v>
      </c>
      <c r="G79" s="135"/>
      <c r="H79" s="135"/>
      <c r="I79" s="135">
        <f>'SO 03 1 Pol'!G72</f>
        <v>0</v>
      </c>
      <c r="J79" s="132" t="str">
        <f>IF(I137=0,"",I79/I137*100)</f>
        <v/>
      </c>
    </row>
    <row r="80" spans="1:10" ht="36.75" customHeight="1" x14ac:dyDescent="0.25">
      <c r="A80" s="123"/>
      <c r="B80" s="128" t="s">
        <v>105</v>
      </c>
      <c r="C80" s="189" t="s">
        <v>89</v>
      </c>
      <c r="D80" s="190"/>
      <c r="E80" s="190"/>
      <c r="F80" s="134" t="s">
        <v>26</v>
      </c>
      <c r="G80" s="135"/>
      <c r="H80" s="135"/>
      <c r="I80" s="135">
        <f>'SO 05 2 Pol'!G33</f>
        <v>0</v>
      </c>
      <c r="J80" s="132" t="str">
        <f>IF(I137=0,"",I80/I137*100)</f>
        <v/>
      </c>
    </row>
    <row r="81" spans="1:10" ht="36.75" customHeight="1" x14ac:dyDescent="0.25">
      <c r="A81" s="123"/>
      <c r="B81" s="128" t="s">
        <v>105</v>
      </c>
      <c r="C81" s="189" t="s">
        <v>106</v>
      </c>
      <c r="D81" s="190"/>
      <c r="E81" s="190"/>
      <c r="F81" s="134" t="s">
        <v>26</v>
      </c>
      <c r="G81" s="135"/>
      <c r="H81" s="135"/>
      <c r="I81" s="135">
        <f>'SO 06 1 Pol'!G144</f>
        <v>0</v>
      </c>
      <c r="J81" s="132" t="str">
        <f>IF(I137=0,"",I81/I137*100)</f>
        <v/>
      </c>
    </row>
    <row r="82" spans="1:10" ht="36.75" customHeight="1" x14ac:dyDescent="0.25">
      <c r="A82" s="123"/>
      <c r="B82" s="128" t="s">
        <v>105</v>
      </c>
      <c r="C82" s="189" t="s">
        <v>107</v>
      </c>
      <c r="D82" s="190"/>
      <c r="E82" s="190"/>
      <c r="F82" s="134" t="s">
        <v>26</v>
      </c>
      <c r="G82" s="135"/>
      <c r="H82" s="135"/>
      <c r="I82" s="135">
        <f>'SO 03 1 Pol'!G98</f>
        <v>0</v>
      </c>
      <c r="J82" s="132" t="str">
        <f>IF(I137=0,"",I82/I137*100)</f>
        <v/>
      </c>
    </row>
    <row r="83" spans="1:10" ht="36.75" customHeight="1" x14ac:dyDescent="0.25">
      <c r="A83" s="123"/>
      <c r="B83" s="128" t="s">
        <v>108</v>
      </c>
      <c r="C83" s="189" t="s">
        <v>109</v>
      </c>
      <c r="D83" s="190"/>
      <c r="E83" s="190"/>
      <c r="F83" s="134" t="s">
        <v>26</v>
      </c>
      <c r="G83" s="135"/>
      <c r="H83" s="135"/>
      <c r="I83" s="135">
        <f>'SO 05 2 Pol'!G48</f>
        <v>0</v>
      </c>
      <c r="J83" s="132" t="str">
        <f>IF(I137=0,"",I83/I137*100)</f>
        <v/>
      </c>
    </row>
    <row r="84" spans="1:10" ht="36.75" customHeight="1" x14ac:dyDescent="0.25">
      <c r="A84" s="123"/>
      <c r="B84" s="128" t="s">
        <v>110</v>
      </c>
      <c r="C84" s="189" t="s">
        <v>111</v>
      </c>
      <c r="D84" s="190"/>
      <c r="E84" s="190"/>
      <c r="F84" s="134" t="s">
        <v>26</v>
      </c>
      <c r="G84" s="135"/>
      <c r="H84" s="135"/>
      <c r="I84" s="135">
        <f>'SO 02 1 Pol'!G8+'SO 06 1 Pol'!G8</f>
        <v>0</v>
      </c>
      <c r="J84" s="132" t="str">
        <f>IF(I137=0,"",I84/I137*100)</f>
        <v/>
      </c>
    </row>
    <row r="85" spans="1:10" ht="36.75" customHeight="1" x14ac:dyDescent="0.25">
      <c r="A85" s="123"/>
      <c r="B85" s="128" t="s">
        <v>112</v>
      </c>
      <c r="C85" s="189" t="s">
        <v>113</v>
      </c>
      <c r="D85" s="190"/>
      <c r="E85" s="190"/>
      <c r="F85" s="134" t="s">
        <v>26</v>
      </c>
      <c r="G85" s="135"/>
      <c r="H85" s="135"/>
      <c r="I85" s="135">
        <f>'SO 04 3 Pol'!G241</f>
        <v>0</v>
      </c>
      <c r="J85" s="132" t="str">
        <f>IF(I137=0,"",I85/I137*100)</f>
        <v/>
      </c>
    </row>
    <row r="86" spans="1:10" ht="36.75" customHeight="1" x14ac:dyDescent="0.25">
      <c r="A86" s="123"/>
      <c r="B86" s="128" t="s">
        <v>62</v>
      </c>
      <c r="C86" s="189" t="s">
        <v>114</v>
      </c>
      <c r="D86" s="190"/>
      <c r="E86" s="190"/>
      <c r="F86" s="134" t="s">
        <v>26</v>
      </c>
      <c r="G86" s="135"/>
      <c r="H86" s="135"/>
      <c r="I86" s="135">
        <f>'SO 01.BP 200520.1 Pol'!G8+'SO 07 7002 Pol'!G8</f>
        <v>0</v>
      </c>
      <c r="J86" s="132" t="str">
        <f>IF(I137=0,"",I86/I137*100)</f>
        <v/>
      </c>
    </row>
    <row r="87" spans="1:10" ht="36.75" customHeight="1" x14ac:dyDescent="0.25">
      <c r="A87" s="123"/>
      <c r="B87" s="128" t="s">
        <v>115</v>
      </c>
      <c r="C87" s="189" t="s">
        <v>116</v>
      </c>
      <c r="D87" s="190"/>
      <c r="E87" s="190"/>
      <c r="F87" s="134" t="s">
        <v>26</v>
      </c>
      <c r="G87" s="135"/>
      <c r="H87" s="135"/>
      <c r="I87" s="135">
        <f>'SO 06 1 Pol'!G19</f>
        <v>0</v>
      </c>
      <c r="J87" s="132" t="str">
        <f>IF(I137=0,"",I87/I137*100)</f>
        <v/>
      </c>
    </row>
    <row r="88" spans="1:10" ht="36.75" customHeight="1" x14ac:dyDescent="0.25">
      <c r="A88" s="123"/>
      <c r="B88" s="128" t="s">
        <v>117</v>
      </c>
      <c r="C88" s="189" t="s">
        <v>118</v>
      </c>
      <c r="D88" s="190"/>
      <c r="E88" s="190"/>
      <c r="F88" s="134" t="s">
        <v>26</v>
      </c>
      <c r="G88" s="135"/>
      <c r="H88" s="135"/>
      <c r="I88" s="135">
        <f>'SO 07 7002 Pol'!G16</f>
        <v>0</v>
      </c>
      <c r="J88" s="132" t="str">
        <f>IF(I137=0,"",I88/I137*100)</f>
        <v/>
      </c>
    </row>
    <row r="89" spans="1:10" ht="36.75" customHeight="1" x14ac:dyDescent="0.25">
      <c r="A89" s="123"/>
      <c r="B89" s="128" t="s">
        <v>73</v>
      </c>
      <c r="C89" s="189" t="s">
        <v>119</v>
      </c>
      <c r="D89" s="190"/>
      <c r="E89" s="190"/>
      <c r="F89" s="134" t="s">
        <v>26</v>
      </c>
      <c r="G89" s="135"/>
      <c r="H89" s="135"/>
      <c r="I89" s="135">
        <f>'SO 01.NAST. 200701 Pol'!G8</f>
        <v>0</v>
      </c>
      <c r="J89" s="132" t="str">
        <f>IF(I137=0,"",I89/I137*100)</f>
        <v/>
      </c>
    </row>
    <row r="90" spans="1:10" ht="36.75" customHeight="1" x14ac:dyDescent="0.25">
      <c r="A90" s="123"/>
      <c r="B90" s="128" t="s">
        <v>69</v>
      </c>
      <c r="C90" s="189" t="s">
        <v>120</v>
      </c>
      <c r="D90" s="190"/>
      <c r="E90" s="190"/>
      <c r="F90" s="134" t="s">
        <v>26</v>
      </c>
      <c r="G90" s="135"/>
      <c r="H90" s="135"/>
      <c r="I90" s="135">
        <f>'SO 01.ST 180730ST.1 Pol'!G8</f>
        <v>0</v>
      </c>
      <c r="J90" s="132" t="str">
        <f>IF(I137=0,"",I90/I137*100)</f>
        <v/>
      </c>
    </row>
    <row r="91" spans="1:10" ht="36.75" customHeight="1" x14ac:dyDescent="0.25">
      <c r="A91" s="123"/>
      <c r="B91" s="128" t="s">
        <v>121</v>
      </c>
      <c r="C91" s="189" t="s">
        <v>122</v>
      </c>
      <c r="D91" s="190"/>
      <c r="E91" s="190"/>
      <c r="F91" s="134" t="s">
        <v>26</v>
      </c>
      <c r="G91" s="135"/>
      <c r="H91" s="135"/>
      <c r="I91" s="135">
        <f>'SO 01.ST 180730ST.1 Pol'!G28</f>
        <v>0</v>
      </c>
      <c r="J91" s="132" t="str">
        <f>IF(I137=0,"",I91/I137*100)</f>
        <v/>
      </c>
    </row>
    <row r="92" spans="1:10" ht="36.75" customHeight="1" x14ac:dyDescent="0.25">
      <c r="A92" s="123"/>
      <c r="B92" s="128" t="s">
        <v>123</v>
      </c>
      <c r="C92" s="189" t="s">
        <v>124</v>
      </c>
      <c r="D92" s="190"/>
      <c r="E92" s="190"/>
      <c r="F92" s="134" t="s">
        <v>26</v>
      </c>
      <c r="G92" s="135"/>
      <c r="H92" s="135"/>
      <c r="I92" s="135">
        <f>'SO 01.NAST. 200701 Pol'!G27</f>
        <v>0</v>
      </c>
      <c r="J92" s="132" t="str">
        <f>IF(I137=0,"",I92/I137*100)</f>
        <v/>
      </c>
    </row>
    <row r="93" spans="1:10" ht="36.75" customHeight="1" x14ac:dyDescent="0.25">
      <c r="A93" s="123"/>
      <c r="B93" s="128" t="s">
        <v>125</v>
      </c>
      <c r="C93" s="189" t="s">
        <v>126</v>
      </c>
      <c r="D93" s="190"/>
      <c r="E93" s="190"/>
      <c r="F93" s="134" t="s">
        <v>26</v>
      </c>
      <c r="G93" s="135"/>
      <c r="H93" s="135"/>
      <c r="I93" s="135">
        <f>'SO 07 7002 Pol'!G18</f>
        <v>0</v>
      </c>
      <c r="J93" s="132" t="str">
        <f>IF(I137=0,"",I93/I137*100)</f>
        <v/>
      </c>
    </row>
    <row r="94" spans="1:10" ht="36.75" customHeight="1" x14ac:dyDescent="0.25">
      <c r="A94" s="123"/>
      <c r="B94" s="128" t="s">
        <v>125</v>
      </c>
      <c r="C94" s="189" t="s">
        <v>127</v>
      </c>
      <c r="D94" s="190"/>
      <c r="E94" s="190"/>
      <c r="F94" s="134" t="s">
        <v>26</v>
      </c>
      <c r="G94" s="135"/>
      <c r="H94" s="135"/>
      <c r="I94" s="135">
        <f>'SO 01.ST 180730ST.1 Pol'!G47</f>
        <v>0</v>
      </c>
      <c r="J94" s="132" t="str">
        <f>IF(I137=0,"",I94/I137*100)</f>
        <v/>
      </c>
    </row>
    <row r="95" spans="1:10" ht="36.75" customHeight="1" x14ac:dyDescent="0.25">
      <c r="A95" s="123"/>
      <c r="B95" s="128" t="s">
        <v>128</v>
      </c>
      <c r="C95" s="189" t="s">
        <v>129</v>
      </c>
      <c r="D95" s="190"/>
      <c r="E95" s="190"/>
      <c r="F95" s="134" t="s">
        <v>26</v>
      </c>
      <c r="G95" s="135"/>
      <c r="H95" s="135"/>
      <c r="I95" s="135">
        <f>'SO 01.ST 180730ST.1 Pol'!G59</f>
        <v>0</v>
      </c>
      <c r="J95" s="132" t="str">
        <f>IF(I137=0,"",I95/I137*100)</f>
        <v/>
      </c>
    </row>
    <row r="96" spans="1:10" ht="36.75" customHeight="1" x14ac:dyDescent="0.25">
      <c r="A96" s="123"/>
      <c r="B96" s="128" t="s">
        <v>130</v>
      </c>
      <c r="C96" s="189" t="s">
        <v>131</v>
      </c>
      <c r="D96" s="190"/>
      <c r="E96" s="190"/>
      <c r="F96" s="134" t="s">
        <v>26</v>
      </c>
      <c r="G96" s="135"/>
      <c r="H96" s="135"/>
      <c r="I96" s="135">
        <f>'SO 01.BP 200520.1 Pol'!G19+'SO 01.ST 180730ST.1 Pol'!G70</f>
        <v>0</v>
      </c>
      <c r="J96" s="132" t="str">
        <f>IF(I137=0,"",I96/I137*100)</f>
        <v/>
      </c>
    </row>
    <row r="97" spans="1:10" ht="36.75" customHeight="1" x14ac:dyDescent="0.25">
      <c r="A97" s="123"/>
      <c r="B97" s="128" t="s">
        <v>132</v>
      </c>
      <c r="C97" s="189" t="s">
        <v>133</v>
      </c>
      <c r="D97" s="190"/>
      <c r="E97" s="190"/>
      <c r="F97" s="134" t="s">
        <v>26</v>
      </c>
      <c r="G97" s="135"/>
      <c r="H97" s="135"/>
      <c r="I97" s="135">
        <f>'SO 01.BP 200520.1 Pol'!G22</f>
        <v>0</v>
      </c>
      <c r="J97" s="132" t="str">
        <f>IF(I137=0,"",I97/I137*100)</f>
        <v/>
      </c>
    </row>
    <row r="98" spans="1:10" ht="36.75" customHeight="1" x14ac:dyDescent="0.25">
      <c r="A98" s="123"/>
      <c r="B98" s="128" t="s">
        <v>134</v>
      </c>
      <c r="C98" s="189" t="s">
        <v>135</v>
      </c>
      <c r="D98" s="190"/>
      <c r="E98" s="190"/>
      <c r="F98" s="134" t="s">
        <v>26</v>
      </c>
      <c r="G98" s="135"/>
      <c r="H98" s="135"/>
      <c r="I98" s="135">
        <f>'SO 04 3 Pol'!G247</f>
        <v>0</v>
      </c>
      <c r="J98" s="132" t="str">
        <f>IF(I137=0,"",I98/I137*100)</f>
        <v/>
      </c>
    </row>
    <row r="99" spans="1:10" ht="36.75" customHeight="1" x14ac:dyDescent="0.25">
      <c r="A99" s="123"/>
      <c r="B99" s="128" t="s">
        <v>136</v>
      </c>
      <c r="C99" s="189" t="s">
        <v>137</v>
      </c>
      <c r="D99" s="190"/>
      <c r="E99" s="190"/>
      <c r="F99" s="134" t="s">
        <v>26</v>
      </c>
      <c r="G99" s="135"/>
      <c r="H99" s="135"/>
      <c r="I99" s="135">
        <f>'SO 01.BP 200520.1 Pol'!G25+'SO 01.ST 180730ST.1 Pol'!G85</f>
        <v>0</v>
      </c>
      <c r="J99" s="132" t="str">
        <f>IF(I137=0,"",I99/I137*100)</f>
        <v/>
      </c>
    </row>
    <row r="100" spans="1:10" ht="36.75" customHeight="1" x14ac:dyDescent="0.25">
      <c r="A100" s="123"/>
      <c r="B100" s="128" t="s">
        <v>138</v>
      </c>
      <c r="C100" s="189" t="s">
        <v>139</v>
      </c>
      <c r="D100" s="190"/>
      <c r="E100" s="190"/>
      <c r="F100" s="134" t="s">
        <v>26</v>
      </c>
      <c r="G100" s="135"/>
      <c r="H100" s="135"/>
      <c r="I100" s="135">
        <f>'SO 01.BP 200520.1 Pol'!G27+'SO 01.NAST. 200701 Pol'!G35+'SO 01.ST 180730ST.1 Pol'!G97</f>
        <v>0</v>
      </c>
      <c r="J100" s="132" t="str">
        <f>IF(I137=0,"",I100/I137*100)</f>
        <v/>
      </c>
    </row>
    <row r="101" spans="1:10" ht="36.75" customHeight="1" x14ac:dyDescent="0.25">
      <c r="A101" s="123"/>
      <c r="B101" s="128" t="s">
        <v>140</v>
      </c>
      <c r="C101" s="189" t="s">
        <v>141</v>
      </c>
      <c r="D101" s="190"/>
      <c r="E101" s="190"/>
      <c r="F101" s="134" t="s">
        <v>26</v>
      </c>
      <c r="G101" s="135"/>
      <c r="H101" s="135"/>
      <c r="I101" s="135">
        <f>'SO 01.BP 200520.1 Pol'!G29+'SO 07 7002 Pol'!G22</f>
        <v>0</v>
      </c>
      <c r="J101" s="132" t="str">
        <f>IF(I137=0,"",I101/I137*100)</f>
        <v/>
      </c>
    </row>
    <row r="102" spans="1:10" ht="36.75" customHeight="1" x14ac:dyDescent="0.25">
      <c r="A102" s="123"/>
      <c r="B102" s="128" t="s">
        <v>142</v>
      </c>
      <c r="C102" s="189" t="s">
        <v>143</v>
      </c>
      <c r="D102" s="190"/>
      <c r="E102" s="190"/>
      <c r="F102" s="134" t="s">
        <v>26</v>
      </c>
      <c r="G102" s="135"/>
      <c r="H102" s="135"/>
      <c r="I102" s="135">
        <f>'SO 01.BP 200520.1 Pol'!G79+'SO 07 7002 Pol'!G24</f>
        <v>0</v>
      </c>
      <c r="J102" s="132" t="str">
        <f>IF(I137=0,"",I102/I137*100)</f>
        <v/>
      </c>
    </row>
    <row r="103" spans="1:10" ht="36.75" customHeight="1" x14ac:dyDescent="0.25">
      <c r="A103" s="123"/>
      <c r="B103" s="128" t="s">
        <v>144</v>
      </c>
      <c r="C103" s="189" t="s">
        <v>145</v>
      </c>
      <c r="D103" s="190"/>
      <c r="E103" s="190"/>
      <c r="F103" s="134" t="s">
        <v>26</v>
      </c>
      <c r="G103" s="135"/>
      <c r="H103" s="135"/>
      <c r="I103" s="135">
        <f>'SO 01.BP 200520.1 Pol'!G87+'SO 01.NAST. 200701 Pol'!G37+'SO 01.ST 180730ST.1 Pol'!G113</f>
        <v>0</v>
      </c>
      <c r="J103" s="132" t="str">
        <f>IF(I137=0,"",I103/I137*100)</f>
        <v/>
      </c>
    </row>
    <row r="104" spans="1:10" ht="36.75" customHeight="1" x14ac:dyDescent="0.25">
      <c r="A104" s="123"/>
      <c r="B104" s="128" t="s">
        <v>146</v>
      </c>
      <c r="C104" s="189" t="s">
        <v>147</v>
      </c>
      <c r="D104" s="190"/>
      <c r="E104" s="190"/>
      <c r="F104" s="134" t="s">
        <v>27</v>
      </c>
      <c r="G104" s="135"/>
      <c r="H104" s="135"/>
      <c r="I104" s="135">
        <f>'SO 01.ST 180730ST.1 Pol'!G115</f>
        <v>0</v>
      </c>
      <c r="J104" s="132" t="str">
        <f>IF(I137=0,"",I104/I137*100)</f>
        <v/>
      </c>
    </row>
    <row r="105" spans="1:10" ht="36.75" customHeight="1" x14ac:dyDescent="0.25">
      <c r="A105" s="123"/>
      <c r="B105" s="128" t="s">
        <v>148</v>
      </c>
      <c r="C105" s="189" t="s">
        <v>149</v>
      </c>
      <c r="D105" s="190"/>
      <c r="E105" s="190"/>
      <c r="F105" s="134" t="s">
        <v>27</v>
      </c>
      <c r="G105" s="135"/>
      <c r="H105" s="135"/>
      <c r="I105" s="135">
        <f>'SO 01.ST 180730ST.1 Pol'!G121</f>
        <v>0</v>
      </c>
      <c r="J105" s="132" t="str">
        <f>IF(I137=0,"",I105/I137*100)</f>
        <v/>
      </c>
    </row>
    <row r="106" spans="1:10" ht="36.75" customHeight="1" x14ac:dyDescent="0.25">
      <c r="A106" s="123"/>
      <c r="B106" s="128" t="s">
        <v>148</v>
      </c>
      <c r="C106" s="189" t="s">
        <v>150</v>
      </c>
      <c r="D106" s="190"/>
      <c r="E106" s="190"/>
      <c r="F106" s="134" t="s">
        <v>27</v>
      </c>
      <c r="G106" s="135"/>
      <c r="H106" s="135"/>
      <c r="I106" s="135">
        <f>'SO 01.BP 200520.1 Pol'!G89</f>
        <v>0</v>
      </c>
      <c r="J106" s="132" t="str">
        <f>IF(I137=0,"",I106/I137*100)</f>
        <v/>
      </c>
    </row>
    <row r="107" spans="1:10" ht="36.75" customHeight="1" x14ac:dyDescent="0.25">
      <c r="A107" s="123"/>
      <c r="B107" s="128" t="s">
        <v>151</v>
      </c>
      <c r="C107" s="189" t="s">
        <v>152</v>
      </c>
      <c r="D107" s="190"/>
      <c r="E107" s="190"/>
      <c r="F107" s="134" t="s">
        <v>27</v>
      </c>
      <c r="G107" s="135"/>
      <c r="H107" s="135"/>
      <c r="I107" s="135">
        <f>'SO 01.BP 200520.1 Pol'!G93+'SO 01.ST 180730ST.1 Pol'!G133+'SO 04 3 Pol'!G8</f>
        <v>0</v>
      </c>
      <c r="J107" s="132" t="str">
        <f>IF(I137=0,"",I107/I137*100)</f>
        <v/>
      </c>
    </row>
    <row r="108" spans="1:10" ht="36.75" customHeight="1" x14ac:dyDescent="0.25">
      <c r="A108" s="123"/>
      <c r="B108" s="128" t="s">
        <v>153</v>
      </c>
      <c r="C108" s="189" t="s">
        <v>154</v>
      </c>
      <c r="D108" s="190"/>
      <c r="E108" s="190"/>
      <c r="F108" s="134" t="s">
        <v>27</v>
      </c>
      <c r="G108" s="135"/>
      <c r="H108" s="135"/>
      <c r="I108" s="135">
        <f>'SO 01.ST 180730ST.1 Pol'!G145+'SO 07 7002 Pol'!G27</f>
        <v>0</v>
      </c>
      <c r="J108" s="132" t="str">
        <f>IF(I137=0,"",I108/I137*100)</f>
        <v/>
      </c>
    </row>
    <row r="109" spans="1:10" ht="36.75" customHeight="1" x14ac:dyDescent="0.25">
      <c r="A109" s="123"/>
      <c r="B109" s="128" t="s">
        <v>155</v>
      </c>
      <c r="C109" s="189" t="s">
        <v>156</v>
      </c>
      <c r="D109" s="190"/>
      <c r="E109" s="190"/>
      <c r="F109" s="134" t="s">
        <v>27</v>
      </c>
      <c r="G109" s="135"/>
      <c r="H109" s="135"/>
      <c r="I109" s="135">
        <f>'SO 07 7002 Pol'!G62</f>
        <v>0</v>
      </c>
      <c r="J109" s="132" t="str">
        <f>IF(I137=0,"",I109/I137*100)</f>
        <v/>
      </c>
    </row>
    <row r="110" spans="1:10" ht="36.75" customHeight="1" x14ac:dyDescent="0.25">
      <c r="A110" s="123"/>
      <c r="B110" s="128" t="s">
        <v>157</v>
      </c>
      <c r="C110" s="189" t="s">
        <v>158</v>
      </c>
      <c r="D110" s="190"/>
      <c r="E110" s="190"/>
      <c r="F110" s="134" t="s">
        <v>27</v>
      </c>
      <c r="G110" s="135"/>
      <c r="H110" s="135"/>
      <c r="I110" s="135">
        <f>'SO 07 7002 Pol'!G117</f>
        <v>0</v>
      </c>
      <c r="J110" s="132" t="str">
        <f>IF(I137=0,"",I110/I137*100)</f>
        <v/>
      </c>
    </row>
    <row r="111" spans="1:10" ht="36.75" customHeight="1" x14ac:dyDescent="0.25">
      <c r="A111" s="123"/>
      <c r="B111" s="128" t="s">
        <v>159</v>
      </c>
      <c r="C111" s="189" t="s">
        <v>160</v>
      </c>
      <c r="D111" s="190"/>
      <c r="E111" s="190"/>
      <c r="F111" s="134" t="s">
        <v>27</v>
      </c>
      <c r="G111" s="135"/>
      <c r="H111" s="135"/>
      <c r="I111" s="135">
        <f>'SO 04 3 Pol'!G63</f>
        <v>0</v>
      </c>
      <c r="J111" s="132" t="str">
        <f>IF(I137=0,"",I111/I137*100)</f>
        <v/>
      </c>
    </row>
    <row r="112" spans="1:10" ht="36.75" customHeight="1" x14ac:dyDescent="0.25">
      <c r="A112" s="123"/>
      <c r="B112" s="128" t="s">
        <v>161</v>
      </c>
      <c r="C112" s="189" t="s">
        <v>162</v>
      </c>
      <c r="D112" s="190"/>
      <c r="E112" s="190"/>
      <c r="F112" s="134" t="s">
        <v>27</v>
      </c>
      <c r="G112" s="135"/>
      <c r="H112" s="135"/>
      <c r="I112" s="135">
        <f>'SO 04 3 Pol'!G69</f>
        <v>0</v>
      </c>
      <c r="J112" s="132" t="str">
        <f>IF(I137=0,"",I112/I137*100)</f>
        <v/>
      </c>
    </row>
    <row r="113" spans="1:10" ht="36.75" customHeight="1" x14ac:dyDescent="0.25">
      <c r="A113" s="123"/>
      <c r="B113" s="128" t="s">
        <v>163</v>
      </c>
      <c r="C113" s="189" t="s">
        <v>164</v>
      </c>
      <c r="D113" s="190"/>
      <c r="E113" s="190"/>
      <c r="F113" s="134" t="s">
        <v>27</v>
      </c>
      <c r="G113" s="135"/>
      <c r="H113" s="135"/>
      <c r="I113" s="135">
        <f>'SO 04 3 Pol'!G108+'SO 07 7002 Pol'!G145</f>
        <v>0</v>
      </c>
      <c r="J113" s="132" t="str">
        <f>IF(I137=0,"",I113/I137*100)</f>
        <v/>
      </c>
    </row>
    <row r="114" spans="1:10" ht="36.75" customHeight="1" x14ac:dyDescent="0.25">
      <c r="A114" s="123"/>
      <c r="B114" s="128" t="s">
        <v>165</v>
      </c>
      <c r="C114" s="189" t="s">
        <v>166</v>
      </c>
      <c r="D114" s="190"/>
      <c r="E114" s="190"/>
      <c r="F114" s="134" t="s">
        <v>27</v>
      </c>
      <c r="G114" s="135"/>
      <c r="H114" s="135"/>
      <c r="I114" s="135">
        <f>'SO 04 3 Pol'!G168</f>
        <v>0</v>
      </c>
      <c r="J114" s="132" t="str">
        <f>IF(I137=0,"",I114/I137*100)</f>
        <v/>
      </c>
    </row>
    <row r="115" spans="1:10" ht="36.75" customHeight="1" x14ac:dyDescent="0.25">
      <c r="A115" s="123"/>
      <c r="B115" s="128" t="s">
        <v>167</v>
      </c>
      <c r="C115" s="189" t="s">
        <v>168</v>
      </c>
      <c r="D115" s="190"/>
      <c r="E115" s="190"/>
      <c r="F115" s="134" t="s">
        <v>27</v>
      </c>
      <c r="G115" s="135"/>
      <c r="H115" s="135"/>
      <c r="I115" s="135">
        <f>'SO 01.BP 200520.1 Pol'!G97+'SO 01.ST 180730ST.1 Pol'!G147+'SO 07 7002 Pol'!G148</f>
        <v>0</v>
      </c>
      <c r="J115" s="132" t="str">
        <f>IF(I137=0,"",I115/I137*100)</f>
        <v/>
      </c>
    </row>
    <row r="116" spans="1:10" ht="36.75" customHeight="1" x14ac:dyDescent="0.25">
      <c r="A116" s="123"/>
      <c r="B116" s="128" t="s">
        <v>169</v>
      </c>
      <c r="C116" s="189" t="s">
        <v>170</v>
      </c>
      <c r="D116" s="190"/>
      <c r="E116" s="190"/>
      <c r="F116" s="134" t="s">
        <v>27</v>
      </c>
      <c r="G116" s="135"/>
      <c r="H116" s="135"/>
      <c r="I116" s="135">
        <f>'SO 01.BP 200520.1 Pol'!G101</f>
        <v>0</v>
      </c>
      <c r="J116" s="132" t="str">
        <f>IF(I137=0,"",I116/I137*100)</f>
        <v/>
      </c>
    </row>
    <row r="117" spans="1:10" ht="36.75" customHeight="1" x14ac:dyDescent="0.25">
      <c r="A117" s="123"/>
      <c r="B117" s="128" t="s">
        <v>171</v>
      </c>
      <c r="C117" s="189" t="s">
        <v>172</v>
      </c>
      <c r="D117" s="190"/>
      <c r="E117" s="190"/>
      <c r="F117" s="134" t="s">
        <v>27</v>
      </c>
      <c r="G117" s="135"/>
      <c r="H117" s="135"/>
      <c r="I117" s="135">
        <f>'SO 01.BP 200520.1 Pol'!G106+'SO 01.ST 180730ST.1 Pol'!G153</f>
        <v>0</v>
      </c>
      <c r="J117" s="132" t="str">
        <f>IF(I137=0,"",I117/I137*100)</f>
        <v/>
      </c>
    </row>
    <row r="118" spans="1:10" ht="36.75" customHeight="1" x14ac:dyDescent="0.25">
      <c r="A118" s="123"/>
      <c r="B118" s="128" t="s">
        <v>173</v>
      </c>
      <c r="C118" s="189" t="s">
        <v>174</v>
      </c>
      <c r="D118" s="190"/>
      <c r="E118" s="190"/>
      <c r="F118" s="134" t="s">
        <v>27</v>
      </c>
      <c r="G118" s="135"/>
      <c r="H118" s="135"/>
      <c r="I118" s="135">
        <f>'SO 01.BP 200520.1 Pol'!G111+'SO 01.ST 180730ST.1 Pol'!G169</f>
        <v>0</v>
      </c>
      <c r="J118" s="132" t="str">
        <f>IF(I137=0,"",I118/I137*100)</f>
        <v/>
      </c>
    </row>
    <row r="119" spans="1:10" ht="36.75" customHeight="1" x14ac:dyDescent="0.25">
      <c r="A119" s="123"/>
      <c r="B119" s="128" t="s">
        <v>175</v>
      </c>
      <c r="C119" s="189" t="s">
        <v>176</v>
      </c>
      <c r="D119" s="190"/>
      <c r="E119" s="190"/>
      <c r="F119" s="134" t="s">
        <v>27</v>
      </c>
      <c r="G119" s="135"/>
      <c r="H119" s="135"/>
      <c r="I119" s="135">
        <f>'SO 01.BP 200520.1 Pol'!G115+'SO 01.NAST. 200701 Pol'!G39+'SO 01.ST 180730ST.1 Pol'!G230+'SO 04 3 Pol'!G232+'SO 07 7002 Pol'!G150</f>
        <v>0</v>
      </c>
      <c r="J119" s="132" t="str">
        <f>IF(I137=0,"",I119/I137*100)</f>
        <v/>
      </c>
    </row>
    <row r="120" spans="1:10" ht="36.75" customHeight="1" x14ac:dyDescent="0.25">
      <c r="A120" s="123"/>
      <c r="B120" s="128" t="s">
        <v>177</v>
      </c>
      <c r="C120" s="189" t="s">
        <v>178</v>
      </c>
      <c r="D120" s="190"/>
      <c r="E120" s="190"/>
      <c r="F120" s="134" t="s">
        <v>27</v>
      </c>
      <c r="G120" s="135"/>
      <c r="H120" s="135"/>
      <c r="I120" s="135">
        <f>'SO 01.ST 180730ST.1 Pol'!G308</f>
        <v>0</v>
      </c>
      <c r="J120" s="132" t="str">
        <f>IF(I137=0,"",I120/I137*100)</f>
        <v/>
      </c>
    </row>
    <row r="121" spans="1:10" ht="36.75" customHeight="1" x14ac:dyDescent="0.25">
      <c r="A121" s="123"/>
      <c r="B121" s="128" t="s">
        <v>179</v>
      </c>
      <c r="C121" s="189" t="s">
        <v>180</v>
      </c>
      <c r="D121" s="190"/>
      <c r="E121" s="190"/>
      <c r="F121" s="134" t="s">
        <v>27</v>
      </c>
      <c r="G121" s="135"/>
      <c r="H121" s="135"/>
      <c r="I121" s="135">
        <f>'SO 01.BP 200520.1 Pol'!G128</f>
        <v>0</v>
      </c>
      <c r="J121" s="132" t="str">
        <f>IF(I137=0,"",I121/I137*100)</f>
        <v/>
      </c>
    </row>
    <row r="122" spans="1:10" ht="36.75" customHeight="1" x14ac:dyDescent="0.25">
      <c r="A122" s="123"/>
      <c r="B122" s="128" t="s">
        <v>181</v>
      </c>
      <c r="C122" s="189" t="s">
        <v>182</v>
      </c>
      <c r="D122" s="190"/>
      <c r="E122" s="190"/>
      <c r="F122" s="134" t="s">
        <v>27</v>
      </c>
      <c r="G122" s="135"/>
      <c r="H122" s="135"/>
      <c r="I122" s="135">
        <f>'SO 01.BP 200520.1 Pol'!G130+'SO 01.ST 180730ST.1 Pol'!G315</f>
        <v>0</v>
      </c>
      <c r="J122" s="132" t="str">
        <f>IF(I137=0,"",I122/I137*100)</f>
        <v/>
      </c>
    </row>
    <row r="123" spans="1:10" ht="36.75" customHeight="1" x14ac:dyDescent="0.25">
      <c r="A123" s="123"/>
      <c r="B123" s="128" t="s">
        <v>183</v>
      </c>
      <c r="C123" s="189" t="s">
        <v>184</v>
      </c>
      <c r="D123" s="190"/>
      <c r="E123" s="190"/>
      <c r="F123" s="134" t="s">
        <v>27</v>
      </c>
      <c r="G123" s="135"/>
      <c r="H123" s="135"/>
      <c r="I123" s="135">
        <f>'SO 01.ST 180730ST.1 Pol'!G321</f>
        <v>0</v>
      </c>
      <c r="J123" s="132" t="str">
        <f>IF(I137=0,"",I123/I137*100)</f>
        <v/>
      </c>
    </row>
    <row r="124" spans="1:10" ht="36.75" customHeight="1" x14ac:dyDescent="0.25">
      <c r="A124" s="123"/>
      <c r="B124" s="128" t="s">
        <v>185</v>
      </c>
      <c r="C124" s="189" t="s">
        <v>186</v>
      </c>
      <c r="D124" s="190"/>
      <c r="E124" s="190"/>
      <c r="F124" s="134" t="s">
        <v>27</v>
      </c>
      <c r="G124" s="135"/>
      <c r="H124" s="135"/>
      <c r="I124" s="135">
        <f>'SO 01.ST 180730ST.1 Pol'!G326</f>
        <v>0</v>
      </c>
      <c r="J124" s="132" t="str">
        <f>IF(I137=0,"",I124/I137*100)</f>
        <v/>
      </c>
    </row>
    <row r="125" spans="1:10" ht="36.75" customHeight="1" x14ac:dyDescent="0.25">
      <c r="A125" s="123"/>
      <c r="B125" s="128" t="s">
        <v>187</v>
      </c>
      <c r="C125" s="189" t="s">
        <v>188</v>
      </c>
      <c r="D125" s="190"/>
      <c r="E125" s="190"/>
      <c r="F125" s="134" t="s">
        <v>27</v>
      </c>
      <c r="G125" s="135"/>
      <c r="H125" s="135"/>
      <c r="I125" s="135">
        <f>'SO 01.ST 180730ST.1 Pol'!G338+'SO 04 3 Pol'!G237</f>
        <v>0</v>
      </c>
      <c r="J125" s="132" t="str">
        <f>IF(I137=0,"",I125/I137*100)</f>
        <v/>
      </c>
    </row>
    <row r="126" spans="1:10" ht="36.75" customHeight="1" x14ac:dyDescent="0.25">
      <c r="A126" s="123"/>
      <c r="B126" s="128" t="s">
        <v>189</v>
      </c>
      <c r="C126" s="189" t="s">
        <v>190</v>
      </c>
      <c r="D126" s="190"/>
      <c r="E126" s="190"/>
      <c r="F126" s="134" t="s">
        <v>27</v>
      </c>
      <c r="G126" s="135"/>
      <c r="H126" s="135"/>
      <c r="I126" s="135">
        <f>'SO 01.ST 180730ST.1 Pol'!G343</f>
        <v>0</v>
      </c>
      <c r="J126" s="132" t="str">
        <f>IF(I137=0,"",I126/I137*100)</f>
        <v/>
      </c>
    </row>
    <row r="127" spans="1:10" ht="36.75" customHeight="1" x14ac:dyDescent="0.25">
      <c r="A127" s="123"/>
      <c r="B127" s="128" t="s">
        <v>191</v>
      </c>
      <c r="C127" s="189" t="s">
        <v>192</v>
      </c>
      <c r="D127" s="190"/>
      <c r="E127" s="190"/>
      <c r="F127" s="134" t="s">
        <v>27</v>
      </c>
      <c r="G127" s="135"/>
      <c r="H127" s="135"/>
      <c r="I127" s="135">
        <f>'SO 01.ST 180730ST.1 Pol'!G347</f>
        <v>0</v>
      </c>
      <c r="J127" s="132" t="str">
        <f>IF(I137=0,"",I127/I137*100)</f>
        <v/>
      </c>
    </row>
    <row r="128" spans="1:10" ht="36.75" customHeight="1" x14ac:dyDescent="0.25">
      <c r="A128" s="123"/>
      <c r="B128" s="128" t="s">
        <v>193</v>
      </c>
      <c r="C128" s="189" t="s">
        <v>194</v>
      </c>
      <c r="D128" s="190"/>
      <c r="E128" s="190"/>
      <c r="F128" s="134" t="s">
        <v>27</v>
      </c>
      <c r="G128" s="135"/>
      <c r="H128" s="135"/>
      <c r="I128" s="135">
        <f>'SO 03 1 Pol'!G122+'SO 05 2 Pol'!G27</f>
        <v>0</v>
      </c>
      <c r="J128" s="132" t="str">
        <f>IF(I137=0,"",I128/I137*100)</f>
        <v/>
      </c>
    </row>
    <row r="129" spans="1:10" ht="36.75" customHeight="1" x14ac:dyDescent="0.25">
      <c r="A129" s="123"/>
      <c r="B129" s="128" t="s">
        <v>88</v>
      </c>
      <c r="C129" s="189" t="s">
        <v>195</v>
      </c>
      <c r="D129" s="190"/>
      <c r="E129" s="190"/>
      <c r="F129" s="134" t="s">
        <v>28</v>
      </c>
      <c r="G129" s="135"/>
      <c r="H129" s="135"/>
      <c r="I129" s="135">
        <f>'SO 03 1 Pol'!G8</f>
        <v>0</v>
      </c>
      <c r="J129" s="132" t="str">
        <f>IF(I137=0,"",I129/I137*100)</f>
        <v/>
      </c>
    </row>
    <row r="130" spans="1:10" ht="36.75" customHeight="1" x14ac:dyDescent="0.25">
      <c r="A130" s="123"/>
      <c r="B130" s="128" t="s">
        <v>196</v>
      </c>
      <c r="C130" s="189" t="s">
        <v>197</v>
      </c>
      <c r="D130" s="190"/>
      <c r="E130" s="190"/>
      <c r="F130" s="134" t="s">
        <v>28</v>
      </c>
      <c r="G130" s="135"/>
      <c r="H130" s="135"/>
      <c r="I130" s="135">
        <f>'SO 08 1 Pol'!G8</f>
        <v>0</v>
      </c>
      <c r="J130" s="132" t="str">
        <f>IF(I137=0,"",I130/I137*100)</f>
        <v/>
      </c>
    </row>
    <row r="131" spans="1:10" ht="36.75" customHeight="1" x14ac:dyDescent="0.25">
      <c r="A131" s="123"/>
      <c r="B131" s="128" t="s">
        <v>198</v>
      </c>
      <c r="C131" s="189" t="s">
        <v>199</v>
      </c>
      <c r="D131" s="190"/>
      <c r="E131" s="190"/>
      <c r="F131" s="134" t="s">
        <v>28</v>
      </c>
      <c r="G131" s="135"/>
      <c r="H131" s="135"/>
      <c r="I131" s="135">
        <f>'SO 08 1 Pol'!G74</f>
        <v>0</v>
      </c>
      <c r="J131" s="132" t="str">
        <f>IF(I137=0,"",I131/I137*100)</f>
        <v/>
      </c>
    </row>
    <row r="132" spans="1:10" ht="36.75" customHeight="1" x14ac:dyDescent="0.25">
      <c r="A132" s="123"/>
      <c r="B132" s="128" t="s">
        <v>200</v>
      </c>
      <c r="C132" s="189" t="s">
        <v>201</v>
      </c>
      <c r="D132" s="190"/>
      <c r="E132" s="190"/>
      <c r="F132" s="134" t="s">
        <v>28</v>
      </c>
      <c r="G132" s="135"/>
      <c r="H132" s="135"/>
      <c r="I132" s="135">
        <f>'SO 01.BP 200520.1 Pol'!G132+'SO 01.ST 180730ST.1 Pol'!G353</f>
        <v>0</v>
      </c>
      <c r="J132" s="132" t="str">
        <f>IF(I137=0,"",I132/I137*100)</f>
        <v/>
      </c>
    </row>
    <row r="133" spans="1:10" ht="36.75" customHeight="1" x14ac:dyDescent="0.25">
      <c r="A133" s="123"/>
      <c r="B133" s="128" t="s">
        <v>202</v>
      </c>
      <c r="C133" s="189" t="s">
        <v>203</v>
      </c>
      <c r="D133" s="190"/>
      <c r="E133" s="190"/>
      <c r="F133" s="134" t="s">
        <v>204</v>
      </c>
      <c r="G133" s="135"/>
      <c r="H133" s="135"/>
      <c r="I133" s="135">
        <f>'SO 01.BP 200520.1 Pol'!G134+'SO 08 1 Pol'!G77</f>
        <v>0</v>
      </c>
      <c r="J133" s="132" t="str">
        <f>IF(I137=0,"",I133/I137*100)</f>
        <v/>
      </c>
    </row>
    <row r="134" spans="1:10" ht="36.75" customHeight="1" x14ac:dyDescent="0.25">
      <c r="A134" s="123"/>
      <c r="B134" s="128" t="s">
        <v>205</v>
      </c>
      <c r="C134" s="189" t="s">
        <v>206</v>
      </c>
      <c r="D134" s="190"/>
      <c r="E134" s="190"/>
      <c r="F134" s="134" t="s">
        <v>204</v>
      </c>
      <c r="G134" s="135"/>
      <c r="H134" s="135"/>
      <c r="I134" s="135">
        <f>'SO 01.BP 200520.1 Pol'!G142</f>
        <v>0</v>
      </c>
      <c r="J134" s="132" t="str">
        <f>IF(I137=0,"",I134/I137*100)</f>
        <v/>
      </c>
    </row>
    <row r="135" spans="1:10" ht="36.75" customHeight="1" x14ac:dyDescent="0.25">
      <c r="A135" s="123"/>
      <c r="B135" s="128" t="s">
        <v>207</v>
      </c>
      <c r="C135" s="189" t="s">
        <v>29</v>
      </c>
      <c r="D135" s="190"/>
      <c r="E135" s="190"/>
      <c r="F135" s="134" t="s">
        <v>207</v>
      </c>
      <c r="G135" s="135"/>
      <c r="H135" s="135"/>
      <c r="I135" s="135">
        <f>'00 001 Naklady'!G8</f>
        <v>0</v>
      </c>
      <c r="J135" s="132" t="str">
        <f>IF(I137=0,"",I135/I137*100)</f>
        <v/>
      </c>
    </row>
    <row r="136" spans="1:10" ht="36.75" customHeight="1" x14ac:dyDescent="0.25">
      <c r="A136" s="123"/>
      <c r="B136" s="128" t="s">
        <v>208</v>
      </c>
      <c r="C136" s="189" t="s">
        <v>30</v>
      </c>
      <c r="D136" s="190"/>
      <c r="E136" s="190"/>
      <c r="F136" s="134" t="s">
        <v>208</v>
      </c>
      <c r="G136" s="135"/>
      <c r="H136" s="135"/>
      <c r="I136" s="135">
        <f>'00 001 Naklady'!G17+'SO 06 1 Pol'!G135</f>
        <v>0</v>
      </c>
      <c r="J136" s="132" t="str">
        <f>IF(I137=0,"",I136/I137*100)</f>
        <v/>
      </c>
    </row>
    <row r="137" spans="1:10" ht="25.5" customHeight="1" x14ac:dyDescent="0.25">
      <c r="A137" s="124"/>
      <c r="B137" s="129" t="s">
        <v>1</v>
      </c>
      <c r="C137" s="130"/>
      <c r="D137" s="131"/>
      <c r="E137" s="131"/>
      <c r="F137" s="136"/>
      <c r="G137" s="137"/>
      <c r="H137" s="137"/>
      <c r="I137" s="137">
        <f>SUM(I69:I136)</f>
        <v>0</v>
      </c>
      <c r="J137" s="133">
        <f>SUM(J69:J136)</f>
        <v>0</v>
      </c>
    </row>
    <row r="138" spans="1:10" x14ac:dyDescent="0.25">
      <c r="F138" s="86"/>
      <c r="G138" s="86"/>
      <c r="H138" s="86"/>
      <c r="I138" s="86"/>
      <c r="J138" s="87"/>
    </row>
    <row r="139" spans="1:10" x14ac:dyDescent="0.25">
      <c r="F139" s="86"/>
      <c r="G139" s="86"/>
      <c r="H139" s="86"/>
      <c r="I139" s="86"/>
      <c r="J139" s="87"/>
    </row>
    <row r="140" spans="1:10" x14ac:dyDescent="0.25">
      <c r="F140" s="86"/>
      <c r="G140" s="86"/>
      <c r="H140" s="86"/>
      <c r="I140" s="86"/>
      <c r="J140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70:E70"/>
    <mergeCell ref="C71:E71"/>
    <mergeCell ref="C72:E72"/>
    <mergeCell ref="C73:E73"/>
    <mergeCell ref="C74:E74"/>
    <mergeCell ref="C59:E59"/>
    <mergeCell ref="C60:E60"/>
    <mergeCell ref="C61:E61"/>
    <mergeCell ref="B62:E62"/>
    <mergeCell ref="C69:E6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35:E135"/>
    <mergeCell ref="C136:E136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0" t="s">
        <v>7</v>
      </c>
      <c r="B1" s="240"/>
      <c r="C1" s="241"/>
      <c r="D1" s="240"/>
      <c r="E1" s="240"/>
      <c r="F1" s="240"/>
      <c r="G1" s="240"/>
    </row>
    <row r="2" spans="1:7" ht="24.9" customHeight="1" x14ac:dyDescent="0.25">
      <c r="A2" s="50" t="s">
        <v>8</v>
      </c>
      <c r="B2" s="49"/>
      <c r="C2" s="242"/>
      <c r="D2" s="242"/>
      <c r="E2" s="242"/>
      <c r="F2" s="242"/>
      <c r="G2" s="243"/>
    </row>
    <row r="3" spans="1:7" ht="24.9" customHeight="1" x14ac:dyDescent="0.25">
      <c r="A3" s="50" t="s">
        <v>9</v>
      </c>
      <c r="B3" s="49"/>
      <c r="C3" s="242"/>
      <c r="D3" s="242"/>
      <c r="E3" s="242"/>
      <c r="F3" s="242"/>
      <c r="G3" s="243"/>
    </row>
    <row r="4" spans="1:7" ht="24.9" customHeight="1" x14ac:dyDescent="0.25">
      <c r="A4" s="50" t="s">
        <v>10</v>
      </c>
      <c r="B4" s="49"/>
      <c r="C4" s="242"/>
      <c r="D4" s="242"/>
      <c r="E4" s="242"/>
      <c r="F4" s="242"/>
      <c r="G4" s="243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66790-1F9C-4951-BED2-A845282C94F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AG1" t="s">
        <v>209</v>
      </c>
    </row>
    <row r="2" spans="1:60" ht="25.0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210</v>
      </c>
    </row>
    <row r="3" spans="1:60" ht="25.05" customHeight="1" x14ac:dyDescent="0.25">
      <c r="A3" s="139" t="s">
        <v>9</v>
      </c>
      <c r="B3" s="49" t="s">
        <v>46</v>
      </c>
      <c r="C3" s="247" t="s">
        <v>47</v>
      </c>
      <c r="D3" s="248"/>
      <c r="E3" s="248"/>
      <c r="F3" s="248"/>
      <c r="G3" s="249"/>
      <c r="AC3" s="121" t="s">
        <v>211</v>
      </c>
      <c r="AG3" t="s">
        <v>212</v>
      </c>
    </row>
    <row r="4" spans="1:60" ht="25.05" customHeight="1" x14ac:dyDescent="0.25">
      <c r="A4" s="140" t="s">
        <v>10</v>
      </c>
      <c r="B4" s="141" t="s">
        <v>48</v>
      </c>
      <c r="C4" s="250" t="s">
        <v>47</v>
      </c>
      <c r="D4" s="251"/>
      <c r="E4" s="251"/>
      <c r="F4" s="251"/>
      <c r="G4" s="252"/>
      <c r="AG4" t="s">
        <v>213</v>
      </c>
    </row>
    <row r="5" spans="1:60" x14ac:dyDescent="0.25">
      <c r="D5" s="10"/>
    </row>
    <row r="6" spans="1:60" ht="39.6" x14ac:dyDescent="0.25">
      <c r="A6" s="143" t="s">
        <v>214</v>
      </c>
      <c r="B6" s="145" t="s">
        <v>215</v>
      </c>
      <c r="C6" s="145" t="s">
        <v>216</v>
      </c>
      <c r="D6" s="144" t="s">
        <v>217</v>
      </c>
      <c r="E6" s="143" t="s">
        <v>218</v>
      </c>
      <c r="F6" s="142" t="s">
        <v>219</v>
      </c>
      <c r="G6" s="143" t="s">
        <v>31</v>
      </c>
      <c r="H6" s="146" t="s">
        <v>32</v>
      </c>
      <c r="I6" s="146" t="s">
        <v>220</v>
      </c>
      <c r="J6" s="146" t="s">
        <v>33</v>
      </c>
      <c r="K6" s="146" t="s">
        <v>221</v>
      </c>
      <c r="L6" s="146" t="s">
        <v>222</v>
      </c>
      <c r="M6" s="146" t="s">
        <v>223</v>
      </c>
      <c r="N6" s="146" t="s">
        <v>224</v>
      </c>
      <c r="O6" s="146" t="s">
        <v>225</v>
      </c>
      <c r="P6" s="146" t="s">
        <v>226</v>
      </c>
      <c r="Q6" s="146" t="s">
        <v>227</v>
      </c>
      <c r="R6" s="146" t="s">
        <v>228</v>
      </c>
      <c r="S6" s="146" t="s">
        <v>229</v>
      </c>
      <c r="T6" s="146" t="s">
        <v>230</v>
      </c>
      <c r="U6" s="146" t="s">
        <v>231</v>
      </c>
      <c r="V6" s="146" t="s">
        <v>232</v>
      </c>
      <c r="W6" s="146" t="s">
        <v>233</v>
      </c>
      <c r="X6" s="146" t="s">
        <v>234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0" t="s">
        <v>235</v>
      </c>
      <c r="B8" s="161" t="s">
        <v>207</v>
      </c>
      <c r="C8" s="174" t="s">
        <v>29</v>
      </c>
      <c r="D8" s="162"/>
      <c r="E8" s="163"/>
      <c r="F8" s="164"/>
      <c r="G8" s="165">
        <f>SUMIF(AG9:AG16,"&lt;&gt;NOR",G9:G16)</f>
        <v>0</v>
      </c>
      <c r="H8" s="159"/>
      <c r="I8" s="159">
        <f>SUM(I9:I16)</f>
        <v>0</v>
      </c>
      <c r="J8" s="159"/>
      <c r="K8" s="159">
        <f>SUM(K9:K16)</f>
        <v>0</v>
      </c>
      <c r="L8" s="159"/>
      <c r="M8" s="159">
        <f>SUM(M9:M16)</f>
        <v>0</v>
      </c>
      <c r="N8" s="159"/>
      <c r="O8" s="159">
        <f>SUM(O9:O16)</f>
        <v>0</v>
      </c>
      <c r="P8" s="159"/>
      <c r="Q8" s="159">
        <f>SUM(Q9:Q16)</f>
        <v>0</v>
      </c>
      <c r="R8" s="159"/>
      <c r="S8" s="159"/>
      <c r="T8" s="159"/>
      <c r="U8" s="159"/>
      <c r="V8" s="159">
        <f>SUM(V9:V16)</f>
        <v>0</v>
      </c>
      <c r="W8" s="159"/>
      <c r="X8" s="159"/>
      <c r="AG8" t="s">
        <v>236</v>
      </c>
    </row>
    <row r="9" spans="1:60" outlineLevel="1" x14ac:dyDescent="0.25">
      <c r="A9" s="166">
        <v>1</v>
      </c>
      <c r="B9" s="167" t="s">
        <v>237</v>
      </c>
      <c r="C9" s="175" t="s">
        <v>238</v>
      </c>
      <c r="D9" s="168" t="s">
        <v>239</v>
      </c>
      <c r="E9" s="169">
        <v>1</v>
      </c>
      <c r="F9" s="170"/>
      <c r="G9" s="17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240</v>
      </c>
      <c r="T9" s="157" t="s">
        <v>241</v>
      </c>
      <c r="U9" s="157">
        <v>0</v>
      </c>
      <c r="V9" s="157">
        <f>ROUND(E9*U9,2)</f>
        <v>0</v>
      </c>
      <c r="W9" s="157"/>
      <c r="X9" s="157" t="s">
        <v>242</v>
      </c>
      <c r="Y9" s="147"/>
      <c r="Z9" s="147"/>
      <c r="AA9" s="147"/>
      <c r="AB9" s="147"/>
      <c r="AC9" s="147"/>
      <c r="AD9" s="147"/>
      <c r="AE9" s="147"/>
      <c r="AF9" s="147"/>
      <c r="AG9" s="147" t="s">
        <v>243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1.2" outlineLevel="1" x14ac:dyDescent="0.25">
      <c r="A10" s="154"/>
      <c r="B10" s="155"/>
      <c r="C10" s="244" t="s">
        <v>244</v>
      </c>
      <c r="D10" s="245"/>
      <c r="E10" s="245"/>
      <c r="F10" s="245"/>
      <c r="G10" s="24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245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2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6">
        <v>2</v>
      </c>
      <c r="B11" s="167" t="s">
        <v>246</v>
      </c>
      <c r="C11" s="175" t="s">
        <v>247</v>
      </c>
      <c r="D11" s="168" t="s">
        <v>248</v>
      </c>
      <c r="E11" s="169">
        <v>1</v>
      </c>
      <c r="F11" s="170"/>
      <c r="G11" s="171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15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240</v>
      </c>
      <c r="T11" s="157" t="s">
        <v>241</v>
      </c>
      <c r="U11" s="157">
        <v>0</v>
      </c>
      <c r="V11" s="157">
        <f>ROUND(E11*U11,2)</f>
        <v>0</v>
      </c>
      <c r="W11" s="157"/>
      <c r="X11" s="157" t="s">
        <v>242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243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1.2" outlineLevel="1" x14ac:dyDescent="0.25">
      <c r="A12" s="154"/>
      <c r="B12" s="155"/>
      <c r="C12" s="244" t="s">
        <v>249</v>
      </c>
      <c r="D12" s="245"/>
      <c r="E12" s="245"/>
      <c r="F12" s="245"/>
      <c r="G12" s="24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245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2" t="str">
        <f>C12</f>
        <v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6">
        <v>3</v>
      </c>
      <c r="B13" s="167" t="s">
        <v>250</v>
      </c>
      <c r="C13" s="175" t="s">
        <v>251</v>
      </c>
      <c r="D13" s="168" t="s">
        <v>248</v>
      </c>
      <c r="E13" s="169">
        <v>1</v>
      </c>
      <c r="F13" s="170"/>
      <c r="G13" s="171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15</v>
      </c>
      <c r="M13" s="157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240</v>
      </c>
      <c r="T13" s="157" t="s">
        <v>241</v>
      </c>
      <c r="U13" s="157">
        <v>0</v>
      </c>
      <c r="V13" s="157">
        <f>ROUND(E13*U13,2)</f>
        <v>0</v>
      </c>
      <c r="W13" s="157"/>
      <c r="X13" s="157" t="s">
        <v>242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243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1" outlineLevel="1" x14ac:dyDescent="0.25">
      <c r="A14" s="154"/>
      <c r="B14" s="155"/>
      <c r="C14" s="244" t="s">
        <v>252</v>
      </c>
      <c r="D14" s="245"/>
      <c r="E14" s="245"/>
      <c r="F14" s="245"/>
      <c r="G14" s="24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245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2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6">
        <v>4</v>
      </c>
      <c r="B15" s="167" t="s">
        <v>253</v>
      </c>
      <c r="C15" s="175" t="s">
        <v>254</v>
      </c>
      <c r="D15" s="168" t="s">
        <v>248</v>
      </c>
      <c r="E15" s="169">
        <v>1</v>
      </c>
      <c r="F15" s="170"/>
      <c r="G15" s="171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240</v>
      </c>
      <c r="T15" s="157" t="s">
        <v>241</v>
      </c>
      <c r="U15" s="157">
        <v>0</v>
      </c>
      <c r="V15" s="157">
        <f>ROUND(E15*U15,2)</f>
        <v>0</v>
      </c>
      <c r="W15" s="157"/>
      <c r="X15" s="157" t="s">
        <v>242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255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1.2" outlineLevel="1" x14ac:dyDescent="0.25">
      <c r="A16" s="154"/>
      <c r="B16" s="155"/>
      <c r="C16" s="244" t="s">
        <v>256</v>
      </c>
      <c r="D16" s="245"/>
      <c r="E16" s="245"/>
      <c r="F16" s="245"/>
      <c r="G16" s="245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245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2" t="str">
        <f>C16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6" s="147"/>
      <c r="BC16" s="147"/>
      <c r="BD16" s="147"/>
      <c r="BE16" s="147"/>
      <c r="BF16" s="147"/>
      <c r="BG16" s="147"/>
      <c r="BH16" s="147"/>
    </row>
    <row r="17" spans="1:60" x14ac:dyDescent="0.25">
      <c r="A17" s="160" t="s">
        <v>235</v>
      </c>
      <c r="B17" s="161" t="s">
        <v>208</v>
      </c>
      <c r="C17" s="174" t="s">
        <v>30</v>
      </c>
      <c r="D17" s="162"/>
      <c r="E17" s="163"/>
      <c r="F17" s="164"/>
      <c r="G17" s="165">
        <f>SUMIF(AG18:AG29,"&lt;&gt;NOR",G18:G29)</f>
        <v>0</v>
      </c>
      <c r="H17" s="159"/>
      <c r="I17" s="159">
        <f>SUM(I18:I29)</f>
        <v>0</v>
      </c>
      <c r="J17" s="159"/>
      <c r="K17" s="159">
        <f>SUM(K18:K29)</f>
        <v>0</v>
      </c>
      <c r="L17" s="159"/>
      <c r="M17" s="159">
        <f>SUM(M18:M29)</f>
        <v>0</v>
      </c>
      <c r="N17" s="159"/>
      <c r="O17" s="159">
        <f>SUM(O18:O29)</f>
        <v>0</v>
      </c>
      <c r="P17" s="159"/>
      <c r="Q17" s="159">
        <f>SUM(Q18:Q29)</f>
        <v>0</v>
      </c>
      <c r="R17" s="159"/>
      <c r="S17" s="159"/>
      <c r="T17" s="159"/>
      <c r="U17" s="159"/>
      <c r="V17" s="159">
        <f>SUM(V18:V29)</f>
        <v>0</v>
      </c>
      <c r="W17" s="159"/>
      <c r="X17" s="159"/>
      <c r="AG17" t="s">
        <v>236</v>
      </c>
    </row>
    <row r="18" spans="1:60" outlineLevel="1" x14ac:dyDescent="0.25">
      <c r="A18" s="166">
        <v>5</v>
      </c>
      <c r="B18" s="167" t="s">
        <v>257</v>
      </c>
      <c r="C18" s="175" t="s">
        <v>258</v>
      </c>
      <c r="D18" s="168" t="s">
        <v>248</v>
      </c>
      <c r="E18" s="169">
        <v>1</v>
      </c>
      <c r="F18" s="170"/>
      <c r="G18" s="171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15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240</v>
      </c>
      <c r="T18" s="157" t="s">
        <v>241</v>
      </c>
      <c r="U18" s="157">
        <v>0</v>
      </c>
      <c r="V18" s="157">
        <f>ROUND(E18*U18,2)</f>
        <v>0</v>
      </c>
      <c r="W18" s="157"/>
      <c r="X18" s="157" t="s">
        <v>242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243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1.2" outlineLevel="1" x14ac:dyDescent="0.25">
      <c r="A19" s="154"/>
      <c r="B19" s="155"/>
      <c r="C19" s="244" t="s">
        <v>259</v>
      </c>
      <c r="D19" s="245"/>
      <c r="E19" s="245"/>
      <c r="F19" s="245"/>
      <c r="G19" s="245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245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2" t="str">
        <f>C19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66">
        <v>6</v>
      </c>
      <c r="B20" s="167" t="s">
        <v>260</v>
      </c>
      <c r="C20" s="175" t="s">
        <v>261</v>
      </c>
      <c r="D20" s="168" t="s">
        <v>248</v>
      </c>
      <c r="E20" s="169">
        <v>1</v>
      </c>
      <c r="F20" s="170"/>
      <c r="G20" s="171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240</v>
      </c>
      <c r="T20" s="157" t="s">
        <v>241</v>
      </c>
      <c r="U20" s="157">
        <v>0</v>
      </c>
      <c r="V20" s="157">
        <f>ROUND(E20*U20,2)</f>
        <v>0</v>
      </c>
      <c r="W20" s="157"/>
      <c r="X20" s="157" t="s">
        <v>242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243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1.2" outlineLevel="1" x14ac:dyDescent="0.25">
      <c r="A21" s="154"/>
      <c r="B21" s="155"/>
      <c r="C21" s="244" t="s">
        <v>262</v>
      </c>
      <c r="D21" s="245"/>
      <c r="E21" s="245"/>
      <c r="F21" s="245"/>
      <c r="G21" s="245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245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2" t="str">
        <f>C21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66">
        <v>7</v>
      </c>
      <c r="B22" s="167" t="s">
        <v>263</v>
      </c>
      <c r="C22" s="175" t="s">
        <v>264</v>
      </c>
      <c r="D22" s="168" t="s">
        <v>248</v>
      </c>
      <c r="E22" s="169">
        <v>1</v>
      </c>
      <c r="F22" s="170"/>
      <c r="G22" s="171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240</v>
      </c>
      <c r="T22" s="157" t="s">
        <v>241</v>
      </c>
      <c r="U22" s="157">
        <v>0</v>
      </c>
      <c r="V22" s="157">
        <f>ROUND(E22*U22,2)</f>
        <v>0</v>
      </c>
      <c r="W22" s="157"/>
      <c r="X22" s="157" t="s">
        <v>242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243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1.2" outlineLevel="1" x14ac:dyDescent="0.25">
      <c r="A23" s="154"/>
      <c r="B23" s="155"/>
      <c r="C23" s="244" t="s">
        <v>265</v>
      </c>
      <c r="D23" s="245"/>
      <c r="E23" s="245"/>
      <c r="F23" s="245"/>
      <c r="G23" s="245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245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2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147"/>
      <c r="BC23" s="147"/>
      <c r="BD23" s="147"/>
      <c r="BE23" s="147"/>
      <c r="BF23" s="147"/>
      <c r="BG23" s="147"/>
      <c r="BH23" s="147"/>
    </row>
    <row r="24" spans="1:60" ht="20.399999999999999" outlineLevel="1" x14ac:dyDescent="0.25">
      <c r="A24" s="166">
        <v>8</v>
      </c>
      <c r="B24" s="167" t="s">
        <v>266</v>
      </c>
      <c r="C24" s="175" t="s">
        <v>267</v>
      </c>
      <c r="D24" s="168" t="s">
        <v>268</v>
      </c>
      <c r="E24" s="169">
        <v>1</v>
      </c>
      <c r="F24" s="170"/>
      <c r="G24" s="171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15</v>
      </c>
      <c r="M24" s="157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7"/>
      <c r="S24" s="157" t="s">
        <v>269</v>
      </c>
      <c r="T24" s="157" t="s">
        <v>241</v>
      </c>
      <c r="U24" s="157">
        <v>0</v>
      </c>
      <c r="V24" s="157">
        <f>ROUND(E24*U24,2)</f>
        <v>0</v>
      </c>
      <c r="W24" s="157"/>
      <c r="X24" s="157" t="s">
        <v>242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243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244" t="s">
        <v>270</v>
      </c>
      <c r="D25" s="245"/>
      <c r="E25" s="245"/>
      <c r="F25" s="245"/>
      <c r="G25" s="245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245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399999999999999" outlineLevel="1" x14ac:dyDescent="0.25">
      <c r="A26" s="166">
        <v>9</v>
      </c>
      <c r="B26" s="167" t="s">
        <v>271</v>
      </c>
      <c r="C26" s="175" t="s">
        <v>272</v>
      </c>
      <c r="D26" s="168" t="s">
        <v>268</v>
      </c>
      <c r="E26" s="169">
        <v>1</v>
      </c>
      <c r="F26" s="170"/>
      <c r="G26" s="171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15</v>
      </c>
      <c r="M26" s="157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7"/>
      <c r="S26" s="157" t="s">
        <v>269</v>
      </c>
      <c r="T26" s="157" t="s">
        <v>241</v>
      </c>
      <c r="U26" s="157">
        <v>0</v>
      </c>
      <c r="V26" s="157">
        <f>ROUND(E26*U26,2)</f>
        <v>0</v>
      </c>
      <c r="W26" s="157"/>
      <c r="X26" s="157" t="s">
        <v>242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243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44" t="s">
        <v>273</v>
      </c>
      <c r="D27" s="245"/>
      <c r="E27" s="245"/>
      <c r="F27" s="245"/>
      <c r="G27" s="245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245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6">
        <v>10</v>
      </c>
      <c r="B28" s="167" t="s">
        <v>274</v>
      </c>
      <c r="C28" s="175" t="s">
        <v>275</v>
      </c>
      <c r="D28" s="168" t="s">
        <v>276</v>
      </c>
      <c r="E28" s="169">
        <v>6480</v>
      </c>
      <c r="F28" s="170"/>
      <c r="G28" s="171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15</v>
      </c>
      <c r="M28" s="157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7"/>
      <c r="S28" s="157" t="s">
        <v>269</v>
      </c>
      <c r="T28" s="157" t="s">
        <v>241</v>
      </c>
      <c r="U28" s="157">
        <v>0</v>
      </c>
      <c r="V28" s="157">
        <f>ROUND(E28*U28,2)</f>
        <v>0</v>
      </c>
      <c r="W28" s="157"/>
      <c r="X28" s="157" t="s">
        <v>242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243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44" t="s">
        <v>277</v>
      </c>
      <c r="D29" s="245"/>
      <c r="E29" s="245"/>
      <c r="F29" s="245"/>
      <c r="G29" s="24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245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5">
      <c r="A30" s="3"/>
      <c r="B30" s="4"/>
      <c r="C30" s="176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222</v>
      </c>
    </row>
    <row r="31" spans="1:60" x14ac:dyDescent="0.25">
      <c r="A31" s="150"/>
      <c r="B31" s="151" t="s">
        <v>31</v>
      </c>
      <c r="C31" s="177"/>
      <c r="D31" s="152"/>
      <c r="E31" s="153"/>
      <c r="F31" s="153"/>
      <c r="G31" s="173">
        <f>G8+G17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278</v>
      </c>
    </row>
    <row r="32" spans="1:60" x14ac:dyDescent="0.25">
      <c r="A32" s="3"/>
      <c r="B32" s="4"/>
      <c r="C32" s="17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3"/>
      <c r="B33" s="4"/>
      <c r="C33" s="17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53" t="s">
        <v>279</v>
      </c>
      <c r="B34" s="253"/>
      <c r="C34" s="254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255"/>
      <c r="B35" s="256"/>
      <c r="C35" s="257"/>
      <c r="D35" s="256"/>
      <c r="E35" s="256"/>
      <c r="F35" s="256"/>
      <c r="G35" s="25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G35" t="s">
        <v>280</v>
      </c>
    </row>
    <row r="36" spans="1:33" x14ac:dyDescent="0.25">
      <c r="A36" s="259"/>
      <c r="B36" s="260"/>
      <c r="C36" s="261"/>
      <c r="D36" s="260"/>
      <c r="E36" s="260"/>
      <c r="F36" s="260"/>
      <c r="G36" s="26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259"/>
      <c r="B37" s="260"/>
      <c r="C37" s="261"/>
      <c r="D37" s="260"/>
      <c r="E37" s="260"/>
      <c r="F37" s="260"/>
      <c r="G37" s="26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A38" s="259"/>
      <c r="B38" s="260"/>
      <c r="C38" s="261"/>
      <c r="D38" s="260"/>
      <c r="E38" s="260"/>
      <c r="F38" s="260"/>
      <c r="G38" s="26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5">
      <c r="A39" s="263"/>
      <c r="B39" s="264"/>
      <c r="C39" s="265"/>
      <c r="D39" s="264"/>
      <c r="E39" s="264"/>
      <c r="F39" s="264"/>
      <c r="G39" s="26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5">
      <c r="A40" s="3"/>
      <c r="B40" s="4"/>
      <c r="C40" s="176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5">
      <c r="C41" s="178"/>
      <c r="D41" s="10"/>
      <c r="AG41" t="s">
        <v>281</v>
      </c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6">
    <mergeCell ref="A34:C34"/>
    <mergeCell ref="A35:G39"/>
    <mergeCell ref="C10:G10"/>
    <mergeCell ref="C12:G12"/>
    <mergeCell ref="C14:G14"/>
    <mergeCell ref="C16:G16"/>
    <mergeCell ref="C29:G29"/>
    <mergeCell ref="A1:G1"/>
    <mergeCell ref="C2:G2"/>
    <mergeCell ref="C3:G3"/>
    <mergeCell ref="C4:G4"/>
    <mergeCell ref="C19:G19"/>
    <mergeCell ref="C21:G21"/>
    <mergeCell ref="C23:G23"/>
    <mergeCell ref="C25:G25"/>
    <mergeCell ref="C27:G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EC69-7171-4689-9934-0EC84C117D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AG1" t="s">
        <v>209</v>
      </c>
    </row>
    <row r="2" spans="1:60" ht="25.0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210</v>
      </c>
    </row>
    <row r="3" spans="1:60" ht="25.05" customHeight="1" x14ac:dyDescent="0.25">
      <c r="A3" s="139" t="s">
        <v>9</v>
      </c>
      <c r="B3" s="49" t="s">
        <v>49</v>
      </c>
      <c r="C3" s="247" t="s">
        <v>50</v>
      </c>
      <c r="D3" s="248"/>
      <c r="E3" s="248"/>
      <c r="F3" s="248"/>
      <c r="G3" s="249"/>
      <c r="AC3" s="121" t="s">
        <v>210</v>
      </c>
      <c r="AG3" t="s">
        <v>212</v>
      </c>
    </row>
    <row r="4" spans="1:60" ht="25.05" customHeight="1" x14ac:dyDescent="0.25">
      <c r="A4" s="140" t="s">
        <v>10</v>
      </c>
      <c r="B4" s="141" t="s">
        <v>51</v>
      </c>
      <c r="C4" s="250" t="s">
        <v>52</v>
      </c>
      <c r="D4" s="251"/>
      <c r="E4" s="251"/>
      <c r="F4" s="251"/>
      <c r="G4" s="252"/>
      <c r="AG4" t="s">
        <v>213</v>
      </c>
    </row>
    <row r="5" spans="1:60" x14ac:dyDescent="0.25">
      <c r="D5" s="10"/>
    </row>
    <row r="6" spans="1:60" ht="39.6" x14ac:dyDescent="0.25">
      <c r="A6" s="143" t="s">
        <v>214</v>
      </c>
      <c r="B6" s="145" t="s">
        <v>215</v>
      </c>
      <c r="C6" s="145" t="s">
        <v>216</v>
      </c>
      <c r="D6" s="144" t="s">
        <v>217</v>
      </c>
      <c r="E6" s="143" t="s">
        <v>218</v>
      </c>
      <c r="F6" s="142" t="s">
        <v>219</v>
      </c>
      <c r="G6" s="143" t="s">
        <v>31</v>
      </c>
      <c r="H6" s="146" t="s">
        <v>32</v>
      </c>
      <c r="I6" s="146" t="s">
        <v>220</v>
      </c>
      <c r="J6" s="146" t="s">
        <v>33</v>
      </c>
      <c r="K6" s="146" t="s">
        <v>221</v>
      </c>
      <c r="L6" s="146" t="s">
        <v>222</v>
      </c>
      <c r="M6" s="146" t="s">
        <v>223</v>
      </c>
      <c r="N6" s="146" t="s">
        <v>224</v>
      </c>
      <c r="O6" s="146" t="s">
        <v>225</v>
      </c>
      <c r="P6" s="146" t="s">
        <v>226</v>
      </c>
      <c r="Q6" s="146" t="s">
        <v>227</v>
      </c>
      <c r="R6" s="146" t="s">
        <v>228</v>
      </c>
      <c r="S6" s="146" t="s">
        <v>229</v>
      </c>
      <c r="T6" s="146" t="s">
        <v>230</v>
      </c>
      <c r="U6" s="146" t="s">
        <v>231</v>
      </c>
      <c r="V6" s="146" t="s">
        <v>232</v>
      </c>
      <c r="W6" s="146" t="s">
        <v>233</v>
      </c>
      <c r="X6" s="146" t="s">
        <v>234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0" t="s">
        <v>235</v>
      </c>
      <c r="B8" s="161" t="s">
        <v>62</v>
      </c>
      <c r="C8" s="174" t="s">
        <v>114</v>
      </c>
      <c r="D8" s="162"/>
      <c r="E8" s="163"/>
      <c r="F8" s="164"/>
      <c r="G8" s="165">
        <f>SUMIF(AG9:AG18,"&lt;&gt;NOR",G9:G18)</f>
        <v>0</v>
      </c>
      <c r="H8" s="159"/>
      <c r="I8" s="159">
        <f>SUM(I9:I18)</f>
        <v>0</v>
      </c>
      <c r="J8" s="159"/>
      <c r="K8" s="159">
        <f>SUM(K9:K18)</f>
        <v>0</v>
      </c>
      <c r="L8" s="159"/>
      <c r="M8" s="159">
        <f>SUM(M9:M18)</f>
        <v>0</v>
      </c>
      <c r="N8" s="159"/>
      <c r="O8" s="159">
        <f>SUM(O9:O18)</f>
        <v>0</v>
      </c>
      <c r="P8" s="159"/>
      <c r="Q8" s="159">
        <f>SUM(Q9:Q18)</f>
        <v>0.35</v>
      </c>
      <c r="R8" s="159"/>
      <c r="S8" s="159"/>
      <c r="T8" s="159"/>
      <c r="U8" s="159"/>
      <c r="V8" s="159">
        <f>SUM(V9:V18)</f>
        <v>215.57999999999998</v>
      </c>
      <c r="W8" s="159"/>
      <c r="X8" s="159"/>
      <c r="AG8" t="s">
        <v>236</v>
      </c>
    </row>
    <row r="9" spans="1:60" outlineLevel="1" x14ac:dyDescent="0.25">
      <c r="A9" s="179">
        <v>1</v>
      </c>
      <c r="B9" s="180" t="s">
        <v>282</v>
      </c>
      <c r="C9" s="185" t="s">
        <v>283</v>
      </c>
      <c r="D9" s="181" t="s">
        <v>284</v>
      </c>
      <c r="E9" s="182">
        <v>2.5680000000000001</v>
      </c>
      <c r="F9" s="183"/>
      <c r="G9" s="184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0</v>
      </c>
      <c r="O9" s="157">
        <f>ROUND(E9*N9,2)</f>
        <v>0</v>
      </c>
      <c r="P9" s="157">
        <v>0.13800000000000001</v>
      </c>
      <c r="Q9" s="157">
        <f>ROUND(E9*P9,2)</f>
        <v>0.35</v>
      </c>
      <c r="R9" s="157"/>
      <c r="S9" s="157" t="s">
        <v>240</v>
      </c>
      <c r="T9" s="157" t="s">
        <v>240</v>
      </c>
      <c r="U9" s="157">
        <v>0.16</v>
      </c>
      <c r="V9" s="157">
        <f>ROUND(E9*U9,2)</f>
        <v>0.41</v>
      </c>
      <c r="W9" s="157"/>
      <c r="X9" s="157" t="s">
        <v>285</v>
      </c>
      <c r="Y9" s="147"/>
      <c r="Z9" s="147"/>
      <c r="AA9" s="147"/>
      <c r="AB9" s="147"/>
      <c r="AC9" s="147"/>
      <c r="AD9" s="147"/>
      <c r="AE9" s="147"/>
      <c r="AF9" s="147"/>
      <c r="AG9" s="147" t="s">
        <v>286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287</v>
      </c>
      <c r="C10" s="185" t="s">
        <v>288</v>
      </c>
      <c r="D10" s="181" t="s">
        <v>289</v>
      </c>
      <c r="E10" s="182">
        <v>39.866399999999999</v>
      </c>
      <c r="F10" s="183"/>
      <c r="G10" s="184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15</v>
      </c>
      <c r="M10" s="157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7"/>
      <c r="S10" s="157" t="s">
        <v>240</v>
      </c>
      <c r="T10" s="157" t="s">
        <v>240</v>
      </c>
      <c r="U10" s="157">
        <v>3.53</v>
      </c>
      <c r="V10" s="157">
        <f>ROUND(E10*U10,2)</f>
        <v>140.72999999999999</v>
      </c>
      <c r="W10" s="157"/>
      <c r="X10" s="157" t="s">
        <v>285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6">
        <v>3</v>
      </c>
      <c r="B11" s="167" t="s">
        <v>290</v>
      </c>
      <c r="C11" s="175" t="s">
        <v>291</v>
      </c>
      <c r="D11" s="168" t="s">
        <v>289</v>
      </c>
      <c r="E11" s="169">
        <v>18.866399999999999</v>
      </c>
      <c r="F11" s="170"/>
      <c r="G11" s="171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15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240</v>
      </c>
      <c r="T11" s="157" t="s">
        <v>240</v>
      </c>
      <c r="U11" s="157">
        <v>0.01</v>
      </c>
      <c r="V11" s="157">
        <f>ROUND(E11*U11,2)</f>
        <v>0.19</v>
      </c>
      <c r="W11" s="157"/>
      <c r="X11" s="157" t="s">
        <v>285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4" t="s">
        <v>292</v>
      </c>
      <c r="D12" s="245"/>
      <c r="E12" s="245"/>
      <c r="F12" s="245"/>
      <c r="G12" s="24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245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267" t="s">
        <v>293</v>
      </c>
      <c r="D13" s="268"/>
      <c r="E13" s="268"/>
      <c r="F13" s="268"/>
      <c r="G13" s="268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245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4</v>
      </c>
      <c r="B14" s="180" t="s">
        <v>294</v>
      </c>
      <c r="C14" s="185" t="s">
        <v>295</v>
      </c>
      <c r="D14" s="181" t="s">
        <v>289</v>
      </c>
      <c r="E14" s="182">
        <v>39.866399999999999</v>
      </c>
      <c r="F14" s="183"/>
      <c r="G14" s="184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15</v>
      </c>
      <c r="M14" s="157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7"/>
      <c r="S14" s="157" t="s">
        <v>240</v>
      </c>
      <c r="T14" s="157" t="s">
        <v>240</v>
      </c>
      <c r="U14" s="157">
        <v>0.67</v>
      </c>
      <c r="V14" s="157">
        <f>ROUND(E14*U14,2)</f>
        <v>26.71</v>
      </c>
      <c r="W14" s="157"/>
      <c r="X14" s="157" t="s">
        <v>285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5</v>
      </c>
      <c r="B15" s="180" t="s">
        <v>296</v>
      </c>
      <c r="C15" s="185" t="s">
        <v>297</v>
      </c>
      <c r="D15" s="181" t="s">
        <v>289</v>
      </c>
      <c r="E15" s="182">
        <v>18.866399999999999</v>
      </c>
      <c r="F15" s="183"/>
      <c r="G15" s="184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240</v>
      </c>
      <c r="T15" s="157" t="s">
        <v>240</v>
      </c>
      <c r="U15" s="157">
        <v>0.59</v>
      </c>
      <c r="V15" s="157">
        <f>ROUND(E15*U15,2)</f>
        <v>11.13</v>
      </c>
      <c r="W15" s="157"/>
      <c r="X15" s="157" t="s">
        <v>285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6</v>
      </c>
      <c r="B16" s="180" t="s">
        <v>298</v>
      </c>
      <c r="C16" s="185" t="s">
        <v>299</v>
      </c>
      <c r="D16" s="181" t="s">
        <v>289</v>
      </c>
      <c r="E16" s="182">
        <v>18.866399999999999</v>
      </c>
      <c r="F16" s="183"/>
      <c r="G16" s="184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15</v>
      </c>
      <c r="M16" s="157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7"/>
      <c r="S16" s="157" t="s">
        <v>240</v>
      </c>
      <c r="T16" s="157" t="s">
        <v>240</v>
      </c>
      <c r="U16" s="157">
        <v>0.65</v>
      </c>
      <c r="V16" s="157">
        <f>ROUND(E16*U16,2)</f>
        <v>12.26</v>
      </c>
      <c r="W16" s="157"/>
      <c r="X16" s="157" t="s">
        <v>285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7</v>
      </c>
      <c r="B17" s="180" t="s">
        <v>300</v>
      </c>
      <c r="C17" s="185" t="s">
        <v>301</v>
      </c>
      <c r="D17" s="181" t="s">
        <v>289</v>
      </c>
      <c r="E17" s="182">
        <v>21</v>
      </c>
      <c r="F17" s="183"/>
      <c r="G17" s="184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240</v>
      </c>
      <c r="T17" s="157" t="s">
        <v>302</v>
      </c>
      <c r="U17" s="157">
        <v>1.1499999999999999</v>
      </c>
      <c r="V17" s="157">
        <f>ROUND(E17*U17,2)</f>
        <v>24.15</v>
      </c>
      <c r="W17" s="157"/>
      <c r="X17" s="157" t="s">
        <v>285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8</v>
      </c>
      <c r="B18" s="180" t="s">
        <v>304</v>
      </c>
      <c r="C18" s="185" t="s">
        <v>305</v>
      </c>
      <c r="D18" s="181" t="s">
        <v>289</v>
      </c>
      <c r="E18" s="182">
        <v>18.866399999999999</v>
      </c>
      <c r="F18" s="183"/>
      <c r="G18" s="184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15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240</v>
      </c>
      <c r="T18" s="157" t="s">
        <v>240</v>
      </c>
      <c r="U18" s="157">
        <v>0</v>
      </c>
      <c r="V18" s="157">
        <f>ROUND(E18*U18,2)</f>
        <v>0</v>
      </c>
      <c r="W18" s="157"/>
      <c r="X18" s="157" t="s">
        <v>285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5">
      <c r="A19" s="160" t="s">
        <v>235</v>
      </c>
      <c r="B19" s="161" t="s">
        <v>130</v>
      </c>
      <c r="C19" s="174" t="s">
        <v>131</v>
      </c>
      <c r="D19" s="162"/>
      <c r="E19" s="163"/>
      <c r="F19" s="164"/>
      <c r="G19" s="165">
        <f>SUMIF(AG20:AG21,"&lt;&gt;NOR",G20:G21)</f>
        <v>0</v>
      </c>
      <c r="H19" s="159"/>
      <c r="I19" s="159">
        <f>SUM(I20:I21)</f>
        <v>0</v>
      </c>
      <c r="J19" s="159"/>
      <c r="K19" s="159">
        <f>SUM(K20:K21)</f>
        <v>0</v>
      </c>
      <c r="L19" s="159"/>
      <c r="M19" s="159">
        <f>SUM(M20:M21)</f>
        <v>0</v>
      </c>
      <c r="N19" s="159"/>
      <c r="O19" s="159">
        <f>SUM(O20:O21)</f>
        <v>0</v>
      </c>
      <c r="P19" s="159"/>
      <c r="Q19" s="159">
        <f>SUM(Q20:Q21)</f>
        <v>0</v>
      </c>
      <c r="R19" s="159"/>
      <c r="S19" s="159"/>
      <c r="T19" s="159"/>
      <c r="U19" s="159"/>
      <c r="V19" s="159">
        <f>SUM(V20:V21)</f>
        <v>0</v>
      </c>
      <c r="W19" s="159"/>
      <c r="X19" s="159"/>
      <c r="AG19" t="s">
        <v>236</v>
      </c>
    </row>
    <row r="20" spans="1:60" outlineLevel="1" x14ac:dyDescent="0.25">
      <c r="A20" s="179">
        <v>9</v>
      </c>
      <c r="B20" s="180" t="s">
        <v>306</v>
      </c>
      <c r="C20" s="185" t="s">
        <v>307</v>
      </c>
      <c r="D20" s="181" t="s">
        <v>284</v>
      </c>
      <c r="E20" s="182">
        <v>1306.3924999999999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269</v>
      </c>
      <c r="T20" s="157" t="s">
        <v>241</v>
      </c>
      <c r="U20" s="157">
        <v>0</v>
      </c>
      <c r="V20" s="157">
        <f>ROUND(E20*U20,2)</f>
        <v>0</v>
      </c>
      <c r="W20" s="157"/>
      <c r="X20" s="157" t="s">
        <v>285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308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10</v>
      </c>
      <c r="B21" s="180" t="s">
        <v>309</v>
      </c>
      <c r="C21" s="185" t="s">
        <v>310</v>
      </c>
      <c r="D21" s="181" t="s">
        <v>284</v>
      </c>
      <c r="E21" s="182">
        <v>2644.1774999999998</v>
      </c>
      <c r="F21" s="183"/>
      <c r="G21" s="184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15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269</v>
      </c>
      <c r="T21" s="157" t="s">
        <v>241</v>
      </c>
      <c r="U21" s="157">
        <v>0</v>
      </c>
      <c r="V21" s="157">
        <f>ROUND(E21*U21,2)</f>
        <v>0</v>
      </c>
      <c r="W21" s="157"/>
      <c r="X21" s="157" t="s">
        <v>285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5">
      <c r="A22" s="160" t="s">
        <v>235</v>
      </c>
      <c r="B22" s="161" t="s">
        <v>132</v>
      </c>
      <c r="C22" s="174" t="s">
        <v>133</v>
      </c>
      <c r="D22" s="162"/>
      <c r="E22" s="163"/>
      <c r="F22" s="164"/>
      <c r="G22" s="165">
        <f>SUMIF(AG23:AG24,"&lt;&gt;NOR",G23:G24)</f>
        <v>0</v>
      </c>
      <c r="H22" s="159"/>
      <c r="I22" s="159">
        <f>SUM(I23:I24)</f>
        <v>0</v>
      </c>
      <c r="J22" s="159"/>
      <c r="K22" s="159">
        <f>SUM(K23:K24)</f>
        <v>0</v>
      </c>
      <c r="L22" s="159"/>
      <c r="M22" s="159">
        <f>SUM(M23:M24)</f>
        <v>0</v>
      </c>
      <c r="N22" s="159"/>
      <c r="O22" s="159">
        <f>SUM(O23:O24)</f>
        <v>0</v>
      </c>
      <c r="P22" s="159"/>
      <c r="Q22" s="159">
        <f>SUM(Q23:Q24)</f>
        <v>0</v>
      </c>
      <c r="R22" s="159"/>
      <c r="S22" s="159"/>
      <c r="T22" s="159"/>
      <c r="U22" s="159"/>
      <c r="V22" s="159">
        <f>SUM(V23:V24)</f>
        <v>0</v>
      </c>
      <c r="W22" s="159"/>
      <c r="X22" s="159"/>
      <c r="AG22" t="s">
        <v>236</v>
      </c>
    </row>
    <row r="23" spans="1:60" outlineLevel="1" x14ac:dyDescent="0.25">
      <c r="A23" s="166">
        <v>11</v>
      </c>
      <c r="B23" s="167" t="s">
        <v>311</v>
      </c>
      <c r="C23" s="175" t="s">
        <v>312</v>
      </c>
      <c r="D23" s="168" t="s">
        <v>313</v>
      </c>
      <c r="E23" s="169">
        <v>1</v>
      </c>
      <c r="F23" s="170"/>
      <c r="G23" s="171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269</v>
      </c>
      <c r="T23" s="157" t="s">
        <v>241</v>
      </c>
      <c r="U23" s="157">
        <v>0</v>
      </c>
      <c r="V23" s="157">
        <f>ROUND(E23*U23,2)</f>
        <v>0</v>
      </c>
      <c r="W23" s="157"/>
      <c r="X23" s="157" t="s">
        <v>285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4" t="s">
        <v>314</v>
      </c>
      <c r="D24" s="245"/>
      <c r="E24" s="245"/>
      <c r="F24" s="245"/>
      <c r="G24" s="245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245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2" t="str">
        <f>C24</f>
        <v>Zakrytí stávajících konstrukcí při provádění bouracích prací proti poškození dle potřeby po celou dobu výstavby.</v>
      </c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160" t="s">
        <v>235</v>
      </c>
      <c r="B25" s="161" t="s">
        <v>136</v>
      </c>
      <c r="C25" s="174" t="s">
        <v>137</v>
      </c>
      <c r="D25" s="162"/>
      <c r="E25" s="163"/>
      <c r="F25" s="164"/>
      <c r="G25" s="165">
        <f>SUMIF(AG26:AG26,"&lt;&gt;NOR",G26:G26)</f>
        <v>0</v>
      </c>
      <c r="H25" s="159"/>
      <c r="I25" s="159">
        <f>SUM(I26:I26)</f>
        <v>0</v>
      </c>
      <c r="J25" s="159"/>
      <c r="K25" s="159">
        <f>SUM(K26:K26)</f>
        <v>0</v>
      </c>
      <c r="L25" s="159"/>
      <c r="M25" s="159">
        <f>SUM(M26:M26)</f>
        <v>0</v>
      </c>
      <c r="N25" s="159"/>
      <c r="O25" s="159">
        <f>SUM(O26:O26)</f>
        <v>1.36</v>
      </c>
      <c r="P25" s="159"/>
      <c r="Q25" s="159">
        <f>SUM(Q26:Q26)</f>
        <v>0</v>
      </c>
      <c r="R25" s="159"/>
      <c r="S25" s="159"/>
      <c r="T25" s="159"/>
      <c r="U25" s="159"/>
      <c r="V25" s="159">
        <f>SUM(V26:V26)</f>
        <v>184.04</v>
      </c>
      <c r="W25" s="159"/>
      <c r="X25" s="159"/>
      <c r="AG25" t="s">
        <v>236</v>
      </c>
    </row>
    <row r="26" spans="1:60" outlineLevel="1" x14ac:dyDescent="0.25">
      <c r="A26" s="179">
        <v>12</v>
      </c>
      <c r="B26" s="180" t="s">
        <v>315</v>
      </c>
      <c r="C26" s="185" t="s">
        <v>316</v>
      </c>
      <c r="D26" s="181" t="s">
        <v>284</v>
      </c>
      <c r="E26" s="182">
        <v>860</v>
      </c>
      <c r="F26" s="183"/>
      <c r="G26" s="184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15</v>
      </c>
      <c r="M26" s="157">
        <f>G26*(1+L26/100)</f>
        <v>0</v>
      </c>
      <c r="N26" s="157">
        <v>1.58E-3</v>
      </c>
      <c r="O26" s="157">
        <f>ROUND(E26*N26,2)</f>
        <v>1.36</v>
      </c>
      <c r="P26" s="157">
        <v>0</v>
      </c>
      <c r="Q26" s="157">
        <f>ROUND(E26*P26,2)</f>
        <v>0</v>
      </c>
      <c r="R26" s="157"/>
      <c r="S26" s="157" t="s">
        <v>240</v>
      </c>
      <c r="T26" s="157" t="s">
        <v>240</v>
      </c>
      <c r="U26" s="157">
        <v>0.214</v>
      </c>
      <c r="V26" s="157">
        <f>ROUND(E26*U26,2)</f>
        <v>184.04</v>
      </c>
      <c r="W26" s="157"/>
      <c r="X26" s="157" t="s">
        <v>285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6.4" x14ac:dyDescent="0.25">
      <c r="A27" s="160" t="s">
        <v>235</v>
      </c>
      <c r="B27" s="161" t="s">
        <v>138</v>
      </c>
      <c r="C27" s="174" t="s">
        <v>139</v>
      </c>
      <c r="D27" s="162"/>
      <c r="E27" s="163"/>
      <c r="F27" s="164"/>
      <c r="G27" s="165">
        <f>SUMIF(AG28:AG28,"&lt;&gt;NOR",G28:G28)</f>
        <v>0</v>
      </c>
      <c r="H27" s="159"/>
      <c r="I27" s="159">
        <f>SUM(I28:I28)</f>
        <v>0</v>
      </c>
      <c r="J27" s="159"/>
      <c r="K27" s="159">
        <f>SUM(K28:K28)</f>
        <v>0</v>
      </c>
      <c r="L27" s="159"/>
      <c r="M27" s="159">
        <f>SUM(M28:M28)</f>
        <v>0</v>
      </c>
      <c r="N27" s="159"/>
      <c r="O27" s="159">
        <f>SUM(O28:O28)</f>
        <v>0.01</v>
      </c>
      <c r="P27" s="159"/>
      <c r="Q27" s="159">
        <f>SUM(Q28:Q28)</f>
        <v>0</v>
      </c>
      <c r="R27" s="159"/>
      <c r="S27" s="159"/>
      <c r="T27" s="159"/>
      <c r="U27" s="159"/>
      <c r="V27" s="159">
        <f>SUM(V28:V28)</f>
        <v>188.5</v>
      </c>
      <c r="W27" s="159"/>
      <c r="X27" s="159"/>
      <c r="AG27" t="s">
        <v>236</v>
      </c>
    </row>
    <row r="28" spans="1:60" outlineLevel="1" x14ac:dyDescent="0.25">
      <c r="A28" s="179">
        <v>13</v>
      </c>
      <c r="B28" s="180" t="s">
        <v>317</v>
      </c>
      <c r="C28" s="185" t="s">
        <v>318</v>
      </c>
      <c r="D28" s="181" t="s">
        <v>319</v>
      </c>
      <c r="E28" s="182">
        <v>1450</v>
      </c>
      <c r="F28" s="183"/>
      <c r="G28" s="184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15</v>
      </c>
      <c r="M28" s="157">
        <f>G28*(1+L28/100)</f>
        <v>0</v>
      </c>
      <c r="N28" s="157">
        <v>1.0000000000000001E-5</v>
      </c>
      <c r="O28" s="157">
        <f>ROUND(E28*N28,2)</f>
        <v>0.01</v>
      </c>
      <c r="P28" s="157">
        <v>0</v>
      </c>
      <c r="Q28" s="157">
        <f>ROUND(E28*P28,2)</f>
        <v>0</v>
      </c>
      <c r="R28" s="157"/>
      <c r="S28" s="157" t="s">
        <v>269</v>
      </c>
      <c r="T28" s="157" t="s">
        <v>241</v>
      </c>
      <c r="U28" s="157">
        <v>0.13</v>
      </c>
      <c r="V28" s="157">
        <f>ROUND(E28*U28,2)</f>
        <v>188.5</v>
      </c>
      <c r="W28" s="157"/>
      <c r="X28" s="157" t="s">
        <v>285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5">
      <c r="A29" s="160" t="s">
        <v>235</v>
      </c>
      <c r="B29" s="161" t="s">
        <v>140</v>
      </c>
      <c r="C29" s="174" t="s">
        <v>141</v>
      </c>
      <c r="D29" s="162"/>
      <c r="E29" s="163"/>
      <c r="F29" s="164"/>
      <c r="G29" s="165">
        <f>SUMIF(AG30:AG78,"&lt;&gt;NOR",G30:G78)</f>
        <v>0</v>
      </c>
      <c r="H29" s="159"/>
      <c r="I29" s="159">
        <f>SUM(I30:I78)</f>
        <v>0</v>
      </c>
      <c r="J29" s="159"/>
      <c r="K29" s="159">
        <f>SUM(K30:K78)</f>
        <v>0</v>
      </c>
      <c r="L29" s="159"/>
      <c r="M29" s="159">
        <f>SUM(M30:M78)</f>
        <v>0</v>
      </c>
      <c r="N29" s="159"/>
      <c r="O29" s="159">
        <f>SUM(O30:O78)</f>
        <v>2.4299999999999997</v>
      </c>
      <c r="P29" s="159"/>
      <c r="Q29" s="159">
        <f>SUM(Q30:Q78)</f>
        <v>1217.6500000000001</v>
      </c>
      <c r="R29" s="159"/>
      <c r="S29" s="159"/>
      <c r="T29" s="159"/>
      <c r="U29" s="159"/>
      <c r="V29" s="159">
        <f>SUM(V30:V78)</f>
        <v>3948.8</v>
      </c>
      <c r="W29" s="159"/>
      <c r="X29" s="159"/>
      <c r="AG29" t="s">
        <v>236</v>
      </c>
    </row>
    <row r="30" spans="1:60" outlineLevel="1" x14ac:dyDescent="0.25">
      <c r="A30" s="179">
        <v>14</v>
      </c>
      <c r="B30" s="180" t="s">
        <v>320</v>
      </c>
      <c r="C30" s="185" t="s">
        <v>321</v>
      </c>
      <c r="D30" s="181" t="s">
        <v>289</v>
      </c>
      <c r="E30" s="182">
        <v>7.1477500000000003</v>
      </c>
      <c r="F30" s="183"/>
      <c r="G30" s="184">
        <f t="shared" ref="G30:G62" si="0">ROUND(E30*F30,2)</f>
        <v>0</v>
      </c>
      <c r="H30" s="158"/>
      <c r="I30" s="157">
        <f t="shared" ref="I30:I62" si="1">ROUND(E30*H30,2)</f>
        <v>0</v>
      </c>
      <c r="J30" s="158"/>
      <c r="K30" s="157">
        <f t="shared" ref="K30:K62" si="2">ROUND(E30*J30,2)</f>
        <v>0</v>
      </c>
      <c r="L30" s="157">
        <v>15</v>
      </c>
      <c r="M30" s="157">
        <f t="shared" ref="M30:M62" si="3">G30*(1+L30/100)</f>
        <v>0</v>
      </c>
      <c r="N30" s="157">
        <v>0</v>
      </c>
      <c r="O30" s="157">
        <f t="shared" ref="O30:O62" si="4">ROUND(E30*N30,2)</f>
        <v>0</v>
      </c>
      <c r="P30" s="157">
        <v>2</v>
      </c>
      <c r="Q30" s="157">
        <f t="shared" ref="Q30:Q62" si="5">ROUND(E30*P30,2)</f>
        <v>14.3</v>
      </c>
      <c r="R30" s="157"/>
      <c r="S30" s="157" t="s">
        <v>240</v>
      </c>
      <c r="T30" s="157" t="s">
        <v>240</v>
      </c>
      <c r="U30" s="157">
        <v>6.44</v>
      </c>
      <c r="V30" s="157">
        <f t="shared" ref="V30:V62" si="6">ROUND(E30*U30,2)</f>
        <v>46.03</v>
      </c>
      <c r="W30" s="157"/>
      <c r="X30" s="157" t="s">
        <v>285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15</v>
      </c>
      <c r="B31" s="180" t="s">
        <v>322</v>
      </c>
      <c r="C31" s="185" t="s">
        <v>323</v>
      </c>
      <c r="D31" s="181" t="s">
        <v>289</v>
      </c>
      <c r="E31" s="182">
        <v>2.8559999999999999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15</v>
      </c>
      <c r="M31" s="157">
        <f t="shared" si="3"/>
        <v>0</v>
      </c>
      <c r="N31" s="157">
        <v>0</v>
      </c>
      <c r="O31" s="157">
        <f t="shared" si="4"/>
        <v>0</v>
      </c>
      <c r="P31" s="157">
        <v>2.4</v>
      </c>
      <c r="Q31" s="157">
        <f t="shared" si="5"/>
        <v>6.85</v>
      </c>
      <c r="R31" s="157"/>
      <c r="S31" s="157" t="s">
        <v>240</v>
      </c>
      <c r="T31" s="157" t="s">
        <v>240</v>
      </c>
      <c r="U31" s="157">
        <v>13.301</v>
      </c>
      <c r="V31" s="157">
        <f t="shared" si="6"/>
        <v>37.99</v>
      </c>
      <c r="W31" s="157"/>
      <c r="X31" s="157" t="s">
        <v>285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16</v>
      </c>
      <c r="B32" s="180" t="s">
        <v>324</v>
      </c>
      <c r="C32" s="185" t="s">
        <v>325</v>
      </c>
      <c r="D32" s="181" t="s">
        <v>284</v>
      </c>
      <c r="E32" s="182">
        <v>916.18685000000005</v>
      </c>
      <c r="F32" s="183"/>
      <c r="G32" s="184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15</v>
      </c>
      <c r="M32" s="157">
        <f t="shared" si="3"/>
        <v>0</v>
      </c>
      <c r="N32" s="157">
        <v>6.7000000000000002E-4</v>
      </c>
      <c r="O32" s="157">
        <f t="shared" si="4"/>
        <v>0.61</v>
      </c>
      <c r="P32" s="157">
        <v>0.154</v>
      </c>
      <c r="Q32" s="157">
        <f t="shared" si="5"/>
        <v>141.09</v>
      </c>
      <c r="R32" s="157"/>
      <c r="S32" s="157" t="s">
        <v>240</v>
      </c>
      <c r="T32" s="157" t="s">
        <v>240</v>
      </c>
      <c r="U32" s="157">
        <v>0.21</v>
      </c>
      <c r="V32" s="157">
        <f t="shared" si="6"/>
        <v>192.4</v>
      </c>
      <c r="W32" s="157"/>
      <c r="X32" s="157" t="s">
        <v>285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308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17</v>
      </c>
      <c r="B33" s="180" t="s">
        <v>326</v>
      </c>
      <c r="C33" s="185" t="s">
        <v>327</v>
      </c>
      <c r="D33" s="181" t="s">
        <v>284</v>
      </c>
      <c r="E33" s="182">
        <v>277.06700000000001</v>
      </c>
      <c r="F33" s="183"/>
      <c r="G33" s="184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15</v>
      </c>
      <c r="M33" s="157">
        <f t="shared" si="3"/>
        <v>0</v>
      </c>
      <c r="N33" s="157">
        <v>6.7000000000000002E-4</v>
      </c>
      <c r="O33" s="157">
        <f t="shared" si="4"/>
        <v>0.19</v>
      </c>
      <c r="P33" s="157">
        <v>0.20399999999999999</v>
      </c>
      <c r="Q33" s="157">
        <f t="shared" si="5"/>
        <v>56.52</v>
      </c>
      <c r="R33" s="157"/>
      <c r="S33" s="157" t="s">
        <v>240</v>
      </c>
      <c r="T33" s="157" t="s">
        <v>240</v>
      </c>
      <c r="U33" s="157">
        <v>0.254</v>
      </c>
      <c r="V33" s="157">
        <f t="shared" si="6"/>
        <v>70.38</v>
      </c>
      <c r="W33" s="157"/>
      <c r="X33" s="157" t="s">
        <v>285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286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18</v>
      </c>
      <c r="B34" s="180" t="s">
        <v>328</v>
      </c>
      <c r="C34" s="185" t="s">
        <v>329</v>
      </c>
      <c r="D34" s="181" t="s">
        <v>289</v>
      </c>
      <c r="E34" s="182">
        <v>37.037199999999999</v>
      </c>
      <c r="F34" s="183"/>
      <c r="G34" s="184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15</v>
      </c>
      <c r="M34" s="157">
        <f t="shared" si="3"/>
        <v>0</v>
      </c>
      <c r="N34" s="157">
        <v>1.2800000000000001E-3</v>
      </c>
      <c r="O34" s="157">
        <f t="shared" si="4"/>
        <v>0.05</v>
      </c>
      <c r="P34" s="157">
        <v>1.8</v>
      </c>
      <c r="Q34" s="157">
        <f t="shared" si="5"/>
        <v>66.67</v>
      </c>
      <c r="R34" s="157"/>
      <c r="S34" s="157" t="s">
        <v>240</v>
      </c>
      <c r="T34" s="157" t="s">
        <v>240</v>
      </c>
      <c r="U34" s="157">
        <v>1.52</v>
      </c>
      <c r="V34" s="157">
        <f t="shared" si="6"/>
        <v>56.3</v>
      </c>
      <c r="W34" s="157"/>
      <c r="X34" s="157" t="s">
        <v>285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19</v>
      </c>
      <c r="B35" s="180" t="s">
        <v>330</v>
      </c>
      <c r="C35" s="185" t="s">
        <v>331</v>
      </c>
      <c r="D35" s="181" t="s">
        <v>284</v>
      </c>
      <c r="E35" s="182">
        <v>270.60000000000002</v>
      </c>
      <c r="F35" s="183"/>
      <c r="G35" s="184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15</v>
      </c>
      <c r="M35" s="157">
        <f t="shared" si="3"/>
        <v>0</v>
      </c>
      <c r="N35" s="157">
        <v>3.3E-4</v>
      </c>
      <c r="O35" s="157">
        <f t="shared" si="4"/>
        <v>0.09</v>
      </c>
      <c r="P35" s="157">
        <v>4.734E-2</v>
      </c>
      <c r="Q35" s="157">
        <f t="shared" si="5"/>
        <v>12.81</v>
      </c>
      <c r="R35" s="157"/>
      <c r="S35" s="157" t="s">
        <v>240</v>
      </c>
      <c r="T35" s="157" t="s">
        <v>240</v>
      </c>
      <c r="U35" s="157">
        <v>0.45</v>
      </c>
      <c r="V35" s="157">
        <f t="shared" si="6"/>
        <v>121.77</v>
      </c>
      <c r="W35" s="157"/>
      <c r="X35" s="157" t="s">
        <v>285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286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20</v>
      </c>
      <c r="B36" s="180" t="s">
        <v>332</v>
      </c>
      <c r="C36" s="185" t="s">
        <v>333</v>
      </c>
      <c r="D36" s="181" t="s">
        <v>284</v>
      </c>
      <c r="E36" s="182">
        <v>270.60000000000002</v>
      </c>
      <c r="F36" s="183"/>
      <c r="G36" s="184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15</v>
      </c>
      <c r="M36" s="157">
        <f t="shared" si="3"/>
        <v>0</v>
      </c>
      <c r="N36" s="157">
        <v>0</v>
      </c>
      <c r="O36" s="157">
        <f t="shared" si="4"/>
        <v>0</v>
      </c>
      <c r="P36" s="157">
        <v>3.2000000000000002E-3</v>
      </c>
      <c r="Q36" s="157">
        <f t="shared" si="5"/>
        <v>0.87</v>
      </c>
      <c r="R36" s="157"/>
      <c r="S36" s="157" t="s">
        <v>240</v>
      </c>
      <c r="T36" s="157" t="s">
        <v>240</v>
      </c>
      <c r="U36" s="157">
        <v>0.06</v>
      </c>
      <c r="V36" s="157">
        <f t="shared" si="6"/>
        <v>16.239999999999998</v>
      </c>
      <c r="W36" s="157"/>
      <c r="X36" s="157" t="s">
        <v>285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21</v>
      </c>
      <c r="B37" s="180" t="s">
        <v>334</v>
      </c>
      <c r="C37" s="185" t="s">
        <v>335</v>
      </c>
      <c r="D37" s="181" t="s">
        <v>284</v>
      </c>
      <c r="E37" s="182">
        <v>0.75</v>
      </c>
      <c r="F37" s="183"/>
      <c r="G37" s="184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15</v>
      </c>
      <c r="M37" s="157">
        <f t="shared" si="3"/>
        <v>0</v>
      </c>
      <c r="N37" s="157">
        <v>6.7000000000000002E-4</v>
      </c>
      <c r="O37" s="157">
        <f t="shared" si="4"/>
        <v>0</v>
      </c>
      <c r="P37" s="157">
        <v>8.2000000000000003E-2</v>
      </c>
      <c r="Q37" s="157">
        <f t="shared" si="5"/>
        <v>0.06</v>
      </c>
      <c r="R37" s="157"/>
      <c r="S37" s="157" t="s">
        <v>240</v>
      </c>
      <c r="T37" s="157" t="s">
        <v>240</v>
      </c>
      <c r="U37" s="157">
        <v>0.6</v>
      </c>
      <c r="V37" s="157">
        <f t="shared" si="6"/>
        <v>0.45</v>
      </c>
      <c r="W37" s="157"/>
      <c r="X37" s="157" t="s">
        <v>285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286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22</v>
      </c>
      <c r="B38" s="180" t="s">
        <v>336</v>
      </c>
      <c r="C38" s="185" t="s">
        <v>337</v>
      </c>
      <c r="D38" s="181" t="s">
        <v>284</v>
      </c>
      <c r="E38" s="182">
        <v>708.97</v>
      </c>
      <c r="F38" s="183"/>
      <c r="G38" s="184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15</v>
      </c>
      <c r="M38" s="157">
        <f t="shared" si="3"/>
        <v>0</v>
      </c>
      <c r="N38" s="157">
        <v>3.3E-4</v>
      </c>
      <c r="O38" s="157">
        <f t="shared" si="4"/>
        <v>0.23</v>
      </c>
      <c r="P38" s="157">
        <v>1.183E-2</v>
      </c>
      <c r="Q38" s="157">
        <f t="shared" si="5"/>
        <v>8.39</v>
      </c>
      <c r="R38" s="157"/>
      <c r="S38" s="157" t="s">
        <v>240</v>
      </c>
      <c r="T38" s="157" t="s">
        <v>240</v>
      </c>
      <c r="U38" s="157">
        <v>0.34599999999999997</v>
      </c>
      <c r="V38" s="157">
        <f t="shared" si="6"/>
        <v>245.3</v>
      </c>
      <c r="W38" s="157"/>
      <c r="X38" s="157" t="s">
        <v>285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286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23</v>
      </c>
      <c r="B39" s="180" t="s">
        <v>338</v>
      </c>
      <c r="C39" s="185" t="s">
        <v>339</v>
      </c>
      <c r="D39" s="181" t="s">
        <v>284</v>
      </c>
      <c r="E39" s="182">
        <v>556.45950000000005</v>
      </c>
      <c r="F39" s="183"/>
      <c r="G39" s="184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15</v>
      </c>
      <c r="M39" s="157">
        <f t="shared" si="3"/>
        <v>0</v>
      </c>
      <c r="N39" s="157">
        <v>3.3E-4</v>
      </c>
      <c r="O39" s="157">
        <f t="shared" si="4"/>
        <v>0.18</v>
      </c>
      <c r="P39" s="157">
        <v>1.188E-2</v>
      </c>
      <c r="Q39" s="157">
        <f t="shared" si="5"/>
        <v>6.61</v>
      </c>
      <c r="R39" s="157"/>
      <c r="S39" s="157" t="s">
        <v>240</v>
      </c>
      <c r="T39" s="157" t="s">
        <v>240</v>
      </c>
      <c r="U39" s="157">
        <v>0.43</v>
      </c>
      <c r="V39" s="157">
        <f t="shared" si="6"/>
        <v>239.28</v>
      </c>
      <c r="W39" s="157"/>
      <c r="X39" s="157" t="s">
        <v>285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24</v>
      </c>
      <c r="B40" s="180" t="s">
        <v>340</v>
      </c>
      <c r="C40" s="185" t="s">
        <v>341</v>
      </c>
      <c r="D40" s="181" t="s">
        <v>289</v>
      </c>
      <c r="E40" s="182">
        <v>1.52</v>
      </c>
      <c r="F40" s="183"/>
      <c r="G40" s="184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15</v>
      </c>
      <c r="M40" s="157">
        <f t="shared" si="3"/>
        <v>0</v>
      </c>
      <c r="N40" s="157">
        <v>6.6600000000000001E-3</v>
      </c>
      <c r="O40" s="157">
        <f t="shared" si="4"/>
        <v>0.01</v>
      </c>
      <c r="P40" s="157">
        <v>2.4</v>
      </c>
      <c r="Q40" s="157">
        <f t="shared" si="5"/>
        <v>3.65</v>
      </c>
      <c r="R40" s="157"/>
      <c r="S40" s="157" t="s">
        <v>240</v>
      </c>
      <c r="T40" s="157" t="s">
        <v>240</v>
      </c>
      <c r="U40" s="157">
        <v>6.72</v>
      </c>
      <c r="V40" s="157">
        <f t="shared" si="6"/>
        <v>10.210000000000001</v>
      </c>
      <c r="W40" s="157"/>
      <c r="X40" s="157" t="s">
        <v>285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25</v>
      </c>
      <c r="B41" s="180" t="s">
        <v>340</v>
      </c>
      <c r="C41" s="185" t="s">
        <v>341</v>
      </c>
      <c r="D41" s="181" t="s">
        <v>289</v>
      </c>
      <c r="E41" s="182">
        <v>0.28599999999999998</v>
      </c>
      <c r="F41" s="183"/>
      <c r="G41" s="184">
        <f t="shared" si="0"/>
        <v>0</v>
      </c>
      <c r="H41" s="158"/>
      <c r="I41" s="157">
        <f t="shared" si="1"/>
        <v>0</v>
      </c>
      <c r="J41" s="158"/>
      <c r="K41" s="157">
        <f t="shared" si="2"/>
        <v>0</v>
      </c>
      <c r="L41" s="157">
        <v>15</v>
      </c>
      <c r="M41" s="157">
        <f t="shared" si="3"/>
        <v>0</v>
      </c>
      <c r="N41" s="157">
        <v>6.6600000000000001E-3</v>
      </c>
      <c r="O41" s="157">
        <f t="shared" si="4"/>
        <v>0</v>
      </c>
      <c r="P41" s="157">
        <v>2.4</v>
      </c>
      <c r="Q41" s="157">
        <f t="shared" si="5"/>
        <v>0.69</v>
      </c>
      <c r="R41" s="157"/>
      <c r="S41" s="157" t="s">
        <v>240</v>
      </c>
      <c r="T41" s="157" t="s">
        <v>240</v>
      </c>
      <c r="U41" s="157">
        <v>6.72</v>
      </c>
      <c r="V41" s="157">
        <f t="shared" si="6"/>
        <v>1.92</v>
      </c>
      <c r="W41" s="157"/>
      <c r="X41" s="157" t="s">
        <v>285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26</v>
      </c>
      <c r="B42" s="180" t="s">
        <v>342</v>
      </c>
      <c r="C42" s="185" t="s">
        <v>343</v>
      </c>
      <c r="D42" s="181" t="s">
        <v>289</v>
      </c>
      <c r="E42" s="182">
        <v>9.7424999999999997</v>
      </c>
      <c r="F42" s="183"/>
      <c r="G42" s="184">
        <f t="shared" si="0"/>
        <v>0</v>
      </c>
      <c r="H42" s="158"/>
      <c r="I42" s="157">
        <f t="shared" si="1"/>
        <v>0</v>
      </c>
      <c r="J42" s="158"/>
      <c r="K42" s="157">
        <f t="shared" si="2"/>
        <v>0</v>
      </c>
      <c r="L42" s="157">
        <v>15</v>
      </c>
      <c r="M42" s="157">
        <f t="shared" si="3"/>
        <v>0</v>
      </c>
      <c r="N42" s="157">
        <v>6.8900000000000003E-3</v>
      </c>
      <c r="O42" s="157">
        <f t="shared" si="4"/>
        <v>7.0000000000000007E-2</v>
      </c>
      <c r="P42" s="157">
        <v>2.4</v>
      </c>
      <c r="Q42" s="157">
        <f t="shared" si="5"/>
        <v>23.38</v>
      </c>
      <c r="R42" s="157"/>
      <c r="S42" s="157" t="s">
        <v>240</v>
      </c>
      <c r="T42" s="157" t="s">
        <v>240</v>
      </c>
      <c r="U42" s="157">
        <v>9.0299999999999994</v>
      </c>
      <c r="V42" s="157">
        <f t="shared" si="6"/>
        <v>87.97</v>
      </c>
      <c r="W42" s="157"/>
      <c r="X42" s="157" t="s">
        <v>285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27</v>
      </c>
      <c r="B43" s="180" t="s">
        <v>342</v>
      </c>
      <c r="C43" s="185" t="s">
        <v>343</v>
      </c>
      <c r="D43" s="181" t="s">
        <v>289</v>
      </c>
      <c r="E43" s="182">
        <v>5.1444000000000001</v>
      </c>
      <c r="F43" s="183"/>
      <c r="G43" s="184">
        <f t="shared" si="0"/>
        <v>0</v>
      </c>
      <c r="H43" s="158"/>
      <c r="I43" s="157">
        <f t="shared" si="1"/>
        <v>0</v>
      </c>
      <c r="J43" s="158"/>
      <c r="K43" s="157">
        <f t="shared" si="2"/>
        <v>0</v>
      </c>
      <c r="L43" s="157">
        <v>15</v>
      </c>
      <c r="M43" s="157">
        <f t="shared" si="3"/>
        <v>0</v>
      </c>
      <c r="N43" s="157">
        <v>6.8900000000000003E-3</v>
      </c>
      <c r="O43" s="157">
        <f t="shared" si="4"/>
        <v>0.04</v>
      </c>
      <c r="P43" s="157">
        <v>2.4</v>
      </c>
      <c r="Q43" s="157">
        <f t="shared" si="5"/>
        <v>12.35</v>
      </c>
      <c r="R43" s="157"/>
      <c r="S43" s="157" t="s">
        <v>240</v>
      </c>
      <c r="T43" s="157" t="s">
        <v>240</v>
      </c>
      <c r="U43" s="157">
        <v>9.0299999999999994</v>
      </c>
      <c r="V43" s="157">
        <f t="shared" si="6"/>
        <v>46.45</v>
      </c>
      <c r="W43" s="157"/>
      <c r="X43" s="157" t="s">
        <v>285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286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 x14ac:dyDescent="0.25">
      <c r="A44" s="179">
        <v>28</v>
      </c>
      <c r="B44" s="180" t="s">
        <v>344</v>
      </c>
      <c r="C44" s="185" t="s">
        <v>345</v>
      </c>
      <c r="D44" s="181" t="s">
        <v>289</v>
      </c>
      <c r="E44" s="182">
        <v>75.116799999999998</v>
      </c>
      <c r="F44" s="183"/>
      <c r="G44" s="184">
        <f t="shared" si="0"/>
        <v>0</v>
      </c>
      <c r="H44" s="158"/>
      <c r="I44" s="157">
        <f t="shared" si="1"/>
        <v>0</v>
      </c>
      <c r="J44" s="158"/>
      <c r="K44" s="157">
        <f t="shared" si="2"/>
        <v>0</v>
      </c>
      <c r="L44" s="157">
        <v>15</v>
      </c>
      <c r="M44" s="157">
        <f t="shared" si="3"/>
        <v>0</v>
      </c>
      <c r="N44" s="157">
        <v>0</v>
      </c>
      <c r="O44" s="157">
        <f t="shared" si="4"/>
        <v>0</v>
      </c>
      <c r="P44" s="157">
        <v>1.6</v>
      </c>
      <c r="Q44" s="157">
        <f t="shared" si="5"/>
        <v>120.19</v>
      </c>
      <c r="R44" s="157"/>
      <c r="S44" s="157" t="s">
        <v>240</v>
      </c>
      <c r="T44" s="157" t="s">
        <v>240</v>
      </c>
      <c r="U44" s="157">
        <v>2.79</v>
      </c>
      <c r="V44" s="157">
        <f t="shared" si="6"/>
        <v>209.58</v>
      </c>
      <c r="W44" s="157"/>
      <c r="X44" s="157" t="s">
        <v>285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286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29</v>
      </c>
      <c r="B45" s="180" t="s">
        <v>346</v>
      </c>
      <c r="C45" s="185" t="s">
        <v>347</v>
      </c>
      <c r="D45" s="181" t="s">
        <v>289</v>
      </c>
      <c r="E45" s="182">
        <v>31.718800000000002</v>
      </c>
      <c r="F45" s="183"/>
      <c r="G45" s="184">
        <f t="shared" si="0"/>
        <v>0</v>
      </c>
      <c r="H45" s="158"/>
      <c r="I45" s="157">
        <f t="shared" si="1"/>
        <v>0</v>
      </c>
      <c r="J45" s="158"/>
      <c r="K45" s="157">
        <f t="shared" si="2"/>
        <v>0</v>
      </c>
      <c r="L45" s="157">
        <v>15</v>
      </c>
      <c r="M45" s="157">
        <f t="shared" si="3"/>
        <v>0</v>
      </c>
      <c r="N45" s="157">
        <v>0</v>
      </c>
      <c r="O45" s="157">
        <f t="shared" si="4"/>
        <v>0</v>
      </c>
      <c r="P45" s="157">
        <v>2.2000000000000002</v>
      </c>
      <c r="Q45" s="157">
        <f t="shared" si="5"/>
        <v>69.78</v>
      </c>
      <c r="R45" s="157"/>
      <c r="S45" s="157" t="s">
        <v>240</v>
      </c>
      <c r="T45" s="157" t="s">
        <v>240</v>
      </c>
      <c r="U45" s="157">
        <v>7.1950000000000003</v>
      </c>
      <c r="V45" s="157">
        <f t="shared" si="6"/>
        <v>228.22</v>
      </c>
      <c r="W45" s="157"/>
      <c r="X45" s="157" t="s">
        <v>285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286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399999999999999" outlineLevel="1" x14ac:dyDescent="0.25">
      <c r="A46" s="179">
        <v>30</v>
      </c>
      <c r="B46" s="180" t="s">
        <v>348</v>
      </c>
      <c r="C46" s="185" t="s">
        <v>349</v>
      </c>
      <c r="D46" s="181" t="s">
        <v>289</v>
      </c>
      <c r="E46" s="182">
        <v>61.758049999999997</v>
      </c>
      <c r="F46" s="183"/>
      <c r="G46" s="184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0</v>
      </c>
      <c r="O46" s="157">
        <f t="shared" si="4"/>
        <v>0</v>
      </c>
      <c r="P46" s="157">
        <v>2.2000000000000002</v>
      </c>
      <c r="Q46" s="157">
        <f t="shared" si="5"/>
        <v>135.87</v>
      </c>
      <c r="R46" s="157"/>
      <c r="S46" s="157" t="s">
        <v>240</v>
      </c>
      <c r="T46" s="157" t="s">
        <v>240</v>
      </c>
      <c r="U46" s="157">
        <v>5.08</v>
      </c>
      <c r="V46" s="157">
        <f t="shared" si="6"/>
        <v>313.73</v>
      </c>
      <c r="W46" s="157"/>
      <c r="X46" s="157" t="s">
        <v>285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286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 x14ac:dyDescent="0.25">
      <c r="A47" s="179">
        <v>31</v>
      </c>
      <c r="B47" s="180" t="s">
        <v>350</v>
      </c>
      <c r="C47" s="185" t="s">
        <v>351</v>
      </c>
      <c r="D47" s="181" t="s">
        <v>289</v>
      </c>
      <c r="E47" s="182">
        <v>13.009499999999999</v>
      </c>
      <c r="F47" s="183"/>
      <c r="G47" s="184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0</v>
      </c>
      <c r="O47" s="157">
        <f t="shared" si="4"/>
        <v>0</v>
      </c>
      <c r="P47" s="157">
        <v>2.2000000000000002</v>
      </c>
      <c r="Q47" s="157">
        <f t="shared" si="5"/>
        <v>28.62</v>
      </c>
      <c r="R47" s="157"/>
      <c r="S47" s="157" t="s">
        <v>240</v>
      </c>
      <c r="T47" s="157" t="s">
        <v>240</v>
      </c>
      <c r="U47" s="157">
        <v>4.6550000000000002</v>
      </c>
      <c r="V47" s="157">
        <f t="shared" si="6"/>
        <v>60.56</v>
      </c>
      <c r="W47" s="157"/>
      <c r="X47" s="157" t="s">
        <v>285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286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 x14ac:dyDescent="0.25">
      <c r="A48" s="179">
        <v>32</v>
      </c>
      <c r="B48" s="180" t="s">
        <v>352</v>
      </c>
      <c r="C48" s="185" t="s">
        <v>353</v>
      </c>
      <c r="D48" s="181" t="s">
        <v>289</v>
      </c>
      <c r="E48" s="182">
        <v>50.062800000000003</v>
      </c>
      <c r="F48" s="183"/>
      <c r="G48" s="184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0</v>
      </c>
      <c r="O48" s="157">
        <f t="shared" si="4"/>
        <v>0</v>
      </c>
      <c r="P48" s="157">
        <v>2.2000000000000002</v>
      </c>
      <c r="Q48" s="157">
        <f t="shared" si="5"/>
        <v>110.14</v>
      </c>
      <c r="R48" s="157"/>
      <c r="S48" s="157" t="s">
        <v>240</v>
      </c>
      <c r="T48" s="157" t="s">
        <v>240</v>
      </c>
      <c r="U48" s="157">
        <v>3.98</v>
      </c>
      <c r="V48" s="157">
        <f t="shared" si="6"/>
        <v>199.25</v>
      </c>
      <c r="W48" s="157"/>
      <c r="X48" s="157" t="s">
        <v>285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286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9">
        <v>33</v>
      </c>
      <c r="B49" s="180" t="s">
        <v>354</v>
      </c>
      <c r="C49" s="185" t="s">
        <v>355</v>
      </c>
      <c r="D49" s="181" t="s">
        <v>289</v>
      </c>
      <c r="E49" s="182">
        <v>13.038600000000001</v>
      </c>
      <c r="F49" s="183"/>
      <c r="G49" s="184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2.2000000000000002</v>
      </c>
      <c r="Q49" s="157">
        <f t="shared" si="5"/>
        <v>28.68</v>
      </c>
      <c r="R49" s="157"/>
      <c r="S49" s="157" t="s">
        <v>240</v>
      </c>
      <c r="T49" s="157" t="s">
        <v>240</v>
      </c>
      <c r="U49" s="157">
        <v>7.51</v>
      </c>
      <c r="V49" s="157">
        <f t="shared" si="6"/>
        <v>97.92</v>
      </c>
      <c r="W49" s="157"/>
      <c r="X49" s="157" t="s">
        <v>285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286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 x14ac:dyDescent="0.25">
      <c r="A50" s="179">
        <v>34</v>
      </c>
      <c r="B50" s="180" t="s">
        <v>356</v>
      </c>
      <c r="C50" s="185" t="s">
        <v>357</v>
      </c>
      <c r="D50" s="181" t="s">
        <v>284</v>
      </c>
      <c r="E50" s="182">
        <v>835.97249999999997</v>
      </c>
      <c r="F50" s="183"/>
      <c r="G50" s="184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0.02</v>
      </c>
      <c r="Q50" s="157">
        <f t="shared" si="5"/>
        <v>16.72</v>
      </c>
      <c r="R50" s="157"/>
      <c r="S50" s="157" t="s">
        <v>240</v>
      </c>
      <c r="T50" s="157" t="s">
        <v>240</v>
      </c>
      <c r="U50" s="157">
        <v>0.08</v>
      </c>
      <c r="V50" s="157">
        <f t="shared" si="6"/>
        <v>66.88</v>
      </c>
      <c r="W50" s="157"/>
      <c r="X50" s="157" t="s">
        <v>285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286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0.399999999999999" outlineLevel="1" x14ac:dyDescent="0.25">
      <c r="A51" s="179">
        <v>35</v>
      </c>
      <c r="B51" s="180" t="s">
        <v>358</v>
      </c>
      <c r="C51" s="185" t="s">
        <v>359</v>
      </c>
      <c r="D51" s="181" t="s">
        <v>284</v>
      </c>
      <c r="E51" s="182">
        <v>33.6</v>
      </c>
      <c r="F51" s="183"/>
      <c r="G51" s="184">
        <f t="shared" si="0"/>
        <v>0</v>
      </c>
      <c r="H51" s="158"/>
      <c r="I51" s="157">
        <f t="shared" si="1"/>
        <v>0</v>
      </c>
      <c r="J51" s="158"/>
      <c r="K51" s="157">
        <f t="shared" si="2"/>
        <v>0</v>
      </c>
      <c r="L51" s="157">
        <v>15</v>
      </c>
      <c r="M51" s="157">
        <f t="shared" si="3"/>
        <v>0</v>
      </c>
      <c r="N51" s="157">
        <v>0</v>
      </c>
      <c r="O51" s="157">
        <f t="shared" si="4"/>
        <v>0</v>
      </c>
      <c r="P51" s="157">
        <v>7.0000000000000007E-2</v>
      </c>
      <c r="Q51" s="157">
        <f t="shared" si="5"/>
        <v>2.35</v>
      </c>
      <c r="R51" s="157"/>
      <c r="S51" s="157" t="s">
        <v>240</v>
      </c>
      <c r="T51" s="157" t="s">
        <v>240</v>
      </c>
      <c r="U51" s="157">
        <v>0.15</v>
      </c>
      <c r="V51" s="157">
        <f t="shared" si="6"/>
        <v>5.04</v>
      </c>
      <c r="W51" s="157"/>
      <c r="X51" s="157" t="s">
        <v>285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9">
        <v>36</v>
      </c>
      <c r="B52" s="180" t="s">
        <v>360</v>
      </c>
      <c r="C52" s="185" t="s">
        <v>361</v>
      </c>
      <c r="D52" s="181" t="s">
        <v>289</v>
      </c>
      <c r="E52" s="182">
        <v>17.115010000000002</v>
      </c>
      <c r="F52" s="183"/>
      <c r="G52" s="184">
        <f t="shared" si="0"/>
        <v>0</v>
      </c>
      <c r="H52" s="158"/>
      <c r="I52" s="157">
        <f t="shared" si="1"/>
        <v>0</v>
      </c>
      <c r="J52" s="158"/>
      <c r="K52" s="157">
        <f t="shared" si="2"/>
        <v>0</v>
      </c>
      <c r="L52" s="157">
        <v>15</v>
      </c>
      <c r="M52" s="157">
        <f t="shared" si="3"/>
        <v>0</v>
      </c>
      <c r="N52" s="157">
        <v>0</v>
      </c>
      <c r="O52" s="157">
        <f t="shared" si="4"/>
        <v>0</v>
      </c>
      <c r="P52" s="157">
        <v>1.4</v>
      </c>
      <c r="Q52" s="157">
        <f t="shared" si="5"/>
        <v>23.96</v>
      </c>
      <c r="R52" s="157"/>
      <c r="S52" s="157" t="s">
        <v>240</v>
      </c>
      <c r="T52" s="157" t="s">
        <v>240</v>
      </c>
      <c r="U52" s="157">
        <v>1.26</v>
      </c>
      <c r="V52" s="157">
        <f t="shared" si="6"/>
        <v>21.56</v>
      </c>
      <c r="W52" s="157"/>
      <c r="X52" s="157" t="s">
        <v>285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9">
        <v>37</v>
      </c>
      <c r="B53" s="180" t="s">
        <v>362</v>
      </c>
      <c r="C53" s="185" t="s">
        <v>363</v>
      </c>
      <c r="D53" s="181" t="s">
        <v>284</v>
      </c>
      <c r="E53" s="182">
        <v>23.32</v>
      </c>
      <c r="F53" s="183"/>
      <c r="G53" s="184">
        <f t="shared" si="0"/>
        <v>0</v>
      </c>
      <c r="H53" s="158"/>
      <c r="I53" s="157">
        <f t="shared" si="1"/>
        <v>0</v>
      </c>
      <c r="J53" s="158"/>
      <c r="K53" s="157">
        <f t="shared" si="2"/>
        <v>0</v>
      </c>
      <c r="L53" s="157">
        <v>15</v>
      </c>
      <c r="M53" s="157">
        <f t="shared" si="3"/>
        <v>0</v>
      </c>
      <c r="N53" s="157">
        <v>0</v>
      </c>
      <c r="O53" s="157">
        <f t="shared" si="4"/>
        <v>0</v>
      </c>
      <c r="P53" s="157">
        <v>0.108</v>
      </c>
      <c r="Q53" s="157">
        <f t="shared" si="5"/>
        <v>2.52</v>
      </c>
      <c r="R53" s="157"/>
      <c r="S53" s="157" t="s">
        <v>240</v>
      </c>
      <c r="T53" s="157" t="s">
        <v>240</v>
      </c>
      <c r="U53" s="157">
        <v>0.67</v>
      </c>
      <c r="V53" s="157">
        <f t="shared" si="6"/>
        <v>15.62</v>
      </c>
      <c r="W53" s="157"/>
      <c r="X53" s="157" t="s">
        <v>285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286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38</v>
      </c>
      <c r="B54" s="180" t="s">
        <v>364</v>
      </c>
      <c r="C54" s="185" t="s">
        <v>365</v>
      </c>
      <c r="D54" s="181" t="s">
        <v>366</v>
      </c>
      <c r="E54" s="182">
        <v>247</v>
      </c>
      <c r="F54" s="183"/>
      <c r="G54" s="184">
        <f t="shared" si="0"/>
        <v>0</v>
      </c>
      <c r="H54" s="158"/>
      <c r="I54" s="157">
        <f t="shared" si="1"/>
        <v>0</v>
      </c>
      <c r="J54" s="158"/>
      <c r="K54" s="157">
        <f t="shared" si="2"/>
        <v>0</v>
      </c>
      <c r="L54" s="157">
        <v>15</v>
      </c>
      <c r="M54" s="157">
        <f t="shared" si="3"/>
        <v>0</v>
      </c>
      <c r="N54" s="157">
        <v>0</v>
      </c>
      <c r="O54" s="157">
        <f t="shared" si="4"/>
        <v>0</v>
      </c>
      <c r="P54" s="157">
        <v>0</v>
      </c>
      <c r="Q54" s="157">
        <f t="shared" si="5"/>
        <v>0</v>
      </c>
      <c r="R54" s="157"/>
      <c r="S54" s="157" t="s">
        <v>240</v>
      </c>
      <c r="T54" s="157" t="s">
        <v>240</v>
      </c>
      <c r="U54" s="157">
        <v>0.05</v>
      </c>
      <c r="V54" s="157">
        <f t="shared" si="6"/>
        <v>12.35</v>
      </c>
      <c r="W54" s="157"/>
      <c r="X54" s="157" t="s">
        <v>285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286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39</v>
      </c>
      <c r="B55" s="180" t="s">
        <v>367</v>
      </c>
      <c r="C55" s="185" t="s">
        <v>368</v>
      </c>
      <c r="D55" s="181" t="s">
        <v>366</v>
      </c>
      <c r="E55" s="182">
        <v>1155</v>
      </c>
      <c r="F55" s="183"/>
      <c r="G55" s="184">
        <f t="shared" si="0"/>
        <v>0</v>
      </c>
      <c r="H55" s="158"/>
      <c r="I55" s="157">
        <f t="shared" si="1"/>
        <v>0</v>
      </c>
      <c r="J55" s="158"/>
      <c r="K55" s="157">
        <f t="shared" si="2"/>
        <v>0</v>
      </c>
      <c r="L55" s="157">
        <v>15</v>
      </c>
      <c r="M55" s="157">
        <f t="shared" si="3"/>
        <v>0</v>
      </c>
      <c r="N55" s="157">
        <v>0</v>
      </c>
      <c r="O55" s="157">
        <f t="shared" si="4"/>
        <v>0</v>
      </c>
      <c r="P55" s="157">
        <v>0</v>
      </c>
      <c r="Q55" s="157">
        <f t="shared" si="5"/>
        <v>0</v>
      </c>
      <c r="R55" s="157"/>
      <c r="S55" s="157" t="s">
        <v>240</v>
      </c>
      <c r="T55" s="157" t="s">
        <v>240</v>
      </c>
      <c r="U55" s="157">
        <v>0.06</v>
      </c>
      <c r="V55" s="157">
        <f t="shared" si="6"/>
        <v>69.3</v>
      </c>
      <c r="W55" s="157"/>
      <c r="X55" s="157" t="s">
        <v>285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286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40</v>
      </c>
      <c r="B56" s="180" t="s">
        <v>369</v>
      </c>
      <c r="C56" s="185" t="s">
        <v>370</v>
      </c>
      <c r="D56" s="181" t="s">
        <v>284</v>
      </c>
      <c r="E56" s="182">
        <v>96.894300000000001</v>
      </c>
      <c r="F56" s="183"/>
      <c r="G56" s="184">
        <f t="shared" si="0"/>
        <v>0</v>
      </c>
      <c r="H56" s="158"/>
      <c r="I56" s="157">
        <f t="shared" si="1"/>
        <v>0</v>
      </c>
      <c r="J56" s="158"/>
      <c r="K56" s="157">
        <f t="shared" si="2"/>
        <v>0</v>
      </c>
      <c r="L56" s="157">
        <v>15</v>
      </c>
      <c r="M56" s="157">
        <f t="shared" si="3"/>
        <v>0</v>
      </c>
      <c r="N56" s="157">
        <v>1.3699999999999999E-3</v>
      </c>
      <c r="O56" s="157">
        <f t="shared" si="4"/>
        <v>0.13</v>
      </c>
      <c r="P56" s="157">
        <v>4.1000000000000002E-2</v>
      </c>
      <c r="Q56" s="157">
        <f t="shared" si="5"/>
        <v>3.97</v>
      </c>
      <c r="R56" s="157"/>
      <c r="S56" s="157" t="s">
        <v>240</v>
      </c>
      <c r="T56" s="157" t="s">
        <v>240</v>
      </c>
      <c r="U56" s="157">
        <v>0.51600000000000001</v>
      </c>
      <c r="V56" s="157">
        <f t="shared" si="6"/>
        <v>50</v>
      </c>
      <c r="W56" s="157"/>
      <c r="X56" s="157" t="s">
        <v>285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286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9">
        <v>41</v>
      </c>
      <c r="B57" s="180" t="s">
        <v>371</v>
      </c>
      <c r="C57" s="185" t="s">
        <v>372</v>
      </c>
      <c r="D57" s="181" t="s">
        <v>284</v>
      </c>
      <c r="E57" s="182">
        <v>452.06</v>
      </c>
      <c r="F57" s="183"/>
      <c r="G57" s="184">
        <f t="shared" si="0"/>
        <v>0</v>
      </c>
      <c r="H57" s="158"/>
      <c r="I57" s="157">
        <f t="shared" si="1"/>
        <v>0</v>
      </c>
      <c r="J57" s="158"/>
      <c r="K57" s="157">
        <f t="shared" si="2"/>
        <v>0</v>
      </c>
      <c r="L57" s="157">
        <v>15</v>
      </c>
      <c r="M57" s="157">
        <f t="shared" si="3"/>
        <v>0</v>
      </c>
      <c r="N57" s="157">
        <v>6.8999999999999997E-4</v>
      </c>
      <c r="O57" s="157">
        <f t="shared" si="4"/>
        <v>0.31</v>
      </c>
      <c r="P57" s="157">
        <v>5.2999999999999999E-2</v>
      </c>
      <c r="Q57" s="157">
        <f t="shared" si="5"/>
        <v>23.96</v>
      </c>
      <c r="R57" s="157"/>
      <c r="S57" s="157" t="s">
        <v>240</v>
      </c>
      <c r="T57" s="157" t="s">
        <v>240</v>
      </c>
      <c r="U57" s="157">
        <v>0.66</v>
      </c>
      <c r="V57" s="157">
        <f t="shared" si="6"/>
        <v>298.36</v>
      </c>
      <c r="W57" s="157"/>
      <c r="X57" s="157" t="s">
        <v>285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286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9">
        <v>42</v>
      </c>
      <c r="B58" s="180" t="s">
        <v>373</v>
      </c>
      <c r="C58" s="185" t="s">
        <v>374</v>
      </c>
      <c r="D58" s="181" t="s">
        <v>284</v>
      </c>
      <c r="E58" s="182">
        <v>344.70699999999999</v>
      </c>
      <c r="F58" s="183"/>
      <c r="G58" s="184">
        <f t="shared" si="0"/>
        <v>0</v>
      </c>
      <c r="H58" s="158"/>
      <c r="I58" s="157">
        <f t="shared" si="1"/>
        <v>0</v>
      </c>
      <c r="J58" s="158"/>
      <c r="K58" s="157">
        <f t="shared" si="2"/>
        <v>0</v>
      </c>
      <c r="L58" s="157">
        <v>15</v>
      </c>
      <c r="M58" s="157">
        <f t="shared" si="3"/>
        <v>0</v>
      </c>
      <c r="N58" s="157">
        <v>1.17E-3</v>
      </c>
      <c r="O58" s="157">
        <f t="shared" si="4"/>
        <v>0.4</v>
      </c>
      <c r="P58" s="157">
        <v>7.5999999999999998E-2</v>
      </c>
      <c r="Q58" s="157">
        <f t="shared" si="5"/>
        <v>26.2</v>
      </c>
      <c r="R58" s="157"/>
      <c r="S58" s="157" t="s">
        <v>240</v>
      </c>
      <c r="T58" s="157" t="s">
        <v>240</v>
      </c>
      <c r="U58" s="157">
        <v>0.93899999999999995</v>
      </c>
      <c r="V58" s="157">
        <f t="shared" si="6"/>
        <v>323.68</v>
      </c>
      <c r="W58" s="157"/>
      <c r="X58" s="157" t="s">
        <v>285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286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9">
        <v>43</v>
      </c>
      <c r="B59" s="180" t="s">
        <v>375</v>
      </c>
      <c r="C59" s="185" t="s">
        <v>376</v>
      </c>
      <c r="D59" s="181" t="s">
        <v>284</v>
      </c>
      <c r="E59" s="182">
        <v>34.799999999999997</v>
      </c>
      <c r="F59" s="183"/>
      <c r="G59" s="184">
        <f t="shared" si="0"/>
        <v>0</v>
      </c>
      <c r="H59" s="158"/>
      <c r="I59" s="157">
        <f t="shared" si="1"/>
        <v>0</v>
      </c>
      <c r="J59" s="158"/>
      <c r="K59" s="157">
        <f t="shared" si="2"/>
        <v>0</v>
      </c>
      <c r="L59" s="157">
        <v>15</v>
      </c>
      <c r="M59" s="157">
        <f t="shared" si="3"/>
        <v>0</v>
      </c>
      <c r="N59" s="157">
        <v>1E-3</v>
      </c>
      <c r="O59" s="157">
        <f t="shared" si="4"/>
        <v>0.03</v>
      </c>
      <c r="P59" s="157">
        <v>6.3E-2</v>
      </c>
      <c r="Q59" s="157">
        <f t="shared" si="5"/>
        <v>2.19</v>
      </c>
      <c r="R59" s="157"/>
      <c r="S59" s="157" t="s">
        <v>240</v>
      </c>
      <c r="T59" s="157" t="s">
        <v>240</v>
      </c>
      <c r="U59" s="157">
        <v>0.72</v>
      </c>
      <c r="V59" s="157">
        <f t="shared" si="6"/>
        <v>25.06</v>
      </c>
      <c r="W59" s="157"/>
      <c r="X59" s="157" t="s">
        <v>285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286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9">
        <v>44</v>
      </c>
      <c r="B60" s="180" t="s">
        <v>377</v>
      </c>
      <c r="C60" s="185" t="s">
        <v>378</v>
      </c>
      <c r="D60" s="181" t="s">
        <v>284</v>
      </c>
      <c r="E60" s="182">
        <v>119.58</v>
      </c>
      <c r="F60" s="183"/>
      <c r="G60" s="184">
        <f t="shared" si="0"/>
        <v>0</v>
      </c>
      <c r="H60" s="158"/>
      <c r="I60" s="157">
        <f t="shared" si="1"/>
        <v>0</v>
      </c>
      <c r="J60" s="158"/>
      <c r="K60" s="157">
        <f t="shared" si="2"/>
        <v>0</v>
      </c>
      <c r="L60" s="157">
        <v>15</v>
      </c>
      <c r="M60" s="157">
        <f t="shared" si="3"/>
        <v>0</v>
      </c>
      <c r="N60" s="157">
        <v>4.2000000000000002E-4</v>
      </c>
      <c r="O60" s="157">
        <f t="shared" si="4"/>
        <v>0.05</v>
      </c>
      <c r="P60" s="157">
        <v>2.5000000000000001E-2</v>
      </c>
      <c r="Q60" s="157">
        <f t="shared" si="5"/>
        <v>2.99</v>
      </c>
      <c r="R60" s="157"/>
      <c r="S60" s="157" t="s">
        <v>240</v>
      </c>
      <c r="T60" s="157" t="s">
        <v>240</v>
      </c>
      <c r="U60" s="157">
        <v>0.33200000000000002</v>
      </c>
      <c r="V60" s="157">
        <f t="shared" si="6"/>
        <v>39.700000000000003</v>
      </c>
      <c r="W60" s="157"/>
      <c r="X60" s="157" t="s">
        <v>285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308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9">
        <v>45</v>
      </c>
      <c r="B61" s="180" t="s">
        <v>379</v>
      </c>
      <c r="C61" s="185" t="s">
        <v>380</v>
      </c>
      <c r="D61" s="181" t="s">
        <v>381</v>
      </c>
      <c r="E61" s="182">
        <v>19.5</v>
      </c>
      <c r="F61" s="183"/>
      <c r="G61" s="184">
        <f t="shared" si="0"/>
        <v>0</v>
      </c>
      <c r="H61" s="158"/>
      <c r="I61" s="157">
        <f t="shared" si="1"/>
        <v>0</v>
      </c>
      <c r="J61" s="158"/>
      <c r="K61" s="157">
        <f t="shared" si="2"/>
        <v>0</v>
      </c>
      <c r="L61" s="157">
        <v>15</v>
      </c>
      <c r="M61" s="157">
        <f t="shared" si="3"/>
        <v>0</v>
      </c>
      <c r="N61" s="157">
        <v>0</v>
      </c>
      <c r="O61" s="157">
        <f t="shared" si="4"/>
        <v>0</v>
      </c>
      <c r="P61" s="157">
        <v>4.6000000000000001E-4</v>
      </c>
      <c r="Q61" s="157">
        <f t="shared" si="5"/>
        <v>0.01</v>
      </c>
      <c r="R61" s="157"/>
      <c r="S61" s="157" t="s">
        <v>240</v>
      </c>
      <c r="T61" s="157" t="s">
        <v>240</v>
      </c>
      <c r="U61" s="157">
        <v>2</v>
      </c>
      <c r="V61" s="157">
        <f t="shared" si="6"/>
        <v>39</v>
      </c>
      <c r="W61" s="157"/>
      <c r="X61" s="157" t="s">
        <v>285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66">
        <v>46</v>
      </c>
      <c r="B62" s="167" t="s">
        <v>382</v>
      </c>
      <c r="C62" s="175" t="s">
        <v>383</v>
      </c>
      <c r="D62" s="168" t="s">
        <v>366</v>
      </c>
      <c r="E62" s="169">
        <v>38</v>
      </c>
      <c r="F62" s="170"/>
      <c r="G62" s="171">
        <f t="shared" si="0"/>
        <v>0</v>
      </c>
      <c r="H62" s="158"/>
      <c r="I62" s="157">
        <f t="shared" si="1"/>
        <v>0</v>
      </c>
      <c r="J62" s="158"/>
      <c r="K62" s="157">
        <f t="shared" si="2"/>
        <v>0</v>
      </c>
      <c r="L62" s="157">
        <v>15</v>
      </c>
      <c r="M62" s="157">
        <f t="shared" si="3"/>
        <v>0</v>
      </c>
      <c r="N62" s="157">
        <v>4.8999999999999998E-4</v>
      </c>
      <c r="O62" s="157">
        <f t="shared" si="4"/>
        <v>0.02</v>
      </c>
      <c r="P62" s="157">
        <v>3.1E-2</v>
      </c>
      <c r="Q62" s="157">
        <f t="shared" si="5"/>
        <v>1.18</v>
      </c>
      <c r="R62" s="157"/>
      <c r="S62" s="157" t="s">
        <v>240</v>
      </c>
      <c r="T62" s="157" t="s">
        <v>240</v>
      </c>
      <c r="U62" s="157">
        <v>0.67</v>
      </c>
      <c r="V62" s="157">
        <f t="shared" si="6"/>
        <v>25.46</v>
      </c>
      <c r="W62" s="157"/>
      <c r="X62" s="157" t="s">
        <v>285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4" t="s">
        <v>384</v>
      </c>
      <c r="D63" s="245"/>
      <c r="E63" s="245"/>
      <c r="F63" s="245"/>
      <c r="G63" s="245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245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66">
        <v>47</v>
      </c>
      <c r="B64" s="167" t="s">
        <v>385</v>
      </c>
      <c r="C64" s="175" t="s">
        <v>386</v>
      </c>
      <c r="D64" s="168" t="s">
        <v>366</v>
      </c>
      <c r="E64" s="169">
        <v>26</v>
      </c>
      <c r="F64" s="170"/>
      <c r="G64" s="171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9.1E-4</v>
      </c>
      <c r="O64" s="157">
        <f>ROUND(E64*N64,2)</f>
        <v>0.02</v>
      </c>
      <c r="P64" s="157">
        <v>9.7000000000000003E-2</v>
      </c>
      <c r="Q64" s="157">
        <f>ROUND(E64*P64,2)</f>
        <v>2.52</v>
      </c>
      <c r="R64" s="157"/>
      <c r="S64" s="157" t="s">
        <v>240</v>
      </c>
      <c r="T64" s="157" t="s">
        <v>240</v>
      </c>
      <c r="U64" s="157">
        <v>1.18</v>
      </c>
      <c r="V64" s="157">
        <f>ROUND(E64*U64,2)</f>
        <v>30.68</v>
      </c>
      <c r="W64" s="157"/>
      <c r="X64" s="157" t="s">
        <v>285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4" t="s">
        <v>384</v>
      </c>
      <c r="D65" s="245"/>
      <c r="E65" s="245"/>
      <c r="F65" s="245"/>
      <c r="G65" s="245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245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9">
        <v>48</v>
      </c>
      <c r="B66" s="180" t="s">
        <v>387</v>
      </c>
      <c r="C66" s="185" t="s">
        <v>388</v>
      </c>
      <c r="D66" s="181" t="s">
        <v>381</v>
      </c>
      <c r="E66" s="182">
        <v>4.8</v>
      </c>
      <c r="F66" s="183"/>
      <c r="G66" s="184">
        <f t="shared" ref="G66:G73" si="7">ROUND(E66*F66,2)</f>
        <v>0</v>
      </c>
      <c r="H66" s="158"/>
      <c r="I66" s="157">
        <f t="shared" ref="I66:I73" si="8">ROUND(E66*H66,2)</f>
        <v>0</v>
      </c>
      <c r="J66" s="158"/>
      <c r="K66" s="157">
        <f t="shared" ref="K66:K73" si="9">ROUND(E66*J66,2)</f>
        <v>0</v>
      </c>
      <c r="L66" s="157">
        <v>15</v>
      </c>
      <c r="M66" s="157">
        <f t="shared" ref="M66:M73" si="10">G66*(1+L66/100)</f>
        <v>0</v>
      </c>
      <c r="N66" s="157">
        <v>0</v>
      </c>
      <c r="O66" s="157">
        <f t="shared" ref="O66:O73" si="11">ROUND(E66*N66,2)</f>
        <v>0</v>
      </c>
      <c r="P66" s="157">
        <v>3.6999999999999998E-2</v>
      </c>
      <c r="Q66" s="157">
        <f t="shared" ref="Q66:Q73" si="12">ROUND(E66*P66,2)</f>
        <v>0.18</v>
      </c>
      <c r="R66" s="157"/>
      <c r="S66" s="157" t="s">
        <v>240</v>
      </c>
      <c r="T66" s="157" t="s">
        <v>240</v>
      </c>
      <c r="U66" s="157">
        <v>0.55000000000000004</v>
      </c>
      <c r="V66" s="157">
        <f t="shared" ref="V66:V73" si="13">ROUND(E66*U66,2)</f>
        <v>2.64</v>
      </c>
      <c r="W66" s="157"/>
      <c r="X66" s="157" t="s">
        <v>285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9">
        <v>49</v>
      </c>
      <c r="B67" s="180" t="s">
        <v>389</v>
      </c>
      <c r="C67" s="185" t="s">
        <v>390</v>
      </c>
      <c r="D67" s="181" t="s">
        <v>284</v>
      </c>
      <c r="E67" s="182">
        <v>400</v>
      </c>
      <c r="F67" s="183"/>
      <c r="G67" s="184">
        <f t="shared" si="7"/>
        <v>0</v>
      </c>
      <c r="H67" s="158"/>
      <c r="I67" s="157">
        <f t="shared" si="8"/>
        <v>0</v>
      </c>
      <c r="J67" s="158"/>
      <c r="K67" s="157">
        <f t="shared" si="9"/>
        <v>0</v>
      </c>
      <c r="L67" s="157">
        <v>15</v>
      </c>
      <c r="M67" s="157">
        <f t="shared" si="10"/>
        <v>0</v>
      </c>
      <c r="N67" s="157">
        <v>0</v>
      </c>
      <c r="O67" s="157">
        <f t="shared" si="11"/>
        <v>0</v>
      </c>
      <c r="P67" s="157">
        <v>0.01</v>
      </c>
      <c r="Q67" s="157">
        <f t="shared" si="12"/>
        <v>4</v>
      </c>
      <c r="R67" s="157"/>
      <c r="S67" s="157" t="s">
        <v>240</v>
      </c>
      <c r="T67" s="157" t="s">
        <v>302</v>
      </c>
      <c r="U67" s="157">
        <v>0.08</v>
      </c>
      <c r="V67" s="157">
        <f t="shared" si="13"/>
        <v>32</v>
      </c>
      <c r="W67" s="157"/>
      <c r="X67" s="157" t="s">
        <v>285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9">
        <v>50</v>
      </c>
      <c r="B68" s="180" t="s">
        <v>391</v>
      </c>
      <c r="C68" s="185" t="s">
        <v>392</v>
      </c>
      <c r="D68" s="181" t="s">
        <v>284</v>
      </c>
      <c r="E68" s="182">
        <v>882.60699999999997</v>
      </c>
      <c r="F68" s="183"/>
      <c r="G68" s="184">
        <f t="shared" si="7"/>
        <v>0</v>
      </c>
      <c r="H68" s="158"/>
      <c r="I68" s="157">
        <f t="shared" si="8"/>
        <v>0</v>
      </c>
      <c r="J68" s="158"/>
      <c r="K68" s="157">
        <f t="shared" si="9"/>
        <v>0</v>
      </c>
      <c r="L68" s="157">
        <v>15</v>
      </c>
      <c r="M68" s="157">
        <f t="shared" si="10"/>
        <v>0</v>
      </c>
      <c r="N68" s="157">
        <v>0</v>
      </c>
      <c r="O68" s="157">
        <f t="shared" si="11"/>
        <v>0</v>
      </c>
      <c r="P68" s="157">
        <v>2.3E-2</v>
      </c>
      <c r="Q68" s="157">
        <f t="shared" si="12"/>
        <v>20.3</v>
      </c>
      <c r="R68" s="157"/>
      <c r="S68" s="157" t="s">
        <v>240</v>
      </c>
      <c r="T68" s="157" t="s">
        <v>240</v>
      </c>
      <c r="U68" s="157">
        <v>0.08</v>
      </c>
      <c r="V68" s="157">
        <f t="shared" si="13"/>
        <v>70.61</v>
      </c>
      <c r="W68" s="157"/>
      <c r="X68" s="157" t="s">
        <v>285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9">
        <v>51</v>
      </c>
      <c r="B69" s="180" t="s">
        <v>393</v>
      </c>
      <c r="C69" s="185" t="s">
        <v>394</v>
      </c>
      <c r="D69" s="181" t="s">
        <v>284</v>
      </c>
      <c r="E69" s="182">
        <v>691.58</v>
      </c>
      <c r="F69" s="183"/>
      <c r="G69" s="184">
        <f t="shared" si="7"/>
        <v>0</v>
      </c>
      <c r="H69" s="158"/>
      <c r="I69" s="157">
        <f t="shared" si="8"/>
        <v>0</v>
      </c>
      <c r="J69" s="158"/>
      <c r="K69" s="157">
        <f t="shared" si="9"/>
        <v>0</v>
      </c>
      <c r="L69" s="157">
        <v>15</v>
      </c>
      <c r="M69" s="157">
        <f t="shared" si="10"/>
        <v>0</v>
      </c>
      <c r="N69" s="157">
        <v>0</v>
      </c>
      <c r="O69" s="157">
        <f t="shared" si="11"/>
        <v>0</v>
      </c>
      <c r="P69" s="157">
        <v>5.8999999999999997E-2</v>
      </c>
      <c r="Q69" s="157">
        <f t="shared" si="12"/>
        <v>40.799999999999997</v>
      </c>
      <c r="R69" s="157"/>
      <c r="S69" s="157" t="s">
        <v>240</v>
      </c>
      <c r="T69" s="157" t="s">
        <v>240</v>
      </c>
      <c r="U69" s="157">
        <v>0.2</v>
      </c>
      <c r="V69" s="157">
        <f t="shared" si="13"/>
        <v>138.32</v>
      </c>
      <c r="W69" s="157"/>
      <c r="X69" s="157" t="s">
        <v>285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286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9">
        <v>52</v>
      </c>
      <c r="B70" s="180" t="s">
        <v>395</v>
      </c>
      <c r="C70" s="185" t="s">
        <v>396</v>
      </c>
      <c r="D70" s="181" t="s">
        <v>284</v>
      </c>
      <c r="E70" s="182">
        <v>18.54</v>
      </c>
      <c r="F70" s="183"/>
      <c r="G70" s="184">
        <f t="shared" si="7"/>
        <v>0</v>
      </c>
      <c r="H70" s="158"/>
      <c r="I70" s="157">
        <f t="shared" si="8"/>
        <v>0</v>
      </c>
      <c r="J70" s="158"/>
      <c r="K70" s="157">
        <f t="shared" si="9"/>
        <v>0</v>
      </c>
      <c r="L70" s="157">
        <v>15</v>
      </c>
      <c r="M70" s="157">
        <f t="shared" si="10"/>
        <v>0</v>
      </c>
      <c r="N70" s="157">
        <v>0</v>
      </c>
      <c r="O70" s="157">
        <f t="shared" si="11"/>
        <v>0</v>
      </c>
      <c r="P70" s="157">
        <v>6.8000000000000005E-2</v>
      </c>
      <c r="Q70" s="157">
        <f t="shared" si="12"/>
        <v>1.26</v>
      </c>
      <c r="R70" s="157"/>
      <c r="S70" s="157" t="s">
        <v>240</v>
      </c>
      <c r="T70" s="157" t="s">
        <v>240</v>
      </c>
      <c r="U70" s="157">
        <v>0.35</v>
      </c>
      <c r="V70" s="157">
        <f t="shared" si="13"/>
        <v>6.49</v>
      </c>
      <c r="W70" s="157"/>
      <c r="X70" s="157" t="s">
        <v>285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308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9">
        <v>53</v>
      </c>
      <c r="B71" s="180" t="s">
        <v>397</v>
      </c>
      <c r="C71" s="185" t="s">
        <v>398</v>
      </c>
      <c r="D71" s="181" t="s">
        <v>284</v>
      </c>
      <c r="E71" s="182">
        <v>1100.0419999999999</v>
      </c>
      <c r="F71" s="183"/>
      <c r="G71" s="184">
        <f t="shared" si="7"/>
        <v>0</v>
      </c>
      <c r="H71" s="158"/>
      <c r="I71" s="157">
        <f t="shared" si="8"/>
        <v>0</v>
      </c>
      <c r="J71" s="158"/>
      <c r="K71" s="157">
        <f t="shared" si="9"/>
        <v>0</v>
      </c>
      <c r="L71" s="157">
        <v>15</v>
      </c>
      <c r="M71" s="157">
        <f t="shared" si="10"/>
        <v>0</v>
      </c>
      <c r="N71" s="157">
        <v>0</v>
      </c>
      <c r="O71" s="157">
        <f t="shared" si="11"/>
        <v>0</v>
      </c>
      <c r="P71" s="157">
        <v>6.8000000000000005E-2</v>
      </c>
      <c r="Q71" s="157">
        <f t="shared" si="12"/>
        <v>74.8</v>
      </c>
      <c r="R71" s="157"/>
      <c r="S71" s="157" t="s">
        <v>240</v>
      </c>
      <c r="T71" s="157" t="s">
        <v>240</v>
      </c>
      <c r="U71" s="157">
        <v>0.3</v>
      </c>
      <c r="V71" s="157">
        <f t="shared" si="13"/>
        <v>330.01</v>
      </c>
      <c r="W71" s="157"/>
      <c r="X71" s="157" t="s">
        <v>285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286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9">
        <v>54</v>
      </c>
      <c r="B72" s="180" t="s">
        <v>399</v>
      </c>
      <c r="C72" s="185" t="s">
        <v>400</v>
      </c>
      <c r="D72" s="181" t="s">
        <v>284</v>
      </c>
      <c r="E72" s="182">
        <v>125.67</v>
      </c>
      <c r="F72" s="183"/>
      <c r="G72" s="184">
        <f t="shared" si="7"/>
        <v>0</v>
      </c>
      <c r="H72" s="158"/>
      <c r="I72" s="157">
        <f t="shared" si="8"/>
        <v>0</v>
      </c>
      <c r="J72" s="158"/>
      <c r="K72" s="157">
        <f t="shared" si="9"/>
        <v>0</v>
      </c>
      <c r="L72" s="157">
        <v>15</v>
      </c>
      <c r="M72" s="157">
        <f t="shared" si="10"/>
        <v>0</v>
      </c>
      <c r="N72" s="157">
        <v>0</v>
      </c>
      <c r="O72" s="157">
        <f t="shared" si="11"/>
        <v>0</v>
      </c>
      <c r="P72" s="157">
        <v>5.0000000000000001E-3</v>
      </c>
      <c r="Q72" s="157">
        <f t="shared" si="12"/>
        <v>0.63</v>
      </c>
      <c r="R72" s="157"/>
      <c r="S72" s="157" t="s">
        <v>240</v>
      </c>
      <c r="T72" s="157" t="s">
        <v>240</v>
      </c>
      <c r="U72" s="157">
        <v>0.51</v>
      </c>
      <c r="V72" s="157">
        <f t="shared" si="13"/>
        <v>64.09</v>
      </c>
      <c r="W72" s="157"/>
      <c r="X72" s="157" t="s">
        <v>285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401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66">
        <v>55</v>
      </c>
      <c r="B73" s="167" t="s">
        <v>402</v>
      </c>
      <c r="C73" s="175" t="s">
        <v>403</v>
      </c>
      <c r="D73" s="168" t="s">
        <v>313</v>
      </c>
      <c r="E73" s="169">
        <v>1</v>
      </c>
      <c r="F73" s="170"/>
      <c r="G73" s="171">
        <f t="shared" si="7"/>
        <v>0</v>
      </c>
      <c r="H73" s="158"/>
      <c r="I73" s="157">
        <f t="shared" si="8"/>
        <v>0</v>
      </c>
      <c r="J73" s="158"/>
      <c r="K73" s="157">
        <f t="shared" si="9"/>
        <v>0</v>
      </c>
      <c r="L73" s="157">
        <v>15</v>
      </c>
      <c r="M73" s="157">
        <f t="shared" si="10"/>
        <v>0</v>
      </c>
      <c r="N73" s="157">
        <v>0</v>
      </c>
      <c r="O73" s="157">
        <f t="shared" si="11"/>
        <v>0</v>
      </c>
      <c r="P73" s="157">
        <v>1</v>
      </c>
      <c r="Q73" s="157">
        <f t="shared" si="12"/>
        <v>1</v>
      </c>
      <c r="R73" s="157"/>
      <c r="S73" s="157" t="s">
        <v>269</v>
      </c>
      <c r="T73" s="157" t="s">
        <v>241</v>
      </c>
      <c r="U73" s="157">
        <v>0</v>
      </c>
      <c r="V73" s="157">
        <f t="shared" si="13"/>
        <v>0</v>
      </c>
      <c r="W73" s="157"/>
      <c r="X73" s="157" t="s">
        <v>285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404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44" t="s">
        <v>405</v>
      </c>
      <c r="D74" s="245"/>
      <c r="E74" s="245"/>
      <c r="F74" s="245"/>
      <c r="G74" s="245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245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72" t="str">
        <f>C74</f>
        <v>Odstranění stávajících rozvodů VZT vč.závěsů a viditelných pomocných konstrukcí v prostorách provozu masny.</v>
      </c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79">
        <v>56</v>
      </c>
      <c r="B75" s="180" t="s">
        <v>406</v>
      </c>
      <c r="C75" s="185" t="s">
        <v>407</v>
      </c>
      <c r="D75" s="181" t="s">
        <v>268</v>
      </c>
      <c r="E75" s="182">
        <v>18</v>
      </c>
      <c r="F75" s="183"/>
      <c r="G75" s="184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15</v>
      </c>
      <c r="M75" s="157">
        <f>G75*(1+L75/100)</f>
        <v>0</v>
      </c>
      <c r="N75" s="157">
        <v>0</v>
      </c>
      <c r="O75" s="157">
        <f>ROUND(E75*N75,2)</f>
        <v>0</v>
      </c>
      <c r="P75" s="157">
        <v>0.7</v>
      </c>
      <c r="Q75" s="157">
        <f>ROUND(E75*P75,2)</f>
        <v>12.6</v>
      </c>
      <c r="R75" s="157"/>
      <c r="S75" s="157" t="s">
        <v>269</v>
      </c>
      <c r="T75" s="157" t="s">
        <v>241</v>
      </c>
      <c r="U75" s="157">
        <v>0</v>
      </c>
      <c r="V75" s="157">
        <f>ROUND(E75*U75,2)</f>
        <v>0</v>
      </c>
      <c r="W75" s="157"/>
      <c r="X75" s="157" t="s">
        <v>285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286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9">
        <v>57</v>
      </c>
      <c r="B76" s="180" t="s">
        <v>408</v>
      </c>
      <c r="C76" s="185" t="s">
        <v>409</v>
      </c>
      <c r="D76" s="181" t="s">
        <v>313</v>
      </c>
      <c r="E76" s="182">
        <v>1</v>
      </c>
      <c r="F76" s="183"/>
      <c r="G76" s="184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15</v>
      </c>
      <c r="M76" s="157">
        <f>G76*(1+L76/100)</f>
        <v>0</v>
      </c>
      <c r="N76" s="157">
        <v>0</v>
      </c>
      <c r="O76" s="157">
        <f>ROUND(E76*N76,2)</f>
        <v>0</v>
      </c>
      <c r="P76" s="157">
        <v>0.08</v>
      </c>
      <c r="Q76" s="157">
        <f>ROUND(E76*P76,2)</f>
        <v>0.08</v>
      </c>
      <c r="R76" s="157"/>
      <c r="S76" s="157" t="s">
        <v>269</v>
      </c>
      <c r="T76" s="157" t="s">
        <v>241</v>
      </c>
      <c r="U76" s="157">
        <v>0</v>
      </c>
      <c r="V76" s="157">
        <f>ROUND(E76*U76,2)</f>
        <v>0</v>
      </c>
      <c r="W76" s="157"/>
      <c r="X76" s="157" t="s">
        <v>285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286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 x14ac:dyDescent="0.25">
      <c r="A77" s="179">
        <v>58</v>
      </c>
      <c r="B77" s="180" t="s">
        <v>410</v>
      </c>
      <c r="C77" s="185" t="s">
        <v>411</v>
      </c>
      <c r="D77" s="181" t="s">
        <v>319</v>
      </c>
      <c r="E77" s="182">
        <v>882.60699999999997</v>
      </c>
      <c r="F77" s="183"/>
      <c r="G77" s="184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15</v>
      </c>
      <c r="M77" s="157">
        <f>G77*(1+L77/100)</f>
        <v>0</v>
      </c>
      <c r="N77" s="157">
        <v>0</v>
      </c>
      <c r="O77" s="157">
        <f>ROUND(E77*N77,2)</f>
        <v>0</v>
      </c>
      <c r="P77" s="157">
        <v>0.12</v>
      </c>
      <c r="Q77" s="157">
        <f>ROUND(E77*P77,2)</f>
        <v>105.91</v>
      </c>
      <c r="R77" s="157"/>
      <c r="S77" s="157" t="s">
        <v>269</v>
      </c>
      <c r="T77" s="157" t="s">
        <v>241</v>
      </c>
      <c r="U77" s="157">
        <v>0</v>
      </c>
      <c r="V77" s="157">
        <f>ROUND(E77*U77,2)</f>
        <v>0</v>
      </c>
      <c r="W77" s="157"/>
      <c r="X77" s="157" t="s">
        <v>285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9">
        <v>59</v>
      </c>
      <c r="B78" s="180" t="s">
        <v>412</v>
      </c>
      <c r="C78" s="185" t="s">
        <v>413</v>
      </c>
      <c r="D78" s="181" t="s">
        <v>414</v>
      </c>
      <c r="E78" s="182">
        <v>380</v>
      </c>
      <c r="F78" s="183"/>
      <c r="G78" s="184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15</v>
      </c>
      <c r="M78" s="157">
        <f>G78*(1+L78/100)</f>
        <v>0</v>
      </c>
      <c r="N78" s="157">
        <v>0</v>
      </c>
      <c r="O78" s="157">
        <f>ROUND(E78*N78,2)</f>
        <v>0</v>
      </c>
      <c r="P78" s="157">
        <v>0</v>
      </c>
      <c r="Q78" s="157">
        <f>ROUND(E78*P78,2)</f>
        <v>0</v>
      </c>
      <c r="R78" s="157"/>
      <c r="S78" s="157" t="s">
        <v>269</v>
      </c>
      <c r="T78" s="157" t="s">
        <v>241</v>
      </c>
      <c r="U78" s="157">
        <v>0</v>
      </c>
      <c r="V78" s="157">
        <f>ROUND(E78*U78,2)</f>
        <v>0</v>
      </c>
      <c r="W78" s="157"/>
      <c r="X78" s="157" t="s">
        <v>415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416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5">
      <c r="A79" s="160" t="s">
        <v>235</v>
      </c>
      <c r="B79" s="161" t="s">
        <v>142</v>
      </c>
      <c r="C79" s="174" t="s">
        <v>143</v>
      </c>
      <c r="D79" s="162"/>
      <c r="E79" s="163"/>
      <c r="F79" s="164"/>
      <c r="G79" s="165">
        <f>SUMIF(AG80:AG86,"&lt;&gt;NOR",G80:G86)</f>
        <v>0</v>
      </c>
      <c r="H79" s="159"/>
      <c r="I79" s="159">
        <f>SUM(I80:I86)</f>
        <v>0</v>
      </c>
      <c r="J79" s="159"/>
      <c r="K79" s="159">
        <f>SUM(K80:K86)</f>
        <v>0</v>
      </c>
      <c r="L79" s="159"/>
      <c r="M79" s="159">
        <f>SUM(M80:M86)</f>
        <v>0</v>
      </c>
      <c r="N79" s="159"/>
      <c r="O79" s="159">
        <f>SUM(O80:O86)</f>
        <v>0.09</v>
      </c>
      <c r="P79" s="159"/>
      <c r="Q79" s="159">
        <f>SUM(Q80:Q86)</f>
        <v>61.18</v>
      </c>
      <c r="R79" s="159"/>
      <c r="S79" s="159"/>
      <c r="T79" s="159"/>
      <c r="U79" s="159"/>
      <c r="V79" s="159">
        <f>SUM(V80:V86)</f>
        <v>523.28</v>
      </c>
      <c r="W79" s="159"/>
      <c r="X79" s="159"/>
      <c r="AG79" t="s">
        <v>236</v>
      </c>
    </row>
    <row r="80" spans="1:60" outlineLevel="1" x14ac:dyDescent="0.25">
      <c r="A80" s="179">
        <v>60</v>
      </c>
      <c r="B80" s="180" t="s">
        <v>417</v>
      </c>
      <c r="C80" s="185" t="s">
        <v>418</v>
      </c>
      <c r="D80" s="181" t="s">
        <v>381</v>
      </c>
      <c r="E80" s="182">
        <v>34.659999999999997</v>
      </c>
      <c r="F80" s="183"/>
      <c r="G80" s="184">
        <f t="shared" ref="G80:G86" si="14">ROUND(E80*F80,2)</f>
        <v>0</v>
      </c>
      <c r="H80" s="158"/>
      <c r="I80" s="157">
        <f t="shared" ref="I80:I86" si="15">ROUND(E80*H80,2)</f>
        <v>0</v>
      </c>
      <c r="J80" s="158"/>
      <c r="K80" s="157">
        <f t="shared" ref="K80:K86" si="16">ROUND(E80*J80,2)</f>
        <v>0</v>
      </c>
      <c r="L80" s="157">
        <v>15</v>
      </c>
      <c r="M80" s="157">
        <f t="shared" ref="M80:M86" si="17">G80*(1+L80/100)</f>
        <v>0</v>
      </c>
      <c r="N80" s="157">
        <v>0</v>
      </c>
      <c r="O80" s="157">
        <f t="shared" ref="O80:O86" si="18">ROUND(E80*N80,2)</f>
        <v>0</v>
      </c>
      <c r="P80" s="157">
        <v>4.6000000000000001E-4</v>
      </c>
      <c r="Q80" s="157">
        <f t="shared" ref="Q80:Q86" si="19">ROUND(E80*P80,2)</f>
        <v>0.02</v>
      </c>
      <c r="R80" s="157"/>
      <c r="S80" s="157" t="s">
        <v>240</v>
      </c>
      <c r="T80" s="157" t="s">
        <v>240</v>
      </c>
      <c r="U80" s="157">
        <v>1.5</v>
      </c>
      <c r="V80" s="157">
        <f t="shared" ref="V80:V86" si="20">ROUND(E80*U80,2)</f>
        <v>51.99</v>
      </c>
      <c r="W80" s="157"/>
      <c r="X80" s="157" t="s">
        <v>285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286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9">
        <v>61</v>
      </c>
      <c r="B81" s="180" t="s">
        <v>419</v>
      </c>
      <c r="C81" s="185" t="s">
        <v>420</v>
      </c>
      <c r="D81" s="181" t="s">
        <v>366</v>
      </c>
      <c r="E81" s="182">
        <v>66</v>
      </c>
      <c r="F81" s="183"/>
      <c r="G81" s="184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3.4000000000000002E-4</v>
      </c>
      <c r="O81" s="157">
        <f t="shared" si="18"/>
        <v>0.02</v>
      </c>
      <c r="P81" s="157">
        <v>6.9000000000000006E-2</v>
      </c>
      <c r="Q81" s="157">
        <f t="shared" si="19"/>
        <v>4.55</v>
      </c>
      <c r="R81" s="157"/>
      <c r="S81" s="157" t="s">
        <v>240</v>
      </c>
      <c r="T81" s="157" t="s">
        <v>240</v>
      </c>
      <c r="U81" s="157">
        <v>0.21299999999999999</v>
      </c>
      <c r="V81" s="157">
        <f t="shared" si="20"/>
        <v>14.06</v>
      </c>
      <c r="W81" s="157"/>
      <c r="X81" s="157" t="s">
        <v>285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286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9">
        <v>62</v>
      </c>
      <c r="B82" s="180" t="s">
        <v>421</v>
      </c>
      <c r="C82" s="185" t="s">
        <v>422</v>
      </c>
      <c r="D82" s="181" t="s">
        <v>366</v>
      </c>
      <c r="E82" s="182">
        <v>65</v>
      </c>
      <c r="F82" s="183"/>
      <c r="G82" s="184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15</v>
      </c>
      <c r="M82" s="157">
        <f t="shared" si="17"/>
        <v>0</v>
      </c>
      <c r="N82" s="157">
        <v>3.4000000000000002E-4</v>
      </c>
      <c r="O82" s="157">
        <f t="shared" si="18"/>
        <v>0.02</v>
      </c>
      <c r="P82" s="157">
        <v>0.13800000000000001</v>
      </c>
      <c r="Q82" s="157">
        <f t="shared" si="19"/>
        <v>8.9700000000000006</v>
      </c>
      <c r="R82" s="157"/>
      <c r="S82" s="157" t="s">
        <v>240</v>
      </c>
      <c r="T82" s="157" t="s">
        <v>240</v>
      </c>
      <c r="U82" s="157">
        <v>0.81299999999999994</v>
      </c>
      <c r="V82" s="157">
        <f t="shared" si="20"/>
        <v>52.85</v>
      </c>
      <c r="W82" s="157"/>
      <c r="X82" s="157" t="s">
        <v>285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286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9">
        <v>63</v>
      </c>
      <c r="B83" s="180" t="s">
        <v>423</v>
      </c>
      <c r="C83" s="185" t="s">
        <v>424</v>
      </c>
      <c r="D83" s="181" t="s">
        <v>366</v>
      </c>
      <c r="E83" s="182">
        <v>28</v>
      </c>
      <c r="F83" s="183"/>
      <c r="G83" s="184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1.33E-3</v>
      </c>
      <c r="O83" s="157">
        <f t="shared" si="18"/>
        <v>0.04</v>
      </c>
      <c r="P83" s="157">
        <v>0.20699999999999999</v>
      </c>
      <c r="Q83" s="157">
        <f t="shared" si="19"/>
        <v>5.8</v>
      </c>
      <c r="R83" s="157"/>
      <c r="S83" s="157" t="s">
        <v>240</v>
      </c>
      <c r="T83" s="157" t="s">
        <v>240</v>
      </c>
      <c r="U83" s="157">
        <v>1.538</v>
      </c>
      <c r="V83" s="157">
        <f t="shared" si="20"/>
        <v>43.06</v>
      </c>
      <c r="W83" s="157"/>
      <c r="X83" s="157" t="s">
        <v>285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286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9">
        <v>64</v>
      </c>
      <c r="B84" s="180" t="s">
        <v>425</v>
      </c>
      <c r="C84" s="185" t="s">
        <v>426</v>
      </c>
      <c r="D84" s="181" t="s">
        <v>284</v>
      </c>
      <c r="E84" s="182">
        <v>13.275</v>
      </c>
      <c r="F84" s="183"/>
      <c r="G84" s="184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5.4000000000000001E-4</v>
      </c>
      <c r="O84" s="157">
        <f t="shared" si="18"/>
        <v>0.01</v>
      </c>
      <c r="P84" s="157">
        <v>0.27</v>
      </c>
      <c r="Q84" s="157">
        <f t="shared" si="19"/>
        <v>3.58</v>
      </c>
      <c r="R84" s="157"/>
      <c r="S84" s="157" t="s">
        <v>240</v>
      </c>
      <c r="T84" s="157" t="s">
        <v>240</v>
      </c>
      <c r="U84" s="157">
        <v>0.43</v>
      </c>
      <c r="V84" s="157">
        <f t="shared" si="20"/>
        <v>5.71</v>
      </c>
      <c r="W84" s="157"/>
      <c r="X84" s="157" t="s">
        <v>285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286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9">
        <v>65</v>
      </c>
      <c r="B85" s="180" t="s">
        <v>427</v>
      </c>
      <c r="C85" s="185" t="s">
        <v>428</v>
      </c>
      <c r="D85" s="181" t="s">
        <v>289</v>
      </c>
      <c r="E85" s="182">
        <v>1.8759999999999999</v>
      </c>
      <c r="F85" s="183"/>
      <c r="G85" s="184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0</v>
      </c>
      <c r="O85" s="157">
        <f t="shared" si="18"/>
        <v>0</v>
      </c>
      <c r="P85" s="157">
        <v>2.4</v>
      </c>
      <c r="Q85" s="157">
        <f t="shared" si="19"/>
        <v>4.5</v>
      </c>
      <c r="R85" s="157"/>
      <c r="S85" s="157" t="s">
        <v>240</v>
      </c>
      <c r="T85" s="157" t="s">
        <v>240</v>
      </c>
      <c r="U85" s="157">
        <v>23.265999999999998</v>
      </c>
      <c r="V85" s="157">
        <f t="shared" si="20"/>
        <v>43.65</v>
      </c>
      <c r="W85" s="157"/>
      <c r="X85" s="157" t="s">
        <v>285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286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9">
        <v>66</v>
      </c>
      <c r="B86" s="180" t="s">
        <v>429</v>
      </c>
      <c r="C86" s="185" t="s">
        <v>430</v>
      </c>
      <c r="D86" s="181" t="s">
        <v>284</v>
      </c>
      <c r="E86" s="182">
        <v>675.23</v>
      </c>
      <c r="F86" s="183"/>
      <c r="G86" s="184">
        <f t="shared" si="14"/>
        <v>0</v>
      </c>
      <c r="H86" s="158"/>
      <c r="I86" s="157">
        <f t="shared" si="15"/>
        <v>0</v>
      </c>
      <c r="J86" s="158"/>
      <c r="K86" s="157">
        <f t="shared" si="16"/>
        <v>0</v>
      </c>
      <c r="L86" s="157">
        <v>15</v>
      </c>
      <c r="M86" s="157">
        <f t="shared" si="17"/>
        <v>0</v>
      </c>
      <c r="N86" s="157">
        <v>0</v>
      </c>
      <c r="O86" s="157">
        <f t="shared" si="18"/>
        <v>0</v>
      </c>
      <c r="P86" s="157">
        <v>0.05</v>
      </c>
      <c r="Q86" s="157">
        <f t="shared" si="19"/>
        <v>33.76</v>
      </c>
      <c r="R86" s="157"/>
      <c r="S86" s="157" t="s">
        <v>240</v>
      </c>
      <c r="T86" s="157" t="s">
        <v>240</v>
      </c>
      <c r="U86" s="157">
        <v>0.46200000000000002</v>
      </c>
      <c r="V86" s="157">
        <f t="shared" si="20"/>
        <v>311.95999999999998</v>
      </c>
      <c r="W86" s="157"/>
      <c r="X86" s="157" t="s">
        <v>285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286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5">
      <c r="A87" s="160" t="s">
        <v>235</v>
      </c>
      <c r="B87" s="161" t="s">
        <v>144</v>
      </c>
      <c r="C87" s="174" t="s">
        <v>145</v>
      </c>
      <c r="D87" s="162"/>
      <c r="E87" s="163"/>
      <c r="F87" s="164"/>
      <c r="G87" s="165">
        <f>SUMIF(AG88:AG88,"&lt;&gt;NOR",G88:G88)</f>
        <v>0</v>
      </c>
      <c r="H87" s="159"/>
      <c r="I87" s="159">
        <f>SUM(I88:I88)</f>
        <v>0</v>
      </c>
      <c r="J87" s="159"/>
      <c r="K87" s="159">
        <f>SUM(K88:K88)</f>
        <v>0</v>
      </c>
      <c r="L87" s="159"/>
      <c r="M87" s="159">
        <f>SUM(M88:M88)</f>
        <v>0</v>
      </c>
      <c r="N87" s="159"/>
      <c r="O87" s="159">
        <f>SUM(O88:O88)</f>
        <v>0</v>
      </c>
      <c r="P87" s="159"/>
      <c r="Q87" s="159">
        <f>SUM(Q88:Q88)</f>
        <v>0</v>
      </c>
      <c r="R87" s="159"/>
      <c r="S87" s="159"/>
      <c r="T87" s="159"/>
      <c r="U87" s="159"/>
      <c r="V87" s="159">
        <f>SUM(V88:V88)</f>
        <v>11.74</v>
      </c>
      <c r="W87" s="159"/>
      <c r="X87" s="159"/>
      <c r="AG87" t="s">
        <v>236</v>
      </c>
    </row>
    <row r="88" spans="1:60" outlineLevel="1" x14ac:dyDescent="0.25">
      <c r="A88" s="179">
        <v>67</v>
      </c>
      <c r="B88" s="180" t="s">
        <v>431</v>
      </c>
      <c r="C88" s="185" t="s">
        <v>432</v>
      </c>
      <c r="D88" s="181" t="s">
        <v>433</v>
      </c>
      <c r="E88" s="182">
        <v>3.9064000000000001</v>
      </c>
      <c r="F88" s="183"/>
      <c r="G88" s="184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15</v>
      </c>
      <c r="M88" s="157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7"/>
      <c r="S88" s="157" t="s">
        <v>240</v>
      </c>
      <c r="T88" s="157" t="s">
        <v>240</v>
      </c>
      <c r="U88" s="157">
        <v>3.0049999999999999</v>
      </c>
      <c r="V88" s="157">
        <f>ROUND(E88*U88,2)</f>
        <v>11.74</v>
      </c>
      <c r="W88" s="157"/>
      <c r="X88" s="157" t="s">
        <v>434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435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5">
      <c r="A89" s="160" t="s">
        <v>235</v>
      </c>
      <c r="B89" s="161" t="s">
        <v>148</v>
      </c>
      <c r="C89" s="174" t="s">
        <v>150</v>
      </c>
      <c r="D89" s="162"/>
      <c r="E89" s="163"/>
      <c r="F89" s="164"/>
      <c r="G89" s="165">
        <f>SUMIF(AG90:AG92,"&lt;&gt;NOR",G90:G92)</f>
        <v>0</v>
      </c>
      <c r="H89" s="159"/>
      <c r="I89" s="159">
        <f>SUM(I90:I92)</f>
        <v>0</v>
      </c>
      <c r="J89" s="159"/>
      <c r="K89" s="159">
        <f>SUM(K90:K92)</f>
        <v>0</v>
      </c>
      <c r="L89" s="159"/>
      <c r="M89" s="159">
        <f>SUM(M90:M92)</f>
        <v>0</v>
      </c>
      <c r="N89" s="159"/>
      <c r="O89" s="159">
        <f>SUM(O90:O92)</f>
        <v>0</v>
      </c>
      <c r="P89" s="159"/>
      <c r="Q89" s="159">
        <f>SUM(Q90:Q92)</f>
        <v>11.939999999999998</v>
      </c>
      <c r="R89" s="159"/>
      <c r="S89" s="159"/>
      <c r="T89" s="159"/>
      <c r="U89" s="159"/>
      <c r="V89" s="159">
        <f>SUM(V90:V92)</f>
        <v>67.69</v>
      </c>
      <c r="W89" s="159"/>
      <c r="X89" s="159"/>
      <c r="AG89" t="s">
        <v>236</v>
      </c>
    </row>
    <row r="90" spans="1:60" outlineLevel="1" x14ac:dyDescent="0.25">
      <c r="A90" s="179">
        <v>68</v>
      </c>
      <c r="B90" s="180" t="s">
        <v>436</v>
      </c>
      <c r="C90" s="185" t="s">
        <v>437</v>
      </c>
      <c r="D90" s="181" t="s">
        <v>284</v>
      </c>
      <c r="E90" s="182">
        <v>364.24369999999999</v>
      </c>
      <c r="F90" s="183"/>
      <c r="G90" s="184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15</v>
      </c>
      <c r="M90" s="157">
        <f>G90*(1+L90/100)</f>
        <v>0</v>
      </c>
      <c r="N90" s="157">
        <v>0</v>
      </c>
      <c r="O90" s="157">
        <f>ROUND(E90*N90,2)</f>
        <v>0</v>
      </c>
      <c r="P90" s="157">
        <v>4.8700000000000002E-3</v>
      </c>
      <c r="Q90" s="157">
        <f>ROUND(E90*P90,2)</f>
        <v>1.77</v>
      </c>
      <c r="R90" s="157"/>
      <c r="S90" s="157" t="s">
        <v>240</v>
      </c>
      <c r="T90" s="157" t="s">
        <v>240</v>
      </c>
      <c r="U90" s="157">
        <v>4.1000000000000002E-2</v>
      </c>
      <c r="V90" s="157">
        <f>ROUND(E90*U90,2)</f>
        <v>14.93</v>
      </c>
      <c r="W90" s="157"/>
      <c r="X90" s="157" t="s">
        <v>285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401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9">
        <v>69</v>
      </c>
      <c r="B91" s="180" t="s">
        <v>438</v>
      </c>
      <c r="C91" s="185" t="s">
        <v>439</v>
      </c>
      <c r="D91" s="181" t="s">
        <v>284</v>
      </c>
      <c r="E91" s="182">
        <v>876.97119999999995</v>
      </c>
      <c r="F91" s="183"/>
      <c r="G91" s="184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15</v>
      </c>
      <c r="M91" s="157">
        <f>G91*(1+L91/100)</f>
        <v>0</v>
      </c>
      <c r="N91" s="157">
        <v>0</v>
      </c>
      <c r="O91" s="157">
        <f>ROUND(E91*N91,2)</f>
        <v>0</v>
      </c>
      <c r="P91" s="157">
        <v>9.7400000000000004E-3</v>
      </c>
      <c r="Q91" s="157">
        <f>ROUND(E91*P91,2)</f>
        <v>8.5399999999999991</v>
      </c>
      <c r="R91" s="157"/>
      <c r="S91" s="157" t="s">
        <v>240</v>
      </c>
      <c r="T91" s="157" t="s">
        <v>240</v>
      </c>
      <c r="U91" s="157">
        <v>4.3999999999999997E-2</v>
      </c>
      <c r="V91" s="157">
        <f>ROUND(E91*U91,2)</f>
        <v>38.590000000000003</v>
      </c>
      <c r="W91" s="157"/>
      <c r="X91" s="157" t="s">
        <v>285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401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9">
        <v>70</v>
      </c>
      <c r="B92" s="180" t="s">
        <v>440</v>
      </c>
      <c r="C92" s="185" t="s">
        <v>441</v>
      </c>
      <c r="D92" s="181" t="s">
        <v>284</v>
      </c>
      <c r="E92" s="182">
        <v>272.45</v>
      </c>
      <c r="F92" s="183"/>
      <c r="G92" s="184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0</v>
      </c>
      <c r="O92" s="157">
        <f>ROUND(E92*N92,2)</f>
        <v>0</v>
      </c>
      <c r="P92" s="157">
        <v>6.0000000000000001E-3</v>
      </c>
      <c r="Q92" s="157">
        <f>ROUND(E92*P92,2)</f>
        <v>1.63</v>
      </c>
      <c r="R92" s="157"/>
      <c r="S92" s="157" t="s">
        <v>240</v>
      </c>
      <c r="T92" s="157" t="s">
        <v>240</v>
      </c>
      <c r="U92" s="157">
        <v>5.1999999999999998E-2</v>
      </c>
      <c r="V92" s="157">
        <f>ROUND(E92*U92,2)</f>
        <v>14.17</v>
      </c>
      <c r="W92" s="157"/>
      <c r="X92" s="157" t="s">
        <v>285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401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5">
      <c r="A93" s="160" t="s">
        <v>235</v>
      </c>
      <c r="B93" s="161" t="s">
        <v>151</v>
      </c>
      <c r="C93" s="174" t="s">
        <v>152</v>
      </c>
      <c r="D93" s="162"/>
      <c r="E93" s="163"/>
      <c r="F93" s="164"/>
      <c r="G93" s="165">
        <f>SUMIF(AG94:AG96,"&lt;&gt;NOR",G94:G96)</f>
        <v>0</v>
      </c>
      <c r="H93" s="159"/>
      <c r="I93" s="159">
        <f>SUM(I94:I96)</f>
        <v>0</v>
      </c>
      <c r="J93" s="159"/>
      <c r="K93" s="159">
        <f>SUM(K94:K96)</f>
        <v>0</v>
      </c>
      <c r="L93" s="159"/>
      <c r="M93" s="159">
        <f>SUM(M94:M96)</f>
        <v>0</v>
      </c>
      <c r="N93" s="159"/>
      <c r="O93" s="159">
        <f>SUM(O94:O96)</f>
        <v>0</v>
      </c>
      <c r="P93" s="159"/>
      <c r="Q93" s="159">
        <f>SUM(Q94:Q96)</f>
        <v>4.5999999999999996</v>
      </c>
      <c r="R93" s="159"/>
      <c r="S93" s="159"/>
      <c r="T93" s="159"/>
      <c r="U93" s="159"/>
      <c r="V93" s="159">
        <f>SUM(V94:V96)</f>
        <v>117.31</v>
      </c>
      <c r="W93" s="159"/>
      <c r="X93" s="159"/>
      <c r="AG93" t="s">
        <v>236</v>
      </c>
    </row>
    <row r="94" spans="1:60" outlineLevel="1" x14ac:dyDescent="0.25">
      <c r="A94" s="179">
        <v>71</v>
      </c>
      <c r="B94" s="180" t="s">
        <v>442</v>
      </c>
      <c r="C94" s="185" t="s">
        <v>443</v>
      </c>
      <c r="D94" s="181" t="s">
        <v>284</v>
      </c>
      <c r="E94" s="182">
        <v>72.2</v>
      </c>
      <c r="F94" s="183"/>
      <c r="G94" s="184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15</v>
      </c>
      <c r="M94" s="157">
        <f>G94*(1+L94/100)</f>
        <v>0</v>
      </c>
      <c r="N94" s="157">
        <v>0</v>
      </c>
      <c r="O94" s="157">
        <f>ROUND(E94*N94,2)</f>
        <v>0</v>
      </c>
      <c r="P94" s="157">
        <v>2E-3</v>
      </c>
      <c r="Q94" s="157">
        <f>ROUND(E94*P94,2)</f>
        <v>0.14000000000000001</v>
      </c>
      <c r="R94" s="157"/>
      <c r="S94" s="157" t="s">
        <v>240</v>
      </c>
      <c r="T94" s="157" t="s">
        <v>240</v>
      </c>
      <c r="U94" s="157">
        <v>3.7999999999999999E-2</v>
      </c>
      <c r="V94" s="157">
        <f>ROUND(E94*U94,2)</f>
        <v>2.74</v>
      </c>
      <c r="W94" s="157"/>
      <c r="X94" s="157" t="s">
        <v>285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401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9">
        <v>72</v>
      </c>
      <c r="B95" s="180" t="s">
        <v>444</v>
      </c>
      <c r="C95" s="185" t="s">
        <v>445</v>
      </c>
      <c r="D95" s="181" t="s">
        <v>284</v>
      </c>
      <c r="E95" s="182">
        <v>282.89370000000002</v>
      </c>
      <c r="F95" s="183"/>
      <c r="G95" s="184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0</v>
      </c>
      <c r="O95" s="157">
        <f>ROUND(E95*N95,2)</f>
        <v>0</v>
      </c>
      <c r="P95" s="157">
        <v>2.33E-3</v>
      </c>
      <c r="Q95" s="157">
        <f>ROUND(E95*P95,2)</f>
        <v>0.66</v>
      </c>
      <c r="R95" s="157"/>
      <c r="S95" s="157" t="s">
        <v>240</v>
      </c>
      <c r="T95" s="157" t="s">
        <v>240</v>
      </c>
      <c r="U95" s="157">
        <v>9.5000000000000001E-2</v>
      </c>
      <c r="V95" s="157">
        <f>ROUND(E95*U95,2)</f>
        <v>26.87</v>
      </c>
      <c r="W95" s="157"/>
      <c r="X95" s="157" t="s">
        <v>285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401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9">
        <v>73</v>
      </c>
      <c r="B96" s="180" t="s">
        <v>446</v>
      </c>
      <c r="C96" s="185" t="s">
        <v>447</v>
      </c>
      <c r="D96" s="181" t="s">
        <v>284</v>
      </c>
      <c r="E96" s="182">
        <v>876.97119999999995</v>
      </c>
      <c r="F96" s="183"/>
      <c r="G96" s="184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15</v>
      </c>
      <c r="M96" s="157">
        <f>G96*(1+L96/100)</f>
        <v>0</v>
      </c>
      <c r="N96" s="157">
        <v>0</v>
      </c>
      <c r="O96" s="157">
        <f>ROUND(E96*N96,2)</f>
        <v>0</v>
      </c>
      <c r="P96" s="157">
        <v>4.3299999999999996E-3</v>
      </c>
      <c r="Q96" s="157">
        <f>ROUND(E96*P96,2)</f>
        <v>3.8</v>
      </c>
      <c r="R96" s="157"/>
      <c r="S96" s="157" t="s">
        <v>240</v>
      </c>
      <c r="T96" s="157" t="s">
        <v>302</v>
      </c>
      <c r="U96" s="157">
        <v>0.1</v>
      </c>
      <c r="V96" s="157">
        <f>ROUND(E96*U96,2)</f>
        <v>87.7</v>
      </c>
      <c r="W96" s="157"/>
      <c r="X96" s="157" t="s">
        <v>285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401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5">
      <c r="A97" s="160" t="s">
        <v>235</v>
      </c>
      <c r="B97" s="161" t="s">
        <v>167</v>
      </c>
      <c r="C97" s="174" t="s">
        <v>168</v>
      </c>
      <c r="D97" s="162"/>
      <c r="E97" s="163"/>
      <c r="F97" s="164"/>
      <c r="G97" s="165">
        <f>SUMIF(AG98:AG100,"&lt;&gt;NOR",G98:G100)</f>
        <v>0</v>
      </c>
      <c r="H97" s="159"/>
      <c r="I97" s="159">
        <f>SUM(I98:I100)</f>
        <v>0</v>
      </c>
      <c r="J97" s="159"/>
      <c r="K97" s="159">
        <f>SUM(K98:K100)</f>
        <v>0</v>
      </c>
      <c r="L97" s="159"/>
      <c r="M97" s="159">
        <f>SUM(M98:M100)</f>
        <v>0</v>
      </c>
      <c r="N97" s="159"/>
      <c r="O97" s="159">
        <f>SUM(O98:O100)</f>
        <v>0.18</v>
      </c>
      <c r="P97" s="159"/>
      <c r="Q97" s="159">
        <f>SUM(Q98:Q100)</f>
        <v>56.47</v>
      </c>
      <c r="R97" s="159"/>
      <c r="S97" s="159"/>
      <c r="T97" s="159"/>
      <c r="U97" s="159"/>
      <c r="V97" s="159">
        <f>SUM(V98:V100)</f>
        <v>261.44000000000005</v>
      </c>
      <c r="W97" s="159"/>
      <c r="X97" s="159"/>
      <c r="AG97" t="s">
        <v>236</v>
      </c>
    </row>
    <row r="98" spans="1:60" outlineLevel="1" x14ac:dyDescent="0.25">
      <c r="A98" s="179">
        <v>74</v>
      </c>
      <c r="B98" s="180" t="s">
        <v>448</v>
      </c>
      <c r="C98" s="185" t="s">
        <v>449</v>
      </c>
      <c r="D98" s="181" t="s">
        <v>284</v>
      </c>
      <c r="E98" s="182">
        <v>436.56299999999999</v>
      </c>
      <c r="F98" s="183"/>
      <c r="G98" s="184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15</v>
      </c>
      <c r="M98" s="157">
        <f>G98*(1+L98/100)</f>
        <v>0</v>
      </c>
      <c r="N98" s="157">
        <v>1.6000000000000001E-4</v>
      </c>
      <c r="O98" s="157">
        <f>ROUND(E98*N98,2)</f>
        <v>7.0000000000000007E-2</v>
      </c>
      <c r="P98" s="157">
        <v>2.1999999999999999E-2</v>
      </c>
      <c r="Q98" s="157">
        <f>ROUND(E98*P98,2)</f>
        <v>9.6</v>
      </c>
      <c r="R98" s="157"/>
      <c r="S98" s="157" t="s">
        <v>240</v>
      </c>
      <c r="T98" s="157" t="s">
        <v>302</v>
      </c>
      <c r="U98" s="157">
        <v>0.114</v>
      </c>
      <c r="V98" s="157">
        <f>ROUND(E98*U98,2)</f>
        <v>49.77</v>
      </c>
      <c r="W98" s="157"/>
      <c r="X98" s="157" t="s">
        <v>285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401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9">
        <v>75</v>
      </c>
      <c r="B99" s="180" t="s">
        <v>450</v>
      </c>
      <c r="C99" s="185" t="s">
        <v>451</v>
      </c>
      <c r="D99" s="181" t="s">
        <v>284</v>
      </c>
      <c r="E99" s="182">
        <v>228.97</v>
      </c>
      <c r="F99" s="183"/>
      <c r="G99" s="184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0</v>
      </c>
      <c r="O99" s="157">
        <f>ROUND(E99*N99,2)</f>
        <v>0</v>
      </c>
      <c r="P99" s="157">
        <v>1.6E-2</v>
      </c>
      <c r="Q99" s="157">
        <f>ROUND(E99*P99,2)</f>
        <v>3.66</v>
      </c>
      <c r="R99" s="157"/>
      <c r="S99" s="157" t="s">
        <v>240</v>
      </c>
      <c r="T99" s="157" t="s">
        <v>240</v>
      </c>
      <c r="U99" s="157">
        <v>0.14000000000000001</v>
      </c>
      <c r="V99" s="157">
        <f>ROUND(E99*U99,2)</f>
        <v>32.06</v>
      </c>
      <c r="W99" s="157"/>
      <c r="X99" s="157" t="s">
        <v>285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401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9">
        <v>76</v>
      </c>
      <c r="B100" s="180" t="s">
        <v>452</v>
      </c>
      <c r="C100" s="185" t="s">
        <v>453</v>
      </c>
      <c r="D100" s="181" t="s">
        <v>284</v>
      </c>
      <c r="E100" s="182">
        <v>675.23</v>
      </c>
      <c r="F100" s="183"/>
      <c r="G100" s="184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7">
        <v>1.6000000000000001E-4</v>
      </c>
      <c r="O100" s="157">
        <f>ROUND(E100*N100,2)</f>
        <v>0.11</v>
      </c>
      <c r="P100" s="157">
        <v>6.4000000000000001E-2</v>
      </c>
      <c r="Q100" s="157">
        <f>ROUND(E100*P100,2)</f>
        <v>43.21</v>
      </c>
      <c r="R100" s="157"/>
      <c r="S100" s="157" t="s">
        <v>240</v>
      </c>
      <c r="T100" s="157" t="s">
        <v>241</v>
      </c>
      <c r="U100" s="157">
        <v>0.26600000000000001</v>
      </c>
      <c r="V100" s="157">
        <f>ROUND(E100*U100,2)</f>
        <v>179.61</v>
      </c>
      <c r="W100" s="157"/>
      <c r="X100" s="157" t="s">
        <v>285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308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5">
      <c r="A101" s="160" t="s">
        <v>235</v>
      </c>
      <c r="B101" s="161" t="s">
        <v>169</v>
      </c>
      <c r="C101" s="174" t="s">
        <v>170</v>
      </c>
      <c r="D101" s="162"/>
      <c r="E101" s="163"/>
      <c r="F101" s="164"/>
      <c r="G101" s="165">
        <f>SUMIF(AG102:AG105,"&lt;&gt;NOR",G102:G105)</f>
        <v>0</v>
      </c>
      <c r="H101" s="159"/>
      <c r="I101" s="159">
        <f>SUM(I102:I105)</f>
        <v>0</v>
      </c>
      <c r="J101" s="159"/>
      <c r="K101" s="159">
        <f>SUM(K102:K105)</f>
        <v>0</v>
      </c>
      <c r="L101" s="159"/>
      <c r="M101" s="159">
        <f>SUM(M102:M105)</f>
        <v>0</v>
      </c>
      <c r="N101" s="159"/>
      <c r="O101" s="159">
        <f>SUM(O102:O105)</f>
        <v>1.03</v>
      </c>
      <c r="P101" s="159"/>
      <c r="Q101" s="159">
        <f>SUM(Q102:Q105)</f>
        <v>4.16</v>
      </c>
      <c r="R101" s="159"/>
      <c r="S101" s="159"/>
      <c r="T101" s="159"/>
      <c r="U101" s="159"/>
      <c r="V101" s="159">
        <f>SUM(V102:V105)</f>
        <v>42.760000000000005</v>
      </c>
      <c r="W101" s="159"/>
      <c r="X101" s="159"/>
      <c r="AG101" t="s">
        <v>236</v>
      </c>
    </row>
    <row r="102" spans="1:60" outlineLevel="1" x14ac:dyDescent="0.25">
      <c r="A102" s="179">
        <v>77</v>
      </c>
      <c r="B102" s="180" t="s">
        <v>454</v>
      </c>
      <c r="C102" s="185" t="s">
        <v>455</v>
      </c>
      <c r="D102" s="181" t="s">
        <v>284</v>
      </c>
      <c r="E102" s="182">
        <v>118.74</v>
      </c>
      <c r="F102" s="183"/>
      <c r="G102" s="184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15</v>
      </c>
      <c r="M102" s="157">
        <f>G102*(1+L102/100)</f>
        <v>0</v>
      </c>
      <c r="N102" s="157">
        <v>0</v>
      </c>
      <c r="O102" s="157">
        <f>ROUND(E102*N102,2)</f>
        <v>0</v>
      </c>
      <c r="P102" s="157">
        <v>3.5000000000000003E-2</v>
      </c>
      <c r="Q102" s="157">
        <f>ROUND(E102*P102,2)</f>
        <v>4.16</v>
      </c>
      <c r="R102" s="157"/>
      <c r="S102" s="157" t="s">
        <v>240</v>
      </c>
      <c r="T102" s="157" t="s">
        <v>240</v>
      </c>
      <c r="U102" s="157">
        <v>0.09</v>
      </c>
      <c r="V102" s="157">
        <f>ROUND(E102*U102,2)</f>
        <v>10.69</v>
      </c>
      <c r="W102" s="157"/>
      <c r="X102" s="157" t="s">
        <v>285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303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.399999999999999" outlineLevel="1" x14ac:dyDescent="0.25">
      <c r="A103" s="179">
        <v>78</v>
      </c>
      <c r="B103" s="180" t="s">
        <v>456</v>
      </c>
      <c r="C103" s="185" t="s">
        <v>457</v>
      </c>
      <c r="D103" s="181" t="s">
        <v>284</v>
      </c>
      <c r="E103" s="182">
        <v>118.74</v>
      </c>
      <c r="F103" s="183"/>
      <c r="G103" s="184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4.0000000000000003E-5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240</v>
      </c>
      <c r="T103" s="157" t="s">
        <v>240</v>
      </c>
      <c r="U103" s="157">
        <v>0.26</v>
      </c>
      <c r="V103" s="157">
        <f>ROUND(E103*U103,2)</f>
        <v>30.87</v>
      </c>
      <c r="W103" s="157"/>
      <c r="X103" s="157" t="s">
        <v>285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401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9">
        <v>79</v>
      </c>
      <c r="B104" s="180" t="s">
        <v>458</v>
      </c>
      <c r="C104" s="185" t="s">
        <v>459</v>
      </c>
      <c r="D104" s="181" t="s">
        <v>284</v>
      </c>
      <c r="E104" s="182">
        <v>130.614</v>
      </c>
      <c r="F104" s="183"/>
      <c r="G104" s="184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15</v>
      </c>
      <c r="M104" s="157">
        <f>G104*(1+L104/100)</f>
        <v>0</v>
      </c>
      <c r="N104" s="157">
        <v>7.9000000000000008E-3</v>
      </c>
      <c r="O104" s="157">
        <f>ROUND(E104*N104,2)</f>
        <v>1.03</v>
      </c>
      <c r="P104" s="157">
        <v>0</v>
      </c>
      <c r="Q104" s="157">
        <f>ROUND(E104*P104,2)</f>
        <v>0</v>
      </c>
      <c r="R104" s="157" t="s">
        <v>460</v>
      </c>
      <c r="S104" s="157" t="s">
        <v>240</v>
      </c>
      <c r="T104" s="157" t="s">
        <v>240</v>
      </c>
      <c r="U104" s="157">
        <v>0</v>
      </c>
      <c r="V104" s="157">
        <f>ROUND(E104*U104,2)</f>
        <v>0</v>
      </c>
      <c r="W104" s="157"/>
      <c r="X104" s="157" t="s">
        <v>461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462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9">
        <v>80</v>
      </c>
      <c r="B105" s="180" t="s">
        <v>463</v>
      </c>
      <c r="C105" s="185" t="s">
        <v>464</v>
      </c>
      <c r="D105" s="181" t="s">
        <v>433</v>
      </c>
      <c r="E105" s="182">
        <v>1.0366</v>
      </c>
      <c r="F105" s="183"/>
      <c r="G105" s="184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15</v>
      </c>
      <c r="M105" s="157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240</v>
      </c>
      <c r="T105" s="157" t="s">
        <v>302</v>
      </c>
      <c r="U105" s="157">
        <v>1.1559999999999999</v>
      </c>
      <c r="V105" s="157">
        <f>ROUND(E105*U105,2)</f>
        <v>1.2</v>
      </c>
      <c r="W105" s="157"/>
      <c r="X105" s="157" t="s">
        <v>434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435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5">
      <c r="A106" s="160" t="s">
        <v>235</v>
      </c>
      <c r="B106" s="161" t="s">
        <v>171</v>
      </c>
      <c r="C106" s="174" t="s">
        <v>172</v>
      </c>
      <c r="D106" s="162"/>
      <c r="E106" s="163"/>
      <c r="F106" s="164"/>
      <c r="G106" s="165">
        <f>SUMIF(AG107:AG110,"&lt;&gt;NOR",G107:G110)</f>
        <v>0</v>
      </c>
      <c r="H106" s="159"/>
      <c r="I106" s="159">
        <f>SUM(I107:I110)</f>
        <v>0</v>
      </c>
      <c r="J106" s="159"/>
      <c r="K106" s="159">
        <f>SUM(K107:K110)</f>
        <v>0</v>
      </c>
      <c r="L106" s="159"/>
      <c r="M106" s="159">
        <f>SUM(M107:M110)</f>
        <v>0</v>
      </c>
      <c r="N106" s="159"/>
      <c r="O106" s="159">
        <f>SUM(O107:O110)</f>
        <v>0</v>
      </c>
      <c r="P106" s="159"/>
      <c r="Q106" s="159">
        <f>SUM(Q107:Q110)</f>
        <v>3.07</v>
      </c>
      <c r="R106" s="159"/>
      <c r="S106" s="159"/>
      <c r="T106" s="159"/>
      <c r="U106" s="159"/>
      <c r="V106" s="159">
        <f>SUM(V107:V110)</f>
        <v>56.61</v>
      </c>
      <c r="W106" s="159"/>
      <c r="X106" s="159"/>
      <c r="AG106" t="s">
        <v>236</v>
      </c>
    </row>
    <row r="107" spans="1:60" outlineLevel="1" x14ac:dyDescent="0.25">
      <c r="A107" s="179">
        <v>81</v>
      </c>
      <c r="B107" s="180" t="s">
        <v>465</v>
      </c>
      <c r="C107" s="185" t="s">
        <v>466</v>
      </c>
      <c r="D107" s="181" t="s">
        <v>381</v>
      </c>
      <c r="E107" s="182">
        <v>306.55500000000001</v>
      </c>
      <c r="F107" s="183"/>
      <c r="G107" s="184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15</v>
      </c>
      <c r="M107" s="157">
        <f>G107*(1+L107/100)</f>
        <v>0</v>
      </c>
      <c r="N107" s="157">
        <v>0</v>
      </c>
      <c r="O107" s="157">
        <f>ROUND(E107*N107,2)</f>
        <v>0</v>
      </c>
      <c r="P107" s="157">
        <v>4.2599999999999999E-3</v>
      </c>
      <c r="Q107" s="157">
        <f>ROUND(E107*P107,2)</f>
        <v>1.31</v>
      </c>
      <c r="R107" s="157"/>
      <c r="S107" s="157" t="s">
        <v>240</v>
      </c>
      <c r="T107" s="157" t="s">
        <v>240</v>
      </c>
      <c r="U107" s="157">
        <v>7.0000000000000007E-2</v>
      </c>
      <c r="V107" s="157">
        <f>ROUND(E107*U107,2)</f>
        <v>21.46</v>
      </c>
      <c r="W107" s="157"/>
      <c r="X107" s="157" t="s">
        <v>285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401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9">
        <v>82</v>
      </c>
      <c r="B108" s="180" t="s">
        <v>467</v>
      </c>
      <c r="C108" s="185" t="s">
        <v>468</v>
      </c>
      <c r="D108" s="181" t="s">
        <v>381</v>
      </c>
      <c r="E108" s="182">
        <v>230.9</v>
      </c>
      <c r="F108" s="183"/>
      <c r="G108" s="184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15</v>
      </c>
      <c r="M108" s="157">
        <f>G108*(1+L108/100)</f>
        <v>0</v>
      </c>
      <c r="N108" s="157">
        <v>0</v>
      </c>
      <c r="O108" s="157">
        <f>ROUND(E108*N108,2)</f>
        <v>0</v>
      </c>
      <c r="P108" s="157">
        <v>4.45E-3</v>
      </c>
      <c r="Q108" s="157">
        <f>ROUND(E108*P108,2)</f>
        <v>1.03</v>
      </c>
      <c r="R108" s="157"/>
      <c r="S108" s="157" t="s">
        <v>240</v>
      </c>
      <c r="T108" s="157" t="s">
        <v>240</v>
      </c>
      <c r="U108" s="157">
        <v>8.0500000000000002E-2</v>
      </c>
      <c r="V108" s="157">
        <f>ROUND(E108*U108,2)</f>
        <v>18.59</v>
      </c>
      <c r="W108" s="157"/>
      <c r="X108" s="157" t="s">
        <v>285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308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9">
        <v>83</v>
      </c>
      <c r="B109" s="180" t="s">
        <v>469</v>
      </c>
      <c r="C109" s="185" t="s">
        <v>470</v>
      </c>
      <c r="D109" s="181" t="s">
        <v>381</v>
      </c>
      <c r="E109" s="182">
        <v>205</v>
      </c>
      <c r="F109" s="183"/>
      <c r="G109" s="184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15</v>
      </c>
      <c r="M109" s="157">
        <f>G109*(1+L109/100)</f>
        <v>0</v>
      </c>
      <c r="N109" s="157">
        <v>0</v>
      </c>
      <c r="O109" s="157">
        <f>ROUND(E109*N109,2)</f>
        <v>0</v>
      </c>
      <c r="P109" s="157">
        <v>3.5599999999999998E-3</v>
      </c>
      <c r="Q109" s="157">
        <f>ROUND(E109*P109,2)</f>
        <v>0.73</v>
      </c>
      <c r="R109" s="157"/>
      <c r="S109" s="157" t="s">
        <v>240</v>
      </c>
      <c r="T109" s="157" t="s">
        <v>240</v>
      </c>
      <c r="U109" s="157">
        <v>8.0500000000000002E-2</v>
      </c>
      <c r="V109" s="157">
        <f>ROUND(E109*U109,2)</f>
        <v>16.5</v>
      </c>
      <c r="W109" s="157"/>
      <c r="X109" s="157" t="s">
        <v>285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401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9">
        <v>84</v>
      </c>
      <c r="B110" s="180" t="s">
        <v>471</v>
      </c>
      <c r="C110" s="185" t="s">
        <v>472</v>
      </c>
      <c r="D110" s="181" t="s">
        <v>313</v>
      </c>
      <c r="E110" s="182">
        <v>1</v>
      </c>
      <c r="F110" s="183"/>
      <c r="G110" s="184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15</v>
      </c>
      <c r="M110" s="157">
        <f>G110*(1+L110/100)</f>
        <v>0</v>
      </c>
      <c r="N110" s="157">
        <v>0</v>
      </c>
      <c r="O110" s="157">
        <f>ROUND(E110*N110,2)</f>
        <v>0</v>
      </c>
      <c r="P110" s="157">
        <v>1.92E-3</v>
      </c>
      <c r="Q110" s="157">
        <f>ROUND(E110*P110,2)</f>
        <v>0</v>
      </c>
      <c r="R110" s="157"/>
      <c r="S110" s="157" t="s">
        <v>269</v>
      </c>
      <c r="T110" s="157" t="s">
        <v>240</v>
      </c>
      <c r="U110" s="157">
        <v>0.06</v>
      </c>
      <c r="V110" s="157">
        <f>ROUND(E110*U110,2)</f>
        <v>0.06</v>
      </c>
      <c r="W110" s="157"/>
      <c r="X110" s="157" t="s">
        <v>285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401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5">
      <c r="A111" s="160" t="s">
        <v>235</v>
      </c>
      <c r="B111" s="161" t="s">
        <v>173</v>
      </c>
      <c r="C111" s="174" t="s">
        <v>174</v>
      </c>
      <c r="D111" s="162"/>
      <c r="E111" s="163"/>
      <c r="F111" s="164"/>
      <c r="G111" s="165">
        <f>SUMIF(AG112:AG114,"&lt;&gt;NOR",G112:G114)</f>
        <v>0</v>
      </c>
      <c r="H111" s="159"/>
      <c r="I111" s="159">
        <f>SUM(I112:I114)</f>
        <v>0</v>
      </c>
      <c r="J111" s="159"/>
      <c r="K111" s="159">
        <f>SUM(K112:K114)</f>
        <v>0</v>
      </c>
      <c r="L111" s="159"/>
      <c r="M111" s="159">
        <f>SUM(M112:M114)</f>
        <v>0</v>
      </c>
      <c r="N111" s="159"/>
      <c r="O111" s="159">
        <f>SUM(O112:O114)</f>
        <v>0</v>
      </c>
      <c r="P111" s="159"/>
      <c r="Q111" s="159">
        <f>SUM(Q112:Q114)</f>
        <v>1.2</v>
      </c>
      <c r="R111" s="159"/>
      <c r="S111" s="159"/>
      <c r="T111" s="159"/>
      <c r="U111" s="159"/>
      <c r="V111" s="159">
        <f>SUM(V112:V114)</f>
        <v>7.01</v>
      </c>
      <c r="W111" s="159"/>
      <c r="X111" s="159"/>
      <c r="AG111" t="s">
        <v>236</v>
      </c>
    </row>
    <row r="112" spans="1:60" outlineLevel="1" x14ac:dyDescent="0.25">
      <c r="A112" s="179">
        <v>85</v>
      </c>
      <c r="B112" s="180" t="s">
        <v>473</v>
      </c>
      <c r="C112" s="185" t="s">
        <v>474</v>
      </c>
      <c r="D112" s="181" t="s">
        <v>284</v>
      </c>
      <c r="E112" s="182">
        <v>14.16</v>
      </c>
      <c r="F112" s="183"/>
      <c r="G112" s="184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15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1.695E-2</v>
      </c>
      <c r="Q112" s="157">
        <f>ROUND(E112*P112,2)</f>
        <v>0.24</v>
      </c>
      <c r="R112" s="157"/>
      <c r="S112" s="157" t="s">
        <v>240</v>
      </c>
      <c r="T112" s="157" t="s">
        <v>240</v>
      </c>
      <c r="U112" s="157">
        <v>0.16400000000000001</v>
      </c>
      <c r="V112" s="157">
        <f>ROUND(E112*U112,2)</f>
        <v>2.3199999999999998</v>
      </c>
      <c r="W112" s="157"/>
      <c r="X112" s="157" t="s">
        <v>285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401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9">
        <v>86</v>
      </c>
      <c r="B113" s="180" t="s">
        <v>475</v>
      </c>
      <c r="C113" s="185" t="s">
        <v>476</v>
      </c>
      <c r="D113" s="181" t="s">
        <v>366</v>
      </c>
      <c r="E113" s="182">
        <v>3</v>
      </c>
      <c r="F113" s="183"/>
      <c r="G113" s="184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15</v>
      </c>
      <c r="M113" s="157">
        <f>G113*(1+L113/100)</f>
        <v>0</v>
      </c>
      <c r="N113" s="157">
        <v>0</v>
      </c>
      <c r="O113" s="157">
        <f>ROUND(E113*N113,2)</f>
        <v>0</v>
      </c>
      <c r="P113" s="157">
        <v>0.17399999999999999</v>
      </c>
      <c r="Q113" s="157">
        <f>ROUND(E113*P113,2)</f>
        <v>0.52</v>
      </c>
      <c r="R113" s="157"/>
      <c r="S113" s="157" t="s">
        <v>240</v>
      </c>
      <c r="T113" s="157" t="s">
        <v>240</v>
      </c>
      <c r="U113" s="157">
        <v>0.95</v>
      </c>
      <c r="V113" s="157">
        <f>ROUND(E113*U113,2)</f>
        <v>2.85</v>
      </c>
      <c r="W113" s="157"/>
      <c r="X113" s="157" t="s">
        <v>285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401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9">
        <v>87</v>
      </c>
      <c r="B114" s="180" t="s">
        <v>477</v>
      </c>
      <c r="C114" s="185" t="s">
        <v>478</v>
      </c>
      <c r="D114" s="181" t="s">
        <v>366</v>
      </c>
      <c r="E114" s="182">
        <v>4</v>
      </c>
      <c r="F114" s="183"/>
      <c r="G114" s="184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15</v>
      </c>
      <c r="M114" s="157">
        <f>G114*(1+L114/100)</f>
        <v>0</v>
      </c>
      <c r="N114" s="157">
        <v>0</v>
      </c>
      <c r="O114" s="157">
        <f>ROUND(E114*N114,2)</f>
        <v>0</v>
      </c>
      <c r="P114" s="157">
        <v>0.1104</v>
      </c>
      <c r="Q114" s="157">
        <f>ROUND(E114*P114,2)</f>
        <v>0.44</v>
      </c>
      <c r="R114" s="157"/>
      <c r="S114" s="157" t="s">
        <v>240</v>
      </c>
      <c r="T114" s="157" t="s">
        <v>240</v>
      </c>
      <c r="U114" s="157">
        <v>0.46</v>
      </c>
      <c r="V114" s="157">
        <f>ROUND(E114*U114,2)</f>
        <v>1.84</v>
      </c>
      <c r="W114" s="157"/>
      <c r="X114" s="157" t="s">
        <v>285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401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5">
      <c r="A115" s="160" t="s">
        <v>235</v>
      </c>
      <c r="B115" s="161" t="s">
        <v>175</v>
      </c>
      <c r="C115" s="174" t="s">
        <v>176</v>
      </c>
      <c r="D115" s="162"/>
      <c r="E115" s="163"/>
      <c r="F115" s="164"/>
      <c r="G115" s="165">
        <f>SUMIF(AG116:AG127,"&lt;&gt;NOR",G116:G127)</f>
        <v>0</v>
      </c>
      <c r="H115" s="159"/>
      <c r="I115" s="159">
        <f>SUM(I116:I127)</f>
        <v>0</v>
      </c>
      <c r="J115" s="159"/>
      <c r="K115" s="159">
        <f>SUM(K116:K127)</f>
        <v>0</v>
      </c>
      <c r="L115" s="159"/>
      <c r="M115" s="159">
        <f>SUM(M116:M127)</f>
        <v>0</v>
      </c>
      <c r="N115" s="159"/>
      <c r="O115" s="159">
        <f>SUM(O116:O127)</f>
        <v>1.54</v>
      </c>
      <c r="P115" s="159"/>
      <c r="Q115" s="159">
        <f>SUM(Q116:Q127)</f>
        <v>4.43</v>
      </c>
      <c r="R115" s="159"/>
      <c r="S115" s="159"/>
      <c r="T115" s="159"/>
      <c r="U115" s="159"/>
      <c r="V115" s="159">
        <f>SUM(V116:V127)</f>
        <v>276.40999999999997</v>
      </c>
      <c r="W115" s="159"/>
      <c r="X115" s="159"/>
      <c r="AG115" t="s">
        <v>236</v>
      </c>
    </row>
    <row r="116" spans="1:60" outlineLevel="1" x14ac:dyDescent="0.25">
      <c r="A116" s="179">
        <v>88</v>
      </c>
      <c r="B116" s="180" t="s">
        <v>479</v>
      </c>
      <c r="C116" s="185" t="s">
        <v>480</v>
      </c>
      <c r="D116" s="181" t="s">
        <v>284</v>
      </c>
      <c r="E116" s="182">
        <v>51.27</v>
      </c>
      <c r="F116" s="183"/>
      <c r="G116" s="184">
        <f t="shared" ref="G116:G127" si="21">ROUND(E116*F116,2)</f>
        <v>0</v>
      </c>
      <c r="H116" s="158"/>
      <c r="I116" s="157">
        <f t="shared" ref="I116:I127" si="22">ROUND(E116*H116,2)</f>
        <v>0</v>
      </c>
      <c r="J116" s="158"/>
      <c r="K116" s="157">
        <f t="shared" ref="K116:K127" si="23">ROUND(E116*J116,2)</f>
        <v>0</v>
      </c>
      <c r="L116" s="157">
        <v>15</v>
      </c>
      <c r="M116" s="157">
        <f t="shared" ref="M116:M127" si="24">G116*(1+L116/100)</f>
        <v>0</v>
      </c>
      <c r="N116" s="157">
        <v>0</v>
      </c>
      <c r="O116" s="157">
        <f t="shared" ref="O116:O127" si="25">ROUND(E116*N116,2)</f>
        <v>0</v>
      </c>
      <c r="P116" s="157">
        <v>2.1000000000000001E-2</v>
      </c>
      <c r="Q116" s="157">
        <f t="shared" ref="Q116:Q127" si="26">ROUND(E116*P116,2)</f>
        <v>1.08</v>
      </c>
      <c r="R116" s="157"/>
      <c r="S116" s="157" t="s">
        <v>240</v>
      </c>
      <c r="T116" s="157" t="s">
        <v>240</v>
      </c>
      <c r="U116" s="157">
        <v>0.45</v>
      </c>
      <c r="V116" s="157">
        <f t="shared" ref="V116:V127" si="27">ROUND(E116*U116,2)</f>
        <v>23.07</v>
      </c>
      <c r="W116" s="157"/>
      <c r="X116" s="157" t="s">
        <v>285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9">
        <v>89</v>
      </c>
      <c r="B117" s="180" t="s">
        <v>481</v>
      </c>
      <c r="C117" s="185" t="s">
        <v>482</v>
      </c>
      <c r="D117" s="181" t="s">
        <v>483</v>
      </c>
      <c r="E117" s="182">
        <v>1197.8</v>
      </c>
      <c r="F117" s="183"/>
      <c r="G117" s="184">
        <f t="shared" si="21"/>
        <v>0</v>
      </c>
      <c r="H117" s="158"/>
      <c r="I117" s="157">
        <f t="shared" si="22"/>
        <v>0</v>
      </c>
      <c r="J117" s="158"/>
      <c r="K117" s="157">
        <f t="shared" si="23"/>
        <v>0</v>
      </c>
      <c r="L117" s="157">
        <v>15</v>
      </c>
      <c r="M117" s="157">
        <f t="shared" si="24"/>
        <v>0</v>
      </c>
      <c r="N117" s="157">
        <v>5.0000000000000002E-5</v>
      </c>
      <c r="O117" s="157">
        <f t="shared" si="25"/>
        <v>0.06</v>
      </c>
      <c r="P117" s="157">
        <v>0</v>
      </c>
      <c r="Q117" s="157">
        <f t="shared" si="26"/>
        <v>0</v>
      </c>
      <c r="R117" s="157"/>
      <c r="S117" s="157" t="s">
        <v>240</v>
      </c>
      <c r="T117" s="157" t="s">
        <v>241</v>
      </c>
      <c r="U117" s="157">
        <v>0.08</v>
      </c>
      <c r="V117" s="157">
        <f t="shared" si="27"/>
        <v>95.82</v>
      </c>
      <c r="W117" s="157"/>
      <c r="X117" s="157" t="s">
        <v>285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401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9">
        <v>90</v>
      </c>
      <c r="B118" s="180" t="s">
        <v>484</v>
      </c>
      <c r="C118" s="185" t="s">
        <v>485</v>
      </c>
      <c r="D118" s="181" t="s">
        <v>483</v>
      </c>
      <c r="E118" s="182">
        <v>499.05500000000001</v>
      </c>
      <c r="F118" s="183"/>
      <c r="G118" s="184">
        <f t="shared" si="21"/>
        <v>0</v>
      </c>
      <c r="H118" s="158"/>
      <c r="I118" s="157">
        <f t="shared" si="22"/>
        <v>0</v>
      </c>
      <c r="J118" s="158"/>
      <c r="K118" s="157">
        <f t="shared" si="23"/>
        <v>0</v>
      </c>
      <c r="L118" s="157">
        <v>15</v>
      </c>
      <c r="M118" s="157">
        <f t="shared" si="24"/>
        <v>0</v>
      </c>
      <c r="N118" s="157">
        <v>5.0000000000000002E-5</v>
      </c>
      <c r="O118" s="157">
        <f t="shared" si="25"/>
        <v>0.02</v>
      </c>
      <c r="P118" s="157">
        <v>1E-3</v>
      </c>
      <c r="Q118" s="157">
        <f t="shared" si="26"/>
        <v>0.5</v>
      </c>
      <c r="R118" s="157"/>
      <c r="S118" s="157" t="s">
        <v>240</v>
      </c>
      <c r="T118" s="157" t="s">
        <v>240</v>
      </c>
      <c r="U118" s="157">
        <v>9.7000000000000003E-2</v>
      </c>
      <c r="V118" s="157">
        <f t="shared" si="27"/>
        <v>48.41</v>
      </c>
      <c r="W118" s="157"/>
      <c r="X118" s="157" t="s">
        <v>285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401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9">
        <v>91</v>
      </c>
      <c r="B119" s="180" t="s">
        <v>486</v>
      </c>
      <c r="C119" s="185" t="s">
        <v>487</v>
      </c>
      <c r="D119" s="181" t="s">
        <v>483</v>
      </c>
      <c r="E119" s="182">
        <v>890</v>
      </c>
      <c r="F119" s="183"/>
      <c r="G119" s="184">
        <f t="shared" si="21"/>
        <v>0</v>
      </c>
      <c r="H119" s="158"/>
      <c r="I119" s="157">
        <f t="shared" si="22"/>
        <v>0</v>
      </c>
      <c r="J119" s="158"/>
      <c r="K119" s="157">
        <f t="shared" si="23"/>
        <v>0</v>
      </c>
      <c r="L119" s="157">
        <v>15</v>
      </c>
      <c r="M119" s="157">
        <f t="shared" si="24"/>
        <v>0</v>
      </c>
      <c r="N119" s="157">
        <v>5.0000000000000002E-5</v>
      </c>
      <c r="O119" s="157">
        <f t="shared" si="25"/>
        <v>0.04</v>
      </c>
      <c r="P119" s="157">
        <v>1E-3</v>
      </c>
      <c r="Q119" s="157">
        <f t="shared" si="26"/>
        <v>0.89</v>
      </c>
      <c r="R119" s="157"/>
      <c r="S119" s="157" t="s">
        <v>240</v>
      </c>
      <c r="T119" s="157" t="s">
        <v>240</v>
      </c>
      <c r="U119" s="157">
        <v>0.05</v>
      </c>
      <c r="V119" s="157">
        <f t="shared" si="27"/>
        <v>44.5</v>
      </c>
      <c r="W119" s="157"/>
      <c r="X119" s="157" t="s">
        <v>285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401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9">
        <v>92</v>
      </c>
      <c r="B120" s="180" t="s">
        <v>488</v>
      </c>
      <c r="C120" s="185" t="s">
        <v>489</v>
      </c>
      <c r="D120" s="181" t="s">
        <v>483</v>
      </c>
      <c r="E120" s="182">
        <v>460</v>
      </c>
      <c r="F120" s="183"/>
      <c r="G120" s="184">
        <f t="shared" si="21"/>
        <v>0</v>
      </c>
      <c r="H120" s="158"/>
      <c r="I120" s="157">
        <f t="shared" si="22"/>
        <v>0</v>
      </c>
      <c r="J120" s="158"/>
      <c r="K120" s="157">
        <f t="shared" si="23"/>
        <v>0</v>
      </c>
      <c r="L120" s="157">
        <v>15</v>
      </c>
      <c r="M120" s="157">
        <f t="shared" si="24"/>
        <v>0</v>
      </c>
      <c r="N120" s="157">
        <v>5.0000000000000002E-5</v>
      </c>
      <c r="O120" s="157">
        <f t="shared" si="25"/>
        <v>0.02</v>
      </c>
      <c r="P120" s="157">
        <v>1E-3</v>
      </c>
      <c r="Q120" s="157">
        <f t="shared" si="26"/>
        <v>0.46</v>
      </c>
      <c r="R120" s="157"/>
      <c r="S120" s="157" t="s">
        <v>240</v>
      </c>
      <c r="T120" s="157" t="s">
        <v>240</v>
      </c>
      <c r="U120" s="157">
        <v>4.1000000000000002E-2</v>
      </c>
      <c r="V120" s="157">
        <f t="shared" si="27"/>
        <v>18.86</v>
      </c>
      <c r="W120" s="157"/>
      <c r="X120" s="157" t="s">
        <v>285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401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9">
        <v>93</v>
      </c>
      <c r="B121" s="180" t="s">
        <v>490</v>
      </c>
      <c r="C121" s="185" t="s">
        <v>491</v>
      </c>
      <c r="D121" s="181" t="s">
        <v>284</v>
      </c>
      <c r="E121" s="182">
        <v>50.35</v>
      </c>
      <c r="F121" s="183"/>
      <c r="G121" s="184">
        <f t="shared" si="21"/>
        <v>0</v>
      </c>
      <c r="H121" s="158"/>
      <c r="I121" s="157">
        <f t="shared" si="22"/>
        <v>0</v>
      </c>
      <c r="J121" s="158"/>
      <c r="K121" s="157">
        <f t="shared" si="23"/>
        <v>0</v>
      </c>
      <c r="L121" s="157">
        <v>15</v>
      </c>
      <c r="M121" s="157">
        <f t="shared" si="24"/>
        <v>0</v>
      </c>
      <c r="N121" s="157">
        <v>0</v>
      </c>
      <c r="O121" s="157">
        <f t="shared" si="25"/>
        <v>0</v>
      </c>
      <c r="P121" s="157">
        <v>2.7E-2</v>
      </c>
      <c r="Q121" s="157">
        <f t="shared" si="26"/>
        <v>1.36</v>
      </c>
      <c r="R121" s="157"/>
      <c r="S121" s="157" t="s">
        <v>269</v>
      </c>
      <c r="T121" s="157" t="s">
        <v>240</v>
      </c>
      <c r="U121" s="157">
        <v>0.89</v>
      </c>
      <c r="V121" s="157">
        <f t="shared" si="27"/>
        <v>44.81</v>
      </c>
      <c r="W121" s="157"/>
      <c r="X121" s="157" t="s">
        <v>285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308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9">
        <v>94</v>
      </c>
      <c r="B122" s="180" t="s">
        <v>492</v>
      </c>
      <c r="C122" s="185" t="s">
        <v>493</v>
      </c>
      <c r="D122" s="181" t="s">
        <v>381</v>
      </c>
      <c r="E122" s="182">
        <v>3.6</v>
      </c>
      <c r="F122" s="183"/>
      <c r="G122" s="184">
        <f t="shared" si="21"/>
        <v>0</v>
      </c>
      <c r="H122" s="158"/>
      <c r="I122" s="157">
        <f t="shared" si="22"/>
        <v>0</v>
      </c>
      <c r="J122" s="158"/>
      <c r="K122" s="157">
        <f t="shared" si="23"/>
        <v>0</v>
      </c>
      <c r="L122" s="157">
        <v>15</v>
      </c>
      <c r="M122" s="157">
        <f t="shared" si="24"/>
        <v>0</v>
      </c>
      <c r="N122" s="157">
        <v>0</v>
      </c>
      <c r="O122" s="157">
        <f t="shared" si="25"/>
        <v>0</v>
      </c>
      <c r="P122" s="157">
        <v>0.04</v>
      </c>
      <c r="Q122" s="157">
        <f t="shared" si="26"/>
        <v>0.14000000000000001</v>
      </c>
      <c r="R122" s="157"/>
      <c r="S122" s="157" t="s">
        <v>269</v>
      </c>
      <c r="T122" s="157" t="s">
        <v>240</v>
      </c>
      <c r="U122" s="157">
        <v>0.26</v>
      </c>
      <c r="V122" s="157">
        <f t="shared" si="27"/>
        <v>0.94</v>
      </c>
      <c r="W122" s="157"/>
      <c r="X122" s="157" t="s">
        <v>285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308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79">
        <v>95</v>
      </c>
      <c r="B123" s="180" t="s">
        <v>494</v>
      </c>
      <c r="C123" s="185" t="s">
        <v>495</v>
      </c>
      <c r="D123" s="181" t="s">
        <v>433</v>
      </c>
      <c r="E123" s="182">
        <v>0.20150000000000001</v>
      </c>
      <c r="F123" s="183"/>
      <c r="G123" s="184">
        <f t="shared" si="21"/>
        <v>0</v>
      </c>
      <c r="H123" s="158"/>
      <c r="I123" s="157">
        <f t="shared" si="22"/>
        <v>0</v>
      </c>
      <c r="J123" s="158"/>
      <c r="K123" s="157">
        <f t="shared" si="23"/>
        <v>0</v>
      </c>
      <c r="L123" s="157">
        <v>15</v>
      </c>
      <c r="M123" s="157">
        <f t="shared" si="24"/>
        <v>0</v>
      </c>
      <c r="N123" s="157">
        <v>1</v>
      </c>
      <c r="O123" s="157">
        <f t="shared" si="25"/>
        <v>0.2</v>
      </c>
      <c r="P123" s="157">
        <v>0</v>
      </c>
      <c r="Q123" s="157">
        <f t="shared" si="26"/>
        <v>0</v>
      </c>
      <c r="R123" s="157" t="s">
        <v>460</v>
      </c>
      <c r="S123" s="157" t="s">
        <v>240</v>
      </c>
      <c r="T123" s="157" t="s">
        <v>240</v>
      </c>
      <c r="U123" s="157">
        <v>0</v>
      </c>
      <c r="V123" s="157">
        <f t="shared" si="27"/>
        <v>0</v>
      </c>
      <c r="W123" s="157"/>
      <c r="X123" s="157" t="s">
        <v>461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462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9">
        <v>96</v>
      </c>
      <c r="B124" s="180" t="s">
        <v>496</v>
      </c>
      <c r="C124" s="185" t="s">
        <v>497</v>
      </c>
      <c r="D124" s="181" t="s">
        <v>433</v>
      </c>
      <c r="E124" s="182">
        <v>0.90549999999999997</v>
      </c>
      <c r="F124" s="183"/>
      <c r="G124" s="184">
        <f t="shared" si="21"/>
        <v>0</v>
      </c>
      <c r="H124" s="158"/>
      <c r="I124" s="157">
        <f t="shared" si="22"/>
        <v>0</v>
      </c>
      <c r="J124" s="158"/>
      <c r="K124" s="157">
        <f t="shared" si="23"/>
        <v>0</v>
      </c>
      <c r="L124" s="157">
        <v>15</v>
      </c>
      <c r="M124" s="157">
        <f t="shared" si="24"/>
        <v>0</v>
      </c>
      <c r="N124" s="157">
        <v>1</v>
      </c>
      <c r="O124" s="157">
        <f t="shared" si="25"/>
        <v>0.91</v>
      </c>
      <c r="P124" s="157">
        <v>0</v>
      </c>
      <c r="Q124" s="157">
        <f t="shared" si="26"/>
        <v>0</v>
      </c>
      <c r="R124" s="157" t="s">
        <v>460</v>
      </c>
      <c r="S124" s="157" t="s">
        <v>240</v>
      </c>
      <c r="T124" s="157" t="s">
        <v>240</v>
      </c>
      <c r="U124" s="157">
        <v>0</v>
      </c>
      <c r="V124" s="157">
        <f t="shared" si="27"/>
        <v>0</v>
      </c>
      <c r="W124" s="157"/>
      <c r="X124" s="157" t="s">
        <v>461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462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9">
        <v>97</v>
      </c>
      <c r="B125" s="180" t="s">
        <v>498</v>
      </c>
      <c r="C125" s="185" t="s">
        <v>499</v>
      </c>
      <c r="D125" s="181" t="s">
        <v>433</v>
      </c>
      <c r="E125" s="182">
        <v>0.16500000000000001</v>
      </c>
      <c r="F125" s="183"/>
      <c r="G125" s="184">
        <f t="shared" si="21"/>
        <v>0</v>
      </c>
      <c r="H125" s="158"/>
      <c r="I125" s="157">
        <f t="shared" si="22"/>
        <v>0</v>
      </c>
      <c r="J125" s="158"/>
      <c r="K125" s="157">
        <f t="shared" si="23"/>
        <v>0</v>
      </c>
      <c r="L125" s="157">
        <v>15</v>
      </c>
      <c r="M125" s="157">
        <f t="shared" si="24"/>
        <v>0</v>
      </c>
      <c r="N125" s="157">
        <v>1</v>
      </c>
      <c r="O125" s="157">
        <f t="shared" si="25"/>
        <v>0.17</v>
      </c>
      <c r="P125" s="157">
        <v>0</v>
      </c>
      <c r="Q125" s="157">
        <f t="shared" si="26"/>
        <v>0</v>
      </c>
      <c r="R125" s="157" t="s">
        <v>460</v>
      </c>
      <c r="S125" s="157" t="s">
        <v>240</v>
      </c>
      <c r="T125" s="157" t="s">
        <v>240</v>
      </c>
      <c r="U125" s="157">
        <v>0</v>
      </c>
      <c r="V125" s="157">
        <f t="shared" si="27"/>
        <v>0</v>
      </c>
      <c r="W125" s="157"/>
      <c r="X125" s="157" t="s">
        <v>461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462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9">
        <v>98</v>
      </c>
      <c r="B126" s="180" t="s">
        <v>500</v>
      </c>
      <c r="C126" s="185" t="s">
        <v>501</v>
      </c>
      <c r="D126" s="181" t="s">
        <v>433</v>
      </c>
      <c r="E126" s="182">
        <v>4.5760000000000002E-2</v>
      </c>
      <c r="F126" s="183"/>
      <c r="G126" s="184">
        <f t="shared" si="21"/>
        <v>0</v>
      </c>
      <c r="H126" s="158"/>
      <c r="I126" s="157">
        <f t="shared" si="22"/>
        <v>0</v>
      </c>
      <c r="J126" s="158"/>
      <c r="K126" s="157">
        <f t="shared" si="23"/>
        <v>0</v>
      </c>
      <c r="L126" s="157">
        <v>15</v>
      </c>
      <c r="M126" s="157">
        <f t="shared" si="24"/>
        <v>0</v>
      </c>
      <c r="N126" s="157">
        <v>1</v>
      </c>
      <c r="O126" s="157">
        <f t="shared" si="25"/>
        <v>0.05</v>
      </c>
      <c r="P126" s="157">
        <v>0</v>
      </c>
      <c r="Q126" s="157">
        <f t="shared" si="26"/>
        <v>0</v>
      </c>
      <c r="R126" s="157" t="s">
        <v>460</v>
      </c>
      <c r="S126" s="157" t="s">
        <v>240</v>
      </c>
      <c r="T126" s="157" t="s">
        <v>240</v>
      </c>
      <c r="U126" s="157">
        <v>0</v>
      </c>
      <c r="V126" s="157">
        <f t="shared" si="27"/>
        <v>0</v>
      </c>
      <c r="W126" s="157"/>
      <c r="X126" s="157" t="s">
        <v>461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462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79">
        <v>99</v>
      </c>
      <c r="B127" s="180" t="s">
        <v>502</v>
      </c>
      <c r="C127" s="185" t="s">
        <v>503</v>
      </c>
      <c r="D127" s="181" t="s">
        <v>433</v>
      </c>
      <c r="E127" s="182">
        <v>7.0000000000000007E-2</v>
      </c>
      <c r="F127" s="183"/>
      <c r="G127" s="184">
        <f t="shared" si="21"/>
        <v>0</v>
      </c>
      <c r="H127" s="158"/>
      <c r="I127" s="157">
        <f t="shared" si="22"/>
        <v>0</v>
      </c>
      <c r="J127" s="158"/>
      <c r="K127" s="157">
        <f t="shared" si="23"/>
        <v>0</v>
      </c>
      <c r="L127" s="157">
        <v>15</v>
      </c>
      <c r="M127" s="157">
        <f t="shared" si="24"/>
        <v>0</v>
      </c>
      <c r="N127" s="157">
        <v>1</v>
      </c>
      <c r="O127" s="157">
        <f t="shared" si="25"/>
        <v>7.0000000000000007E-2</v>
      </c>
      <c r="P127" s="157">
        <v>0</v>
      </c>
      <c r="Q127" s="157">
        <f t="shared" si="26"/>
        <v>0</v>
      </c>
      <c r="R127" s="157"/>
      <c r="S127" s="157" t="s">
        <v>269</v>
      </c>
      <c r="T127" s="157" t="s">
        <v>240</v>
      </c>
      <c r="U127" s="157">
        <v>0</v>
      </c>
      <c r="V127" s="157">
        <f t="shared" si="27"/>
        <v>0</v>
      </c>
      <c r="W127" s="157"/>
      <c r="X127" s="157" t="s">
        <v>461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462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5">
      <c r="A128" s="160" t="s">
        <v>235</v>
      </c>
      <c r="B128" s="161" t="s">
        <v>179</v>
      </c>
      <c r="C128" s="174" t="s">
        <v>180</v>
      </c>
      <c r="D128" s="162"/>
      <c r="E128" s="163"/>
      <c r="F128" s="164"/>
      <c r="G128" s="165">
        <f>SUMIF(AG129:AG129,"&lt;&gt;NOR",G129:G129)</f>
        <v>0</v>
      </c>
      <c r="H128" s="159"/>
      <c r="I128" s="159">
        <f>SUM(I129:I129)</f>
        <v>0</v>
      </c>
      <c r="J128" s="159"/>
      <c r="K128" s="159">
        <f>SUM(K129:K129)</f>
        <v>0</v>
      </c>
      <c r="L128" s="159"/>
      <c r="M128" s="159">
        <f>SUM(M129:M129)</f>
        <v>0</v>
      </c>
      <c r="N128" s="159"/>
      <c r="O128" s="159">
        <f>SUM(O129:O129)</f>
        <v>0</v>
      </c>
      <c r="P128" s="159"/>
      <c r="Q128" s="159">
        <f>SUM(Q129:Q129)</f>
        <v>14.88</v>
      </c>
      <c r="R128" s="159"/>
      <c r="S128" s="159"/>
      <c r="T128" s="159"/>
      <c r="U128" s="159"/>
      <c r="V128" s="159">
        <f>SUM(V129:V129)</f>
        <v>178.52</v>
      </c>
      <c r="W128" s="159"/>
      <c r="X128" s="159"/>
      <c r="AG128" t="s">
        <v>236</v>
      </c>
    </row>
    <row r="129" spans="1:60" outlineLevel="1" x14ac:dyDescent="0.25">
      <c r="A129" s="179">
        <v>100</v>
      </c>
      <c r="B129" s="180" t="s">
        <v>504</v>
      </c>
      <c r="C129" s="185" t="s">
        <v>505</v>
      </c>
      <c r="D129" s="181" t="s">
        <v>284</v>
      </c>
      <c r="E129" s="182">
        <v>743.83</v>
      </c>
      <c r="F129" s="183"/>
      <c r="G129" s="184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15</v>
      </c>
      <c r="M129" s="157">
        <f>G129*(1+L129/100)</f>
        <v>0</v>
      </c>
      <c r="N129" s="157">
        <v>0</v>
      </c>
      <c r="O129" s="157">
        <f>ROUND(E129*N129,2)</f>
        <v>0</v>
      </c>
      <c r="P129" s="157">
        <v>0.02</v>
      </c>
      <c r="Q129" s="157">
        <f>ROUND(E129*P129,2)</f>
        <v>14.88</v>
      </c>
      <c r="R129" s="157"/>
      <c r="S129" s="157" t="s">
        <v>240</v>
      </c>
      <c r="T129" s="157" t="s">
        <v>240</v>
      </c>
      <c r="U129" s="157">
        <v>0.24</v>
      </c>
      <c r="V129" s="157">
        <f>ROUND(E129*U129,2)</f>
        <v>178.52</v>
      </c>
      <c r="W129" s="157"/>
      <c r="X129" s="157" t="s">
        <v>285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401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5">
      <c r="A130" s="160" t="s">
        <v>235</v>
      </c>
      <c r="B130" s="161" t="s">
        <v>181</v>
      </c>
      <c r="C130" s="174" t="s">
        <v>182</v>
      </c>
      <c r="D130" s="162"/>
      <c r="E130" s="163"/>
      <c r="F130" s="164"/>
      <c r="G130" s="165">
        <f>SUMIF(AG131:AG131,"&lt;&gt;NOR",G131:G131)</f>
        <v>0</v>
      </c>
      <c r="H130" s="159"/>
      <c r="I130" s="159">
        <f>SUM(I131:I131)</f>
        <v>0</v>
      </c>
      <c r="J130" s="159"/>
      <c r="K130" s="159">
        <f>SUM(K131:K131)</f>
        <v>0</v>
      </c>
      <c r="L130" s="159"/>
      <c r="M130" s="159">
        <f>SUM(M131:M131)</f>
        <v>0</v>
      </c>
      <c r="N130" s="159"/>
      <c r="O130" s="159">
        <f>SUM(O131:O131)</f>
        <v>0</v>
      </c>
      <c r="P130" s="159"/>
      <c r="Q130" s="159">
        <f>SUM(Q131:Q131)</f>
        <v>0.05</v>
      </c>
      <c r="R130" s="159"/>
      <c r="S130" s="159"/>
      <c r="T130" s="159"/>
      <c r="U130" s="159"/>
      <c r="V130" s="159">
        <f>SUM(V131:V131)</f>
        <v>5.62</v>
      </c>
      <c r="W130" s="159"/>
      <c r="X130" s="159"/>
      <c r="AG130" t="s">
        <v>236</v>
      </c>
    </row>
    <row r="131" spans="1:60" outlineLevel="1" x14ac:dyDescent="0.25">
      <c r="A131" s="179">
        <v>101</v>
      </c>
      <c r="B131" s="180" t="s">
        <v>506</v>
      </c>
      <c r="C131" s="185" t="s">
        <v>507</v>
      </c>
      <c r="D131" s="181" t="s">
        <v>284</v>
      </c>
      <c r="E131" s="182">
        <v>53.54</v>
      </c>
      <c r="F131" s="183"/>
      <c r="G131" s="184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15</v>
      </c>
      <c r="M131" s="157">
        <f>G131*(1+L131/100)</f>
        <v>0</v>
      </c>
      <c r="N131" s="157">
        <v>0</v>
      </c>
      <c r="O131" s="157">
        <f>ROUND(E131*N131,2)</f>
        <v>0</v>
      </c>
      <c r="P131" s="157">
        <v>1E-3</v>
      </c>
      <c r="Q131" s="157">
        <f>ROUND(E131*P131,2)</f>
        <v>0.05</v>
      </c>
      <c r="R131" s="157"/>
      <c r="S131" s="157" t="s">
        <v>240</v>
      </c>
      <c r="T131" s="157" t="s">
        <v>240</v>
      </c>
      <c r="U131" s="157">
        <v>0.105</v>
      </c>
      <c r="V131" s="157">
        <f>ROUND(E131*U131,2)</f>
        <v>5.62</v>
      </c>
      <c r="W131" s="157"/>
      <c r="X131" s="157" t="s">
        <v>285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401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6.4" x14ac:dyDescent="0.25">
      <c r="A132" s="160" t="s">
        <v>235</v>
      </c>
      <c r="B132" s="161" t="s">
        <v>200</v>
      </c>
      <c r="C132" s="174" t="s">
        <v>201</v>
      </c>
      <c r="D132" s="162"/>
      <c r="E132" s="163"/>
      <c r="F132" s="164"/>
      <c r="G132" s="165">
        <f>SUMIF(AG133:AG133,"&lt;&gt;NOR",G133:G133)</f>
        <v>0</v>
      </c>
      <c r="H132" s="159"/>
      <c r="I132" s="159">
        <f>SUM(I133:I133)</f>
        <v>0</v>
      </c>
      <c r="J132" s="159"/>
      <c r="K132" s="159">
        <f>SUM(K133:K133)</f>
        <v>0</v>
      </c>
      <c r="L132" s="159"/>
      <c r="M132" s="159">
        <f>SUM(M133:M133)</f>
        <v>0</v>
      </c>
      <c r="N132" s="159"/>
      <c r="O132" s="159">
        <f>SUM(O133:O133)</f>
        <v>0</v>
      </c>
      <c r="P132" s="159"/>
      <c r="Q132" s="159">
        <f>SUM(Q133:Q133)</f>
        <v>0</v>
      </c>
      <c r="R132" s="159"/>
      <c r="S132" s="159"/>
      <c r="T132" s="159"/>
      <c r="U132" s="159"/>
      <c r="V132" s="159">
        <f>SUM(V133:V133)</f>
        <v>0.06</v>
      </c>
      <c r="W132" s="159"/>
      <c r="X132" s="159"/>
      <c r="AG132" t="s">
        <v>236</v>
      </c>
    </row>
    <row r="133" spans="1:60" outlineLevel="1" x14ac:dyDescent="0.25">
      <c r="A133" s="179">
        <v>102</v>
      </c>
      <c r="B133" s="180" t="s">
        <v>508</v>
      </c>
      <c r="C133" s="185" t="s">
        <v>509</v>
      </c>
      <c r="D133" s="181" t="s">
        <v>366</v>
      </c>
      <c r="E133" s="182">
        <v>2</v>
      </c>
      <c r="F133" s="183"/>
      <c r="G133" s="184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15</v>
      </c>
      <c r="M133" s="157">
        <f>G133*(1+L133/100)</f>
        <v>0</v>
      </c>
      <c r="N133" s="157">
        <v>5.0000000000000002E-5</v>
      </c>
      <c r="O133" s="157">
        <f>ROUND(E133*N133,2)</f>
        <v>0</v>
      </c>
      <c r="P133" s="157">
        <v>1E-3</v>
      </c>
      <c r="Q133" s="157">
        <f>ROUND(E133*P133,2)</f>
        <v>0</v>
      </c>
      <c r="R133" s="157"/>
      <c r="S133" s="157" t="s">
        <v>269</v>
      </c>
      <c r="T133" s="157" t="s">
        <v>241</v>
      </c>
      <c r="U133" s="157">
        <v>0.03</v>
      </c>
      <c r="V133" s="157">
        <f>ROUND(E133*U133,2)</f>
        <v>0.06</v>
      </c>
      <c r="W133" s="157"/>
      <c r="X133" s="157" t="s">
        <v>285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401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5">
      <c r="A134" s="160" t="s">
        <v>235</v>
      </c>
      <c r="B134" s="161" t="s">
        <v>202</v>
      </c>
      <c r="C134" s="174" t="s">
        <v>203</v>
      </c>
      <c r="D134" s="162"/>
      <c r="E134" s="163"/>
      <c r="F134" s="164"/>
      <c r="G134" s="165">
        <f>SUMIF(AG135:AG141,"&lt;&gt;NOR",G135:G141)</f>
        <v>0</v>
      </c>
      <c r="H134" s="159"/>
      <c r="I134" s="159">
        <f>SUM(I135:I141)</f>
        <v>0</v>
      </c>
      <c r="J134" s="159"/>
      <c r="K134" s="159">
        <f>SUM(K135:K141)</f>
        <v>0</v>
      </c>
      <c r="L134" s="159"/>
      <c r="M134" s="159">
        <f>SUM(M135:M141)</f>
        <v>0</v>
      </c>
      <c r="N134" s="159"/>
      <c r="O134" s="159">
        <f>SUM(O135:O141)</f>
        <v>0</v>
      </c>
      <c r="P134" s="159"/>
      <c r="Q134" s="159">
        <f>SUM(Q135:Q141)</f>
        <v>0</v>
      </c>
      <c r="R134" s="159"/>
      <c r="S134" s="159"/>
      <c r="T134" s="159"/>
      <c r="U134" s="159"/>
      <c r="V134" s="159">
        <f>SUM(V135:V141)</f>
        <v>4305.6000000000004</v>
      </c>
      <c r="W134" s="159"/>
      <c r="X134" s="159"/>
      <c r="AG134" t="s">
        <v>236</v>
      </c>
    </row>
    <row r="135" spans="1:60" outlineLevel="1" x14ac:dyDescent="0.25">
      <c r="A135" s="179">
        <v>103</v>
      </c>
      <c r="B135" s="180" t="s">
        <v>510</v>
      </c>
      <c r="C135" s="185" t="s">
        <v>511</v>
      </c>
      <c r="D135" s="181" t="s">
        <v>433</v>
      </c>
      <c r="E135" s="182">
        <v>1380.00486</v>
      </c>
      <c r="F135" s="183"/>
      <c r="G135" s="184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15</v>
      </c>
      <c r="M135" s="157">
        <f>G135*(1+L135/100)</f>
        <v>0</v>
      </c>
      <c r="N135" s="157">
        <v>0</v>
      </c>
      <c r="O135" s="157">
        <f>ROUND(E135*N135,2)</f>
        <v>0</v>
      </c>
      <c r="P135" s="157">
        <v>0</v>
      </c>
      <c r="Q135" s="157">
        <f>ROUND(E135*P135,2)</f>
        <v>0</v>
      </c>
      <c r="R135" s="157"/>
      <c r="S135" s="157" t="s">
        <v>240</v>
      </c>
      <c r="T135" s="157" t="s">
        <v>240</v>
      </c>
      <c r="U135" s="157">
        <v>0.93</v>
      </c>
      <c r="V135" s="157">
        <f>ROUND(E135*U135,2)</f>
        <v>1283.4000000000001</v>
      </c>
      <c r="W135" s="157"/>
      <c r="X135" s="157" t="s">
        <v>512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513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9">
        <v>104</v>
      </c>
      <c r="B136" s="180" t="s">
        <v>514</v>
      </c>
      <c r="C136" s="185" t="s">
        <v>515</v>
      </c>
      <c r="D136" s="181" t="s">
        <v>433</v>
      </c>
      <c r="E136" s="182">
        <v>1380.00486</v>
      </c>
      <c r="F136" s="183"/>
      <c r="G136" s="184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15</v>
      </c>
      <c r="M136" s="157">
        <f>G136*(1+L136/100)</f>
        <v>0</v>
      </c>
      <c r="N136" s="157">
        <v>0</v>
      </c>
      <c r="O136" s="157">
        <f>ROUND(E136*N136,2)</f>
        <v>0</v>
      </c>
      <c r="P136" s="157">
        <v>0</v>
      </c>
      <c r="Q136" s="157">
        <f>ROUND(E136*P136,2)</f>
        <v>0</v>
      </c>
      <c r="R136" s="157"/>
      <c r="S136" s="157" t="s">
        <v>240</v>
      </c>
      <c r="T136" s="157" t="s">
        <v>240</v>
      </c>
      <c r="U136" s="157">
        <v>0.65</v>
      </c>
      <c r="V136" s="157">
        <f>ROUND(E136*U136,2)</f>
        <v>897</v>
      </c>
      <c r="W136" s="157"/>
      <c r="X136" s="157" t="s">
        <v>512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513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66">
        <v>105</v>
      </c>
      <c r="B137" s="167" t="s">
        <v>516</v>
      </c>
      <c r="C137" s="175" t="s">
        <v>517</v>
      </c>
      <c r="D137" s="168" t="s">
        <v>433</v>
      </c>
      <c r="E137" s="169">
        <v>1380.00486</v>
      </c>
      <c r="F137" s="170"/>
      <c r="G137" s="171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15</v>
      </c>
      <c r="M137" s="157">
        <f>G137*(1+L137/100)</f>
        <v>0</v>
      </c>
      <c r="N137" s="157">
        <v>0</v>
      </c>
      <c r="O137" s="157">
        <f>ROUND(E137*N137,2)</f>
        <v>0</v>
      </c>
      <c r="P137" s="157">
        <v>0</v>
      </c>
      <c r="Q137" s="157">
        <f>ROUND(E137*P137,2)</f>
        <v>0</v>
      </c>
      <c r="R137" s="157"/>
      <c r="S137" s="157" t="s">
        <v>240</v>
      </c>
      <c r="T137" s="157" t="s">
        <v>240</v>
      </c>
      <c r="U137" s="157">
        <v>0.49</v>
      </c>
      <c r="V137" s="157">
        <f>ROUND(E137*U137,2)</f>
        <v>676.2</v>
      </c>
      <c r="W137" s="157"/>
      <c r="X137" s="157" t="s">
        <v>512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513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244" t="s">
        <v>518</v>
      </c>
      <c r="D138" s="245"/>
      <c r="E138" s="245"/>
      <c r="F138" s="245"/>
      <c r="G138" s="245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245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9">
        <v>106</v>
      </c>
      <c r="B139" s="180" t="s">
        <v>519</v>
      </c>
      <c r="C139" s="185" t="s">
        <v>520</v>
      </c>
      <c r="D139" s="181" t="s">
        <v>433</v>
      </c>
      <c r="E139" s="182">
        <v>1380.00486</v>
      </c>
      <c r="F139" s="183"/>
      <c r="G139" s="184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15</v>
      </c>
      <c r="M139" s="157">
        <f>G139*(1+L139/100)</f>
        <v>0</v>
      </c>
      <c r="N139" s="157">
        <v>0</v>
      </c>
      <c r="O139" s="157">
        <f>ROUND(E139*N139,2)</f>
        <v>0</v>
      </c>
      <c r="P139" s="157">
        <v>0</v>
      </c>
      <c r="Q139" s="157">
        <f>ROUND(E139*P139,2)</f>
        <v>0</v>
      </c>
      <c r="R139" s="157"/>
      <c r="S139" s="157" t="s">
        <v>240</v>
      </c>
      <c r="T139" s="157" t="s">
        <v>240</v>
      </c>
      <c r="U139" s="157">
        <v>0</v>
      </c>
      <c r="V139" s="157">
        <f>ROUND(E139*U139,2)</f>
        <v>0</v>
      </c>
      <c r="W139" s="157"/>
      <c r="X139" s="157" t="s">
        <v>512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513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9">
        <v>107</v>
      </c>
      <c r="B140" s="180" t="s">
        <v>521</v>
      </c>
      <c r="C140" s="185" t="s">
        <v>522</v>
      </c>
      <c r="D140" s="181" t="s">
        <v>433</v>
      </c>
      <c r="E140" s="182">
        <v>1380.00486</v>
      </c>
      <c r="F140" s="183"/>
      <c r="G140" s="184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15</v>
      </c>
      <c r="M140" s="157">
        <f>G140*(1+L140/100)</f>
        <v>0</v>
      </c>
      <c r="N140" s="157">
        <v>0</v>
      </c>
      <c r="O140" s="157">
        <f>ROUND(E140*N140,2)</f>
        <v>0</v>
      </c>
      <c r="P140" s="157">
        <v>0</v>
      </c>
      <c r="Q140" s="157">
        <f>ROUND(E140*P140,2)</f>
        <v>0</v>
      </c>
      <c r="R140" s="157"/>
      <c r="S140" s="157" t="s">
        <v>240</v>
      </c>
      <c r="T140" s="157" t="s">
        <v>240</v>
      </c>
      <c r="U140" s="157">
        <v>0.94</v>
      </c>
      <c r="V140" s="157">
        <f>ROUND(E140*U140,2)</f>
        <v>1297.2</v>
      </c>
      <c r="W140" s="157"/>
      <c r="X140" s="157" t="s">
        <v>512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513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9">
        <v>108</v>
      </c>
      <c r="B141" s="180" t="s">
        <v>523</v>
      </c>
      <c r="C141" s="185" t="s">
        <v>524</v>
      </c>
      <c r="D141" s="181" t="s">
        <v>433</v>
      </c>
      <c r="E141" s="182">
        <v>1380.00486</v>
      </c>
      <c r="F141" s="183"/>
      <c r="G141" s="184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15</v>
      </c>
      <c r="M141" s="157">
        <f>G141*(1+L141/100)</f>
        <v>0</v>
      </c>
      <c r="N141" s="157">
        <v>0</v>
      </c>
      <c r="O141" s="157">
        <f>ROUND(E141*N141,2)</f>
        <v>0</v>
      </c>
      <c r="P141" s="157">
        <v>0</v>
      </c>
      <c r="Q141" s="157">
        <f>ROUND(E141*P141,2)</f>
        <v>0</v>
      </c>
      <c r="R141" s="157"/>
      <c r="S141" s="157" t="s">
        <v>240</v>
      </c>
      <c r="T141" s="157" t="s">
        <v>240</v>
      </c>
      <c r="U141" s="157">
        <v>0.11</v>
      </c>
      <c r="V141" s="157">
        <f>ROUND(E141*U141,2)</f>
        <v>151.80000000000001</v>
      </c>
      <c r="W141" s="157"/>
      <c r="X141" s="157" t="s">
        <v>512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513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5">
      <c r="A142" s="160" t="s">
        <v>235</v>
      </c>
      <c r="B142" s="161" t="s">
        <v>205</v>
      </c>
      <c r="C142" s="174" t="s">
        <v>206</v>
      </c>
      <c r="D142" s="162"/>
      <c r="E142" s="163"/>
      <c r="F142" s="164"/>
      <c r="G142" s="165">
        <f>SUMIF(AG143:AG152,"&lt;&gt;NOR",G143:G152)</f>
        <v>0</v>
      </c>
      <c r="H142" s="159"/>
      <c r="I142" s="159">
        <f>SUM(I143:I152)</f>
        <v>0</v>
      </c>
      <c r="J142" s="159"/>
      <c r="K142" s="159">
        <f>SUM(K143:K152)</f>
        <v>0</v>
      </c>
      <c r="L142" s="159"/>
      <c r="M142" s="159">
        <f>SUM(M143:M152)</f>
        <v>0</v>
      </c>
      <c r="N142" s="159"/>
      <c r="O142" s="159">
        <f>SUM(O143:O152)</f>
        <v>0</v>
      </c>
      <c r="P142" s="159"/>
      <c r="Q142" s="159">
        <f>SUM(Q143:Q152)</f>
        <v>0</v>
      </c>
      <c r="R142" s="159"/>
      <c r="S142" s="159"/>
      <c r="T142" s="159"/>
      <c r="U142" s="159"/>
      <c r="V142" s="159">
        <f>SUM(V143:V152)</f>
        <v>0</v>
      </c>
      <c r="W142" s="159"/>
      <c r="X142" s="159"/>
      <c r="AG142" t="s">
        <v>236</v>
      </c>
    </row>
    <row r="143" spans="1:60" outlineLevel="1" x14ac:dyDescent="0.25">
      <c r="A143" s="166">
        <v>109</v>
      </c>
      <c r="B143" s="167" t="s">
        <v>525</v>
      </c>
      <c r="C143" s="175" t="s">
        <v>526</v>
      </c>
      <c r="D143" s="168" t="s">
        <v>433</v>
      </c>
      <c r="E143" s="169">
        <v>39.479999999999997</v>
      </c>
      <c r="F143" s="170"/>
      <c r="G143" s="171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15</v>
      </c>
      <c r="M143" s="157">
        <f>G143*(1+L143/100)</f>
        <v>0</v>
      </c>
      <c r="N143" s="157">
        <v>0</v>
      </c>
      <c r="O143" s="157">
        <f>ROUND(E143*N143,2)</f>
        <v>0</v>
      </c>
      <c r="P143" s="157">
        <v>0</v>
      </c>
      <c r="Q143" s="157">
        <f>ROUND(E143*P143,2)</f>
        <v>0</v>
      </c>
      <c r="R143" s="157"/>
      <c r="S143" s="157" t="s">
        <v>240</v>
      </c>
      <c r="T143" s="157" t="s">
        <v>240</v>
      </c>
      <c r="U143" s="157">
        <v>0</v>
      </c>
      <c r="V143" s="157">
        <f>ROUND(E143*U143,2)</f>
        <v>0</v>
      </c>
      <c r="W143" s="157"/>
      <c r="X143" s="157" t="s">
        <v>285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303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1" outlineLevel="1" x14ac:dyDescent="0.25">
      <c r="A144" s="154"/>
      <c r="B144" s="155"/>
      <c r="C144" s="244" t="s">
        <v>527</v>
      </c>
      <c r="D144" s="245"/>
      <c r="E144" s="245"/>
      <c r="F144" s="245"/>
      <c r="G144" s="245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245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72" t="str">
        <f>C144</f>
        <v>Pro vyjádření výnosu ve prospěch zhotovitele je nutné jednotkovou cenu uvést se záporným znaménkem. (Získaná částka ponižuje náklad stavby.)</v>
      </c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9">
        <v>110</v>
      </c>
      <c r="B145" s="180" t="s">
        <v>528</v>
      </c>
      <c r="C145" s="185" t="s">
        <v>529</v>
      </c>
      <c r="D145" s="181" t="s">
        <v>433</v>
      </c>
      <c r="E145" s="182">
        <v>1111.94</v>
      </c>
      <c r="F145" s="183"/>
      <c r="G145" s="184">
        <f t="shared" ref="G145:G152" si="28">ROUND(E145*F145,2)</f>
        <v>0</v>
      </c>
      <c r="H145" s="158"/>
      <c r="I145" s="157">
        <f t="shared" ref="I145:I152" si="29">ROUND(E145*H145,2)</f>
        <v>0</v>
      </c>
      <c r="J145" s="158"/>
      <c r="K145" s="157">
        <f t="shared" ref="K145:K152" si="30">ROUND(E145*J145,2)</f>
        <v>0</v>
      </c>
      <c r="L145" s="157">
        <v>15</v>
      </c>
      <c r="M145" s="157">
        <f t="shared" ref="M145:M152" si="31">G145*(1+L145/100)</f>
        <v>0</v>
      </c>
      <c r="N145" s="157">
        <v>0</v>
      </c>
      <c r="O145" s="157">
        <f t="shared" ref="O145:O152" si="32">ROUND(E145*N145,2)</f>
        <v>0</v>
      </c>
      <c r="P145" s="157">
        <v>0</v>
      </c>
      <c r="Q145" s="157">
        <f t="shared" ref="Q145:Q152" si="33">ROUND(E145*P145,2)</f>
        <v>0</v>
      </c>
      <c r="R145" s="157"/>
      <c r="S145" s="157" t="s">
        <v>240</v>
      </c>
      <c r="T145" s="157" t="s">
        <v>240</v>
      </c>
      <c r="U145" s="157">
        <v>0</v>
      </c>
      <c r="V145" s="157">
        <f t="shared" ref="V145:V152" si="34">ROUND(E145*U145,2)</f>
        <v>0</v>
      </c>
      <c r="W145" s="157"/>
      <c r="X145" s="157" t="s">
        <v>285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303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79">
        <v>111</v>
      </c>
      <c r="B146" s="180" t="s">
        <v>530</v>
      </c>
      <c r="C146" s="185" t="s">
        <v>531</v>
      </c>
      <c r="D146" s="181" t="s">
        <v>433</v>
      </c>
      <c r="E146" s="182">
        <v>51.444670000000002</v>
      </c>
      <c r="F146" s="183"/>
      <c r="G146" s="184">
        <f t="shared" si="28"/>
        <v>0</v>
      </c>
      <c r="H146" s="158"/>
      <c r="I146" s="157">
        <f t="shared" si="29"/>
        <v>0</v>
      </c>
      <c r="J146" s="158"/>
      <c r="K146" s="157">
        <f t="shared" si="30"/>
        <v>0</v>
      </c>
      <c r="L146" s="157">
        <v>15</v>
      </c>
      <c r="M146" s="157">
        <f t="shared" si="31"/>
        <v>0</v>
      </c>
      <c r="N146" s="157">
        <v>0</v>
      </c>
      <c r="O146" s="157">
        <f t="shared" si="32"/>
        <v>0</v>
      </c>
      <c r="P146" s="157">
        <v>0</v>
      </c>
      <c r="Q146" s="157">
        <f t="shared" si="33"/>
        <v>0</v>
      </c>
      <c r="R146" s="157"/>
      <c r="S146" s="157" t="s">
        <v>240</v>
      </c>
      <c r="T146" s="157" t="s">
        <v>240</v>
      </c>
      <c r="U146" s="157">
        <v>0</v>
      </c>
      <c r="V146" s="157">
        <f t="shared" si="34"/>
        <v>0</v>
      </c>
      <c r="W146" s="157"/>
      <c r="X146" s="157" t="s">
        <v>285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303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9">
        <v>112</v>
      </c>
      <c r="B147" s="180" t="s">
        <v>532</v>
      </c>
      <c r="C147" s="185" t="s">
        <v>533</v>
      </c>
      <c r="D147" s="181" t="s">
        <v>433</v>
      </c>
      <c r="E147" s="182">
        <v>27.808060000000001</v>
      </c>
      <c r="F147" s="183"/>
      <c r="G147" s="184">
        <f t="shared" si="28"/>
        <v>0</v>
      </c>
      <c r="H147" s="158"/>
      <c r="I147" s="157">
        <f t="shared" si="29"/>
        <v>0</v>
      </c>
      <c r="J147" s="158"/>
      <c r="K147" s="157">
        <f t="shared" si="30"/>
        <v>0</v>
      </c>
      <c r="L147" s="157">
        <v>15</v>
      </c>
      <c r="M147" s="157">
        <f t="shared" si="31"/>
        <v>0</v>
      </c>
      <c r="N147" s="157">
        <v>0</v>
      </c>
      <c r="O147" s="157">
        <f t="shared" si="32"/>
        <v>0</v>
      </c>
      <c r="P147" s="157">
        <v>0</v>
      </c>
      <c r="Q147" s="157">
        <f t="shared" si="33"/>
        <v>0</v>
      </c>
      <c r="R147" s="157"/>
      <c r="S147" s="157" t="s">
        <v>240</v>
      </c>
      <c r="T147" s="157" t="s">
        <v>240</v>
      </c>
      <c r="U147" s="157">
        <v>0</v>
      </c>
      <c r="V147" s="157">
        <f t="shared" si="34"/>
        <v>0</v>
      </c>
      <c r="W147" s="157"/>
      <c r="X147" s="157" t="s">
        <v>285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303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79">
        <v>113</v>
      </c>
      <c r="B148" s="180" t="s">
        <v>534</v>
      </c>
      <c r="C148" s="185" t="s">
        <v>535</v>
      </c>
      <c r="D148" s="181" t="s">
        <v>433</v>
      </c>
      <c r="E148" s="182">
        <v>10.315569999999999</v>
      </c>
      <c r="F148" s="183"/>
      <c r="G148" s="184">
        <f t="shared" si="28"/>
        <v>0</v>
      </c>
      <c r="H148" s="158"/>
      <c r="I148" s="157">
        <f t="shared" si="29"/>
        <v>0</v>
      </c>
      <c r="J148" s="158"/>
      <c r="K148" s="157">
        <f t="shared" si="30"/>
        <v>0</v>
      </c>
      <c r="L148" s="157">
        <v>15</v>
      </c>
      <c r="M148" s="157">
        <f t="shared" si="31"/>
        <v>0</v>
      </c>
      <c r="N148" s="157">
        <v>0</v>
      </c>
      <c r="O148" s="157">
        <f t="shared" si="32"/>
        <v>0</v>
      </c>
      <c r="P148" s="157">
        <v>0</v>
      </c>
      <c r="Q148" s="157">
        <f t="shared" si="33"/>
        <v>0</v>
      </c>
      <c r="R148" s="157"/>
      <c r="S148" s="157" t="s">
        <v>240</v>
      </c>
      <c r="T148" s="157" t="s">
        <v>240</v>
      </c>
      <c r="U148" s="157">
        <v>0</v>
      </c>
      <c r="V148" s="157">
        <f t="shared" si="34"/>
        <v>0</v>
      </c>
      <c r="W148" s="157"/>
      <c r="X148" s="157" t="s">
        <v>285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303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9">
        <v>114</v>
      </c>
      <c r="B149" s="180" t="s">
        <v>536</v>
      </c>
      <c r="C149" s="185" t="s">
        <v>537</v>
      </c>
      <c r="D149" s="181" t="s">
        <v>433</v>
      </c>
      <c r="E149" s="182">
        <v>1.68824</v>
      </c>
      <c r="F149" s="183"/>
      <c r="G149" s="184">
        <f t="shared" si="28"/>
        <v>0</v>
      </c>
      <c r="H149" s="158"/>
      <c r="I149" s="157">
        <f t="shared" si="29"/>
        <v>0</v>
      </c>
      <c r="J149" s="158"/>
      <c r="K149" s="157">
        <f t="shared" si="30"/>
        <v>0</v>
      </c>
      <c r="L149" s="157">
        <v>15</v>
      </c>
      <c r="M149" s="157">
        <f t="shared" si="31"/>
        <v>0</v>
      </c>
      <c r="N149" s="157">
        <v>0</v>
      </c>
      <c r="O149" s="157">
        <f t="shared" si="32"/>
        <v>0</v>
      </c>
      <c r="P149" s="157">
        <v>0</v>
      </c>
      <c r="Q149" s="157">
        <f t="shared" si="33"/>
        <v>0</v>
      </c>
      <c r="R149" s="157"/>
      <c r="S149" s="157" t="s">
        <v>240</v>
      </c>
      <c r="T149" s="157" t="s">
        <v>240</v>
      </c>
      <c r="U149" s="157">
        <v>0</v>
      </c>
      <c r="V149" s="157">
        <f t="shared" si="34"/>
        <v>0</v>
      </c>
      <c r="W149" s="157"/>
      <c r="X149" s="157" t="s">
        <v>285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303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79">
        <v>115</v>
      </c>
      <c r="B150" s="180" t="s">
        <v>538</v>
      </c>
      <c r="C150" s="185" t="s">
        <v>539</v>
      </c>
      <c r="D150" s="181" t="s">
        <v>433</v>
      </c>
      <c r="E150" s="182">
        <v>4.6008300000000002</v>
      </c>
      <c r="F150" s="183"/>
      <c r="G150" s="184">
        <f t="shared" si="28"/>
        <v>0</v>
      </c>
      <c r="H150" s="158"/>
      <c r="I150" s="157">
        <f t="shared" si="29"/>
        <v>0</v>
      </c>
      <c r="J150" s="158"/>
      <c r="K150" s="157">
        <f t="shared" si="30"/>
        <v>0</v>
      </c>
      <c r="L150" s="157">
        <v>15</v>
      </c>
      <c r="M150" s="157">
        <f t="shared" si="31"/>
        <v>0</v>
      </c>
      <c r="N150" s="157">
        <v>0</v>
      </c>
      <c r="O150" s="157">
        <f t="shared" si="32"/>
        <v>0</v>
      </c>
      <c r="P150" s="157">
        <v>0</v>
      </c>
      <c r="Q150" s="157">
        <f t="shared" si="33"/>
        <v>0</v>
      </c>
      <c r="R150" s="157"/>
      <c r="S150" s="157" t="s">
        <v>240</v>
      </c>
      <c r="T150" s="157" t="s">
        <v>240</v>
      </c>
      <c r="U150" s="157">
        <v>0</v>
      </c>
      <c r="V150" s="157">
        <f t="shared" si="34"/>
        <v>0</v>
      </c>
      <c r="W150" s="157"/>
      <c r="X150" s="157" t="s">
        <v>285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303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9">
        <v>116</v>
      </c>
      <c r="B151" s="180" t="s">
        <v>540</v>
      </c>
      <c r="C151" s="185" t="s">
        <v>541</v>
      </c>
      <c r="D151" s="181" t="s">
        <v>433</v>
      </c>
      <c r="E151" s="182">
        <v>76.718739999999997</v>
      </c>
      <c r="F151" s="183"/>
      <c r="G151" s="184">
        <f t="shared" si="28"/>
        <v>0</v>
      </c>
      <c r="H151" s="158"/>
      <c r="I151" s="157">
        <f t="shared" si="29"/>
        <v>0</v>
      </c>
      <c r="J151" s="158"/>
      <c r="K151" s="157">
        <f t="shared" si="30"/>
        <v>0</v>
      </c>
      <c r="L151" s="157">
        <v>15</v>
      </c>
      <c r="M151" s="157">
        <f t="shared" si="31"/>
        <v>0</v>
      </c>
      <c r="N151" s="157">
        <v>0</v>
      </c>
      <c r="O151" s="157">
        <f t="shared" si="32"/>
        <v>0</v>
      </c>
      <c r="P151" s="157">
        <v>0</v>
      </c>
      <c r="Q151" s="157">
        <f t="shared" si="33"/>
        <v>0</v>
      </c>
      <c r="R151" s="157"/>
      <c r="S151" s="157" t="s">
        <v>240</v>
      </c>
      <c r="T151" s="157" t="s">
        <v>240</v>
      </c>
      <c r="U151" s="157">
        <v>0</v>
      </c>
      <c r="V151" s="157">
        <f t="shared" si="34"/>
        <v>0</v>
      </c>
      <c r="W151" s="157"/>
      <c r="X151" s="157" t="s">
        <v>285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303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66">
        <v>117</v>
      </c>
      <c r="B152" s="167" t="s">
        <v>542</v>
      </c>
      <c r="C152" s="175" t="s">
        <v>543</v>
      </c>
      <c r="D152" s="168" t="s">
        <v>433</v>
      </c>
      <c r="E152" s="169">
        <v>31.7</v>
      </c>
      <c r="F152" s="170"/>
      <c r="G152" s="171">
        <f t="shared" si="28"/>
        <v>0</v>
      </c>
      <c r="H152" s="158"/>
      <c r="I152" s="157">
        <f t="shared" si="29"/>
        <v>0</v>
      </c>
      <c r="J152" s="158"/>
      <c r="K152" s="157">
        <f t="shared" si="30"/>
        <v>0</v>
      </c>
      <c r="L152" s="157">
        <v>15</v>
      </c>
      <c r="M152" s="157">
        <f t="shared" si="31"/>
        <v>0</v>
      </c>
      <c r="N152" s="157">
        <v>0</v>
      </c>
      <c r="O152" s="157">
        <f t="shared" si="32"/>
        <v>0</v>
      </c>
      <c r="P152" s="157">
        <v>0</v>
      </c>
      <c r="Q152" s="157">
        <f t="shared" si="33"/>
        <v>0</v>
      </c>
      <c r="R152" s="157"/>
      <c r="S152" s="157" t="s">
        <v>240</v>
      </c>
      <c r="T152" s="157" t="s">
        <v>240</v>
      </c>
      <c r="U152" s="157">
        <v>0</v>
      </c>
      <c r="V152" s="157">
        <f t="shared" si="34"/>
        <v>0</v>
      </c>
      <c r="W152" s="157"/>
      <c r="X152" s="157" t="s">
        <v>285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303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5">
      <c r="A153" s="3"/>
      <c r="B153" s="4"/>
      <c r="C153" s="176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v>15</v>
      </c>
      <c r="AF153">
        <v>21</v>
      </c>
      <c r="AG153" t="s">
        <v>222</v>
      </c>
    </row>
    <row r="154" spans="1:60" x14ac:dyDescent="0.25">
      <c r="A154" s="150"/>
      <c r="B154" s="151" t="s">
        <v>31</v>
      </c>
      <c r="C154" s="177"/>
      <c r="D154" s="152"/>
      <c r="E154" s="153"/>
      <c r="F154" s="153"/>
      <c r="G154" s="173">
        <f>G8+G19+G22+G25+G27+G29+G79+G87+G89+G93+G97+G101+G106+G111+G115+G128+G130+G132+G134+G142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AE154">
        <f>SUMIF(L7:L152,AE153,G7:G152)</f>
        <v>0</v>
      </c>
      <c r="AF154">
        <f>SUMIF(L7:L152,AF153,G7:G152)</f>
        <v>0</v>
      </c>
      <c r="AG154" t="s">
        <v>278</v>
      </c>
    </row>
    <row r="155" spans="1:60" x14ac:dyDescent="0.25">
      <c r="A155" s="3"/>
      <c r="B155" s="4"/>
      <c r="C155" s="176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5">
      <c r="A156" s="3"/>
      <c r="B156" s="4"/>
      <c r="C156" s="176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60" x14ac:dyDescent="0.25">
      <c r="A157" s="253" t="s">
        <v>279</v>
      </c>
      <c r="B157" s="253"/>
      <c r="C157" s="254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60" x14ac:dyDescent="0.25">
      <c r="A158" s="255"/>
      <c r="B158" s="256"/>
      <c r="C158" s="257"/>
      <c r="D158" s="256"/>
      <c r="E158" s="256"/>
      <c r="F158" s="256"/>
      <c r="G158" s="258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AG158" t="s">
        <v>280</v>
      </c>
    </row>
    <row r="159" spans="1:60" x14ac:dyDescent="0.25">
      <c r="A159" s="259"/>
      <c r="B159" s="260"/>
      <c r="C159" s="261"/>
      <c r="D159" s="260"/>
      <c r="E159" s="260"/>
      <c r="F159" s="260"/>
      <c r="G159" s="26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60" x14ac:dyDescent="0.25">
      <c r="A160" s="259"/>
      <c r="B160" s="260"/>
      <c r="C160" s="261"/>
      <c r="D160" s="260"/>
      <c r="E160" s="260"/>
      <c r="F160" s="260"/>
      <c r="G160" s="26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33" x14ac:dyDescent="0.25">
      <c r="A161" s="259"/>
      <c r="B161" s="260"/>
      <c r="C161" s="261"/>
      <c r="D161" s="260"/>
      <c r="E161" s="260"/>
      <c r="F161" s="260"/>
      <c r="G161" s="26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5">
      <c r="A162" s="263"/>
      <c r="B162" s="264"/>
      <c r="C162" s="265"/>
      <c r="D162" s="264"/>
      <c r="E162" s="264"/>
      <c r="F162" s="264"/>
      <c r="G162" s="26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5">
      <c r="A163" s="3"/>
      <c r="B163" s="4"/>
      <c r="C163" s="176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5">
      <c r="C164" s="178"/>
      <c r="D164" s="10"/>
      <c r="AG164" t="s">
        <v>281</v>
      </c>
    </row>
    <row r="165" spans="1:33" x14ac:dyDescent="0.25">
      <c r="D165" s="10"/>
    </row>
    <row r="166" spans="1:33" x14ac:dyDescent="0.25">
      <c r="D166" s="10"/>
    </row>
    <row r="167" spans="1:33" x14ac:dyDescent="0.25">
      <c r="D167" s="10"/>
    </row>
    <row r="168" spans="1:33" x14ac:dyDescent="0.25">
      <c r="D168" s="10"/>
    </row>
    <row r="169" spans="1:33" x14ac:dyDescent="0.25">
      <c r="D169" s="10"/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4">
    <mergeCell ref="A157:C157"/>
    <mergeCell ref="A158:G162"/>
    <mergeCell ref="C12:G12"/>
    <mergeCell ref="C13:G13"/>
    <mergeCell ref="C24:G24"/>
    <mergeCell ref="C63:G63"/>
    <mergeCell ref="C65:G65"/>
    <mergeCell ref="C74:G74"/>
    <mergeCell ref="C138:G138"/>
    <mergeCell ref="C144:G144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F933-4F58-4CAA-839D-7A76B8ADCD4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AG1" t="s">
        <v>209</v>
      </c>
    </row>
    <row r="2" spans="1:60" ht="25.0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210</v>
      </c>
    </row>
    <row r="3" spans="1:60" ht="25.05" customHeight="1" x14ac:dyDescent="0.25">
      <c r="A3" s="139" t="s">
        <v>9</v>
      </c>
      <c r="B3" s="49" t="s">
        <v>53</v>
      </c>
      <c r="C3" s="247" t="s">
        <v>54</v>
      </c>
      <c r="D3" s="248"/>
      <c r="E3" s="248"/>
      <c r="F3" s="248"/>
      <c r="G3" s="249"/>
      <c r="AC3" s="121" t="s">
        <v>210</v>
      </c>
      <c r="AG3" t="s">
        <v>212</v>
      </c>
    </row>
    <row r="4" spans="1:60" ht="25.05" customHeight="1" x14ac:dyDescent="0.25">
      <c r="A4" s="140" t="s">
        <v>10</v>
      </c>
      <c r="B4" s="141" t="s">
        <v>55</v>
      </c>
      <c r="C4" s="250" t="s">
        <v>52</v>
      </c>
      <c r="D4" s="251"/>
      <c r="E4" s="251"/>
      <c r="F4" s="251"/>
      <c r="G4" s="252"/>
      <c r="AG4" t="s">
        <v>213</v>
      </c>
    </row>
    <row r="5" spans="1:60" x14ac:dyDescent="0.25">
      <c r="D5" s="10"/>
    </row>
    <row r="6" spans="1:60" ht="39.6" x14ac:dyDescent="0.25">
      <c r="A6" s="143" t="s">
        <v>214</v>
      </c>
      <c r="B6" s="145" t="s">
        <v>215</v>
      </c>
      <c r="C6" s="145" t="s">
        <v>216</v>
      </c>
      <c r="D6" s="144" t="s">
        <v>217</v>
      </c>
      <c r="E6" s="143" t="s">
        <v>218</v>
      </c>
      <c r="F6" s="142" t="s">
        <v>219</v>
      </c>
      <c r="G6" s="143" t="s">
        <v>31</v>
      </c>
      <c r="H6" s="146" t="s">
        <v>32</v>
      </c>
      <c r="I6" s="146" t="s">
        <v>220</v>
      </c>
      <c r="J6" s="146" t="s">
        <v>33</v>
      </c>
      <c r="K6" s="146" t="s">
        <v>221</v>
      </c>
      <c r="L6" s="146" t="s">
        <v>222</v>
      </c>
      <c r="M6" s="146" t="s">
        <v>223</v>
      </c>
      <c r="N6" s="146" t="s">
        <v>224</v>
      </c>
      <c r="O6" s="146" t="s">
        <v>225</v>
      </c>
      <c r="P6" s="146" t="s">
        <v>226</v>
      </c>
      <c r="Q6" s="146" t="s">
        <v>227</v>
      </c>
      <c r="R6" s="146" t="s">
        <v>228</v>
      </c>
      <c r="S6" s="146" t="s">
        <v>229</v>
      </c>
      <c r="T6" s="146" t="s">
        <v>230</v>
      </c>
      <c r="U6" s="146" t="s">
        <v>231</v>
      </c>
      <c r="V6" s="146" t="s">
        <v>232</v>
      </c>
      <c r="W6" s="146" t="s">
        <v>233</v>
      </c>
      <c r="X6" s="146" t="s">
        <v>234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0" t="s">
        <v>235</v>
      </c>
      <c r="B8" s="161" t="s">
        <v>73</v>
      </c>
      <c r="C8" s="174" t="s">
        <v>119</v>
      </c>
      <c r="D8" s="162"/>
      <c r="E8" s="163"/>
      <c r="F8" s="164"/>
      <c r="G8" s="165">
        <f>SUMIF(AG9:AG26,"&lt;&gt;NOR",G9:G26)</f>
        <v>0</v>
      </c>
      <c r="H8" s="159"/>
      <c r="I8" s="159">
        <f>SUM(I9:I26)</f>
        <v>0</v>
      </c>
      <c r="J8" s="159"/>
      <c r="K8" s="159">
        <f>SUM(K9:K26)</f>
        <v>0</v>
      </c>
      <c r="L8" s="159"/>
      <c r="M8" s="159">
        <f>SUM(M9:M26)</f>
        <v>0</v>
      </c>
      <c r="N8" s="159"/>
      <c r="O8" s="159">
        <f>SUM(O9:O26)</f>
        <v>51.58</v>
      </c>
      <c r="P8" s="159"/>
      <c r="Q8" s="159">
        <f>SUM(Q9:Q26)</f>
        <v>0</v>
      </c>
      <c r="R8" s="159"/>
      <c r="S8" s="159"/>
      <c r="T8" s="159"/>
      <c r="U8" s="159"/>
      <c r="V8" s="159">
        <f>SUM(V9:V26)</f>
        <v>144.76</v>
      </c>
      <c r="W8" s="159"/>
      <c r="X8" s="159"/>
      <c r="AG8" t="s">
        <v>236</v>
      </c>
    </row>
    <row r="9" spans="1:60" outlineLevel="1" x14ac:dyDescent="0.25">
      <c r="A9" s="179">
        <v>1</v>
      </c>
      <c r="B9" s="180" t="s">
        <v>544</v>
      </c>
      <c r="C9" s="185" t="s">
        <v>545</v>
      </c>
      <c r="D9" s="181" t="s">
        <v>289</v>
      </c>
      <c r="E9" s="182">
        <v>5.0073999999999996</v>
      </c>
      <c r="F9" s="183"/>
      <c r="G9" s="184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2.3936999999999999</v>
      </c>
      <c r="O9" s="157">
        <f>ROUND(E9*N9,2)</f>
        <v>11.99</v>
      </c>
      <c r="P9" s="157">
        <v>0</v>
      </c>
      <c r="Q9" s="157">
        <f>ROUND(E9*P9,2)</f>
        <v>0</v>
      </c>
      <c r="R9" s="157"/>
      <c r="S9" s="157" t="s">
        <v>240</v>
      </c>
      <c r="T9" s="157" t="s">
        <v>240</v>
      </c>
      <c r="U9" s="157">
        <v>0.48</v>
      </c>
      <c r="V9" s="157">
        <f>ROUND(E9*U9,2)</f>
        <v>2.4</v>
      </c>
      <c r="W9" s="157"/>
      <c r="X9" s="157" t="s">
        <v>285</v>
      </c>
      <c r="Y9" s="147"/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546</v>
      </c>
      <c r="C10" s="185" t="s">
        <v>547</v>
      </c>
      <c r="D10" s="181" t="s">
        <v>284</v>
      </c>
      <c r="E10" s="182">
        <v>6.7990000000000004</v>
      </c>
      <c r="F10" s="183"/>
      <c r="G10" s="184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15</v>
      </c>
      <c r="M10" s="157">
        <f>G10*(1+L10/100)</f>
        <v>0</v>
      </c>
      <c r="N10" s="157">
        <v>3.9199999999999999E-2</v>
      </c>
      <c r="O10" s="157">
        <f>ROUND(E10*N10,2)</f>
        <v>0.27</v>
      </c>
      <c r="P10" s="157">
        <v>0</v>
      </c>
      <c r="Q10" s="157">
        <f>ROUND(E10*P10,2)</f>
        <v>0</v>
      </c>
      <c r="R10" s="157"/>
      <c r="S10" s="157" t="s">
        <v>240</v>
      </c>
      <c r="T10" s="157" t="s">
        <v>240</v>
      </c>
      <c r="U10" s="157">
        <v>1.6</v>
      </c>
      <c r="V10" s="157">
        <f>ROUND(E10*U10,2)</f>
        <v>10.88</v>
      </c>
      <c r="W10" s="157"/>
      <c r="X10" s="157" t="s">
        <v>285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6">
        <v>3</v>
      </c>
      <c r="B11" s="167" t="s">
        <v>548</v>
      </c>
      <c r="C11" s="175" t="s">
        <v>549</v>
      </c>
      <c r="D11" s="168" t="s">
        <v>284</v>
      </c>
      <c r="E11" s="169">
        <v>6.7990000000000004</v>
      </c>
      <c r="F11" s="170"/>
      <c r="G11" s="171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15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240</v>
      </c>
      <c r="T11" s="157" t="s">
        <v>240</v>
      </c>
      <c r="U11" s="157">
        <v>0.32</v>
      </c>
      <c r="V11" s="157">
        <f>ROUND(E11*U11,2)</f>
        <v>2.1800000000000002</v>
      </c>
      <c r="W11" s="157"/>
      <c r="X11" s="157" t="s">
        <v>285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4" t="s">
        <v>550</v>
      </c>
      <c r="D12" s="245"/>
      <c r="E12" s="245"/>
      <c r="F12" s="245"/>
      <c r="G12" s="24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245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9">
        <v>4</v>
      </c>
      <c r="B13" s="180" t="s">
        <v>551</v>
      </c>
      <c r="C13" s="185" t="s">
        <v>552</v>
      </c>
      <c r="D13" s="181" t="s">
        <v>284</v>
      </c>
      <c r="E13" s="182">
        <v>22.132000000000001</v>
      </c>
      <c r="F13" s="183"/>
      <c r="G13" s="184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15</v>
      </c>
      <c r="M13" s="157">
        <f>G13*(1+L13/100)</f>
        <v>0</v>
      </c>
      <c r="N13" s="157">
        <v>0.74</v>
      </c>
      <c r="O13" s="157">
        <f>ROUND(E13*N13,2)</f>
        <v>16.38</v>
      </c>
      <c r="P13" s="157">
        <v>0</v>
      </c>
      <c r="Q13" s="157">
        <f>ROUND(E13*P13,2)</f>
        <v>0</v>
      </c>
      <c r="R13" s="157"/>
      <c r="S13" s="157" t="s">
        <v>240</v>
      </c>
      <c r="T13" s="157" t="s">
        <v>240</v>
      </c>
      <c r="U13" s="157">
        <v>1.1000000000000001</v>
      </c>
      <c r="V13" s="157">
        <f>ROUND(E13*U13,2)</f>
        <v>24.35</v>
      </c>
      <c r="W13" s="157"/>
      <c r="X13" s="157" t="s">
        <v>285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79">
        <v>5</v>
      </c>
      <c r="B14" s="180" t="s">
        <v>553</v>
      </c>
      <c r="C14" s="185" t="s">
        <v>554</v>
      </c>
      <c r="D14" s="181" t="s">
        <v>289</v>
      </c>
      <c r="E14" s="182">
        <v>5.9219999999999997</v>
      </c>
      <c r="F14" s="183"/>
      <c r="G14" s="184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15</v>
      </c>
      <c r="M14" s="157">
        <f>G14*(1+L14/100)</f>
        <v>0</v>
      </c>
      <c r="N14" s="157">
        <v>2.6262799999999999</v>
      </c>
      <c r="O14" s="157">
        <f>ROUND(E14*N14,2)</f>
        <v>15.55</v>
      </c>
      <c r="P14" s="157">
        <v>0</v>
      </c>
      <c r="Q14" s="157">
        <f>ROUND(E14*P14,2)</f>
        <v>0</v>
      </c>
      <c r="R14" s="157"/>
      <c r="S14" s="157" t="s">
        <v>240</v>
      </c>
      <c r="T14" s="157" t="s">
        <v>240</v>
      </c>
      <c r="U14" s="157">
        <v>1.04</v>
      </c>
      <c r="V14" s="157">
        <f>ROUND(E14*U14,2)</f>
        <v>6.16</v>
      </c>
      <c r="W14" s="157"/>
      <c r="X14" s="157" t="s">
        <v>285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79">
        <v>6</v>
      </c>
      <c r="B15" s="180" t="s">
        <v>555</v>
      </c>
      <c r="C15" s="185" t="s">
        <v>556</v>
      </c>
      <c r="D15" s="181" t="s">
        <v>284</v>
      </c>
      <c r="E15" s="182">
        <v>16.920000000000002</v>
      </c>
      <c r="F15" s="183"/>
      <c r="G15" s="184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3.6339999999999997E-2</v>
      </c>
      <c r="O15" s="157">
        <f>ROUND(E15*N15,2)</f>
        <v>0.61</v>
      </c>
      <c r="P15" s="157">
        <v>0</v>
      </c>
      <c r="Q15" s="157">
        <f>ROUND(E15*P15,2)</f>
        <v>0</v>
      </c>
      <c r="R15" s="157"/>
      <c r="S15" s="157" t="s">
        <v>240</v>
      </c>
      <c r="T15" s="157" t="s">
        <v>240</v>
      </c>
      <c r="U15" s="157">
        <v>0.52700000000000002</v>
      </c>
      <c r="V15" s="157">
        <f>ROUND(E15*U15,2)</f>
        <v>8.92</v>
      </c>
      <c r="W15" s="157"/>
      <c r="X15" s="157" t="s">
        <v>285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66">
        <v>7</v>
      </c>
      <c r="B16" s="167" t="s">
        <v>557</v>
      </c>
      <c r="C16" s="175" t="s">
        <v>558</v>
      </c>
      <c r="D16" s="168" t="s">
        <v>284</v>
      </c>
      <c r="E16" s="169">
        <v>16.920000000000002</v>
      </c>
      <c r="F16" s="170"/>
      <c r="G16" s="171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15</v>
      </c>
      <c r="M16" s="157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7"/>
      <c r="S16" s="157" t="s">
        <v>240</v>
      </c>
      <c r="T16" s="157" t="s">
        <v>240</v>
      </c>
      <c r="U16" s="157">
        <v>0.32</v>
      </c>
      <c r="V16" s="157">
        <f>ROUND(E16*U16,2)</f>
        <v>5.41</v>
      </c>
      <c r="W16" s="157"/>
      <c r="X16" s="157" t="s">
        <v>285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244" t="s">
        <v>550</v>
      </c>
      <c r="D17" s="245"/>
      <c r="E17" s="245"/>
      <c r="F17" s="245"/>
      <c r="G17" s="245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245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8</v>
      </c>
      <c r="B18" s="180" t="s">
        <v>559</v>
      </c>
      <c r="C18" s="185" t="s">
        <v>560</v>
      </c>
      <c r="D18" s="181" t="s">
        <v>289</v>
      </c>
      <c r="E18" s="182">
        <v>1.7149000000000001</v>
      </c>
      <c r="F18" s="183"/>
      <c r="G18" s="184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15</v>
      </c>
      <c r="M18" s="157">
        <f>G18*(1+L18/100)</f>
        <v>0</v>
      </c>
      <c r="N18" s="157">
        <v>2.5249999999999999</v>
      </c>
      <c r="O18" s="157">
        <f>ROUND(E18*N18,2)</f>
        <v>4.33</v>
      </c>
      <c r="P18" s="157">
        <v>0</v>
      </c>
      <c r="Q18" s="157">
        <f>ROUND(E18*P18,2)</f>
        <v>0</v>
      </c>
      <c r="R18" s="157"/>
      <c r="S18" s="157" t="s">
        <v>240</v>
      </c>
      <c r="T18" s="157" t="s">
        <v>241</v>
      </c>
      <c r="U18" s="157">
        <v>0.6</v>
      </c>
      <c r="V18" s="157">
        <f>ROUND(E18*U18,2)</f>
        <v>1.03</v>
      </c>
      <c r="W18" s="157"/>
      <c r="X18" s="157" t="s">
        <v>285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9</v>
      </c>
      <c r="B19" s="180" t="s">
        <v>561</v>
      </c>
      <c r="C19" s="185" t="s">
        <v>562</v>
      </c>
      <c r="D19" s="181" t="s">
        <v>284</v>
      </c>
      <c r="E19" s="182">
        <v>2.75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15</v>
      </c>
      <c r="M19" s="157">
        <f>G19*(1+L19/100)</f>
        <v>0</v>
      </c>
      <c r="N19" s="157">
        <v>3.5249999999999997E-2</v>
      </c>
      <c r="O19" s="157">
        <f>ROUND(E19*N19,2)</f>
        <v>0.1</v>
      </c>
      <c r="P19" s="157">
        <v>0</v>
      </c>
      <c r="Q19" s="157">
        <f>ROUND(E19*P19,2)</f>
        <v>0</v>
      </c>
      <c r="R19" s="157"/>
      <c r="S19" s="157" t="s">
        <v>240</v>
      </c>
      <c r="T19" s="157" t="s">
        <v>240</v>
      </c>
      <c r="U19" s="157">
        <v>0.74</v>
      </c>
      <c r="V19" s="157">
        <f>ROUND(E19*U19,2)</f>
        <v>2.04</v>
      </c>
      <c r="W19" s="157"/>
      <c r="X19" s="157" t="s">
        <v>285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66">
        <v>10</v>
      </c>
      <c r="B20" s="167" t="s">
        <v>563</v>
      </c>
      <c r="C20" s="175" t="s">
        <v>564</v>
      </c>
      <c r="D20" s="168" t="s">
        <v>284</v>
      </c>
      <c r="E20" s="169">
        <v>2.75</v>
      </c>
      <c r="F20" s="170"/>
      <c r="G20" s="171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240</v>
      </c>
      <c r="T20" s="157" t="s">
        <v>240</v>
      </c>
      <c r="U20" s="157">
        <v>0.35</v>
      </c>
      <c r="V20" s="157">
        <f>ROUND(E20*U20,2)</f>
        <v>0.96</v>
      </c>
      <c r="W20" s="157"/>
      <c r="X20" s="157" t="s">
        <v>285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244" t="s">
        <v>565</v>
      </c>
      <c r="D21" s="245"/>
      <c r="E21" s="245"/>
      <c r="F21" s="245"/>
      <c r="G21" s="245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245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11</v>
      </c>
      <c r="B22" s="180" t="s">
        <v>566</v>
      </c>
      <c r="C22" s="185" t="s">
        <v>567</v>
      </c>
      <c r="D22" s="181" t="s">
        <v>284</v>
      </c>
      <c r="E22" s="182">
        <v>14.124000000000001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3.9309999999999998E-2</v>
      </c>
      <c r="O22" s="157">
        <f>ROUND(E22*N22,2)</f>
        <v>0.56000000000000005</v>
      </c>
      <c r="P22" s="157">
        <v>0</v>
      </c>
      <c r="Q22" s="157">
        <f>ROUND(E22*P22,2)</f>
        <v>0</v>
      </c>
      <c r="R22" s="157"/>
      <c r="S22" s="157" t="s">
        <v>240</v>
      </c>
      <c r="T22" s="157" t="s">
        <v>240</v>
      </c>
      <c r="U22" s="157">
        <v>0.65</v>
      </c>
      <c r="V22" s="157">
        <f>ROUND(E22*U22,2)</f>
        <v>9.18</v>
      </c>
      <c r="W22" s="157"/>
      <c r="X22" s="157" t="s">
        <v>285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6">
        <v>12</v>
      </c>
      <c r="B23" s="167" t="s">
        <v>568</v>
      </c>
      <c r="C23" s="175" t="s">
        <v>569</v>
      </c>
      <c r="D23" s="168" t="s">
        <v>284</v>
      </c>
      <c r="E23" s="169">
        <v>14.124000000000001</v>
      </c>
      <c r="F23" s="170"/>
      <c r="G23" s="171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240</v>
      </c>
      <c r="T23" s="157" t="s">
        <v>240</v>
      </c>
      <c r="U23" s="157">
        <v>0.35</v>
      </c>
      <c r="V23" s="157">
        <f>ROUND(E23*U23,2)</f>
        <v>4.9400000000000004</v>
      </c>
      <c r="W23" s="157"/>
      <c r="X23" s="157" t="s">
        <v>285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4" t="s">
        <v>565</v>
      </c>
      <c r="D24" s="245"/>
      <c r="E24" s="245"/>
      <c r="F24" s="245"/>
      <c r="G24" s="245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245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13</v>
      </c>
      <c r="B25" s="180" t="s">
        <v>570</v>
      </c>
      <c r="C25" s="185" t="s">
        <v>571</v>
      </c>
      <c r="D25" s="181" t="s">
        <v>433</v>
      </c>
      <c r="E25" s="182">
        <v>1.45</v>
      </c>
      <c r="F25" s="183"/>
      <c r="G25" s="184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1.0210999999999999</v>
      </c>
      <c r="O25" s="157">
        <f>ROUND(E25*N25,2)</f>
        <v>1.48</v>
      </c>
      <c r="P25" s="157">
        <v>0</v>
      </c>
      <c r="Q25" s="157">
        <f>ROUND(E25*P25,2)</f>
        <v>0</v>
      </c>
      <c r="R25" s="157"/>
      <c r="S25" s="157" t="s">
        <v>240</v>
      </c>
      <c r="T25" s="157" t="s">
        <v>240</v>
      </c>
      <c r="U25" s="157">
        <v>29.29</v>
      </c>
      <c r="V25" s="157">
        <f>ROUND(E25*U25,2)</f>
        <v>42.47</v>
      </c>
      <c r="W25" s="157"/>
      <c r="X25" s="157" t="s">
        <v>285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14</v>
      </c>
      <c r="B26" s="180" t="s">
        <v>572</v>
      </c>
      <c r="C26" s="185" t="s">
        <v>573</v>
      </c>
      <c r="D26" s="181" t="s">
        <v>366</v>
      </c>
      <c r="E26" s="182">
        <v>16</v>
      </c>
      <c r="F26" s="183"/>
      <c r="G26" s="184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15</v>
      </c>
      <c r="M26" s="157">
        <f>G26*(1+L26/100)</f>
        <v>0</v>
      </c>
      <c r="N26" s="157">
        <v>1.968E-2</v>
      </c>
      <c r="O26" s="157">
        <f>ROUND(E26*N26,2)</f>
        <v>0.31</v>
      </c>
      <c r="P26" s="157">
        <v>0</v>
      </c>
      <c r="Q26" s="157">
        <f>ROUND(E26*P26,2)</f>
        <v>0</v>
      </c>
      <c r="R26" s="157"/>
      <c r="S26" s="157" t="s">
        <v>240</v>
      </c>
      <c r="T26" s="157" t="s">
        <v>241</v>
      </c>
      <c r="U26" s="157">
        <v>1.49</v>
      </c>
      <c r="V26" s="157">
        <f>ROUND(E26*U26,2)</f>
        <v>23.84</v>
      </c>
      <c r="W26" s="157"/>
      <c r="X26" s="157" t="s">
        <v>285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0" t="s">
        <v>235</v>
      </c>
      <c r="B27" s="161" t="s">
        <v>123</v>
      </c>
      <c r="C27" s="174" t="s">
        <v>124</v>
      </c>
      <c r="D27" s="162"/>
      <c r="E27" s="163"/>
      <c r="F27" s="164"/>
      <c r="G27" s="165">
        <f>SUMIF(AG28:AG34,"&lt;&gt;NOR",G28:G34)</f>
        <v>0</v>
      </c>
      <c r="H27" s="159"/>
      <c r="I27" s="159">
        <f>SUM(I28:I34)</f>
        <v>0</v>
      </c>
      <c r="J27" s="159"/>
      <c r="K27" s="159">
        <f>SUM(K28:K34)</f>
        <v>0</v>
      </c>
      <c r="L27" s="159"/>
      <c r="M27" s="159">
        <f>SUM(M28:M34)</f>
        <v>0</v>
      </c>
      <c r="N27" s="159"/>
      <c r="O27" s="159">
        <f>SUM(O28:O34)</f>
        <v>28.25</v>
      </c>
      <c r="P27" s="159"/>
      <c r="Q27" s="159">
        <f>SUM(Q28:Q34)</f>
        <v>0</v>
      </c>
      <c r="R27" s="159"/>
      <c r="S27" s="159"/>
      <c r="T27" s="159"/>
      <c r="U27" s="159"/>
      <c r="V27" s="159">
        <f>SUM(V28:V34)</f>
        <v>32.01</v>
      </c>
      <c r="W27" s="159"/>
      <c r="X27" s="159"/>
      <c r="AG27" t="s">
        <v>236</v>
      </c>
    </row>
    <row r="28" spans="1:60" outlineLevel="1" x14ac:dyDescent="0.25">
      <c r="A28" s="179">
        <v>15</v>
      </c>
      <c r="B28" s="180" t="s">
        <v>574</v>
      </c>
      <c r="C28" s="185" t="s">
        <v>575</v>
      </c>
      <c r="D28" s="181" t="s">
        <v>289</v>
      </c>
      <c r="E28" s="182">
        <v>6.1</v>
      </c>
      <c r="F28" s="183"/>
      <c r="G28" s="184">
        <f t="shared" ref="G28:G34" si="0">ROUND(E28*F28,2)</f>
        <v>0</v>
      </c>
      <c r="H28" s="158"/>
      <c r="I28" s="157">
        <f t="shared" ref="I28:I34" si="1">ROUND(E28*H28,2)</f>
        <v>0</v>
      </c>
      <c r="J28" s="158"/>
      <c r="K28" s="157">
        <f t="shared" ref="K28:K34" si="2">ROUND(E28*J28,2)</f>
        <v>0</v>
      </c>
      <c r="L28" s="157">
        <v>15</v>
      </c>
      <c r="M28" s="157">
        <f t="shared" ref="M28:M34" si="3">G28*(1+L28/100)</f>
        <v>0</v>
      </c>
      <c r="N28" s="157">
        <v>2.5251399999999999</v>
      </c>
      <c r="O28" s="157">
        <f t="shared" ref="O28:O34" si="4">ROUND(E28*N28,2)</f>
        <v>15.4</v>
      </c>
      <c r="P28" s="157">
        <v>0</v>
      </c>
      <c r="Q28" s="157">
        <f t="shared" ref="Q28:Q34" si="5">ROUND(E28*P28,2)</f>
        <v>0</v>
      </c>
      <c r="R28" s="157"/>
      <c r="S28" s="157" t="s">
        <v>240</v>
      </c>
      <c r="T28" s="157" t="s">
        <v>240</v>
      </c>
      <c r="U28" s="157">
        <v>0.99</v>
      </c>
      <c r="V28" s="157">
        <f t="shared" ref="V28:V34" si="6">ROUND(E28*U28,2)</f>
        <v>6.04</v>
      </c>
      <c r="W28" s="157"/>
      <c r="X28" s="157" t="s">
        <v>285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 x14ac:dyDescent="0.25">
      <c r="A29" s="179">
        <v>16</v>
      </c>
      <c r="B29" s="180" t="s">
        <v>576</v>
      </c>
      <c r="C29" s="185" t="s">
        <v>577</v>
      </c>
      <c r="D29" s="181" t="s">
        <v>284</v>
      </c>
      <c r="E29" s="182">
        <v>17.5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15</v>
      </c>
      <c r="M29" s="157">
        <f t="shared" si="3"/>
        <v>0</v>
      </c>
      <c r="N29" s="157">
        <v>4.9160000000000002E-2</v>
      </c>
      <c r="O29" s="157">
        <f t="shared" si="4"/>
        <v>0.86</v>
      </c>
      <c r="P29" s="157">
        <v>0</v>
      </c>
      <c r="Q29" s="157">
        <f t="shared" si="5"/>
        <v>0</v>
      </c>
      <c r="R29" s="157"/>
      <c r="S29" s="157" t="s">
        <v>240</v>
      </c>
      <c r="T29" s="157" t="s">
        <v>240</v>
      </c>
      <c r="U29" s="157">
        <v>0.65</v>
      </c>
      <c r="V29" s="157">
        <f t="shared" si="6"/>
        <v>11.38</v>
      </c>
      <c r="W29" s="157"/>
      <c r="X29" s="157" t="s">
        <v>285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17</v>
      </c>
      <c r="B30" s="180" t="s">
        <v>578</v>
      </c>
      <c r="C30" s="185" t="s">
        <v>579</v>
      </c>
      <c r="D30" s="181" t="s">
        <v>284</v>
      </c>
      <c r="E30" s="182">
        <v>17.5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15</v>
      </c>
      <c r="M30" s="157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7"/>
      <c r="S30" s="157" t="s">
        <v>240</v>
      </c>
      <c r="T30" s="157" t="s">
        <v>240</v>
      </c>
      <c r="U30" s="157">
        <v>0.17299999999999999</v>
      </c>
      <c r="V30" s="157">
        <f t="shared" si="6"/>
        <v>3.03</v>
      </c>
      <c r="W30" s="157"/>
      <c r="X30" s="157" t="s">
        <v>285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18</v>
      </c>
      <c r="B31" s="180" t="s">
        <v>580</v>
      </c>
      <c r="C31" s="185" t="s">
        <v>581</v>
      </c>
      <c r="D31" s="181" t="s">
        <v>284</v>
      </c>
      <c r="E31" s="182">
        <v>55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15</v>
      </c>
      <c r="M31" s="157">
        <f t="shared" si="3"/>
        <v>0</v>
      </c>
      <c r="N31" s="157">
        <v>1.0370000000000001E-2</v>
      </c>
      <c r="O31" s="157">
        <f t="shared" si="4"/>
        <v>0.56999999999999995</v>
      </c>
      <c r="P31" s="157">
        <v>0</v>
      </c>
      <c r="Q31" s="157">
        <f t="shared" si="5"/>
        <v>0</v>
      </c>
      <c r="R31" s="157"/>
      <c r="S31" s="157" t="s">
        <v>240</v>
      </c>
      <c r="T31" s="157" t="s">
        <v>240</v>
      </c>
      <c r="U31" s="157">
        <v>0.13</v>
      </c>
      <c r="V31" s="157">
        <f t="shared" si="6"/>
        <v>7.15</v>
      </c>
      <c r="W31" s="157"/>
      <c r="X31" s="157" t="s">
        <v>285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1" x14ac:dyDescent="0.25">
      <c r="A32" s="179">
        <v>19</v>
      </c>
      <c r="B32" s="180" t="s">
        <v>582</v>
      </c>
      <c r="C32" s="185" t="s">
        <v>583</v>
      </c>
      <c r="D32" s="181" t="s">
        <v>433</v>
      </c>
      <c r="E32" s="182">
        <v>0.18634000000000001</v>
      </c>
      <c r="F32" s="183"/>
      <c r="G32" s="184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15</v>
      </c>
      <c r="M32" s="157">
        <f t="shared" si="3"/>
        <v>0</v>
      </c>
      <c r="N32" s="157">
        <v>1.0554399999999999</v>
      </c>
      <c r="O32" s="157">
        <f t="shared" si="4"/>
        <v>0.2</v>
      </c>
      <c r="P32" s="157">
        <v>0</v>
      </c>
      <c r="Q32" s="157">
        <f t="shared" si="5"/>
        <v>0</v>
      </c>
      <c r="R32" s="157"/>
      <c r="S32" s="157" t="s">
        <v>240</v>
      </c>
      <c r="T32" s="157" t="s">
        <v>240</v>
      </c>
      <c r="U32" s="157">
        <v>15.211</v>
      </c>
      <c r="V32" s="157">
        <f t="shared" si="6"/>
        <v>2.83</v>
      </c>
      <c r="W32" s="157"/>
      <c r="X32" s="157" t="s">
        <v>285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.399999999999999" outlineLevel="1" x14ac:dyDescent="0.25">
      <c r="A33" s="179">
        <v>20</v>
      </c>
      <c r="B33" s="180" t="s">
        <v>584</v>
      </c>
      <c r="C33" s="185" t="s">
        <v>585</v>
      </c>
      <c r="D33" s="181" t="s">
        <v>433</v>
      </c>
      <c r="E33" s="182">
        <v>0.10395</v>
      </c>
      <c r="F33" s="183"/>
      <c r="G33" s="184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15</v>
      </c>
      <c r="M33" s="157">
        <f t="shared" si="3"/>
        <v>0</v>
      </c>
      <c r="N33" s="157">
        <v>1.0547200000000001</v>
      </c>
      <c r="O33" s="157">
        <f t="shared" si="4"/>
        <v>0.11</v>
      </c>
      <c r="P33" s="157">
        <v>0</v>
      </c>
      <c r="Q33" s="157">
        <f t="shared" si="5"/>
        <v>0</v>
      </c>
      <c r="R33" s="157"/>
      <c r="S33" s="157" t="s">
        <v>240</v>
      </c>
      <c r="T33" s="157" t="s">
        <v>240</v>
      </c>
      <c r="U33" s="157">
        <v>15.211</v>
      </c>
      <c r="V33" s="157">
        <f t="shared" si="6"/>
        <v>1.58</v>
      </c>
      <c r="W33" s="157"/>
      <c r="X33" s="157" t="s">
        <v>285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 x14ac:dyDescent="0.25">
      <c r="A34" s="179">
        <v>21</v>
      </c>
      <c r="B34" s="180" t="s">
        <v>586</v>
      </c>
      <c r="C34" s="185" t="s">
        <v>587</v>
      </c>
      <c r="D34" s="181" t="s">
        <v>381</v>
      </c>
      <c r="E34" s="182">
        <v>67</v>
      </c>
      <c r="F34" s="183"/>
      <c r="G34" s="184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15</v>
      </c>
      <c r="M34" s="157">
        <f t="shared" si="3"/>
        <v>0</v>
      </c>
      <c r="N34" s="157">
        <v>0.16586000000000001</v>
      </c>
      <c r="O34" s="157">
        <f t="shared" si="4"/>
        <v>11.11</v>
      </c>
      <c r="P34" s="157">
        <v>0</v>
      </c>
      <c r="Q34" s="157">
        <f t="shared" si="5"/>
        <v>0</v>
      </c>
      <c r="R34" s="157"/>
      <c r="S34" s="157" t="s">
        <v>240</v>
      </c>
      <c r="T34" s="157" t="s">
        <v>588</v>
      </c>
      <c r="U34" s="157">
        <v>0</v>
      </c>
      <c r="V34" s="157">
        <f t="shared" si="6"/>
        <v>0</v>
      </c>
      <c r="W34" s="157"/>
      <c r="X34" s="157" t="s">
        <v>589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590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6.4" x14ac:dyDescent="0.25">
      <c r="A35" s="160" t="s">
        <v>235</v>
      </c>
      <c r="B35" s="161" t="s">
        <v>138</v>
      </c>
      <c r="C35" s="174" t="s">
        <v>139</v>
      </c>
      <c r="D35" s="162"/>
      <c r="E35" s="163"/>
      <c r="F35" s="164"/>
      <c r="G35" s="165">
        <f>SUMIF(AG36:AG36,"&lt;&gt;NOR",G36:G36)</f>
        <v>0</v>
      </c>
      <c r="H35" s="159"/>
      <c r="I35" s="159">
        <f>SUM(I36:I36)</f>
        <v>0</v>
      </c>
      <c r="J35" s="159"/>
      <c r="K35" s="159">
        <f>SUM(K36:K36)</f>
        <v>0</v>
      </c>
      <c r="L35" s="159"/>
      <c r="M35" s="159">
        <f>SUM(M36:M36)</f>
        <v>0</v>
      </c>
      <c r="N35" s="159"/>
      <c r="O35" s="159">
        <f>SUM(O36:O36)</f>
        <v>3.7</v>
      </c>
      <c r="P35" s="159"/>
      <c r="Q35" s="159">
        <f>SUM(Q36:Q36)</f>
        <v>0</v>
      </c>
      <c r="R35" s="159"/>
      <c r="S35" s="159"/>
      <c r="T35" s="159"/>
      <c r="U35" s="159"/>
      <c r="V35" s="159">
        <f>SUM(V36:V36)</f>
        <v>0</v>
      </c>
      <c r="W35" s="159"/>
      <c r="X35" s="159"/>
      <c r="AG35" t="s">
        <v>236</v>
      </c>
    </row>
    <row r="36" spans="1:60" outlineLevel="1" x14ac:dyDescent="0.25">
      <c r="A36" s="179">
        <v>22</v>
      </c>
      <c r="B36" s="180" t="s">
        <v>591</v>
      </c>
      <c r="C36" s="185" t="s">
        <v>592</v>
      </c>
      <c r="D36" s="181" t="s">
        <v>366</v>
      </c>
      <c r="E36" s="182">
        <v>74</v>
      </c>
      <c r="F36" s="183"/>
      <c r="G36" s="184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0.05</v>
      </c>
      <c r="O36" s="157">
        <f>ROUND(E36*N36,2)</f>
        <v>3.7</v>
      </c>
      <c r="P36" s="157">
        <v>0</v>
      </c>
      <c r="Q36" s="157">
        <f>ROUND(E36*P36,2)</f>
        <v>0</v>
      </c>
      <c r="R36" s="157"/>
      <c r="S36" s="157" t="s">
        <v>269</v>
      </c>
      <c r="T36" s="157" t="s">
        <v>241</v>
      </c>
      <c r="U36" s="157">
        <v>0</v>
      </c>
      <c r="V36" s="157">
        <f>ROUND(E36*U36,2)</f>
        <v>0</v>
      </c>
      <c r="W36" s="157"/>
      <c r="X36" s="157" t="s">
        <v>285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5">
      <c r="A37" s="160" t="s">
        <v>235</v>
      </c>
      <c r="B37" s="161" t="s">
        <v>144</v>
      </c>
      <c r="C37" s="174" t="s">
        <v>145</v>
      </c>
      <c r="D37" s="162"/>
      <c r="E37" s="163"/>
      <c r="F37" s="164"/>
      <c r="G37" s="165">
        <f>SUMIF(AG38:AG38,"&lt;&gt;NOR",G38:G38)</f>
        <v>0</v>
      </c>
      <c r="H37" s="159"/>
      <c r="I37" s="159">
        <f>SUM(I38:I38)</f>
        <v>0</v>
      </c>
      <c r="J37" s="159"/>
      <c r="K37" s="159">
        <f>SUM(K38:K38)</f>
        <v>0</v>
      </c>
      <c r="L37" s="159"/>
      <c r="M37" s="159">
        <f>SUM(M38:M38)</f>
        <v>0</v>
      </c>
      <c r="N37" s="159"/>
      <c r="O37" s="159">
        <f>SUM(O38:O38)</f>
        <v>0</v>
      </c>
      <c r="P37" s="159"/>
      <c r="Q37" s="159">
        <f>SUM(Q38:Q38)</f>
        <v>0</v>
      </c>
      <c r="R37" s="159"/>
      <c r="S37" s="159"/>
      <c r="T37" s="159"/>
      <c r="U37" s="159"/>
      <c r="V37" s="159">
        <f>SUM(V38:V38)</f>
        <v>217.97</v>
      </c>
      <c r="W37" s="159"/>
      <c r="X37" s="159"/>
      <c r="AG37" t="s">
        <v>236</v>
      </c>
    </row>
    <row r="38" spans="1:60" outlineLevel="1" x14ac:dyDescent="0.25">
      <c r="A38" s="179">
        <v>23</v>
      </c>
      <c r="B38" s="180" t="s">
        <v>431</v>
      </c>
      <c r="C38" s="185" t="s">
        <v>432</v>
      </c>
      <c r="D38" s="181" t="s">
        <v>433</v>
      </c>
      <c r="E38" s="182">
        <v>72.416179999999997</v>
      </c>
      <c r="F38" s="183"/>
      <c r="G38" s="184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15</v>
      </c>
      <c r="M38" s="157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7"/>
      <c r="S38" s="157" t="s">
        <v>240</v>
      </c>
      <c r="T38" s="157" t="s">
        <v>240</v>
      </c>
      <c r="U38" s="157">
        <v>3.01</v>
      </c>
      <c r="V38" s="157">
        <f>ROUND(E38*U38,2)</f>
        <v>217.97</v>
      </c>
      <c r="W38" s="157"/>
      <c r="X38" s="157" t="s">
        <v>434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435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160" t="s">
        <v>235</v>
      </c>
      <c r="B39" s="161" t="s">
        <v>175</v>
      </c>
      <c r="C39" s="174" t="s">
        <v>176</v>
      </c>
      <c r="D39" s="162"/>
      <c r="E39" s="163"/>
      <c r="F39" s="164"/>
      <c r="G39" s="165">
        <f>SUMIF(AG40:AG42,"&lt;&gt;NOR",G40:G42)</f>
        <v>0</v>
      </c>
      <c r="H39" s="159"/>
      <c r="I39" s="159">
        <f>SUM(I40:I42)</f>
        <v>0</v>
      </c>
      <c r="J39" s="159"/>
      <c r="K39" s="159">
        <f>SUM(K40:K42)</f>
        <v>0</v>
      </c>
      <c r="L39" s="159"/>
      <c r="M39" s="159">
        <f>SUM(M40:M42)</f>
        <v>0</v>
      </c>
      <c r="N39" s="159"/>
      <c r="O39" s="159">
        <f>SUM(O40:O42)</f>
        <v>5.41</v>
      </c>
      <c r="P39" s="159"/>
      <c r="Q39" s="159">
        <f>SUM(Q40:Q42)</f>
        <v>0</v>
      </c>
      <c r="R39" s="159"/>
      <c r="S39" s="159"/>
      <c r="T39" s="159"/>
      <c r="U39" s="159"/>
      <c r="V39" s="159">
        <f>SUM(V40:V42)</f>
        <v>497.95</v>
      </c>
      <c r="W39" s="159"/>
      <c r="X39" s="159"/>
      <c r="AG39" t="s">
        <v>236</v>
      </c>
    </row>
    <row r="40" spans="1:60" ht="20.399999999999999" outlineLevel="1" x14ac:dyDescent="0.25">
      <c r="A40" s="179">
        <v>24</v>
      </c>
      <c r="B40" s="180" t="s">
        <v>593</v>
      </c>
      <c r="C40" s="185" t="s">
        <v>594</v>
      </c>
      <c r="D40" s="181" t="s">
        <v>483</v>
      </c>
      <c r="E40" s="182">
        <v>2450.06</v>
      </c>
      <c r="F40" s="183"/>
      <c r="G40" s="184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15</v>
      </c>
      <c r="M40" s="157">
        <f>G40*(1+L40/100)</f>
        <v>0</v>
      </c>
      <c r="N40" s="157">
        <v>1E-3</v>
      </c>
      <c r="O40" s="157">
        <f>ROUND(E40*N40,2)</f>
        <v>2.4500000000000002</v>
      </c>
      <c r="P40" s="157">
        <v>0</v>
      </c>
      <c r="Q40" s="157">
        <f>ROUND(E40*P40,2)</f>
        <v>0</v>
      </c>
      <c r="R40" s="157"/>
      <c r="S40" s="157" t="s">
        <v>240</v>
      </c>
      <c r="T40" s="157" t="s">
        <v>241</v>
      </c>
      <c r="U40" s="157">
        <v>0.1</v>
      </c>
      <c r="V40" s="157">
        <f>ROUND(E40*U40,2)</f>
        <v>245.01</v>
      </c>
      <c r="W40" s="157"/>
      <c r="X40" s="157" t="s">
        <v>285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401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 x14ac:dyDescent="0.25">
      <c r="A41" s="179">
        <v>25</v>
      </c>
      <c r="B41" s="180" t="s">
        <v>481</v>
      </c>
      <c r="C41" s="185" t="s">
        <v>595</v>
      </c>
      <c r="D41" s="181" t="s">
        <v>483</v>
      </c>
      <c r="E41" s="182">
        <v>2956.6</v>
      </c>
      <c r="F41" s="183"/>
      <c r="G41" s="184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15</v>
      </c>
      <c r="M41" s="157">
        <f>G41*(1+L41/100)</f>
        <v>0</v>
      </c>
      <c r="N41" s="157">
        <v>1E-3</v>
      </c>
      <c r="O41" s="157">
        <f>ROUND(E41*N41,2)</f>
        <v>2.96</v>
      </c>
      <c r="P41" s="157">
        <v>0</v>
      </c>
      <c r="Q41" s="157">
        <f>ROUND(E41*P41,2)</f>
        <v>0</v>
      </c>
      <c r="R41" s="157"/>
      <c r="S41" s="157" t="s">
        <v>240</v>
      </c>
      <c r="T41" s="157" t="s">
        <v>241</v>
      </c>
      <c r="U41" s="157">
        <v>0.08</v>
      </c>
      <c r="V41" s="157">
        <f>ROUND(E41*U41,2)</f>
        <v>236.53</v>
      </c>
      <c r="W41" s="157"/>
      <c r="X41" s="157" t="s">
        <v>285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66">
        <v>26</v>
      </c>
      <c r="B42" s="167" t="s">
        <v>596</v>
      </c>
      <c r="C42" s="175" t="s">
        <v>597</v>
      </c>
      <c r="D42" s="168" t="s">
        <v>433</v>
      </c>
      <c r="E42" s="169">
        <v>5.4066599999999996</v>
      </c>
      <c r="F42" s="170"/>
      <c r="G42" s="171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15</v>
      </c>
      <c r="M42" s="157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7"/>
      <c r="S42" s="157" t="s">
        <v>240</v>
      </c>
      <c r="T42" s="157" t="s">
        <v>240</v>
      </c>
      <c r="U42" s="157">
        <v>3.036</v>
      </c>
      <c r="V42" s="157">
        <f>ROUND(E42*U42,2)</f>
        <v>16.41</v>
      </c>
      <c r="W42" s="157"/>
      <c r="X42" s="157" t="s">
        <v>434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435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3"/>
      <c r="B43" s="4"/>
      <c r="C43" s="17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  <c r="AG43" t="s">
        <v>222</v>
      </c>
    </row>
    <row r="44" spans="1:60" x14ac:dyDescent="0.25">
      <c r="A44" s="150"/>
      <c r="B44" s="151" t="s">
        <v>31</v>
      </c>
      <c r="C44" s="177"/>
      <c r="D44" s="152"/>
      <c r="E44" s="153"/>
      <c r="F44" s="153"/>
      <c r="G44" s="173">
        <f>G8+G27+G35+G37+G39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278</v>
      </c>
    </row>
    <row r="45" spans="1:60" x14ac:dyDescent="0.25">
      <c r="A45" s="3"/>
      <c r="B45" s="4"/>
      <c r="C45" s="17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5">
      <c r="A46" s="3"/>
      <c r="B46" s="4"/>
      <c r="C46" s="17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5">
      <c r="A47" s="253" t="s">
        <v>279</v>
      </c>
      <c r="B47" s="253"/>
      <c r="C47" s="25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5">
      <c r="A48" s="255"/>
      <c r="B48" s="256"/>
      <c r="C48" s="257"/>
      <c r="D48" s="256"/>
      <c r="E48" s="256"/>
      <c r="F48" s="256"/>
      <c r="G48" s="25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G48" t="s">
        <v>280</v>
      </c>
    </row>
    <row r="49" spans="1:33" x14ac:dyDescent="0.25">
      <c r="A49" s="259"/>
      <c r="B49" s="260"/>
      <c r="C49" s="261"/>
      <c r="D49" s="260"/>
      <c r="E49" s="260"/>
      <c r="F49" s="260"/>
      <c r="G49" s="26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259"/>
      <c r="B50" s="260"/>
      <c r="C50" s="261"/>
      <c r="D50" s="260"/>
      <c r="E50" s="260"/>
      <c r="F50" s="260"/>
      <c r="G50" s="26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59"/>
      <c r="B51" s="260"/>
      <c r="C51" s="261"/>
      <c r="D51" s="260"/>
      <c r="E51" s="260"/>
      <c r="F51" s="260"/>
      <c r="G51" s="26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263"/>
      <c r="B52" s="264"/>
      <c r="C52" s="265"/>
      <c r="D52" s="264"/>
      <c r="E52" s="264"/>
      <c r="F52" s="264"/>
      <c r="G52" s="26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A53" s="3"/>
      <c r="B53" s="4"/>
      <c r="C53" s="17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C54" s="178"/>
      <c r="D54" s="10"/>
      <c r="AG54" t="s">
        <v>281</v>
      </c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0">
    <mergeCell ref="A48:G52"/>
    <mergeCell ref="C12:G12"/>
    <mergeCell ref="C17:G17"/>
    <mergeCell ref="C21:G21"/>
    <mergeCell ref="C24:G24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0B76-41C6-452E-876F-F79EC463DDF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AG1" t="s">
        <v>209</v>
      </c>
    </row>
    <row r="2" spans="1:60" ht="25.0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210</v>
      </c>
    </row>
    <row r="3" spans="1:60" ht="25.05" customHeight="1" x14ac:dyDescent="0.25">
      <c r="A3" s="139" t="s">
        <v>9</v>
      </c>
      <c r="B3" s="49" t="s">
        <v>56</v>
      </c>
      <c r="C3" s="247" t="s">
        <v>57</v>
      </c>
      <c r="D3" s="248"/>
      <c r="E3" s="248"/>
      <c r="F3" s="248"/>
      <c r="G3" s="249"/>
      <c r="AC3" s="121" t="s">
        <v>210</v>
      </c>
      <c r="AG3" t="s">
        <v>212</v>
      </c>
    </row>
    <row r="4" spans="1:60" ht="25.05" customHeight="1" x14ac:dyDescent="0.25">
      <c r="A4" s="140" t="s">
        <v>10</v>
      </c>
      <c r="B4" s="141" t="s">
        <v>58</v>
      </c>
      <c r="C4" s="250" t="s">
        <v>59</v>
      </c>
      <c r="D4" s="251"/>
      <c r="E4" s="251"/>
      <c r="F4" s="251"/>
      <c r="G4" s="252"/>
      <c r="AG4" t="s">
        <v>213</v>
      </c>
    </row>
    <row r="5" spans="1:60" x14ac:dyDescent="0.25">
      <c r="D5" s="10"/>
    </row>
    <row r="6" spans="1:60" ht="39.6" x14ac:dyDescent="0.25">
      <c r="A6" s="143" t="s">
        <v>214</v>
      </c>
      <c r="B6" s="145" t="s">
        <v>215</v>
      </c>
      <c r="C6" s="145" t="s">
        <v>216</v>
      </c>
      <c r="D6" s="144" t="s">
        <v>217</v>
      </c>
      <c r="E6" s="143" t="s">
        <v>218</v>
      </c>
      <c r="F6" s="142" t="s">
        <v>219</v>
      </c>
      <c r="G6" s="143" t="s">
        <v>31</v>
      </c>
      <c r="H6" s="146" t="s">
        <v>32</v>
      </c>
      <c r="I6" s="146" t="s">
        <v>220</v>
      </c>
      <c r="J6" s="146" t="s">
        <v>33</v>
      </c>
      <c r="K6" s="146" t="s">
        <v>221</v>
      </c>
      <c r="L6" s="146" t="s">
        <v>222</v>
      </c>
      <c r="M6" s="146" t="s">
        <v>223</v>
      </c>
      <c r="N6" s="146" t="s">
        <v>224</v>
      </c>
      <c r="O6" s="146" t="s">
        <v>225</v>
      </c>
      <c r="P6" s="146" t="s">
        <v>226</v>
      </c>
      <c r="Q6" s="146" t="s">
        <v>227</v>
      </c>
      <c r="R6" s="146" t="s">
        <v>228</v>
      </c>
      <c r="S6" s="146" t="s">
        <v>229</v>
      </c>
      <c r="T6" s="146" t="s">
        <v>230</v>
      </c>
      <c r="U6" s="146" t="s">
        <v>231</v>
      </c>
      <c r="V6" s="146" t="s">
        <v>232</v>
      </c>
      <c r="W6" s="146" t="s">
        <v>233</v>
      </c>
      <c r="X6" s="146" t="s">
        <v>234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0" t="s">
        <v>235</v>
      </c>
      <c r="B8" s="161" t="s">
        <v>69</v>
      </c>
      <c r="C8" s="174" t="s">
        <v>120</v>
      </c>
      <c r="D8" s="162"/>
      <c r="E8" s="163"/>
      <c r="F8" s="164"/>
      <c r="G8" s="165">
        <f>SUMIF(AG9:AG27,"&lt;&gt;NOR",G9:G27)</f>
        <v>0</v>
      </c>
      <c r="H8" s="159"/>
      <c r="I8" s="159">
        <f>SUM(I9:I27)</f>
        <v>0</v>
      </c>
      <c r="J8" s="159"/>
      <c r="K8" s="159">
        <f>SUM(K9:K27)</f>
        <v>0</v>
      </c>
      <c r="L8" s="159"/>
      <c r="M8" s="159">
        <f>SUM(M9:M27)</f>
        <v>0</v>
      </c>
      <c r="N8" s="159"/>
      <c r="O8" s="159">
        <f>SUM(O9:O27)</f>
        <v>225.02</v>
      </c>
      <c r="P8" s="159"/>
      <c r="Q8" s="159">
        <f>SUM(Q9:Q27)</f>
        <v>0</v>
      </c>
      <c r="R8" s="159"/>
      <c r="S8" s="159"/>
      <c r="T8" s="159"/>
      <c r="U8" s="159"/>
      <c r="V8" s="159">
        <f>SUM(V9:V27)</f>
        <v>1184.4099999999999</v>
      </c>
      <c r="W8" s="159"/>
      <c r="X8" s="159"/>
      <c r="AG8" t="s">
        <v>236</v>
      </c>
    </row>
    <row r="9" spans="1:60" ht="20.399999999999999" outlineLevel="1" x14ac:dyDescent="0.25">
      <c r="A9" s="179">
        <v>1</v>
      </c>
      <c r="B9" s="180" t="s">
        <v>598</v>
      </c>
      <c r="C9" s="185" t="s">
        <v>599</v>
      </c>
      <c r="D9" s="181" t="s">
        <v>366</v>
      </c>
      <c r="E9" s="182">
        <v>200</v>
      </c>
      <c r="F9" s="183"/>
      <c r="G9" s="184">
        <f t="shared" ref="G9:G27" si="0">ROUND(E9*F9,2)</f>
        <v>0</v>
      </c>
      <c r="H9" s="158"/>
      <c r="I9" s="157">
        <f t="shared" ref="I9:I27" si="1">ROUND(E9*H9,2)</f>
        <v>0</v>
      </c>
      <c r="J9" s="158"/>
      <c r="K9" s="157">
        <f t="shared" ref="K9:K27" si="2">ROUND(E9*J9,2)</f>
        <v>0</v>
      </c>
      <c r="L9" s="157">
        <v>15</v>
      </c>
      <c r="M9" s="157">
        <f t="shared" ref="M9:M27" si="3">G9*(1+L9/100)</f>
        <v>0</v>
      </c>
      <c r="N9" s="157">
        <v>4.8419999999999998E-2</v>
      </c>
      <c r="O9" s="157">
        <f t="shared" ref="O9:O27" si="4">ROUND(E9*N9,2)</f>
        <v>9.68</v>
      </c>
      <c r="P9" s="157">
        <v>0</v>
      </c>
      <c r="Q9" s="157">
        <f t="shared" ref="Q9:Q27" si="5">ROUND(E9*P9,2)</f>
        <v>0</v>
      </c>
      <c r="R9" s="157"/>
      <c r="S9" s="157" t="s">
        <v>240</v>
      </c>
      <c r="T9" s="157" t="s">
        <v>240</v>
      </c>
      <c r="U9" s="157">
        <v>0.23374</v>
      </c>
      <c r="V9" s="157">
        <f t="shared" ref="V9:V27" si="6">ROUND(E9*U9,2)</f>
        <v>46.75</v>
      </c>
      <c r="W9" s="157"/>
      <c r="X9" s="157" t="s">
        <v>285</v>
      </c>
      <c r="Y9" s="147"/>
      <c r="Z9" s="147"/>
      <c r="AA9" s="147"/>
      <c r="AB9" s="147"/>
      <c r="AC9" s="147"/>
      <c r="AD9" s="147"/>
      <c r="AE9" s="147"/>
      <c r="AF9" s="147"/>
      <c r="AG9" s="147" t="s">
        <v>286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600</v>
      </c>
      <c r="C10" s="185" t="s">
        <v>601</v>
      </c>
      <c r="D10" s="181" t="s">
        <v>289</v>
      </c>
      <c r="E10" s="182">
        <v>13.513299999999999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0.57152000000000003</v>
      </c>
      <c r="O10" s="157">
        <f t="shared" si="4"/>
        <v>7.72</v>
      </c>
      <c r="P10" s="157">
        <v>0</v>
      </c>
      <c r="Q10" s="157">
        <f t="shared" si="5"/>
        <v>0</v>
      </c>
      <c r="R10" s="157"/>
      <c r="S10" s="157" t="s">
        <v>240</v>
      </c>
      <c r="T10" s="157" t="s">
        <v>240</v>
      </c>
      <c r="U10" s="157">
        <v>8.1549999999999994</v>
      </c>
      <c r="V10" s="157">
        <f t="shared" si="6"/>
        <v>110.2</v>
      </c>
      <c r="W10" s="157"/>
      <c r="X10" s="157" t="s">
        <v>285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602</v>
      </c>
      <c r="C11" s="185" t="s">
        <v>603</v>
      </c>
      <c r="D11" s="181" t="s">
        <v>289</v>
      </c>
      <c r="E11" s="182">
        <v>2.2799999999999998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0.75507000000000002</v>
      </c>
      <c r="O11" s="157">
        <f t="shared" si="4"/>
        <v>1.72</v>
      </c>
      <c r="P11" s="157">
        <v>0</v>
      </c>
      <c r="Q11" s="157">
        <f t="shared" si="5"/>
        <v>0</v>
      </c>
      <c r="R11" s="157"/>
      <c r="S11" s="157" t="s">
        <v>240</v>
      </c>
      <c r="T11" s="157" t="s">
        <v>240</v>
      </c>
      <c r="U11" s="157">
        <v>7.2624000000000004</v>
      </c>
      <c r="V11" s="157">
        <f t="shared" si="6"/>
        <v>16.559999999999999</v>
      </c>
      <c r="W11" s="157"/>
      <c r="X11" s="157" t="s">
        <v>285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604</v>
      </c>
      <c r="C12" s="185" t="s">
        <v>605</v>
      </c>
      <c r="D12" s="181" t="s">
        <v>289</v>
      </c>
      <c r="E12" s="182">
        <v>0.55530000000000002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0.59819999999999995</v>
      </c>
      <c r="O12" s="157">
        <f t="shared" si="4"/>
        <v>0.33</v>
      </c>
      <c r="P12" s="157">
        <v>0</v>
      </c>
      <c r="Q12" s="157">
        <f t="shared" si="5"/>
        <v>0</v>
      </c>
      <c r="R12" s="157"/>
      <c r="S12" s="157" t="s">
        <v>240</v>
      </c>
      <c r="T12" s="157" t="s">
        <v>240</v>
      </c>
      <c r="U12" s="157">
        <v>7.06</v>
      </c>
      <c r="V12" s="157">
        <f t="shared" si="6"/>
        <v>3.92</v>
      </c>
      <c r="W12" s="157"/>
      <c r="X12" s="157" t="s">
        <v>285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606</v>
      </c>
      <c r="C13" s="185" t="s">
        <v>607</v>
      </c>
      <c r="D13" s="181" t="s">
        <v>289</v>
      </c>
      <c r="E13" s="182">
        <v>4.1369999999999996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0.58179999999999998</v>
      </c>
      <c r="O13" s="157">
        <f t="shared" si="4"/>
        <v>2.41</v>
      </c>
      <c r="P13" s="157">
        <v>0</v>
      </c>
      <c r="Q13" s="157">
        <f t="shared" si="5"/>
        <v>0</v>
      </c>
      <c r="R13" s="157"/>
      <c r="S13" s="157" t="s">
        <v>240</v>
      </c>
      <c r="T13" s="157" t="s">
        <v>240</v>
      </c>
      <c r="U13" s="157">
        <v>6.4406800000000004</v>
      </c>
      <c r="V13" s="157">
        <f t="shared" si="6"/>
        <v>26.65</v>
      </c>
      <c r="W13" s="157"/>
      <c r="X13" s="157" t="s">
        <v>285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608</v>
      </c>
      <c r="C14" s="185" t="s">
        <v>609</v>
      </c>
      <c r="D14" s="181" t="s">
        <v>284</v>
      </c>
      <c r="E14" s="182">
        <v>242.61162999999999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0.27964</v>
      </c>
      <c r="O14" s="157">
        <f t="shared" si="4"/>
        <v>67.84</v>
      </c>
      <c r="P14" s="157">
        <v>0</v>
      </c>
      <c r="Q14" s="157">
        <f t="shared" si="5"/>
        <v>0</v>
      </c>
      <c r="R14" s="157"/>
      <c r="S14" s="157" t="s">
        <v>240</v>
      </c>
      <c r="T14" s="157" t="s">
        <v>240</v>
      </c>
      <c r="U14" s="157">
        <v>0.79649999999999999</v>
      </c>
      <c r="V14" s="157">
        <f t="shared" si="6"/>
        <v>193.24</v>
      </c>
      <c r="W14" s="157"/>
      <c r="X14" s="157" t="s">
        <v>285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610</v>
      </c>
      <c r="C15" s="185" t="s">
        <v>611</v>
      </c>
      <c r="D15" s="181" t="s">
        <v>284</v>
      </c>
      <c r="E15" s="182">
        <v>1.5866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0.34808</v>
      </c>
      <c r="O15" s="157">
        <f t="shared" si="4"/>
        <v>0.55000000000000004</v>
      </c>
      <c r="P15" s="157">
        <v>0</v>
      </c>
      <c r="Q15" s="157">
        <f t="shared" si="5"/>
        <v>0</v>
      </c>
      <c r="R15" s="157"/>
      <c r="S15" s="157" t="s">
        <v>240</v>
      </c>
      <c r="T15" s="157" t="s">
        <v>240</v>
      </c>
      <c r="U15" s="157">
        <v>0.95609999999999995</v>
      </c>
      <c r="V15" s="157">
        <f t="shared" si="6"/>
        <v>1.52</v>
      </c>
      <c r="W15" s="157"/>
      <c r="X15" s="157" t="s">
        <v>285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612</v>
      </c>
      <c r="C16" s="185" t="s">
        <v>613</v>
      </c>
      <c r="D16" s="181" t="s">
        <v>284</v>
      </c>
      <c r="E16" s="182">
        <v>5.78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7">
        <v>0.14419999999999999</v>
      </c>
      <c r="O16" s="157">
        <f t="shared" si="4"/>
        <v>0.83</v>
      </c>
      <c r="P16" s="157">
        <v>0</v>
      </c>
      <c r="Q16" s="157">
        <f t="shared" si="5"/>
        <v>0</v>
      </c>
      <c r="R16" s="157"/>
      <c r="S16" s="157" t="s">
        <v>240</v>
      </c>
      <c r="T16" s="157" t="s">
        <v>240</v>
      </c>
      <c r="U16" s="157">
        <v>0.88</v>
      </c>
      <c r="V16" s="157">
        <f t="shared" si="6"/>
        <v>5.09</v>
      </c>
      <c r="W16" s="157"/>
      <c r="X16" s="157" t="s">
        <v>285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79">
        <v>9</v>
      </c>
      <c r="B17" s="180" t="s">
        <v>614</v>
      </c>
      <c r="C17" s="185" t="s">
        <v>615</v>
      </c>
      <c r="D17" s="181" t="s">
        <v>366</v>
      </c>
      <c r="E17" s="182">
        <v>11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15</v>
      </c>
      <c r="M17" s="157">
        <f t="shared" si="3"/>
        <v>0</v>
      </c>
      <c r="N17" s="157">
        <v>2.7519999999999999E-2</v>
      </c>
      <c r="O17" s="157">
        <f t="shared" si="4"/>
        <v>0.3</v>
      </c>
      <c r="P17" s="157">
        <v>0</v>
      </c>
      <c r="Q17" s="157">
        <f t="shared" si="5"/>
        <v>0</v>
      </c>
      <c r="R17" s="157"/>
      <c r="S17" s="157" t="s">
        <v>240</v>
      </c>
      <c r="T17" s="157" t="s">
        <v>240</v>
      </c>
      <c r="U17" s="157">
        <v>0.24</v>
      </c>
      <c r="V17" s="157">
        <f t="shared" si="6"/>
        <v>2.64</v>
      </c>
      <c r="W17" s="157"/>
      <c r="X17" s="157" t="s">
        <v>285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79">
        <v>10</v>
      </c>
      <c r="B18" s="180" t="s">
        <v>616</v>
      </c>
      <c r="C18" s="185" t="s">
        <v>617</v>
      </c>
      <c r="D18" s="181" t="s">
        <v>366</v>
      </c>
      <c r="E18" s="182">
        <v>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15</v>
      </c>
      <c r="M18" s="157">
        <f t="shared" si="3"/>
        <v>0</v>
      </c>
      <c r="N18" s="157">
        <v>3.9789999999999999E-2</v>
      </c>
      <c r="O18" s="157">
        <f t="shared" si="4"/>
        <v>0.04</v>
      </c>
      <c r="P18" s="157">
        <v>0</v>
      </c>
      <c r="Q18" s="157">
        <f t="shared" si="5"/>
        <v>0</v>
      </c>
      <c r="R18" s="157"/>
      <c r="S18" s="157" t="s">
        <v>240</v>
      </c>
      <c r="T18" s="157" t="s">
        <v>618</v>
      </c>
      <c r="U18" s="157">
        <v>0.24199999999999999</v>
      </c>
      <c r="V18" s="157">
        <f t="shared" si="6"/>
        <v>0.24</v>
      </c>
      <c r="W18" s="157"/>
      <c r="X18" s="157" t="s">
        <v>285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79">
        <v>11</v>
      </c>
      <c r="B19" s="180" t="s">
        <v>619</v>
      </c>
      <c r="C19" s="185" t="s">
        <v>620</v>
      </c>
      <c r="D19" s="181" t="s">
        <v>366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15</v>
      </c>
      <c r="M19" s="157">
        <f t="shared" si="3"/>
        <v>0</v>
      </c>
      <c r="N19" s="157">
        <v>9.5750000000000002E-2</v>
      </c>
      <c r="O19" s="157">
        <f t="shared" si="4"/>
        <v>0.1</v>
      </c>
      <c r="P19" s="157">
        <v>0</v>
      </c>
      <c r="Q19" s="157">
        <f t="shared" si="5"/>
        <v>0</v>
      </c>
      <c r="R19" s="157"/>
      <c r="S19" s="157" t="s">
        <v>240</v>
      </c>
      <c r="T19" s="157" t="s">
        <v>240</v>
      </c>
      <c r="U19" s="157">
        <v>0.3</v>
      </c>
      <c r="V19" s="157">
        <f t="shared" si="6"/>
        <v>0.3</v>
      </c>
      <c r="W19" s="157"/>
      <c r="X19" s="157" t="s">
        <v>285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621</v>
      </c>
      <c r="C20" s="185" t="s">
        <v>622</v>
      </c>
      <c r="D20" s="181" t="s">
        <v>433</v>
      </c>
      <c r="E20" s="182">
        <v>0.82116999999999996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15</v>
      </c>
      <c r="M20" s="157">
        <f t="shared" si="3"/>
        <v>0</v>
      </c>
      <c r="N20" s="157">
        <v>1.9539999999999998E-2</v>
      </c>
      <c r="O20" s="157">
        <f t="shared" si="4"/>
        <v>0.02</v>
      </c>
      <c r="P20" s="157">
        <v>0</v>
      </c>
      <c r="Q20" s="157">
        <f t="shared" si="5"/>
        <v>0</v>
      </c>
      <c r="R20" s="157"/>
      <c r="S20" s="157" t="s">
        <v>240</v>
      </c>
      <c r="T20" s="157" t="s">
        <v>240</v>
      </c>
      <c r="U20" s="157">
        <v>18.175000000000001</v>
      </c>
      <c r="V20" s="157">
        <f t="shared" si="6"/>
        <v>14.92</v>
      </c>
      <c r="W20" s="157"/>
      <c r="X20" s="157" t="s">
        <v>285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623</v>
      </c>
      <c r="C21" s="185" t="s">
        <v>624</v>
      </c>
      <c r="D21" s="181" t="s">
        <v>284</v>
      </c>
      <c r="E21" s="182">
        <v>331.78320000000002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15</v>
      </c>
      <c r="M21" s="157">
        <f t="shared" si="3"/>
        <v>0</v>
      </c>
      <c r="N21" s="157">
        <v>9.1350000000000001E-2</v>
      </c>
      <c r="O21" s="157">
        <f t="shared" si="4"/>
        <v>30.31</v>
      </c>
      <c r="P21" s="157">
        <v>0</v>
      </c>
      <c r="Q21" s="157">
        <f t="shared" si="5"/>
        <v>0</v>
      </c>
      <c r="R21" s="157"/>
      <c r="S21" s="157" t="s">
        <v>240</v>
      </c>
      <c r="T21" s="157" t="s">
        <v>240</v>
      </c>
      <c r="U21" s="157">
        <v>0.64400000000000002</v>
      </c>
      <c r="V21" s="157">
        <f t="shared" si="6"/>
        <v>213.67</v>
      </c>
      <c r="W21" s="157"/>
      <c r="X21" s="157" t="s">
        <v>285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625</v>
      </c>
      <c r="C22" s="185" t="s">
        <v>626</v>
      </c>
      <c r="D22" s="181" t="s">
        <v>284</v>
      </c>
      <c r="E22" s="182">
        <v>113.544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15</v>
      </c>
      <c r="M22" s="157">
        <f t="shared" si="3"/>
        <v>0</v>
      </c>
      <c r="N22" s="157">
        <v>0.13719999999999999</v>
      </c>
      <c r="O22" s="157">
        <f t="shared" si="4"/>
        <v>15.58</v>
      </c>
      <c r="P22" s="157">
        <v>0</v>
      </c>
      <c r="Q22" s="157">
        <f t="shared" si="5"/>
        <v>0</v>
      </c>
      <c r="R22" s="157"/>
      <c r="S22" s="157" t="s">
        <v>240</v>
      </c>
      <c r="T22" s="157" t="s">
        <v>240</v>
      </c>
      <c r="U22" s="157">
        <v>0.71799999999999997</v>
      </c>
      <c r="V22" s="157">
        <f t="shared" si="6"/>
        <v>81.52</v>
      </c>
      <c r="W22" s="157"/>
      <c r="X22" s="157" t="s">
        <v>285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627</v>
      </c>
      <c r="C23" s="185" t="s">
        <v>628</v>
      </c>
      <c r="D23" s="181" t="s">
        <v>284</v>
      </c>
      <c r="E23" s="182">
        <v>208.9092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15</v>
      </c>
      <c r="M23" s="157">
        <f t="shared" si="3"/>
        <v>0</v>
      </c>
      <c r="N23" s="157">
        <v>0.17244999999999999</v>
      </c>
      <c r="O23" s="157">
        <f t="shared" si="4"/>
        <v>36.03</v>
      </c>
      <c r="P23" s="157">
        <v>0</v>
      </c>
      <c r="Q23" s="157">
        <f t="shared" si="5"/>
        <v>0</v>
      </c>
      <c r="R23" s="157"/>
      <c r="S23" s="157" t="s">
        <v>240</v>
      </c>
      <c r="T23" s="157" t="s">
        <v>240</v>
      </c>
      <c r="U23" s="157">
        <v>0.76</v>
      </c>
      <c r="V23" s="157">
        <f t="shared" si="6"/>
        <v>158.77000000000001</v>
      </c>
      <c r="W23" s="157"/>
      <c r="X23" s="157" t="s">
        <v>285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.399999999999999" outlineLevel="1" x14ac:dyDescent="0.25">
      <c r="A24" s="179">
        <v>16</v>
      </c>
      <c r="B24" s="180" t="s">
        <v>629</v>
      </c>
      <c r="C24" s="185" t="s">
        <v>630</v>
      </c>
      <c r="D24" s="181" t="s">
        <v>284</v>
      </c>
      <c r="E24" s="182">
        <v>190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15</v>
      </c>
      <c r="M24" s="157">
        <f t="shared" si="3"/>
        <v>0</v>
      </c>
      <c r="N24" s="157">
        <v>0.26563999999999999</v>
      </c>
      <c r="O24" s="157">
        <f t="shared" si="4"/>
        <v>50.47</v>
      </c>
      <c r="P24" s="157">
        <v>0</v>
      </c>
      <c r="Q24" s="157">
        <f t="shared" si="5"/>
        <v>0</v>
      </c>
      <c r="R24" s="157"/>
      <c r="S24" s="157" t="s">
        <v>240</v>
      </c>
      <c r="T24" s="157" t="s">
        <v>240</v>
      </c>
      <c r="U24" s="157">
        <v>1.62</v>
      </c>
      <c r="V24" s="157">
        <f t="shared" si="6"/>
        <v>307.8</v>
      </c>
      <c r="W24" s="157"/>
      <c r="X24" s="157" t="s">
        <v>285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79">
        <v>17</v>
      </c>
      <c r="B25" s="180" t="s">
        <v>631</v>
      </c>
      <c r="C25" s="185" t="s">
        <v>632</v>
      </c>
      <c r="D25" s="181" t="s">
        <v>483</v>
      </c>
      <c r="E25" s="182">
        <v>744.98969999999997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15</v>
      </c>
      <c r="M25" s="157">
        <f t="shared" si="3"/>
        <v>0</v>
      </c>
      <c r="N25" s="157">
        <v>1E-3</v>
      </c>
      <c r="O25" s="157">
        <f t="shared" si="4"/>
        <v>0.74</v>
      </c>
      <c r="P25" s="157">
        <v>0</v>
      </c>
      <c r="Q25" s="157">
        <f t="shared" si="5"/>
        <v>0</v>
      </c>
      <c r="R25" s="157" t="s">
        <v>460</v>
      </c>
      <c r="S25" s="157" t="s">
        <v>240</v>
      </c>
      <c r="T25" s="157" t="s">
        <v>240</v>
      </c>
      <c r="U25" s="157">
        <v>0</v>
      </c>
      <c r="V25" s="157">
        <f t="shared" si="6"/>
        <v>0</v>
      </c>
      <c r="W25" s="157"/>
      <c r="X25" s="157" t="s">
        <v>461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633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634</v>
      </c>
      <c r="C26" s="185" t="s">
        <v>635</v>
      </c>
      <c r="D26" s="181" t="s">
        <v>433</v>
      </c>
      <c r="E26" s="182">
        <v>0.13550000000000001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15</v>
      </c>
      <c r="M26" s="157">
        <f t="shared" si="3"/>
        <v>0</v>
      </c>
      <c r="N26" s="157">
        <v>1</v>
      </c>
      <c r="O26" s="157">
        <f t="shared" si="4"/>
        <v>0.14000000000000001</v>
      </c>
      <c r="P26" s="157">
        <v>0</v>
      </c>
      <c r="Q26" s="157">
        <f t="shared" si="5"/>
        <v>0</v>
      </c>
      <c r="R26" s="157" t="s">
        <v>460</v>
      </c>
      <c r="S26" s="157" t="s">
        <v>240</v>
      </c>
      <c r="T26" s="157" t="s">
        <v>240</v>
      </c>
      <c r="U26" s="157">
        <v>0</v>
      </c>
      <c r="V26" s="157">
        <f t="shared" si="6"/>
        <v>0</v>
      </c>
      <c r="W26" s="157"/>
      <c r="X26" s="157" t="s">
        <v>461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633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19</v>
      </c>
      <c r="B27" s="180" t="s">
        <v>636</v>
      </c>
      <c r="C27" s="185" t="s">
        <v>637</v>
      </c>
      <c r="D27" s="181" t="s">
        <v>366</v>
      </c>
      <c r="E27" s="182">
        <v>1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15</v>
      </c>
      <c r="M27" s="157">
        <f t="shared" si="3"/>
        <v>0</v>
      </c>
      <c r="N27" s="157">
        <v>0.21</v>
      </c>
      <c r="O27" s="157">
        <f t="shared" si="4"/>
        <v>0.21</v>
      </c>
      <c r="P27" s="157">
        <v>0</v>
      </c>
      <c r="Q27" s="157">
        <f t="shared" si="5"/>
        <v>0</v>
      </c>
      <c r="R27" s="157"/>
      <c r="S27" s="157" t="s">
        <v>269</v>
      </c>
      <c r="T27" s="157" t="s">
        <v>241</v>
      </c>
      <c r="U27" s="157">
        <v>0.62</v>
      </c>
      <c r="V27" s="157">
        <f t="shared" si="6"/>
        <v>0.62</v>
      </c>
      <c r="W27" s="157"/>
      <c r="X27" s="157" t="s">
        <v>461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638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5">
      <c r="A28" s="160" t="s">
        <v>235</v>
      </c>
      <c r="B28" s="161" t="s">
        <v>121</v>
      </c>
      <c r="C28" s="174" t="s">
        <v>122</v>
      </c>
      <c r="D28" s="162"/>
      <c r="E28" s="163"/>
      <c r="F28" s="164"/>
      <c r="G28" s="165">
        <f>SUMIF(AG29:AG46,"&lt;&gt;NOR",G29:G46)</f>
        <v>0</v>
      </c>
      <c r="H28" s="159"/>
      <c r="I28" s="159">
        <f>SUM(I29:I46)</f>
        <v>0</v>
      </c>
      <c r="J28" s="159"/>
      <c r="K28" s="159">
        <f>SUM(K29:K46)</f>
        <v>0</v>
      </c>
      <c r="L28" s="159"/>
      <c r="M28" s="159">
        <f>SUM(M29:M46)</f>
        <v>0</v>
      </c>
      <c r="N28" s="159"/>
      <c r="O28" s="159">
        <f>SUM(O29:O46)</f>
        <v>96.76</v>
      </c>
      <c r="P28" s="159"/>
      <c r="Q28" s="159">
        <f>SUM(Q29:Q46)</f>
        <v>0</v>
      </c>
      <c r="R28" s="159"/>
      <c r="S28" s="159"/>
      <c r="T28" s="159"/>
      <c r="U28" s="159"/>
      <c r="V28" s="159">
        <f>SUM(V29:V46)</f>
        <v>4536.42</v>
      </c>
      <c r="W28" s="159"/>
      <c r="X28" s="159"/>
      <c r="AG28" t="s">
        <v>236</v>
      </c>
    </row>
    <row r="29" spans="1:60" ht="20.399999999999999" outlineLevel="1" x14ac:dyDescent="0.25">
      <c r="A29" s="179">
        <v>20</v>
      </c>
      <c r="B29" s="180" t="s">
        <v>639</v>
      </c>
      <c r="C29" s="185" t="s">
        <v>640</v>
      </c>
      <c r="D29" s="181" t="s">
        <v>284</v>
      </c>
      <c r="E29" s="182">
        <v>1005.7316</v>
      </c>
      <c r="F29" s="183"/>
      <c r="G29" s="184">
        <f t="shared" ref="G29:G37" si="7">ROUND(E29*F29,2)</f>
        <v>0</v>
      </c>
      <c r="H29" s="158"/>
      <c r="I29" s="157">
        <f t="shared" ref="I29:I37" si="8">ROUND(E29*H29,2)</f>
        <v>0</v>
      </c>
      <c r="J29" s="158"/>
      <c r="K29" s="157">
        <f t="shared" ref="K29:K37" si="9">ROUND(E29*J29,2)</f>
        <v>0</v>
      </c>
      <c r="L29" s="157">
        <v>15</v>
      </c>
      <c r="M29" s="157">
        <f t="shared" ref="M29:M37" si="10">G29*(1+L29/100)</f>
        <v>0</v>
      </c>
      <c r="N29" s="157">
        <v>4.6120000000000001E-2</v>
      </c>
      <c r="O29" s="157">
        <f t="shared" ref="O29:O37" si="11">ROUND(E29*N29,2)</f>
        <v>46.38</v>
      </c>
      <c r="P29" s="157">
        <v>0</v>
      </c>
      <c r="Q29" s="157">
        <f t="shared" ref="Q29:Q37" si="12">ROUND(E29*P29,2)</f>
        <v>0</v>
      </c>
      <c r="R29" s="157"/>
      <c r="S29" s="157" t="s">
        <v>240</v>
      </c>
      <c r="T29" s="157" t="s">
        <v>240</v>
      </c>
      <c r="U29" s="157">
        <v>1.4</v>
      </c>
      <c r="V29" s="157">
        <f t="shared" ref="V29:V37" si="13">ROUND(E29*U29,2)</f>
        <v>1408.02</v>
      </c>
      <c r="W29" s="157"/>
      <c r="X29" s="157" t="s">
        <v>285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308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 x14ac:dyDescent="0.25">
      <c r="A30" s="179">
        <v>21</v>
      </c>
      <c r="B30" s="180" t="s">
        <v>641</v>
      </c>
      <c r="C30" s="185" t="s">
        <v>642</v>
      </c>
      <c r="D30" s="181" t="s">
        <v>284</v>
      </c>
      <c r="E30" s="182">
        <v>147.15199999999999</v>
      </c>
      <c r="F30" s="183"/>
      <c r="G30" s="184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15</v>
      </c>
      <c r="M30" s="157">
        <f t="shared" si="10"/>
        <v>0</v>
      </c>
      <c r="N30" s="157">
        <v>5.1639999999999998E-2</v>
      </c>
      <c r="O30" s="157">
        <f t="shared" si="11"/>
        <v>7.6</v>
      </c>
      <c r="P30" s="157">
        <v>0</v>
      </c>
      <c r="Q30" s="157">
        <f t="shared" si="12"/>
        <v>0</v>
      </c>
      <c r="R30" s="157"/>
      <c r="S30" s="157" t="s">
        <v>240</v>
      </c>
      <c r="T30" s="157" t="s">
        <v>240</v>
      </c>
      <c r="U30" s="157">
        <v>1.98</v>
      </c>
      <c r="V30" s="157">
        <f t="shared" si="13"/>
        <v>291.36</v>
      </c>
      <c r="W30" s="157"/>
      <c r="X30" s="157" t="s">
        <v>285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 x14ac:dyDescent="0.25">
      <c r="A31" s="179">
        <v>22</v>
      </c>
      <c r="B31" s="180" t="s">
        <v>643</v>
      </c>
      <c r="C31" s="185" t="s">
        <v>644</v>
      </c>
      <c r="D31" s="181" t="s">
        <v>366</v>
      </c>
      <c r="E31" s="182">
        <v>1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15</v>
      </c>
      <c r="M31" s="157">
        <f t="shared" si="10"/>
        <v>0</v>
      </c>
      <c r="N31" s="157">
        <v>2.145E-2</v>
      </c>
      <c r="O31" s="157">
        <f t="shared" si="11"/>
        <v>0.02</v>
      </c>
      <c r="P31" s="157">
        <v>0</v>
      </c>
      <c r="Q31" s="157">
        <f t="shared" si="12"/>
        <v>0</v>
      </c>
      <c r="R31" s="157"/>
      <c r="S31" s="157" t="s">
        <v>240</v>
      </c>
      <c r="T31" s="157" t="s">
        <v>240</v>
      </c>
      <c r="U31" s="157">
        <v>1.79</v>
      </c>
      <c r="V31" s="157">
        <f t="shared" si="13"/>
        <v>1.79</v>
      </c>
      <c r="W31" s="157"/>
      <c r="X31" s="157" t="s">
        <v>285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286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23</v>
      </c>
      <c r="B32" s="180" t="s">
        <v>645</v>
      </c>
      <c r="C32" s="185" t="s">
        <v>646</v>
      </c>
      <c r="D32" s="181" t="s">
        <v>284</v>
      </c>
      <c r="E32" s="182">
        <v>14.144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15</v>
      </c>
      <c r="M32" s="157">
        <f t="shared" si="10"/>
        <v>0</v>
      </c>
      <c r="N32" s="157">
        <v>1.2279999999999999E-2</v>
      </c>
      <c r="O32" s="157">
        <f t="shared" si="11"/>
        <v>0.17</v>
      </c>
      <c r="P32" s="157">
        <v>0</v>
      </c>
      <c r="Q32" s="157">
        <f t="shared" si="12"/>
        <v>0</v>
      </c>
      <c r="R32" s="157"/>
      <c r="S32" s="157" t="s">
        <v>240</v>
      </c>
      <c r="T32" s="157" t="s">
        <v>240</v>
      </c>
      <c r="U32" s="157">
        <v>0.85</v>
      </c>
      <c r="V32" s="157">
        <f t="shared" si="13"/>
        <v>12.02</v>
      </c>
      <c r="W32" s="157"/>
      <c r="X32" s="157" t="s">
        <v>285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24</v>
      </c>
      <c r="B33" s="180" t="s">
        <v>647</v>
      </c>
      <c r="C33" s="185" t="s">
        <v>648</v>
      </c>
      <c r="D33" s="181" t="s">
        <v>284</v>
      </c>
      <c r="E33" s="182">
        <v>831.26400000000001</v>
      </c>
      <c r="F33" s="183"/>
      <c r="G33" s="184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15</v>
      </c>
      <c r="M33" s="157">
        <f t="shared" si="10"/>
        <v>0</v>
      </c>
      <c r="N33" s="157">
        <v>2.887E-2</v>
      </c>
      <c r="O33" s="157">
        <f t="shared" si="11"/>
        <v>24</v>
      </c>
      <c r="P33" s="157">
        <v>0</v>
      </c>
      <c r="Q33" s="157">
        <f t="shared" si="12"/>
        <v>0</v>
      </c>
      <c r="R33" s="157"/>
      <c r="S33" s="157" t="s">
        <v>240</v>
      </c>
      <c r="T33" s="157" t="s">
        <v>240</v>
      </c>
      <c r="U33" s="157">
        <v>1.06</v>
      </c>
      <c r="V33" s="157">
        <f t="shared" si="13"/>
        <v>881.14</v>
      </c>
      <c r="W33" s="157"/>
      <c r="X33" s="157" t="s">
        <v>285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308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 x14ac:dyDescent="0.25">
      <c r="A34" s="179">
        <v>25</v>
      </c>
      <c r="B34" s="180" t="s">
        <v>649</v>
      </c>
      <c r="C34" s="185" t="s">
        <v>650</v>
      </c>
      <c r="D34" s="181" t="s">
        <v>284</v>
      </c>
      <c r="E34" s="182">
        <v>1258.08</v>
      </c>
      <c r="F34" s="183"/>
      <c r="G34" s="184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15</v>
      </c>
      <c r="M34" s="157">
        <f t="shared" si="10"/>
        <v>0</v>
      </c>
      <c r="N34" s="157">
        <v>1.2149999999999999E-2</v>
      </c>
      <c r="O34" s="157">
        <f t="shared" si="11"/>
        <v>15.29</v>
      </c>
      <c r="P34" s="157">
        <v>0</v>
      </c>
      <c r="Q34" s="157">
        <f t="shared" si="12"/>
        <v>0</v>
      </c>
      <c r="R34" s="157"/>
      <c r="S34" s="157" t="s">
        <v>240</v>
      </c>
      <c r="T34" s="157" t="s">
        <v>618</v>
      </c>
      <c r="U34" s="157">
        <v>1.0109999999999999</v>
      </c>
      <c r="V34" s="157">
        <f t="shared" si="13"/>
        <v>1271.92</v>
      </c>
      <c r="W34" s="157"/>
      <c r="X34" s="157" t="s">
        <v>285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9">
        <v>26</v>
      </c>
      <c r="B35" s="180" t="s">
        <v>651</v>
      </c>
      <c r="C35" s="185" t="s">
        <v>652</v>
      </c>
      <c r="D35" s="181" t="s">
        <v>284</v>
      </c>
      <c r="E35" s="182">
        <v>174.89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15</v>
      </c>
      <c r="M35" s="157">
        <f t="shared" si="10"/>
        <v>0</v>
      </c>
      <c r="N35" s="157">
        <v>1.3729999999999999E-2</v>
      </c>
      <c r="O35" s="157">
        <f t="shared" si="11"/>
        <v>2.4</v>
      </c>
      <c r="P35" s="157">
        <v>0</v>
      </c>
      <c r="Q35" s="157">
        <f t="shared" si="12"/>
        <v>0</v>
      </c>
      <c r="R35" s="157"/>
      <c r="S35" s="157" t="s">
        <v>240</v>
      </c>
      <c r="T35" s="157" t="s">
        <v>240</v>
      </c>
      <c r="U35" s="157">
        <v>1.01</v>
      </c>
      <c r="V35" s="157">
        <f t="shared" si="13"/>
        <v>176.64</v>
      </c>
      <c r="W35" s="157"/>
      <c r="X35" s="157" t="s">
        <v>285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27</v>
      </c>
      <c r="B36" s="180" t="s">
        <v>653</v>
      </c>
      <c r="C36" s="185" t="s">
        <v>654</v>
      </c>
      <c r="D36" s="181" t="s">
        <v>366</v>
      </c>
      <c r="E36" s="182">
        <v>6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15</v>
      </c>
      <c r="M36" s="157">
        <f t="shared" si="10"/>
        <v>0</v>
      </c>
      <c r="N36" s="157">
        <v>1.6000000000000001E-4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240</v>
      </c>
      <c r="T36" s="157" t="s">
        <v>240</v>
      </c>
      <c r="U36" s="157">
        <v>1.24</v>
      </c>
      <c r="V36" s="157">
        <f t="shared" si="13"/>
        <v>7.44</v>
      </c>
      <c r="W36" s="157"/>
      <c r="X36" s="157" t="s">
        <v>285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66">
        <v>28</v>
      </c>
      <c r="B37" s="167" t="s">
        <v>655</v>
      </c>
      <c r="C37" s="175" t="s">
        <v>656</v>
      </c>
      <c r="D37" s="168" t="s">
        <v>381</v>
      </c>
      <c r="E37" s="169">
        <v>25.78</v>
      </c>
      <c r="F37" s="170"/>
      <c r="G37" s="171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15</v>
      </c>
      <c r="M37" s="157">
        <f t="shared" si="10"/>
        <v>0</v>
      </c>
      <c r="N37" s="157">
        <v>2.9250000000000002E-2</v>
      </c>
      <c r="O37" s="157">
        <f t="shared" si="11"/>
        <v>0.75</v>
      </c>
      <c r="P37" s="157">
        <v>0</v>
      </c>
      <c r="Q37" s="157">
        <f t="shared" si="12"/>
        <v>0</v>
      </c>
      <c r="R37" s="157"/>
      <c r="S37" s="157" t="s">
        <v>240</v>
      </c>
      <c r="T37" s="157" t="s">
        <v>241</v>
      </c>
      <c r="U37" s="157">
        <v>1.4</v>
      </c>
      <c r="V37" s="157">
        <f t="shared" si="13"/>
        <v>36.090000000000003</v>
      </c>
      <c r="W37" s="157"/>
      <c r="X37" s="157" t="s">
        <v>285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4" t="s">
        <v>1243</v>
      </c>
      <c r="D38" s="245"/>
      <c r="E38" s="245"/>
      <c r="F38" s="245"/>
      <c r="G38" s="245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245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67" t="s">
        <v>657</v>
      </c>
      <c r="D39" s="268"/>
      <c r="E39" s="268"/>
      <c r="F39" s="268"/>
      <c r="G39" s="268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245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67" t="s">
        <v>658</v>
      </c>
      <c r="D40" s="268"/>
      <c r="E40" s="268"/>
      <c r="F40" s="268"/>
      <c r="G40" s="268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245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1" outlineLevel="1" x14ac:dyDescent="0.25">
      <c r="A41" s="154"/>
      <c r="B41" s="155"/>
      <c r="C41" s="267" t="s">
        <v>659</v>
      </c>
      <c r="D41" s="268"/>
      <c r="E41" s="268"/>
      <c r="F41" s="268"/>
      <c r="G41" s="268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245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2" t="str">
        <f>C41</f>
        <v>- standardního tmelení Q2, to je: základní tmelení Q1+ dodatečné tmelení (tmelení najemno) a případné přebroušení.</v>
      </c>
      <c r="BB41" s="147"/>
      <c r="BC41" s="147"/>
      <c r="BD41" s="147"/>
      <c r="BE41" s="147"/>
      <c r="BF41" s="147"/>
      <c r="BG41" s="147"/>
      <c r="BH41" s="147"/>
    </row>
    <row r="42" spans="1:60" ht="20.399999999999999" outlineLevel="1" x14ac:dyDescent="0.25">
      <c r="A42" s="179">
        <v>29</v>
      </c>
      <c r="B42" s="180" t="s">
        <v>660</v>
      </c>
      <c r="C42" s="185" t="s">
        <v>661</v>
      </c>
      <c r="D42" s="181" t="s">
        <v>284</v>
      </c>
      <c r="E42" s="182">
        <v>25.91</v>
      </c>
      <c r="F42" s="183"/>
      <c r="G42" s="184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15</v>
      </c>
      <c r="M42" s="157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7"/>
      <c r="S42" s="157" t="s">
        <v>269</v>
      </c>
      <c r="T42" s="157" t="s">
        <v>241</v>
      </c>
      <c r="U42" s="157">
        <v>0</v>
      </c>
      <c r="V42" s="157">
        <f>ROUND(E42*U42,2)</f>
        <v>0</v>
      </c>
      <c r="W42" s="157"/>
      <c r="X42" s="157" t="s">
        <v>285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 x14ac:dyDescent="0.25">
      <c r="A43" s="179">
        <v>30</v>
      </c>
      <c r="B43" s="180" t="s">
        <v>662</v>
      </c>
      <c r="C43" s="185" t="s">
        <v>663</v>
      </c>
      <c r="D43" s="181" t="s">
        <v>664</v>
      </c>
      <c r="E43" s="182">
        <v>450</v>
      </c>
      <c r="F43" s="183"/>
      <c r="G43" s="184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15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 t="s">
        <v>665</v>
      </c>
      <c r="S43" s="157" t="s">
        <v>240</v>
      </c>
      <c r="T43" s="157" t="s">
        <v>240</v>
      </c>
      <c r="U43" s="157">
        <v>1</v>
      </c>
      <c r="V43" s="157">
        <f>ROUND(E43*U43,2)</f>
        <v>450</v>
      </c>
      <c r="W43" s="157"/>
      <c r="X43" s="157" t="s">
        <v>415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416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31</v>
      </c>
      <c r="B44" s="180" t="s">
        <v>666</v>
      </c>
      <c r="C44" s="185" t="s">
        <v>667</v>
      </c>
      <c r="D44" s="181" t="s">
        <v>366</v>
      </c>
      <c r="E44" s="182">
        <v>1</v>
      </c>
      <c r="F44" s="183"/>
      <c r="G44" s="184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15</v>
      </c>
      <c r="M44" s="157">
        <f>G44*(1+L44/100)</f>
        <v>0</v>
      </c>
      <c r="N44" s="157">
        <v>1E-3</v>
      </c>
      <c r="O44" s="157">
        <f>ROUND(E44*N44,2)</f>
        <v>0</v>
      </c>
      <c r="P44" s="157">
        <v>0</v>
      </c>
      <c r="Q44" s="157">
        <f>ROUND(E44*P44,2)</f>
        <v>0</v>
      </c>
      <c r="R44" s="157" t="s">
        <v>460</v>
      </c>
      <c r="S44" s="157" t="s">
        <v>240</v>
      </c>
      <c r="T44" s="157" t="s">
        <v>241</v>
      </c>
      <c r="U44" s="157">
        <v>0</v>
      </c>
      <c r="V44" s="157">
        <f>ROUND(E44*U44,2)</f>
        <v>0</v>
      </c>
      <c r="W44" s="157"/>
      <c r="X44" s="157" t="s">
        <v>461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638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32</v>
      </c>
      <c r="B45" s="180" t="s">
        <v>668</v>
      </c>
      <c r="C45" s="185" t="s">
        <v>669</v>
      </c>
      <c r="D45" s="181" t="s">
        <v>366</v>
      </c>
      <c r="E45" s="182">
        <v>5</v>
      </c>
      <c r="F45" s="183"/>
      <c r="G45" s="184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15</v>
      </c>
      <c r="M45" s="157">
        <f>G45*(1+L45/100)</f>
        <v>0</v>
      </c>
      <c r="N45" s="157">
        <v>3.8E-3</v>
      </c>
      <c r="O45" s="157">
        <f>ROUND(E45*N45,2)</f>
        <v>0.02</v>
      </c>
      <c r="P45" s="157">
        <v>0</v>
      </c>
      <c r="Q45" s="157">
        <f>ROUND(E45*P45,2)</f>
        <v>0</v>
      </c>
      <c r="R45" s="157" t="s">
        <v>460</v>
      </c>
      <c r="S45" s="157" t="s">
        <v>670</v>
      </c>
      <c r="T45" s="157" t="s">
        <v>241</v>
      </c>
      <c r="U45" s="157">
        <v>0</v>
      </c>
      <c r="V45" s="157">
        <f>ROUND(E45*U45,2)</f>
        <v>0</v>
      </c>
      <c r="W45" s="157"/>
      <c r="X45" s="157" t="s">
        <v>461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633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399999999999999" outlineLevel="1" x14ac:dyDescent="0.25">
      <c r="A46" s="179">
        <v>33</v>
      </c>
      <c r="B46" s="180" t="s">
        <v>671</v>
      </c>
      <c r="C46" s="185" t="s">
        <v>672</v>
      </c>
      <c r="D46" s="181" t="s">
        <v>284</v>
      </c>
      <c r="E46" s="182">
        <v>29.79</v>
      </c>
      <c r="F46" s="183"/>
      <c r="G46" s="184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15</v>
      </c>
      <c r="M46" s="157">
        <f>G46*(1+L46/100)</f>
        <v>0</v>
      </c>
      <c r="N46" s="157">
        <v>4.2700000000000004E-3</v>
      </c>
      <c r="O46" s="157">
        <f>ROUND(E46*N46,2)</f>
        <v>0.13</v>
      </c>
      <c r="P46" s="157">
        <v>0</v>
      </c>
      <c r="Q46" s="157">
        <f>ROUND(E46*P46,2)</f>
        <v>0</v>
      </c>
      <c r="R46" s="157"/>
      <c r="S46" s="157" t="s">
        <v>269</v>
      </c>
      <c r="T46" s="157" t="s">
        <v>241</v>
      </c>
      <c r="U46" s="157">
        <v>0</v>
      </c>
      <c r="V46" s="157">
        <f>ROUND(E46*U46,2)</f>
        <v>0</v>
      </c>
      <c r="W46" s="157"/>
      <c r="X46" s="157" t="s">
        <v>242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243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5">
      <c r="A47" s="160" t="s">
        <v>235</v>
      </c>
      <c r="B47" s="161" t="s">
        <v>125</v>
      </c>
      <c r="C47" s="174" t="s">
        <v>127</v>
      </c>
      <c r="D47" s="162"/>
      <c r="E47" s="163"/>
      <c r="F47" s="164"/>
      <c r="G47" s="165">
        <f>SUMIF(AG48:AG58,"&lt;&gt;NOR",G48:G58)</f>
        <v>0</v>
      </c>
      <c r="H47" s="159"/>
      <c r="I47" s="159">
        <f>SUM(I48:I58)</f>
        <v>0</v>
      </c>
      <c r="J47" s="159"/>
      <c r="K47" s="159">
        <f>SUM(K48:K58)</f>
        <v>0</v>
      </c>
      <c r="L47" s="159"/>
      <c r="M47" s="159">
        <f>SUM(M48:M58)</f>
        <v>0</v>
      </c>
      <c r="N47" s="159"/>
      <c r="O47" s="159">
        <f>SUM(O48:O58)</f>
        <v>132.77999999999997</v>
      </c>
      <c r="P47" s="159"/>
      <c r="Q47" s="159">
        <f>SUM(Q48:Q58)</f>
        <v>0</v>
      </c>
      <c r="R47" s="159"/>
      <c r="S47" s="159"/>
      <c r="T47" s="159"/>
      <c r="U47" s="159"/>
      <c r="V47" s="159">
        <f>SUM(V48:V58)</f>
        <v>3889.5899999999997</v>
      </c>
      <c r="W47" s="159"/>
      <c r="X47" s="159"/>
      <c r="AG47" t="s">
        <v>236</v>
      </c>
    </row>
    <row r="48" spans="1:60" ht="20.399999999999999" outlineLevel="1" x14ac:dyDescent="0.25">
      <c r="A48" s="179">
        <v>34</v>
      </c>
      <c r="B48" s="180" t="s">
        <v>673</v>
      </c>
      <c r="C48" s="185" t="s">
        <v>674</v>
      </c>
      <c r="D48" s="181" t="s">
        <v>284</v>
      </c>
      <c r="E48" s="182">
        <v>150</v>
      </c>
      <c r="F48" s="183"/>
      <c r="G48" s="184">
        <f t="shared" ref="G48:G57" si="14">ROUND(E48*F48,2)</f>
        <v>0</v>
      </c>
      <c r="H48" s="158"/>
      <c r="I48" s="157">
        <f t="shared" ref="I48:I57" si="15">ROUND(E48*H48,2)</f>
        <v>0</v>
      </c>
      <c r="J48" s="158"/>
      <c r="K48" s="157">
        <f t="shared" ref="K48:K57" si="16">ROUND(E48*J48,2)</f>
        <v>0</v>
      </c>
      <c r="L48" s="157">
        <v>15</v>
      </c>
      <c r="M48" s="157">
        <f t="shared" ref="M48:M57" si="17">G48*(1+L48/100)</f>
        <v>0</v>
      </c>
      <c r="N48" s="157">
        <v>5.2679999999999998E-2</v>
      </c>
      <c r="O48" s="157">
        <f t="shared" ref="O48:O57" si="18">ROUND(E48*N48,2)</f>
        <v>7.9</v>
      </c>
      <c r="P48" s="157">
        <v>0</v>
      </c>
      <c r="Q48" s="157">
        <f t="shared" ref="Q48:Q57" si="19">ROUND(E48*P48,2)</f>
        <v>0</v>
      </c>
      <c r="R48" s="157"/>
      <c r="S48" s="157" t="s">
        <v>240</v>
      </c>
      <c r="T48" s="157" t="s">
        <v>240</v>
      </c>
      <c r="U48" s="157">
        <v>2.85</v>
      </c>
      <c r="V48" s="157">
        <f t="shared" ref="V48:V57" si="20">ROUND(E48*U48,2)</f>
        <v>427.5</v>
      </c>
      <c r="W48" s="157"/>
      <c r="X48" s="157" t="s">
        <v>285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9">
        <v>35</v>
      </c>
      <c r="B49" s="180" t="s">
        <v>675</v>
      </c>
      <c r="C49" s="185" t="s">
        <v>676</v>
      </c>
      <c r="D49" s="181" t="s">
        <v>381</v>
      </c>
      <c r="E49" s="182">
        <v>1480</v>
      </c>
      <c r="F49" s="183"/>
      <c r="G49" s="184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15</v>
      </c>
      <c r="M49" s="157">
        <f t="shared" si="17"/>
        <v>0</v>
      </c>
      <c r="N49" s="157">
        <v>1.56E-3</v>
      </c>
      <c r="O49" s="157">
        <f t="shared" si="18"/>
        <v>2.31</v>
      </c>
      <c r="P49" s="157">
        <v>0</v>
      </c>
      <c r="Q49" s="157">
        <f t="shared" si="19"/>
        <v>0</v>
      </c>
      <c r="R49" s="157"/>
      <c r="S49" s="157" t="s">
        <v>240</v>
      </c>
      <c r="T49" s="157" t="s">
        <v>240</v>
      </c>
      <c r="U49" s="157">
        <v>0.12</v>
      </c>
      <c r="V49" s="157">
        <f t="shared" si="20"/>
        <v>177.6</v>
      </c>
      <c r="W49" s="157"/>
      <c r="X49" s="157" t="s">
        <v>285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286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9">
        <v>36</v>
      </c>
      <c r="B50" s="180" t="s">
        <v>677</v>
      </c>
      <c r="C50" s="185" t="s">
        <v>678</v>
      </c>
      <c r="D50" s="181" t="s">
        <v>381</v>
      </c>
      <c r="E50" s="182">
        <v>2100</v>
      </c>
      <c r="F50" s="183"/>
      <c r="G50" s="184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15</v>
      </c>
      <c r="M50" s="157">
        <f t="shared" si="17"/>
        <v>0</v>
      </c>
      <c r="N50" s="157">
        <v>4.3299999999999996E-3</v>
      </c>
      <c r="O50" s="157">
        <f t="shared" si="18"/>
        <v>9.09</v>
      </c>
      <c r="P50" s="157">
        <v>0</v>
      </c>
      <c r="Q50" s="157">
        <f t="shared" si="19"/>
        <v>0</v>
      </c>
      <c r="R50" s="157"/>
      <c r="S50" s="157" t="s">
        <v>240</v>
      </c>
      <c r="T50" s="157" t="s">
        <v>240</v>
      </c>
      <c r="U50" s="157">
        <v>0.15</v>
      </c>
      <c r="V50" s="157">
        <f t="shared" si="20"/>
        <v>315</v>
      </c>
      <c r="W50" s="157"/>
      <c r="X50" s="157" t="s">
        <v>285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286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37</v>
      </c>
      <c r="B51" s="180" t="s">
        <v>679</v>
      </c>
      <c r="C51" s="185" t="s">
        <v>680</v>
      </c>
      <c r="D51" s="181" t="s">
        <v>381</v>
      </c>
      <c r="E51" s="182">
        <v>1300</v>
      </c>
      <c r="F51" s="183"/>
      <c r="G51" s="184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15</v>
      </c>
      <c r="M51" s="157">
        <f t="shared" si="17"/>
        <v>0</v>
      </c>
      <c r="N51" s="157">
        <v>8.4899999999999993E-3</v>
      </c>
      <c r="O51" s="157">
        <f t="shared" si="18"/>
        <v>11.04</v>
      </c>
      <c r="P51" s="157">
        <v>0</v>
      </c>
      <c r="Q51" s="157">
        <f t="shared" si="19"/>
        <v>0</v>
      </c>
      <c r="R51" s="157"/>
      <c r="S51" s="157" t="s">
        <v>302</v>
      </c>
      <c r="T51" s="157" t="s">
        <v>302</v>
      </c>
      <c r="U51" s="157">
        <v>0.2</v>
      </c>
      <c r="V51" s="157">
        <f t="shared" si="20"/>
        <v>260</v>
      </c>
      <c r="W51" s="157"/>
      <c r="X51" s="157" t="s">
        <v>285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286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 x14ac:dyDescent="0.25">
      <c r="A52" s="179">
        <v>38</v>
      </c>
      <c r="B52" s="180" t="s">
        <v>681</v>
      </c>
      <c r="C52" s="185" t="s">
        <v>682</v>
      </c>
      <c r="D52" s="181" t="s">
        <v>381</v>
      </c>
      <c r="E52" s="182">
        <v>520</v>
      </c>
      <c r="F52" s="183"/>
      <c r="G52" s="184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15</v>
      </c>
      <c r="M52" s="157">
        <f t="shared" si="17"/>
        <v>0</v>
      </c>
      <c r="N52" s="157">
        <v>2.3800000000000002E-3</v>
      </c>
      <c r="O52" s="157">
        <f t="shared" si="18"/>
        <v>1.24</v>
      </c>
      <c r="P52" s="157">
        <v>0</v>
      </c>
      <c r="Q52" s="157">
        <f t="shared" si="19"/>
        <v>0</v>
      </c>
      <c r="R52" s="157"/>
      <c r="S52" s="157" t="s">
        <v>240</v>
      </c>
      <c r="T52" s="157" t="s">
        <v>240</v>
      </c>
      <c r="U52" s="157">
        <v>0.18</v>
      </c>
      <c r="V52" s="157">
        <f t="shared" si="20"/>
        <v>93.6</v>
      </c>
      <c r="W52" s="157"/>
      <c r="X52" s="157" t="s">
        <v>285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9">
        <v>39</v>
      </c>
      <c r="B53" s="180" t="s">
        <v>683</v>
      </c>
      <c r="C53" s="185" t="s">
        <v>684</v>
      </c>
      <c r="D53" s="181" t="s">
        <v>284</v>
      </c>
      <c r="E53" s="182">
        <v>1363.6207999999999</v>
      </c>
      <c r="F53" s="183"/>
      <c r="G53" s="184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15</v>
      </c>
      <c r="M53" s="157">
        <f t="shared" si="17"/>
        <v>0</v>
      </c>
      <c r="N53" s="157">
        <v>4.7660000000000001E-2</v>
      </c>
      <c r="O53" s="157">
        <f t="shared" si="18"/>
        <v>64.989999999999995</v>
      </c>
      <c r="P53" s="157">
        <v>0</v>
      </c>
      <c r="Q53" s="157">
        <f t="shared" si="19"/>
        <v>0</v>
      </c>
      <c r="R53" s="157"/>
      <c r="S53" s="157" t="s">
        <v>240</v>
      </c>
      <c r="T53" s="157" t="s">
        <v>240</v>
      </c>
      <c r="U53" s="157">
        <v>0.84</v>
      </c>
      <c r="V53" s="157">
        <f t="shared" si="20"/>
        <v>1145.44</v>
      </c>
      <c r="W53" s="157"/>
      <c r="X53" s="157" t="s">
        <v>285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286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 x14ac:dyDescent="0.25">
      <c r="A54" s="179">
        <v>40</v>
      </c>
      <c r="B54" s="180" t="s">
        <v>685</v>
      </c>
      <c r="C54" s="185" t="s">
        <v>686</v>
      </c>
      <c r="D54" s="181" t="s">
        <v>284</v>
      </c>
      <c r="E54" s="182">
        <v>2500</v>
      </c>
      <c r="F54" s="183"/>
      <c r="G54" s="184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15</v>
      </c>
      <c r="M54" s="157">
        <f t="shared" si="17"/>
        <v>0</v>
      </c>
      <c r="N54" s="157">
        <v>3.5500000000000002E-3</v>
      </c>
      <c r="O54" s="157">
        <f t="shared" si="18"/>
        <v>8.8800000000000008</v>
      </c>
      <c r="P54" s="157">
        <v>0</v>
      </c>
      <c r="Q54" s="157">
        <f t="shared" si="19"/>
        <v>0</v>
      </c>
      <c r="R54" s="157"/>
      <c r="S54" s="157" t="s">
        <v>240</v>
      </c>
      <c r="T54" s="157" t="s">
        <v>240</v>
      </c>
      <c r="U54" s="157">
        <v>0.17</v>
      </c>
      <c r="V54" s="157">
        <f t="shared" si="20"/>
        <v>425</v>
      </c>
      <c r="W54" s="157"/>
      <c r="X54" s="157" t="s">
        <v>285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286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.399999999999999" outlineLevel="1" x14ac:dyDescent="0.25">
      <c r="A55" s="179">
        <v>41</v>
      </c>
      <c r="B55" s="180" t="s">
        <v>687</v>
      </c>
      <c r="C55" s="185" t="s">
        <v>688</v>
      </c>
      <c r="D55" s="181" t="s">
        <v>284</v>
      </c>
      <c r="E55" s="182">
        <v>300</v>
      </c>
      <c r="F55" s="183"/>
      <c r="G55" s="184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15</v>
      </c>
      <c r="M55" s="157">
        <f t="shared" si="17"/>
        <v>0</v>
      </c>
      <c r="N55" s="157">
        <v>3.8289999999999998E-2</v>
      </c>
      <c r="O55" s="157">
        <f t="shared" si="18"/>
        <v>11.49</v>
      </c>
      <c r="P55" s="157">
        <v>0</v>
      </c>
      <c r="Q55" s="157">
        <f t="shared" si="19"/>
        <v>0</v>
      </c>
      <c r="R55" s="157"/>
      <c r="S55" s="157" t="s">
        <v>240</v>
      </c>
      <c r="T55" s="157" t="s">
        <v>240</v>
      </c>
      <c r="U55" s="157">
        <v>1.88</v>
      </c>
      <c r="V55" s="157">
        <f t="shared" si="20"/>
        <v>564</v>
      </c>
      <c r="W55" s="157"/>
      <c r="X55" s="157" t="s">
        <v>285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308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0.399999999999999" outlineLevel="1" x14ac:dyDescent="0.25">
      <c r="A56" s="179">
        <v>42</v>
      </c>
      <c r="B56" s="180" t="s">
        <v>689</v>
      </c>
      <c r="C56" s="185" t="s">
        <v>690</v>
      </c>
      <c r="D56" s="181" t="s">
        <v>284</v>
      </c>
      <c r="E56" s="182">
        <v>315</v>
      </c>
      <c r="F56" s="183"/>
      <c r="G56" s="184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15</v>
      </c>
      <c r="M56" s="157">
        <f t="shared" si="17"/>
        <v>0</v>
      </c>
      <c r="N56" s="157">
        <v>3.4909999999999997E-2</v>
      </c>
      <c r="O56" s="157">
        <f t="shared" si="18"/>
        <v>11</v>
      </c>
      <c r="P56" s="157">
        <v>0</v>
      </c>
      <c r="Q56" s="157">
        <f t="shared" si="19"/>
        <v>0</v>
      </c>
      <c r="R56" s="157"/>
      <c r="S56" s="157" t="s">
        <v>240</v>
      </c>
      <c r="T56" s="157" t="s">
        <v>240</v>
      </c>
      <c r="U56" s="157">
        <v>1.1841699999999999</v>
      </c>
      <c r="V56" s="157">
        <f t="shared" si="20"/>
        <v>373.01</v>
      </c>
      <c r="W56" s="157"/>
      <c r="X56" s="157" t="s">
        <v>285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66">
        <v>43</v>
      </c>
      <c r="B57" s="167" t="s">
        <v>691</v>
      </c>
      <c r="C57" s="175" t="s">
        <v>692</v>
      </c>
      <c r="D57" s="168" t="s">
        <v>284</v>
      </c>
      <c r="E57" s="169">
        <v>400</v>
      </c>
      <c r="F57" s="170"/>
      <c r="G57" s="171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15</v>
      </c>
      <c r="M57" s="157">
        <f t="shared" si="17"/>
        <v>0</v>
      </c>
      <c r="N57" s="157">
        <v>1.21E-2</v>
      </c>
      <c r="O57" s="157">
        <f t="shared" si="18"/>
        <v>4.84</v>
      </c>
      <c r="P57" s="157">
        <v>0</v>
      </c>
      <c r="Q57" s="157">
        <f t="shared" si="19"/>
        <v>0</v>
      </c>
      <c r="R57" s="157"/>
      <c r="S57" s="157" t="s">
        <v>240</v>
      </c>
      <c r="T57" s="157" t="s">
        <v>240</v>
      </c>
      <c r="U57" s="157">
        <v>0.27110000000000001</v>
      </c>
      <c r="V57" s="157">
        <f t="shared" si="20"/>
        <v>108.44</v>
      </c>
      <c r="W57" s="157"/>
      <c r="X57" s="157" t="s">
        <v>285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44" t="s">
        <v>693</v>
      </c>
      <c r="D58" s="245"/>
      <c r="E58" s="245"/>
      <c r="F58" s="245"/>
      <c r="G58" s="24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245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5">
      <c r="A59" s="160" t="s">
        <v>235</v>
      </c>
      <c r="B59" s="161" t="s">
        <v>128</v>
      </c>
      <c r="C59" s="174" t="s">
        <v>129</v>
      </c>
      <c r="D59" s="162"/>
      <c r="E59" s="163"/>
      <c r="F59" s="164"/>
      <c r="G59" s="165">
        <f>SUMIF(AG60:AG69,"&lt;&gt;NOR",G60:G69)</f>
        <v>0</v>
      </c>
      <c r="H59" s="159"/>
      <c r="I59" s="159">
        <f>SUM(I60:I69)</f>
        <v>0</v>
      </c>
      <c r="J59" s="159"/>
      <c r="K59" s="159">
        <f>SUM(K60:K69)</f>
        <v>0</v>
      </c>
      <c r="L59" s="159"/>
      <c r="M59" s="159">
        <f>SUM(M60:M69)</f>
        <v>0</v>
      </c>
      <c r="N59" s="159"/>
      <c r="O59" s="159">
        <f>SUM(O60:O69)</f>
        <v>77.06</v>
      </c>
      <c r="P59" s="159"/>
      <c r="Q59" s="159">
        <f>SUM(Q60:Q69)</f>
        <v>0</v>
      </c>
      <c r="R59" s="159"/>
      <c r="S59" s="159"/>
      <c r="T59" s="159"/>
      <c r="U59" s="159"/>
      <c r="V59" s="159">
        <f>SUM(V60:V69)</f>
        <v>1599.8700000000001</v>
      </c>
      <c r="W59" s="159"/>
      <c r="X59" s="159"/>
      <c r="AG59" t="s">
        <v>236</v>
      </c>
    </row>
    <row r="60" spans="1:60" outlineLevel="1" x14ac:dyDescent="0.25">
      <c r="A60" s="179">
        <v>44</v>
      </c>
      <c r="B60" s="180" t="s">
        <v>694</v>
      </c>
      <c r="C60" s="185" t="s">
        <v>695</v>
      </c>
      <c r="D60" s="181" t="s">
        <v>284</v>
      </c>
      <c r="E60" s="182">
        <v>409.95</v>
      </c>
      <c r="F60" s="183"/>
      <c r="G60" s="184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15</v>
      </c>
      <c r="M60" s="157">
        <f>G60*(1+L60/100)</f>
        <v>0</v>
      </c>
      <c r="N60" s="157">
        <v>4.0000000000000003E-5</v>
      </c>
      <c r="O60" s="157">
        <f>ROUND(E60*N60,2)</f>
        <v>0.02</v>
      </c>
      <c r="P60" s="157">
        <v>0</v>
      </c>
      <c r="Q60" s="157">
        <f>ROUND(E60*P60,2)</f>
        <v>0</v>
      </c>
      <c r="R60" s="157"/>
      <c r="S60" s="157" t="s">
        <v>240</v>
      </c>
      <c r="T60" s="157" t="s">
        <v>240</v>
      </c>
      <c r="U60" s="157">
        <v>7.8E-2</v>
      </c>
      <c r="V60" s="157">
        <f>ROUND(E60*U60,2)</f>
        <v>31.98</v>
      </c>
      <c r="W60" s="157"/>
      <c r="X60" s="157" t="s">
        <v>285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286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66">
        <v>45</v>
      </c>
      <c r="B61" s="167" t="s">
        <v>696</v>
      </c>
      <c r="C61" s="175" t="s">
        <v>697</v>
      </c>
      <c r="D61" s="168" t="s">
        <v>284</v>
      </c>
      <c r="E61" s="169">
        <v>237.76</v>
      </c>
      <c r="F61" s="170"/>
      <c r="G61" s="171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15</v>
      </c>
      <c r="M61" s="157">
        <f>G61*(1+L61/100)</f>
        <v>0</v>
      </c>
      <c r="N61" s="157">
        <v>2.741E-2</v>
      </c>
      <c r="O61" s="157">
        <f>ROUND(E61*N61,2)</f>
        <v>6.52</v>
      </c>
      <c r="P61" s="157">
        <v>0</v>
      </c>
      <c r="Q61" s="157">
        <f>ROUND(E61*P61,2)</f>
        <v>0</v>
      </c>
      <c r="R61" s="157"/>
      <c r="S61" s="157" t="s">
        <v>240</v>
      </c>
      <c r="T61" s="157" t="s">
        <v>240</v>
      </c>
      <c r="U61" s="157">
        <v>1.42</v>
      </c>
      <c r="V61" s="157">
        <f>ROUND(E61*U61,2)</f>
        <v>337.62</v>
      </c>
      <c r="W61" s="157"/>
      <c r="X61" s="157" t="s">
        <v>285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44" t="s">
        <v>698</v>
      </c>
      <c r="D62" s="245"/>
      <c r="E62" s="245"/>
      <c r="F62" s="245"/>
      <c r="G62" s="245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245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9">
        <v>46</v>
      </c>
      <c r="B63" s="180" t="s">
        <v>699</v>
      </c>
      <c r="C63" s="185" t="s">
        <v>700</v>
      </c>
      <c r="D63" s="181" t="s">
        <v>284</v>
      </c>
      <c r="E63" s="182">
        <v>788.2</v>
      </c>
      <c r="F63" s="183"/>
      <c r="G63" s="184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15</v>
      </c>
      <c r="M63" s="157">
        <f>G63*(1+L63/100)</f>
        <v>0</v>
      </c>
      <c r="N63" s="157">
        <v>5.2580000000000002E-2</v>
      </c>
      <c r="O63" s="157">
        <f>ROUND(E63*N63,2)</f>
        <v>41.44</v>
      </c>
      <c r="P63" s="157">
        <v>0</v>
      </c>
      <c r="Q63" s="157">
        <f>ROUND(E63*P63,2)</f>
        <v>0</v>
      </c>
      <c r="R63" s="157"/>
      <c r="S63" s="157" t="s">
        <v>240</v>
      </c>
      <c r="T63" s="157" t="s">
        <v>241</v>
      </c>
      <c r="U63" s="157">
        <v>0.92</v>
      </c>
      <c r="V63" s="157">
        <f>ROUND(E63*U63,2)</f>
        <v>725.14</v>
      </c>
      <c r="W63" s="157"/>
      <c r="X63" s="157" t="s">
        <v>285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286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66">
        <v>47</v>
      </c>
      <c r="B64" s="167" t="s">
        <v>701</v>
      </c>
      <c r="C64" s="175" t="s">
        <v>702</v>
      </c>
      <c r="D64" s="168" t="s">
        <v>284</v>
      </c>
      <c r="E64" s="169">
        <v>882.60699999999997</v>
      </c>
      <c r="F64" s="170"/>
      <c r="G64" s="171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3.1850000000000003E-2</v>
      </c>
      <c r="O64" s="157">
        <f>ROUND(E64*N64,2)</f>
        <v>28.11</v>
      </c>
      <c r="P64" s="157">
        <v>0</v>
      </c>
      <c r="Q64" s="157">
        <f>ROUND(E64*P64,2)</f>
        <v>0</v>
      </c>
      <c r="R64" s="157"/>
      <c r="S64" s="157" t="s">
        <v>240</v>
      </c>
      <c r="T64" s="157" t="s">
        <v>618</v>
      </c>
      <c r="U64" s="157">
        <v>0.42183999999999999</v>
      </c>
      <c r="V64" s="157">
        <f>ROUND(E64*U64,2)</f>
        <v>372.32</v>
      </c>
      <c r="W64" s="157"/>
      <c r="X64" s="157" t="s">
        <v>285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4" t="s">
        <v>703</v>
      </c>
      <c r="D65" s="245"/>
      <c r="E65" s="245"/>
      <c r="F65" s="245"/>
      <c r="G65" s="245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245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9">
        <v>48</v>
      </c>
      <c r="B66" s="180" t="s">
        <v>704</v>
      </c>
      <c r="C66" s="185" t="s">
        <v>705</v>
      </c>
      <c r="D66" s="181" t="s">
        <v>284</v>
      </c>
      <c r="E66" s="182">
        <v>18.54</v>
      </c>
      <c r="F66" s="183"/>
      <c r="G66" s="184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3.143E-2</v>
      </c>
      <c r="O66" s="157">
        <f>ROUND(E66*N66,2)</f>
        <v>0.57999999999999996</v>
      </c>
      <c r="P66" s="157">
        <v>0</v>
      </c>
      <c r="Q66" s="157">
        <f>ROUND(E66*P66,2)</f>
        <v>0</v>
      </c>
      <c r="R66" s="157"/>
      <c r="S66" s="157" t="s">
        <v>240</v>
      </c>
      <c r="T66" s="157" t="s">
        <v>240</v>
      </c>
      <c r="U66" s="157">
        <v>0.89715999999999996</v>
      </c>
      <c r="V66" s="157">
        <f>ROUND(E66*U66,2)</f>
        <v>16.63</v>
      </c>
      <c r="W66" s="157"/>
      <c r="X66" s="157" t="s">
        <v>285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286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9">
        <v>49</v>
      </c>
      <c r="B67" s="180" t="s">
        <v>706</v>
      </c>
      <c r="C67" s="185" t="s">
        <v>707</v>
      </c>
      <c r="D67" s="181" t="s">
        <v>284</v>
      </c>
      <c r="E67" s="182">
        <v>788.2</v>
      </c>
      <c r="F67" s="183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2.0000000000000002E-5</v>
      </c>
      <c r="O67" s="157">
        <f>ROUND(E67*N67,2)</f>
        <v>0.02</v>
      </c>
      <c r="P67" s="157">
        <v>0</v>
      </c>
      <c r="Q67" s="157">
        <f>ROUND(E67*P67,2)</f>
        <v>0</v>
      </c>
      <c r="R67" s="157"/>
      <c r="S67" s="157" t="s">
        <v>240</v>
      </c>
      <c r="T67" s="157" t="s">
        <v>240</v>
      </c>
      <c r="U67" s="157">
        <v>0.11</v>
      </c>
      <c r="V67" s="157">
        <f>ROUND(E67*U67,2)</f>
        <v>86.7</v>
      </c>
      <c r="W67" s="157"/>
      <c r="X67" s="157" t="s">
        <v>285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286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9">
        <v>50</v>
      </c>
      <c r="B68" s="180" t="s">
        <v>708</v>
      </c>
      <c r="C68" s="185" t="s">
        <v>709</v>
      </c>
      <c r="D68" s="181" t="s">
        <v>284</v>
      </c>
      <c r="E68" s="182">
        <v>92.4</v>
      </c>
      <c r="F68" s="183"/>
      <c r="G68" s="184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15</v>
      </c>
      <c r="M68" s="157">
        <f>G68*(1+L68/100)</f>
        <v>0</v>
      </c>
      <c r="N68" s="157">
        <v>4.0299999999999997E-3</v>
      </c>
      <c r="O68" s="157">
        <f>ROUND(E68*N68,2)</f>
        <v>0.37</v>
      </c>
      <c r="P68" s="157">
        <v>0</v>
      </c>
      <c r="Q68" s="157">
        <f>ROUND(E68*P68,2)</f>
        <v>0</v>
      </c>
      <c r="R68" s="157"/>
      <c r="S68" s="157" t="s">
        <v>240</v>
      </c>
      <c r="T68" s="157" t="s">
        <v>240</v>
      </c>
      <c r="U68" s="157">
        <v>0.31900000000000001</v>
      </c>
      <c r="V68" s="157">
        <f>ROUND(E68*U68,2)</f>
        <v>29.48</v>
      </c>
      <c r="W68" s="157"/>
      <c r="X68" s="157" t="s">
        <v>285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9">
        <v>51</v>
      </c>
      <c r="B69" s="180" t="s">
        <v>710</v>
      </c>
      <c r="C69" s="185" t="s">
        <v>711</v>
      </c>
      <c r="D69" s="181" t="s">
        <v>268</v>
      </c>
      <c r="E69" s="182">
        <v>1</v>
      </c>
      <c r="F69" s="183"/>
      <c r="G69" s="184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15</v>
      </c>
      <c r="M69" s="157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7"/>
      <c r="S69" s="157" t="s">
        <v>269</v>
      </c>
      <c r="T69" s="157" t="s">
        <v>241</v>
      </c>
      <c r="U69" s="157">
        <v>0</v>
      </c>
      <c r="V69" s="157">
        <f>ROUND(E69*U69,2)</f>
        <v>0</v>
      </c>
      <c r="W69" s="157"/>
      <c r="X69" s="157" t="s">
        <v>285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5">
      <c r="A70" s="160" t="s">
        <v>235</v>
      </c>
      <c r="B70" s="161" t="s">
        <v>130</v>
      </c>
      <c r="C70" s="174" t="s">
        <v>131</v>
      </c>
      <c r="D70" s="162"/>
      <c r="E70" s="163"/>
      <c r="F70" s="164"/>
      <c r="G70" s="165">
        <f>SUMIF(AG71:AG84,"&lt;&gt;NOR",G71:G84)</f>
        <v>0</v>
      </c>
      <c r="H70" s="159"/>
      <c r="I70" s="159">
        <f>SUM(I71:I84)</f>
        <v>0</v>
      </c>
      <c r="J70" s="159"/>
      <c r="K70" s="159">
        <f>SUM(K71:K84)</f>
        <v>0</v>
      </c>
      <c r="L70" s="159"/>
      <c r="M70" s="159">
        <f>SUM(M71:M84)</f>
        <v>0</v>
      </c>
      <c r="N70" s="159"/>
      <c r="O70" s="159">
        <f>SUM(O71:O84)</f>
        <v>286.88000000000005</v>
      </c>
      <c r="P70" s="159"/>
      <c r="Q70" s="159">
        <f>SUM(Q71:Q84)</f>
        <v>0</v>
      </c>
      <c r="R70" s="159"/>
      <c r="S70" s="159"/>
      <c r="T70" s="159"/>
      <c r="U70" s="159"/>
      <c r="V70" s="159">
        <f>SUM(V71:V84)</f>
        <v>1168.67</v>
      </c>
      <c r="W70" s="159"/>
      <c r="X70" s="159"/>
      <c r="AG70" t="s">
        <v>236</v>
      </c>
    </row>
    <row r="71" spans="1:60" outlineLevel="1" x14ac:dyDescent="0.25">
      <c r="A71" s="179">
        <v>52</v>
      </c>
      <c r="B71" s="180" t="s">
        <v>712</v>
      </c>
      <c r="C71" s="185" t="s">
        <v>713</v>
      </c>
      <c r="D71" s="181" t="s">
        <v>284</v>
      </c>
      <c r="E71" s="182">
        <v>75.5</v>
      </c>
      <c r="F71" s="183"/>
      <c r="G71" s="184">
        <f t="shared" ref="G71:G84" si="21">ROUND(E71*F71,2)</f>
        <v>0</v>
      </c>
      <c r="H71" s="158"/>
      <c r="I71" s="157">
        <f t="shared" ref="I71:I84" si="22">ROUND(E71*H71,2)</f>
        <v>0</v>
      </c>
      <c r="J71" s="158"/>
      <c r="K71" s="157">
        <f t="shared" ref="K71:K84" si="23">ROUND(E71*J71,2)</f>
        <v>0</v>
      </c>
      <c r="L71" s="157">
        <v>15</v>
      </c>
      <c r="M71" s="157">
        <f t="shared" ref="M71:M84" si="24">G71*(1+L71/100)</f>
        <v>0</v>
      </c>
      <c r="N71" s="157">
        <v>8.8349999999999998E-2</v>
      </c>
      <c r="O71" s="157">
        <f t="shared" ref="O71:O84" si="25">ROUND(E71*N71,2)</f>
        <v>6.67</v>
      </c>
      <c r="P71" s="157">
        <v>0</v>
      </c>
      <c r="Q71" s="157">
        <f t="shared" ref="Q71:Q84" si="26">ROUND(E71*P71,2)</f>
        <v>0</v>
      </c>
      <c r="R71" s="157"/>
      <c r="S71" s="157" t="s">
        <v>240</v>
      </c>
      <c r="T71" s="157" t="s">
        <v>240</v>
      </c>
      <c r="U71" s="157">
        <v>0.33300000000000002</v>
      </c>
      <c r="V71" s="157">
        <f t="shared" ref="V71:V84" si="27">ROUND(E71*U71,2)</f>
        <v>25.14</v>
      </c>
      <c r="W71" s="157"/>
      <c r="X71" s="157" t="s">
        <v>285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286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 x14ac:dyDescent="0.25">
      <c r="A72" s="179">
        <v>53</v>
      </c>
      <c r="B72" s="180" t="s">
        <v>714</v>
      </c>
      <c r="C72" s="185" t="s">
        <v>715</v>
      </c>
      <c r="D72" s="181" t="s">
        <v>284</v>
      </c>
      <c r="E72" s="182">
        <v>75.5</v>
      </c>
      <c r="F72" s="183"/>
      <c r="G72" s="184">
        <f t="shared" si="21"/>
        <v>0</v>
      </c>
      <c r="H72" s="158"/>
      <c r="I72" s="157">
        <f t="shared" si="22"/>
        <v>0</v>
      </c>
      <c r="J72" s="158"/>
      <c r="K72" s="157">
        <f t="shared" si="23"/>
        <v>0</v>
      </c>
      <c r="L72" s="157">
        <v>15</v>
      </c>
      <c r="M72" s="157">
        <f t="shared" si="24"/>
        <v>0</v>
      </c>
      <c r="N72" s="157">
        <v>0.441</v>
      </c>
      <c r="O72" s="157">
        <f t="shared" si="25"/>
        <v>33.299999999999997</v>
      </c>
      <c r="P72" s="157">
        <v>0</v>
      </c>
      <c r="Q72" s="157">
        <f t="shared" si="26"/>
        <v>0</v>
      </c>
      <c r="R72" s="157"/>
      <c r="S72" s="157" t="s">
        <v>240</v>
      </c>
      <c r="T72" s="157" t="s">
        <v>240</v>
      </c>
      <c r="U72" s="157">
        <v>2.9000000000000001E-2</v>
      </c>
      <c r="V72" s="157">
        <f t="shared" si="27"/>
        <v>2.19</v>
      </c>
      <c r="W72" s="157"/>
      <c r="X72" s="157" t="s">
        <v>285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286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9">
        <v>54</v>
      </c>
      <c r="B73" s="180" t="s">
        <v>716</v>
      </c>
      <c r="C73" s="185" t="s">
        <v>717</v>
      </c>
      <c r="D73" s="181" t="s">
        <v>289</v>
      </c>
      <c r="E73" s="182">
        <v>15.654999999999999</v>
      </c>
      <c r="F73" s="183"/>
      <c r="G73" s="184">
        <f t="shared" si="21"/>
        <v>0</v>
      </c>
      <c r="H73" s="158"/>
      <c r="I73" s="157">
        <f t="shared" si="22"/>
        <v>0</v>
      </c>
      <c r="J73" s="158"/>
      <c r="K73" s="157">
        <f t="shared" si="23"/>
        <v>0</v>
      </c>
      <c r="L73" s="157">
        <v>15</v>
      </c>
      <c r="M73" s="157">
        <f t="shared" si="24"/>
        <v>0</v>
      </c>
      <c r="N73" s="157">
        <v>2.5249999999999999</v>
      </c>
      <c r="O73" s="157">
        <f t="shared" si="25"/>
        <v>39.53</v>
      </c>
      <c r="P73" s="157">
        <v>0</v>
      </c>
      <c r="Q73" s="157">
        <f t="shared" si="26"/>
        <v>0</v>
      </c>
      <c r="R73" s="157"/>
      <c r="S73" s="157" t="s">
        <v>240</v>
      </c>
      <c r="T73" s="157" t="s">
        <v>240</v>
      </c>
      <c r="U73" s="157">
        <v>2.58</v>
      </c>
      <c r="V73" s="157">
        <f t="shared" si="27"/>
        <v>40.39</v>
      </c>
      <c r="W73" s="157"/>
      <c r="X73" s="157" t="s">
        <v>285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308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9">
        <v>55</v>
      </c>
      <c r="B74" s="180" t="s">
        <v>718</v>
      </c>
      <c r="C74" s="185" t="s">
        <v>719</v>
      </c>
      <c r="D74" s="181" t="s">
        <v>289</v>
      </c>
      <c r="E74" s="182">
        <v>14.4</v>
      </c>
      <c r="F74" s="183"/>
      <c r="G74" s="184">
        <f t="shared" si="21"/>
        <v>0</v>
      </c>
      <c r="H74" s="158"/>
      <c r="I74" s="157">
        <f t="shared" si="22"/>
        <v>0</v>
      </c>
      <c r="J74" s="158"/>
      <c r="K74" s="157">
        <f t="shared" si="23"/>
        <v>0</v>
      </c>
      <c r="L74" s="157">
        <v>15</v>
      </c>
      <c r="M74" s="157">
        <f t="shared" si="24"/>
        <v>0</v>
      </c>
      <c r="N74" s="157">
        <v>2.5</v>
      </c>
      <c r="O74" s="157">
        <f t="shared" si="25"/>
        <v>36</v>
      </c>
      <c r="P74" s="157">
        <v>0</v>
      </c>
      <c r="Q74" s="157">
        <f t="shared" si="26"/>
        <v>0</v>
      </c>
      <c r="R74" s="157"/>
      <c r="S74" s="157" t="s">
        <v>240</v>
      </c>
      <c r="T74" s="157" t="s">
        <v>240</v>
      </c>
      <c r="U74" s="157">
        <v>5.33</v>
      </c>
      <c r="V74" s="157">
        <f t="shared" si="27"/>
        <v>76.75</v>
      </c>
      <c r="W74" s="157"/>
      <c r="X74" s="157" t="s">
        <v>285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9">
        <v>56</v>
      </c>
      <c r="B75" s="180" t="s">
        <v>720</v>
      </c>
      <c r="C75" s="185" t="s">
        <v>721</v>
      </c>
      <c r="D75" s="181" t="s">
        <v>289</v>
      </c>
      <c r="E75" s="182">
        <v>15.654999999999999</v>
      </c>
      <c r="F75" s="183"/>
      <c r="G75" s="184">
        <f t="shared" si="21"/>
        <v>0</v>
      </c>
      <c r="H75" s="158"/>
      <c r="I75" s="157">
        <f t="shared" si="22"/>
        <v>0</v>
      </c>
      <c r="J75" s="158"/>
      <c r="K75" s="157">
        <f t="shared" si="23"/>
        <v>0</v>
      </c>
      <c r="L75" s="157">
        <v>15</v>
      </c>
      <c r="M75" s="157">
        <f t="shared" si="24"/>
        <v>0</v>
      </c>
      <c r="N75" s="157">
        <v>0.04</v>
      </c>
      <c r="O75" s="157">
        <f t="shared" si="25"/>
        <v>0.63</v>
      </c>
      <c r="P75" s="157">
        <v>0</v>
      </c>
      <c r="Q75" s="157">
        <f t="shared" si="26"/>
        <v>0</v>
      </c>
      <c r="R75" s="157"/>
      <c r="S75" s="157" t="s">
        <v>240</v>
      </c>
      <c r="T75" s="157" t="s">
        <v>240</v>
      </c>
      <c r="U75" s="157">
        <v>2.7</v>
      </c>
      <c r="V75" s="157">
        <f t="shared" si="27"/>
        <v>42.27</v>
      </c>
      <c r="W75" s="157"/>
      <c r="X75" s="157" t="s">
        <v>285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286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9">
        <v>57</v>
      </c>
      <c r="B76" s="180" t="s">
        <v>722</v>
      </c>
      <c r="C76" s="185" t="s">
        <v>723</v>
      </c>
      <c r="D76" s="181" t="s">
        <v>289</v>
      </c>
      <c r="E76" s="182">
        <v>15.654999999999999</v>
      </c>
      <c r="F76" s="183"/>
      <c r="G76" s="184">
        <f t="shared" si="21"/>
        <v>0</v>
      </c>
      <c r="H76" s="158"/>
      <c r="I76" s="157">
        <f t="shared" si="22"/>
        <v>0</v>
      </c>
      <c r="J76" s="158"/>
      <c r="K76" s="157">
        <f t="shared" si="23"/>
        <v>0</v>
      </c>
      <c r="L76" s="157">
        <v>15</v>
      </c>
      <c r="M76" s="157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7"/>
      <c r="S76" s="157" t="s">
        <v>240</v>
      </c>
      <c r="T76" s="157" t="s">
        <v>240</v>
      </c>
      <c r="U76" s="157">
        <v>0.23</v>
      </c>
      <c r="V76" s="157">
        <f t="shared" si="27"/>
        <v>3.6</v>
      </c>
      <c r="W76" s="157"/>
      <c r="X76" s="157" t="s">
        <v>285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286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 x14ac:dyDescent="0.25">
      <c r="A77" s="179">
        <v>58</v>
      </c>
      <c r="B77" s="180" t="s">
        <v>724</v>
      </c>
      <c r="C77" s="185" t="s">
        <v>725</v>
      </c>
      <c r="D77" s="181" t="s">
        <v>284</v>
      </c>
      <c r="E77" s="182">
        <v>212.47</v>
      </c>
      <c r="F77" s="183"/>
      <c r="G77" s="184">
        <f t="shared" si="21"/>
        <v>0</v>
      </c>
      <c r="H77" s="158"/>
      <c r="I77" s="157">
        <f t="shared" si="22"/>
        <v>0</v>
      </c>
      <c r="J77" s="158"/>
      <c r="K77" s="157">
        <f t="shared" si="23"/>
        <v>0</v>
      </c>
      <c r="L77" s="157">
        <v>15</v>
      </c>
      <c r="M77" s="157">
        <f t="shared" si="24"/>
        <v>0</v>
      </c>
      <c r="N77" s="157">
        <v>7.7859999999999999E-2</v>
      </c>
      <c r="O77" s="157">
        <f t="shared" si="25"/>
        <v>16.54</v>
      </c>
      <c r="P77" s="157">
        <v>0</v>
      </c>
      <c r="Q77" s="157">
        <f t="shared" si="26"/>
        <v>0</v>
      </c>
      <c r="R77" s="157"/>
      <c r="S77" s="157" t="s">
        <v>240</v>
      </c>
      <c r="T77" s="157" t="s">
        <v>240</v>
      </c>
      <c r="U77" s="157">
        <v>0.48</v>
      </c>
      <c r="V77" s="157">
        <f t="shared" si="27"/>
        <v>101.99</v>
      </c>
      <c r="W77" s="157"/>
      <c r="X77" s="157" t="s">
        <v>285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308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 x14ac:dyDescent="0.25">
      <c r="A78" s="179">
        <v>59</v>
      </c>
      <c r="B78" s="180" t="s">
        <v>726</v>
      </c>
      <c r="C78" s="185" t="s">
        <v>727</v>
      </c>
      <c r="D78" s="181" t="s">
        <v>284</v>
      </c>
      <c r="E78" s="182">
        <v>235.65</v>
      </c>
      <c r="F78" s="183"/>
      <c r="G78" s="184">
        <f t="shared" si="21"/>
        <v>0</v>
      </c>
      <c r="H78" s="158"/>
      <c r="I78" s="157">
        <f t="shared" si="22"/>
        <v>0</v>
      </c>
      <c r="J78" s="158"/>
      <c r="K78" s="157">
        <f t="shared" si="23"/>
        <v>0</v>
      </c>
      <c r="L78" s="157">
        <v>15</v>
      </c>
      <c r="M78" s="157">
        <f t="shared" si="24"/>
        <v>0</v>
      </c>
      <c r="N78" s="157">
        <v>9.7290000000000001E-2</v>
      </c>
      <c r="O78" s="157">
        <f t="shared" si="25"/>
        <v>22.93</v>
      </c>
      <c r="P78" s="157">
        <v>0</v>
      </c>
      <c r="Q78" s="157">
        <f t="shared" si="26"/>
        <v>0</v>
      </c>
      <c r="R78" s="157"/>
      <c r="S78" s="157" t="s">
        <v>240</v>
      </c>
      <c r="T78" s="157" t="s">
        <v>240</v>
      </c>
      <c r="U78" s="157">
        <v>0.52</v>
      </c>
      <c r="V78" s="157">
        <f t="shared" si="27"/>
        <v>122.54</v>
      </c>
      <c r="W78" s="157"/>
      <c r="X78" s="157" t="s">
        <v>285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286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79">
        <v>60</v>
      </c>
      <c r="B79" s="180" t="s">
        <v>728</v>
      </c>
      <c r="C79" s="185" t="s">
        <v>729</v>
      </c>
      <c r="D79" s="181" t="s">
        <v>284</v>
      </c>
      <c r="E79" s="182">
        <v>217.01</v>
      </c>
      <c r="F79" s="183"/>
      <c r="G79" s="184">
        <f t="shared" si="21"/>
        <v>0</v>
      </c>
      <c r="H79" s="158"/>
      <c r="I79" s="157">
        <f t="shared" si="22"/>
        <v>0</v>
      </c>
      <c r="J79" s="158"/>
      <c r="K79" s="157">
        <f t="shared" si="23"/>
        <v>0</v>
      </c>
      <c r="L79" s="157">
        <v>15</v>
      </c>
      <c r="M79" s="157">
        <f t="shared" si="24"/>
        <v>0</v>
      </c>
      <c r="N79" s="157">
        <v>0.115</v>
      </c>
      <c r="O79" s="157">
        <f t="shared" si="25"/>
        <v>24.96</v>
      </c>
      <c r="P79" s="157">
        <v>0</v>
      </c>
      <c r="Q79" s="157">
        <f t="shared" si="26"/>
        <v>0</v>
      </c>
      <c r="R79" s="157"/>
      <c r="S79" s="157" t="s">
        <v>240</v>
      </c>
      <c r="T79" s="157" t="s">
        <v>240</v>
      </c>
      <c r="U79" s="157">
        <v>0.47</v>
      </c>
      <c r="V79" s="157">
        <f t="shared" si="27"/>
        <v>101.99</v>
      </c>
      <c r="W79" s="157"/>
      <c r="X79" s="157" t="s">
        <v>285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308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.399999999999999" outlineLevel="1" x14ac:dyDescent="0.25">
      <c r="A80" s="179">
        <v>61</v>
      </c>
      <c r="B80" s="180" t="s">
        <v>730</v>
      </c>
      <c r="C80" s="185" t="s">
        <v>731</v>
      </c>
      <c r="D80" s="181" t="s">
        <v>284</v>
      </c>
      <c r="E80" s="182">
        <v>373.69</v>
      </c>
      <c r="F80" s="183"/>
      <c r="G80" s="184">
        <f t="shared" si="21"/>
        <v>0</v>
      </c>
      <c r="H80" s="158"/>
      <c r="I80" s="157">
        <f t="shared" si="22"/>
        <v>0</v>
      </c>
      <c r="J80" s="158"/>
      <c r="K80" s="157">
        <f t="shared" si="23"/>
        <v>0</v>
      </c>
      <c r="L80" s="157">
        <v>15</v>
      </c>
      <c r="M80" s="157">
        <f t="shared" si="24"/>
        <v>0</v>
      </c>
      <c r="N80" s="157">
        <v>0.12</v>
      </c>
      <c r="O80" s="157">
        <f t="shared" si="25"/>
        <v>44.84</v>
      </c>
      <c r="P80" s="157">
        <v>0</v>
      </c>
      <c r="Q80" s="157">
        <f t="shared" si="26"/>
        <v>0</v>
      </c>
      <c r="R80" s="157"/>
      <c r="S80" s="157" t="s">
        <v>240</v>
      </c>
      <c r="T80" s="157" t="s">
        <v>241</v>
      </c>
      <c r="U80" s="157">
        <v>0.47</v>
      </c>
      <c r="V80" s="157">
        <f t="shared" si="27"/>
        <v>175.63</v>
      </c>
      <c r="W80" s="157"/>
      <c r="X80" s="157" t="s">
        <v>285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286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 x14ac:dyDescent="0.25">
      <c r="A81" s="179">
        <v>62</v>
      </c>
      <c r="B81" s="180" t="s">
        <v>732</v>
      </c>
      <c r="C81" s="185" t="s">
        <v>733</v>
      </c>
      <c r="D81" s="181" t="s">
        <v>284</v>
      </c>
      <c r="E81" s="182">
        <v>432.48</v>
      </c>
      <c r="F81" s="183"/>
      <c r="G81" s="184">
        <f t="shared" si="21"/>
        <v>0</v>
      </c>
      <c r="H81" s="158"/>
      <c r="I81" s="157">
        <f t="shared" si="22"/>
        <v>0</v>
      </c>
      <c r="J81" s="158"/>
      <c r="K81" s="157">
        <f t="shared" si="23"/>
        <v>0</v>
      </c>
      <c r="L81" s="157">
        <v>15</v>
      </c>
      <c r="M81" s="157">
        <f t="shared" si="24"/>
        <v>0</v>
      </c>
      <c r="N81" s="157">
        <v>0.125</v>
      </c>
      <c r="O81" s="157">
        <f t="shared" si="25"/>
        <v>54.06</v>
      </c>
      <c r="P81" s="157">
        <v>0</v>
      </c>
      <c r="Q81" s="157">
        <f t="shared" si="26"/>
        <v>0</v>
      </c>
      <c r="R81" s="157"/>
      <c r="S81" s="157" t="s">
        <v>618</v>
      </c>
      <c r="T81" s="157" t="s">
        <v>241</v>
      </c>
      <c r="U81" s="157">
        <v>0.47</v>
      </c>
      <c r="V81" s="157">
        <f t="shared" si="27"/>
        <v>203.27</v>
      </c>
      <c r="W81" s="157"/>
      <c r="X81" s="157" t="s">
        <v>285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286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9">
        <v>63</v>
      </c>
      <c r="B82" s="180" t="s">
        <v>734</v>
      </c>
      <c r="C82" s="185" t="s">
        <v>735</v>
      </c>
      <c r="D82" s="181" t="s">
        <v>284</v>
      </c>
      <c r="E82" s="182">
        <v>819.62</v>
      </c>
      <c r="F82" s="183"/>
      <c r="G82" s="184">
        <f t="shared" si="21"/>
        <v>0</v>
      </c>
      <c r="H82" s="158"/>
      <c r="I82" s="157">
        <f t="shared" si="22"/>
        <v>0</v>
      </c>
      <c r="J82" s="158"/>
      <c r="K82" s="157">
        <f t="shared" si="23"/>
        <v>0</v>
      </c>
      <c r="L82" s="157">
        <v>15</v>
      </c>
      <c r="M82" s="157">
        <f t="shared" si="24"/>
        <v>0</v>
      </c>
      <c r="N82" s="157">
        <v>7.1399999999999996E-3</v>
      </c>
      <c r="O82" s="157">
        <f t="shared" si="25"/>
        <v>5.85</v>
      </c>
      <c r="P82" s="157">
        <v>0</v>
      </c>
      <c r="Q82" s="157">
        <f t="shared" si="26"/>
        <v>0</v>
      </c>
      <c r="R82" s="157"/>
      <c r="S82" s="157" t="s">
        <v>240</v>
      </c>
      <c r="T82" s="157" t="s">
        <v>240</v>
      </c>
      <c r="U82" s="157">
        <v>0.254</v>
      </c>
      <c r="V82" s="157">
        <f t="shared" si="27"/>
        <v>208.18</v>
      </c>
      <c r="W82" s="157"/>
      <c r="X82" s="157" t="s">
        <v>285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308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9">
        <v>64</v>
      </c>
      <c r="B83" s="180" t="s">
        <v>736</v>
      </c>
      <c r="C83" s="185" t="s">
        <v>737</v>
      </c>
      <c r="D83" s="181" t="s">
        <v>284</v>
      </c>
      <c r="E83" s="182">
        <v>143.83799999999999</v>
      </c>
      <c r="F83" s="183"/>
      <c r="G83" s="184">
        <f t="shared" si="21"/>
        <v>0</v>
      </c>
      <c r="H83" s="158"/>
      <c r="I83" s="157">
        <f t="shared" si="22"/>
        <v>0</v>
      </c>
      <c r="J83" s="158"/>
      <c r="K83" s="157">
        <f t="shared" si="23"/>
        <v>0</v>
      </c>
      <c r="L83" s="157">
        <v>15</v>
      </c>
      <c r="M83" s="157">
        <f t="shared" si="24"/>
        <v>0</v>
      </c>
      <c r="N83" s="157">
        <v>1.094E-2</v>
      </c>
      <c r="O83" s="157">
        <f t="shared" si="25"/>
        <v>1.57</v>
      </c>
      <c r="P83" s="157">
        <v>0</v>
      </c>
      <c r="Q83" s="157">
        <f t="shared" si="26"/>
        <v>0</v>
      </c>
      <c r="R83" s="157"/>
      <c r="S83" s="157" t="s">
        <v>240</v>
      </c>
      <c r="T83" s="157" t="s">
        <v>240</v>
      </c>
      <c r="U83" s="157">
        <v>0.45</v>
      </c>
      <c r="V83" s="157">
        <f t="shared" si="27"/>
        <v>64.73</v>
      </c>
      <c r="W83" s="157"/>
      <c r="X83" s="157" t="s">
        <v>285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286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 x14ac:dyDescent="0.25">
      <c r="A84" s="179">
        <v>65</v>
      </c>
      <c r="B84" s="180" t="s">
        <v>738</v>
      </c>
      <c r="C84" s="185" t="s">
        <v>739</v>
      </c>
      <c r="D84" s="181" t="s">
        <v>319</v>
      </c>
      <c r="E84" s="182">
        <v>34.46</v>
      </c>
      <c r="F84" s="183"/>
      <c r="G84" s="184">
        <f t="shared" si="21"/>
        <v>0</v>
      </c>
      <c r="H84" s="158"/>
      <c r="I84" s="157">
        <f t="shared" si="22"/>
        <v>0</v>
      </c>
      <c r="J84" s="158"/>
      <c r="K84" s="157">
        <f t="shared" si="23"/>
        <v>0</v>
      </c>
      <c r="L84" s="157">
        <v>15</v>
      </c>
      <c r="M84" s="157">
        <f t="shared" si="24"/>
        <v>0</v>
      </c>
      <c r="N84" s="157">
        <v>0</v>
      </c>
      <c r="O84" s="157">
        <f t="shared" si="25"/>
        <v>0</v>
      </c>
      <c r="P84" s="157">
        <v>0</v>
      </c>
      <c r="Q84" s="157">
        <f t="shared" si="26"/>
        <v>0</v>
      </c>
      <c r="R84" s="157"/>
      <c r="S84" s="157" t="s">
        <v>269</v>
      </c>
      <c r="T84" s="157" t="s">
        <v>241</v>
      </c>
      <c r="U84" s="157">
        <v>0</v>
      </c>
      <c r="V84" s="157">
        <f t="shared" si="27"/>
        <v>0</v>
      </c>
      <c r="W84" s="157"/>
      <c r="X84" s="157" t="s">
        <v>285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303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5">
      <c r="A85" s="160" t="s">
        <v>235</v>
      </c>
      <c r="B85" s="161" t="s">
        <v>136</v>
      </c>
      <c r="C85" s="174" t="s">
        <v>137</v>
      </c>
      <c r="D85" s="162"/>
      <c r="E85" s="163"/>
      <c r="F85" s="164"/>
      <c r="G85" s="165">
        <f>SUMIF(AG86:AG96,"&lt;&gt;NOR",G86:G96)</f>
        <v>0</v>
      </c>
      <c r="H85" s="159"/>
      <c r="I85" s="159">
        <f>SUM(I86:I96)</f>
        <v>0</v>
      </c>
      <c r="J85" s="159"/>
      <c r="K85" s="159">
        <f>SUM(K86:K96)</f>
        <v>0</v>
      </c>
      <c r="L85" s="159"/>
      <c r="M85" s="159">
        <f>SUM(M86:M96)</f>
        <v>0</v>
      </c>
      <c r="N85" s="159"/>
      <c r="O85" s="159">
        <f>SUM(O86:O96)</f>
        <v>5.21</v>
      </c>
      <c r="P85" s="159"/>
      <c r="Q85" s="159">
        <f>SUM(Q86:Q96)</f>
        <v>0</v>
      </c>
      <c r="R85" s="159"/>
      <c r="S85" s="159"/>
      <c r="T85" s="159"/>
      <c r="U85" s="159"/>
      <c r="V85" s="159">
        <f>SUM(V86:V96)</f>
        <v>1056.8</v>
      </c>
      <c r="W85" s="159"/>
      <c r="X85" s="159"/>
      <c r="AG85" t="s">
        <v>236</v>
      </c>
    </row>
    <row r="86" spans="1:60" ht="20.399999999999999" outlineLevel="1" x14ac:dyDescent="0.25">
      <c r="A86" s="166">
        <v>66</v>
      </c>
      <c r="B86" s="167" t="s">
        <v>740</v>
      </c>
      <c r="C86" s="175" t="s">
        <v>741</v>
      </c>
      <c r="D86" s="168" t="s">
        <v>284</v>
      </c>
      <c r="E86" s="169">
        <v>4600</v>
      </c>
      <c r="F86" s="170"/>
      <c r="G86" s="171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15</v>
      </c>
      <c r="M86" s="157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7"/>
      <c r="S86" s="157" t="s">
        <v>240</v>
      </c>
      <c r="T86" s="157" t="s">
        <v>241</v>
      </c>
      <c r="U86" s="157">
        <v>0.11</v>
      </c>
      <c r="V86" s="157">
        <f>ROUND(E86*U86,2)</f>
        <v>506</v>
      </c>
      <c r="W86" s="157"/>
      <c r="X86" s="157" t="s">
        <v>285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44" t="s">
        <v>742</v>
      </c>
      <c r="D87" s="245"/>
      <c r="E87" s="245"/>
      <c r="F87" s="245"/>
      <c r="G87" s="245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245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.399999999999999" outlineLevel="1" x14ac:dyDescent="0.25">
      <c r="A88" s="179">
        <v>67</v>
      </c>
      <c r="B88" s="180" t="s">
        <v>743</v>
      </c>
      <c r="C88" s="185" t="s">
        <v>744</v>
      </c>
      <c r="D88" s="181" t="s">
        <v>284</v>
      </c>
      <c r="E88" s="182">
        <v>29600</v>
      </c>
      <c r="F88" s="183"/>
      <c r="G88" s="184">
        <f t="shared" ref="G88:G96" si="28">ROUND(E88*F88,2)</f>
        <v>0</v>
      </c>
      <c r="H88" s="158"/>
      <c r="I88" s="157">
        <f t="shared" ref="I88:I96" si="29">ROUND(E88*H88,2)</f>
        <v>0</v>
      </c>
      <c r="J88" s="158"/>
      <c r="K88" s="157">
        <f t="shared" ref="K88:K96" si="30">ROUND(E88*J88,2)</f>
        <v>0</v>
      </c>
      <c r="L88" s="157">
        <v>15</v>
      </c>
      <c r="M88" s="157">
        <f t="shared" ref="M88:M96" si="31">G88*(1+L88/100)</f>
        <v>0</v>
      </c>
      <c r="N88" s="157">
        <v>0</v>
      </c>
      <c r="O88" s="157">
        <f t="shared" ref="O88:O96" si="32">ROUND(E88*N88,2)</f>
        <v>0</v>
      </c>
      <c r="P88" s="157">
        <v>0</v>
      </c>
      <c r="Q88" s="157">
        <f t="shared" ref="Q88:Q96" si="33">ROUND(E88*P88,2)</f>
        <v>0</v>
      </c>
      <c r="R88" s="157"/>
      <c r="S88" s="157" t="s">
        <v>240</v>
      </c>
      <c r="T88" s="157" t="s">
        <v>240</v>
      </c>
      <c r="U88" s="157">
        <v>0</v>
      </c>
      <c r="V88" s="157">
        <f t="shared" ref="V88:V96" si="34">ROUND(E88*U88,2)</f>
        <v>0</v>
      </c>
      <c r="W88" s="157"/>
      <c r="X88" s="157" t="s">
        <v>285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303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9">
        <v>68</v>
      </c>
      <c r="B89" s="180" t="s">
        <v>745</v>
      </c>
      <c r="C89" s="185" t="s">
        <v>746</v>
      </c>
      <c r="D89" s="181" t="s">
        <v>747</v>
      </c>
      <c r="E89" s="182">
        <v>736</v>
      </c>
      <c r="F89" s="183"/>
      <c r="G89" s="184">
        <f t="shared" si="28"/>
        <v>0</v>
      </c>
      <c r="H89" s="158"/>
      <c r="I89" s="157">
        <f t="shared" si="29"/>
        <v>0</v>
      </c>
      <c r="J89" s="158"/>
      <c r="K89" s="157">
        <f t="shared" si="30"/>
        <v>0</v>
      </c>
      <c r="L89" s="157">
        <v>15</v>
      </c>
      <c r="M89" s="157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7"/>
      <c r="S89" s="157" t="s">
        <v>240</v>
      </c>
      <c r="T89" s="157" t="s">
        <v>240</v>
      </c>
      <c r="U89" s="157">
        <v>0</v>
      </c>
      <c r="V89" s="157">
        <f t="shared" si="34"/>
        <v>0</v>
      </c>
      <c r="W89" s="157"/>
      <c r="X89" s="157" t="s">
        <v>285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303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0.399999999999999" outlineLevel="1" x14ac:dyDescent="0.25">
      <c r="A90" s="179">
        <v>69</v>
      </c>
      <c r="B90" s="180" t="s">
        <v>748</v>
      </c>
      <c r="C90" s="185" t="s">
        <v>749</v>
      </c>
      <c r="D90" s="181" t="s">
        <v>284</v>
      </c>
      <c r="E90" s="182">
        <v>4600</v>
      </c>
      <c r="F90" s="183"/>
      <c r="G90" s="184">
        <f t="shared" si="28"/>
        <v>0</v>
      </c>
      <c r="H90" s="158"/>
      <c r="I90" s="157">
        <f t="shared" si="29"/>
        <v>0</v>
      </c>
      <c r="J90" s="158"/>
      <c r="K90" s="157">
        <f t="shared" si="30"/>
        <v>0</v>
      </c>
      <c r="L90" s="157">
        <v>15</v>
      </c>
      <c r="M90" s="157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7"/>
      <c r="S90" s="157" t="s">
        <v>240</v>
      </c>
      <c r="T90" s="157" t="s">
        <v>241</v>
      </c>
      <c r="U90" s="157">
        <v>7.0000000000000007E-2</v>
      </c>
      <c r="V90" s="157">
        <f t="shared" si="34"/>
        <v>322</v>
      </c>
      <c r="W90" s="157"/>
      <c r="X90" s="157" t="s">
        <v>285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303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9">
        <v>70</v>
      </c>
      <c r="B91" s="180" t="s">
        <v>750</v>
      </c>
      <c r="C91" s="185" t="s">
        <v>751</v>
      </c>
      <c r="D91" s="181" t="s">
        <v>284</v>
      </c>
      <c r="E91" s="182">
        <v>880</v>
      </c>
      <c r="F91" s="183"/>
      <c r="G91" s="184">
        <f t="shared" si="28"/>
        <v>0</v>
      </c>
      <c r="H91" s="158"/>
      <c r="I91" s="157">
        <f t="shared" si="29"/>
        <v>0</v>
      </c>
      <c r="J91" s="158"/>
      <c r="K91" s="157">
        <f t="shared" si="30"/>
        <v>0</v>
      </c>
      <c r="L91" s="157">
        <v>15</v>
      </c>
      <c r="M91" s="157">
        <f t="shared" si="31"/>
        <v>0</v>
      </c>
      <c r="N91" s="157">
        <v>5.9199999999999999E-3</v>
      </c>
      <c r="O91" s="157">
        <f t="shared" si="32"/>
        <v>5.21</v>
      </c>
      <c r="P91" s="157">
        <v>0</v>
      </c>
      <c r="Q91" s="157">
        <f t="shared" si="33"/>
        <v>0</v>
      </c>
      <c r="R91" s="157"/>
      <c r="S91" s="157" t="s">
        <v>240</v>
      </c>
      <c r="T91" s="157" t="s">
        <v>240</v>
      </c>
      <c r="U91" s="157">
        <v>0.26</v>
      </c>
      <c r="V91" s="157">
        <f t="shared" si="34"/>
        <v>228.8</v>
      </c>
      <c r="W91" s="157"/>
      <c r="X91" s="157" t="s">
        <v>285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286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 x14ac:dyDescent="0.25">
      <c r="A92" s="179">
        <v>71</v>
      </c>
      <c r="B92" s="180" t="s">
        <v>752</v>
      </c>
      <c r="C92" s="185" t="s">
        <v>753</v>
      </c>
      <c r="D92" s="181" t="s">
        <v>268</v>
      </c>
      <c r="E92" s="182">
        <v>24</v>
      </c>
      <c r="F92" s="183"/>
      <c r="G92" s="184">
        <f t="shared" si="28"/>
        <v>0</v>
      </c>
      <c r="H92" s="158"/>
      <c r="I92" s="157">
        <f t="shared" si="29"/>
        <v>0</v>
      </c>
      <c r="J92" s="158"/>
      <c r="K92" s="157">
        <f t="shared" si="30"/>
        <v>0</v>
      </c>
      <c r="L92" s="157">
        <v>15</v>
      </c>
      <c r="M92" s="157">
        <f t="shared" si="31"/>
        <v>0</v>
      </c>
      <c r="N92" s="157">
        <v>0</v>
      </c>
      <c r="O92" s="157">
        <f t="shared" si="32"/>
        <v>0</v>
      </c>
      <c r="P92" s="157">
        <v>0</v>
      </c>
      <c r="Q92" s="157">
        <f t="shared" si="33"/>
        <v>0</v>
      </c>
      <c r="R92" s="157"/>
      <c r="S92" s="157" t="s">
        <v>269</v>
      </c>
      <c r="T92" s="157" t="s">
        <v>241</v>
      </c>
      <c r="U92" s="157">
        <v>0</v>
      </c>
      <c r="V92" s="157">
        <f t="shared" si="34"/>
        <v>0</v>
      </c>
      <c r="W92" s="157"/>
      <c r="X92" s="157" t="s">
        <v>285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303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 x14ac:dyDescent="0.25">
      <c r="A93" s="179">
        <v>72</v>
      </c>
      <c r="B93" s="180" t="s">
        <v>754</v>
      </c>
      <c r="C93" s="185" t="s">
        <v>755</v>
      </c>
      <c r="D93" s="181" t="s">
        <v>268</v>
      </c>
      <c r="E93" s="182">
        <v>120</v>
      </c>
      <c r="F93" s="183"/>
      <c r="G93" s="184">
        <f t="shared" si="28"/>
        <v>0</v>
      </c>
      <c r="H93" s="158"/>
      <c r="I93" s="157">
        <f t="shared" si="29"/>
        <v>0</v>
      </c>
      <c r="J93" s="158"/>
      <c r="K93" s="157">
        <f t="shared" si="30"/>
        <v>0</v>
      </c>
      <c r="L93" s="157">
        <v>15</v>
      </c>
      <c r="M93" s="157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7"/>
      <c r="S93" s="157" t="s">
        <v>269</v>
      </c>
      <c r="T93" s="157" t="s">
        <v>241</v>
      </c>
      <c r="U93" s="157">
        <v>0</v>
      </c>
      <c r="V93" s="157">
        <f t="shared" si="34"/>
        <v>0</v>
      </c>
      <c r="W93" s="157"/>
      <c r="X93" s="157" t="s">
        <v>285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303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9">
        <v>73</v>
      </c>
      <c r="B94" s="180" t="s">
        <v>756</v>
      </c>
      <c r="C94" s="185" t="s">
        <v>757</v>
      </c>
      <c r="D94" s="181" t="s">
        <v>268</v>
      </c>
      <c r="E94" s="182">
        <v>1</v>
      </c>
      <c r="F94" s="183"/>
      <c r="G94" s="184">
        <f t="shared" si="28"/>
        <v>0</v>
      </c>
      <c r="H94" s="158"/>
      <c r="I94" s="157">
        <f t="shared" si="29"/>
        <v>0</v>
      </c>
      <c r="J94" s="158"/>
      <c r="K94" s="157">
        <f t="shared" si="30"/>
        <v>0</v>
      </c>
      <c r="L94" s="157">
        <v>15</v>
      </c>
      <c r="M94" s="157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7"/>
      <c r="S94" s="157" t="s">
        <v>269</v>
      </c>
      <c r="T94" s="157" t="s">
        <v>241</v>
      </c>
      <c r="U94" s="157">
        <v>0</v>
      </c>
      <c r="V94" s="157">
        <f t="shared" si="34"/>
        <v>0</v>
      </c>
      <c r="W94" s="157"/>
      <c r="X94" s="157" t="s">
        <v>285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9">
        <v>74</v>
      </c>
      <c r="B95" s="180" t="s">
        <v>758</v>
      </c>
      <c r="C95" s="185" t="s">
        <v>759</v>
      </c>
      <c r="D95" s="181" t="s">
        <v>319</v>
      </c>
      <c r="E95" s="182">
        <v>2400</v>
      </c>
      <c r="F95" s="183"/>
      <c r="G95" s="184">
        <f t="shared" si="28"/>
        <v>0</v>
      </c>
      <c r="H95" s="158"/>
      <c r="I95" s="157">
        <f t="shared" si="29"/>
        <v>0</v>
      </c>
      <c r="J95" s="158"/>
      <c r="K95" s="157">
        <f t="shared" si="30"/>
        <v>0</v>
      </c>
      <c r="L95" s="157">
        <v>15</v>
      </c>
      <c r="M95" s="157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7"/>
      <c r="S95" s="157" t="s">
        <v>269</v>
      </c>
      <c r="T95" s="157" t="s">
        <v>241</v>
      </c>
      <c r="U95" s="157">
        <v>0</v>
      </c>
      <c r="V95" s="157">
        <f t="shared" si="34"/>
        <v>0</v>
      </c>
      <c r="W95" s="157"/>
      <c r="X95" s="157" t="s">
        <v>285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303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9">
        <v>75</v>
      </c>
      <c r="B96" s="180" t="s">
        <v>760</v>
      </c>
      <c r="C96" s="185" t="s">
        <v>761</v>
      </c>
      <c r="D96" s="181" t="s">
        <v>762</v>
      </c>
      <c r="E96" s="182">
        <v>7740</v>
      </c>
      <c r="F96" s="183"/>
      <c r="G96" s="184">
        <f t="shared" si="28"/>
        <v>0</v>
      </c>
      <c r="H96" s="158"/>
      <c r="I96" s="157">
        <f t="shared" si="29"/>
        <v>0</v>
      </c>
      <c r="J96" s="158"/>
      <c r="K96" s="157">
        <f t="shared" si="30"/>
        <v>0</v>
      </c>
      <c r="L96" s="157">
        <v>15</v>
      </c>
      <c r="M96" s="157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7" t="s">
        <v>763</v>
      </c>
      <c r="S96" s="157" t="s">
        <v>240</v>
      </c>
      <c r="T96" s="157" t="s">
        <v>240</v>
      </c>
      <c r="U96" s="157">
        <v>0</v>
      </c>
      <c r="V96" s="157">
        <f t="shared" si="34"/>
        <v>0</v>
      </c>
      <c r="W96" s="157"/>
      <c r="X96" s="157" t="s">
        <v>764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765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6.4" x14ac:dyDescent="0.25">
      <c r="A97" s="160" t="s">
        <v>235</v>
      </c>
      <c r="B97" s="161" t="s">
        <v>138</v>
      </c>
      <c r="C97" s="174" t="s">
        <v>139</v>
      </c>
      <c r="D97" s="162"/>
      <c r="E97" s="163"/>
      <c r="F97" s="164"/>
      <c r="G97" s="165">
        <f>SUMIF(AG98:AG112,"&lt;&gt;NOR",G98:G112)</f>
        <v>0</v>
      </c>
      <c r="H97" s="159"/>
      <c r="I97" s="159">
        <f>SUM(I98:I112)</f>
        <v>0</v>
      </c>
      <c r="J97" s="159"/>
      <c r="K97" s="159">
        <f>SUM(K98:K112)</f>
        <v>0</v>
      </c>
      <c r="L97" s="159"/>
      <c r="M97" s="159">
        <f>SUM(M98:M112)</f>
        <v>0</v>
      </c>
      <c r="N97" s="159"/>
      <c r="O97" s="159">
        <f>SUM(O98:O112)</f>
        <v>4.0199999999999996</v>
      </c>
      <c r="P97" s="159"/>
      <c r="Q97" s="159">
        <f>SUM(Q98:Q112)</f>
        <v>0</v>
      </c>
      <c r="R97" s="159"/>
      <c r="S97" s="159"/>
      <c r="T97" s="159"/>
      <c r="U97" s="159"/>
      <c r="V97" s="159">
        <f>SUM(V98:V112)</f>
        <v>1190.9800000000002</v>
      </c>
      <c r="W97" s="159"/>
      <c r="X97" s="159"/>
      <c r="AG97" t="s">
        <v>236</v>
      </c>
    </row>
    <row r="98" spans="1:60" outlineLevel="1" x14ac:dyDescent="0.25">
      <c r="A98" s="179">
        <v>76</v>
      </c>
      <c r="B98" s="180" t="s">
        <v>766</v>
      </c>
      <c r="C98" s="185" t="s">
        <v>767</v>
      </c>
      <c r="D98" s="181" t="s">
        <v>284</v>
      </c>
      <c r="E98" s="182">
        <v>3400</v>
      </c>
      <c r="F98" s="183"/>
      <c r="G98" s="184">
        <f t="shared" ref="G98:G109" si="35">ROUND(E98*F98,2)</f>
        <v>0</v>
      </c>
      <c r="H98" s="158"/>
      <c r="I98" s="157">
        <f t="shared" ref="I98:I109" si="36">ROUND(E98*H98,2)</f>
        <v>0</v>
      </c>
      <c r="J98" s="158"/>
      <c r="K98" s="157">
        <f t="shared" ref="K98:K109" si="37">ROUND(E98*J98,2)</f>
        <v>0</v>
      </c>
      <c r="L98" s="157">
        <v>15</v>
      </c>
      <c r="M98" s="157">
        <f t="shared" ref="M98:M109" si="38">G98*(1+L98/100)</f>
        <v>0</v>
      </c>
      <c r="N98" s="157">
        <v>4.0000000000000003E-5</v>
      </c>
      <c r="O98" s="157">
        <f t="shared" ref="O98:O109" si="39">ROUND(E98*N98,2)</f>
        <v>0.14000000000000001</v>
      </c>
      <c r="P98" s="157">
        <v>0</v>
      </c>
      <c r="Q98" s="157">
        <f t="shared" ref="Q98:Q109" si="40">ROUND(E98*P98,2)</f>
        <v>0</v>
      </c>
      <c r="R98" s="157"/>
      <c r="S98" s="157" t="s">
        <v>240</v>
      </c>
      <c r="T98" s="157" t="s">
        <v>240</v>
      </c>
      <c r="U98" s="157">
        <v>0.308</v>
      </c>
      <c r="V98" s="157">
        <f t="shared" ref="V98:V109" si="41">ROUND(E98*U98,2)</f>
        <v>1047.2</v>
      </c>
      <c r="W98" s="157"/>
      <c r="X98" s="157" t="s">
        <v>285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286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9">
        <v>77</v>
      </c>
      <c r="B99" s="180" t="s">
        <v>768</v>
      </c>
      <c r="C99" s="185" t="s">
        <v>769</v>
      </c>
      <c r="D99" s="181" t="s">
        <v>284</v>
      </c>
      <c r="E99" s="182">
        <v>598.52300000000002</v>
      </c>
      <c r="F99" s="183"/>
      <c r="G99" s="184">
        <f t="shared" si="35"/>
        <v>0</v>
      </c>
      <c r="H99" s="158"/>
      <c r="I99" s="157">
        <f t="shared" si="36"/>
        <v>0</v>
      </c>
      <c r="J99" s="158"/>
      <c r="K99" s="157">
        <f t="shared" si="37"/>
        <v>0</v>
      </c>
      <c r="L99" s="157">
        <v>15</v>
      </c>
      <c r="M99" s="157">
        <f t="shared" si="38"/>
        <v>0</v>
      </c>
      <c r="N99" s="157">
        <v>5.9999999999999995E-4</v>
      </c>
      <c r="O99" s="157">
        <f t="shared" si="39"/>
        <v>0.36</v>
      </c>
      <c r="P99" s="157">
        <v>0</v>
      </c>
      <c r="Q99" s="157">
        <f t="shared" si="40"/>
        <v>0</v>
      </c>
      <c r="R99" s="157"/>
      <c r="S99" s="157" t="s">
        <v>269</v>
      </c>
      <c r="T99" s="157" t="s">
        <v>241</v>
      </c>
      <c r="U99" s="157">
        <v>0.24</v>
      </c>
      <c r="V99" s="157">
        <f t="shared" si="41"/>
        <v>143.65</v>
      </c>
      <c r="W99" s="157"/>
      <c r="X99" s="157" t="s">
        <v>285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401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9">
        <v>78</v>
      </c>
      <c r="B100" s="180" t="s">
        <v>770</v>
      </c>
      <c r="C100" s="185" t="s">
        <v>771</v>
      </c>
      <c r="D100" s="181" t="s">
        <v>366</v>
      </c>
      <c r="E100" s="182">
        <v>88</v>
      </c>
      <c r="F100" s="183"/>
      <c r="G100" s="184">
        <f t="shared" si="35"/>
        <v>0</v>
      </c>
      <c r="H100" s="158"/>
      <c r="I100" s="157">
        <f t="shared" si="36"/>
        <v>0</v>
      </c>
      <c r="J100" s="158"/>
      <c r="K100" s="157">
        <f t="shared" si="37"/>
        <v>0</v>
      </c>
      <c r="L100" s="157">
        <v>15</v>
      </c>
      <c r="M100" s="157">
        <f t="shared" si="38"/>
        <v>0</v>
      </c>
      <c r="N100" s="157">
        <v>0.04</v>
      </c>
      <c r="O100" s="157">
        <f t="shared" si="39"/>
        <v>3.52</v>
      </c>
      <c r="P100" s="157">
        <v>0</v>
      </c>
      <c r="Q100" s="157">
        <f t="shared" si="40"/>
        <v>0</v>
      </c>
      <c r="R100" s="157"/>
      <c r="S100" s="157" t="s">
        <v>269</v>
      </c>
      <c r="T100" s="157" t="s">
        <v>241</v>
      </c>
      <c r="U100" s="157">
        <v>0</v>
      </c>
      <c r="V100" s="157">
        <f t="shared" si="41"/>
        <v>0</v>
      </c>
      <c r="W100" s="157"/>
      <c r="X100" s="157" t="s">
        <v>285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286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9">
        <v>79</v>
      </c>
      <c r="B101" s="180" t="s">
        <v>772</v>
      </c>
      <c r="C101" s="185" t="s">
        <v>773</v>
      </c>
      <c r="D101" s="181" t="s">
        <v>366</v>
      </c>
      <c r="E101" s="182">
        <v>20</v>
      </c>
      <c r="F101" s="183"/>
      <c r="G101" s="184">
        <f t="shared" si="35"/>
        <v>0</v>
      </c>
      <c r="H101" s="158"/>
      <c r="I101" s="157">
        <f t="shared" si="36"/>
        <v>0</v>
      </c>
      <c r="J101" s="158"/>
      <c r="K101" s="157">
        <f t="shared" si="37"/>
        <v>0</v>
      </c>
      <c r="L101" s="157">
        <v>15</v>
      </c>
      <c r="M101" s="157">
        <f t="shared" si="38"/>
        <v>0</v>
      </c>
      <c r="N101" s="157">
        <v>0</v>
      </c>
      <c r="O101" s="157">
        <f t="shared" si="39"/>
        <v>0</v>
      </c>
      <c r="P101" s="157">
        <v>0</v>
      </c>
      <c r="Q101" s="157">
        <f t="shared" si="40"/>
        <v>0</v>
      </c>
      <c r="R101" s="157"/>
      <c r="S101" s="157" t="s">
        <v>269</v>
      </c>
      <c r="T101" s="157" t="s">
        <v>241</v>
      </c>
      <c r="U101" s="157">
        <v>0</v>
      </c>
      <c r="V101" s="157">
        <f t="shared" si="41"/>
        <v>0</v>
      </c>
      <c r="W101" s="157"/>
      <c r="X101" s="157" t="s">
        <v>285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286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9">
        <v>80</v>
      </c>
      <c r="B102" s="180" t="s">
        <v>774</v>
      </c>
      <c r="C102" s="185" t="s">
        <v>775</v>
      </c>
      <c r="D102" s="181" t="s">
        <v>366</v>
      </c>
      <c r="E102" s="182">
        <v>4</v>
      </c>
      <c r="F102" s="183"/>
      <c r="G102" s="184">
        <f t="shared" si="35"/>
        <v>0</v>
      </c>
      <c r="H102" s="158"/>
      <c r="I102" s="157">
        <f t="shared" si="36"/>
        <v>0</v>
      </c>
      <c r="J102" s="158"/>
      <c r="K102" s="157">
        <f t="shared" si="37"/>
        <v>0</v>
      </c>
      <c r="L102" s="157">
        <v>15</v>
      </c>
      <c r="M102" s="157">
        <f t="shared" si="38"/>
        <v>0</v>
      </c>
      <c r="N102" s="157">
        <v>0</v>
      </c>
      <c r="O102" s="157">
        <f t="shared" si="39"/>
        <v>0</v>
      </c>
      <c r="P102" s="157">
        <v>0</v>
      </c>
      <c r="Q102" s="157">
        <f t="shared" si="40"/>
        <v>0</v>
      </c>
      <c r="R102" s="157"/>
      <c r="S102" s="157" t="s">
        <v>269</v>
      </c>
      <c r="T102" s="157" t="s">
        <v>241</v>
      </c>
      <c r="U102" s="157">
        <v>0</v>
      </c>
      <c r="V102" s="157">
        <f t="shared" si="41"/>
        <v>0</v>
      </c>
      <c r="W102" s="157"/>
      <c r="X102" s="157" t="s">
        <v>285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286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9">
        <v>81</v>
      </c>
      <c r="B103" s="180" t="s">
        <v>776</v>
      </c>
      <c r="C103" s="185" t="s">
        <v>777</v>
      </c>
      <c r="D103" s="181" t="s">
        <v>366</v>
      </c>
      <c r="E103" s="182">
        <v>4</v>
      </c>
      <c r="F103" s="183"/>
      <c r="G103" s="184">
        <f t="shared" si="35"/>
        <v>0</v>
      </c>
      <c r="H103" s="158"/>
      <c r="I103" s="157">
        <f t="shared" si="36"/>
        <v>0</v>
      </c>
      <c r="J103" s="158"/>
      <c r="K103" s="157">
        <f t="shared" si="37"/>
        <v>0</v>
      </c>
      <c r="L103" s="157">
        <v>15</v>
      </c>
      <c r="M103" s="157">
        <f t="shared" si="38"/>
        <v>0</v>
      </c>
      <c r="N103" s="157">
        <v>0</v>
      </c>
      <c r="O103" s="157">
        <f t="shared" si="39"/>
        <v>0</v>
      </c>
      <c r="P103" s="157">
        <v>0</v>
      </c>
      <c r="Q103" s="157">
        <f t="shared" si="40"/>
        <v>0</v>
      </c>
      <c r="R103" s="157"/>
      <c r="S103" s="157" t="s">
        <v>269</v>
      </c>
      <c r="T103" s="157" t="s">
        <v>241</v>
      </c>
      <c r="U103" s="157">
        <v>0</v>
      </c>
      <c r="V103" s="157">
        <f t="shared" si="41"/>
        <v>0</v>
      </c>
      <c r="W103" s="157"/>
      <c r="X103" s="157" t="s">
        <v>285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286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9">
        <v>82</v>
      </c>
      <c r="B104" s="180" t="s">
        <v>778</v>
      </c>
      <c r="C104" s="185" t="s">
        <v>779</v>
      </c>
      <c r="D104" s="181" t="s">
        <v>366</v>
      </c>
      <c r="E104" s="182">
        <v>16</v>
      </c>
      <c r="F104" s="183"/>
      <c r="G104" s="184">
        <f t="shared" si="35"/>
        <v>0</v>
      </c>
      <c r="H104" s="158"/>
      <c r="I104" s="157">
        <f t="shared" si="36"/>
        <v>0</v>
      </c>
      <c r="J104" s="158"/>
      <c r="K104" s="157">
        <f t="shared" si="37"/>
        <v>0</v>
      </c>
      <c r="L104" s="157">
        <v>15</v>
      </c>
      <c r="M104" s="157">
        <f t="shared" si="38"/>
        <v>0</v>
      </c>
      <c r="N104" s="157">
        <v>0</v>
      </c>
      <c r="O104" s="157">
        <f t="shared" si="39"/>
        <v>0</v>
      </c>
      <c r="P104" s="157">
        <v>0</v>
      </c>
      <c r="Q104" s="157">
        <f t="shared" si="40"/>
        <v>0</v>
      </c>
      <c r="R104" s="157"/>
      <c r="S104" s="157" t="s">
        <v>269</v>
      </c>
      <c r="T104" s="157" t="s">
        <v>241</v>
      </c>
      <c r="U104" s="157">
        <v>0</v>
      </c>
      <c r="V104" s="157">
        <f t="shared" si="41"/>
        <v>0</v>
      </c>
      <c r="W104" s="157"/>
      <c r="X104" s="157" t="s">
        <v>285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286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9">
        <v>83</v>
      </c>
      <c r="B105" s="180" t="s">
        <v>780</v>
      </c>
      <c r="C105" s="185" t="s">
        <v>781</v>
      </c>
      <c r="D105" s="181" t="s">
        <v>313</v>
      </c>
      <c r="E105" s="182">
        <v>1</v>
      </c>
      <c r="F105" s="183"/>
      <c r="G105" s="184">
        <f t="shared" si="35"/>
        <v>0</v>
      </c>
      <c r="H105" s="158"/>
      <c r="I105" s="157">
        <f t="shared" si="36"/>
        <v>0</v>
      </c>
      <c r="J105" s="158"/>
      <c r="K105" s="157">
        <f t="shared" si="37"/>
        <v>0</v>
      </c>
      <c r="L105" s="157">
        <v>15</v>
      </c>
      <c r="M105" s="157">
        <f t="shared" si="38"/>
        <v>0</v>
      </c>
      <c r="N105" s="157">
        <v>0</v>
      </c>
      <c r="O105" s="157">
        <f t="shared" si="39"/>
        <v>0</v>
      </c>
      <c r="P105" s="157">
        <v>0</v>
      </c>
      <c r="Q105" s="157">
        <f t="shared" si="40"/>
        <v>0</v>
      </c>
      <c r="R105" s="157"/>
      <c r="S105" s="157" t="s">
        <v>269</v>
      </c>
      <c r="T105" s="157" t="s">
        <v>241</v>
      </c>
      <c r="U105" s="157">
        <v>0</v>
      </c>
      <c r="V105" s="157">
        <f t="shared" si="41"/>
        <v>0</v>
      </c>
      <c r="W105" s="157"/>
      <c r="X105" s="157" t="s">
        <v>285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286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9">
        <v>84</v>
      </c>
      <c r="B106" s="180" t="s">
        <v>782</v>
      </c>
      <c r="C106" s="185" t="s">
        <v>783</v>
      </c>
      <c r="D106" s="181" t="s">
        <v>366</v>
      </c>
      <c r="E106" s="182">
        <v>70</v>
      </c>
      <c r="F106" s="183"/>
      <c r="G106" s="184">
        <f t="shared" si="35"/>
        <v>0</v>
      </c>
      <c r="H106" s="158"/>
      <c r="I106" s="157">
        <f t="shared" si="36"/>
        <v>0</v>
      </c>
      <c r="J106" s="158"/>
      <c r="K106" s="157">
        <f t="shared" si="37"/>
        <v>0</v>
      </c>
      <c r="L106" s="157">
        <v>15</v>
      </c>
      <c r="M106" s="157">
        <f t="shared" si="38"/>
        <v>0</v>
      </c>
      <c r="N106" s="157">
        <v>0</v>
      </c>
      <c r="O106" s="157">
        <f t="shared" si="39"/>
        <v>0</v>
      </c>
      <c r="P106" s="157">
        <v>0</v>
      </c>
      <c r="Q106" s="157">
        <f t="shared" si="40"/>
        <v>0</v>
      </c>
      <c r="R106" s="157"/>
      <c r="S106" s="157" t="s">
        <v>269</v>
      </c>
      <c r="T106" s="157" t="s">
        <v>241</v>
      </c>
      <c r="U106" s="157">
        <v>0</v>
      </c>
      <c r="V106" s="157">
        <f t="shared" si="41"/>
        <v>0</v>
      </c>
      <c r="W106" s="157"/>
      <c r="X106" s="157" t="s">
        <v>285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286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9">
        <v>85</v>
      </c>
      <c r="B107" s="180" t="s">
        <v>784</v>
      </c>
      <c r="C107" s="185" t="s">
        <v>785</v>
      </c>
      <c r="D107" s="181" t="s">
        <v>313</v>
      </c>
      <c r="E107" s="182">
        <v>1</v>
      </c>
      <c r="F107" s="183"/>
      <c r="G107" s="184">
        <f t="shared" si="35"/>
        <v>0</v>
      </c>
      <c r="H107" s="158"/>
      <c r="I107" s="157">
        <f t="shared" si="36"/>
        <v>0</v>
      </c>
      <c r="J107" s="158"/>
      <c r="K107" s="157">
        <f t="shared" si="37"/>
        <v>0</v>
      </c>
      <c r="L107" s="157">
        <v>15</v>
      </c>
      <c r="M107" s="157">
        <f t="shared" si="38"/>
        <v>0</v>
      </c>
      <c r="N107" s="157">
        <v>0</v>
      </c>
      <c r="O107" s="157">
        <f t="shared" si="39"/>
        <v>0</v>
      </c>
      <c r="P107" s="157">
        <v>0</v>
      </c>
      <c r="Q107" s="157">
        <f t="shared" si="40"/>
        <v>0</v>
      </c>
      <c r="R107" s="157"/>
      <c r="S107" s="157" t="s">
        <v>269</v>
      </c>
      <c r="T107" s="157" t="s">
        <v>241</v>
      </c>
      <c r="U107" s="157">
        <v>0</v>
      </c>
      <c r="V107" s="157">
        <f t="shared" si="41"/>
        <v>0</v>
      </c>
      <c r="W107" s="157"/>
      <c r="X107" s="157" t="s">
        <v>285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286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9">
        <v>86</v>
      </c>
      <c r="B108" s="180" t="s">
        <v>786</v>
      </c>
      <c r="C108" s="185" t="s">
        <v>787</v>
      </c>
      <c r="D108" s="181" t="s">
        <v>319</v>
      </c>
      <c r="E108" s="182">
        <v>7.9</v>
      </c>
      <c r="F108" s="183"/>
      <c r="G108" s="184">
        <f t="shared" si="35"/>
        <v>0</v>
      </c>
      <c r="H108" s="158"/>
      <c r="I108" s="157">
        <f t="shared" si="36"/>
        <v>0</v>
      </c>
      <c r="J108" s="158"/>
      <c r="K108" s="157">
        <f t="shared" si="37"/>
        <v>0</v>
      </c>
      <c r="L108" s="157">
        <v>15</v>
      </c>
      <c r="M108" s="157">
        <f t="shared" si="38"/>
        <v>0</v>
      </c>
      <c r="N108" s="157">
        <v>0</v>
      </c>
      <c r="O108" s="157">
        <f t="shared" si="39"/>
        <v>0</v>
      </c>
      <c r="P108" s="157">
        <v>0</v>
      </c>
      <c r="Q108" s="157">
        <f t="shared" si="40"/>
        <v>0</v>
      </c>
      <c r="R108" s="157"/>
      <c r="S108" s="157" t="s">
        <v>269</v>
      </c>
      <c r="T108" s="157" t="s">
        <v>241</v>
      </c>
      <c r="U108" s="157">
        <v>0</v>
      </c>
      <c r="V108" s="157">
        <f t="shared" si="41"/>
        <v>0</v>
      </c>
      <c r="W108" s="157"/>
      <c r="X108" s="157" t="s">
        <v>285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286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 x14ac:dyDescent="0.25">
      <c r="A109" s="166">
        <v>87</v>
      </c>
      <c r="B109" s="167" t="s">
        <v>317</v>
      </c>
      <c r="C109" s="175" t="s">
        <v>788</v>
      </c>
      <c r="D109" s="168" t="s">
        <v>268</v>
      </c>
      <c r="E109" s="169">
        <v>1</v>
      </c>
      <c r="F109" s="170"/>
      <c r="G109" s="171">
        <f t="shared" si="35"/>
        <v>0</v>
      </c>
      <c r="H109" s="158"/>
      <c r="I109" s="157">
        <f t="shared" si="36"/>
        <v>0</v>
      </c>
      <c r="J109" s="158"/>
      <c r="K109" s="157">
        <f t="shared" si="37"/>
        <v>0</v>
      </c>
      <c r="L109" s="157">
        <v>15</v>
      </c>
      <c r="M109" s="157">
        <f t="shared" si="38"/>
        <v>0</v>
      </c>
      <c r="N109" s="157">
        <v>1.0000000000000001E-5</v>
      </c>
      <c r="O109" s="157">
        <f t="shared" si="39"/>
        <v>0</v>
      </c>
      <c r="P109" s="157">
        <v>0</v>
      </c>
      <c r="Q109" s="157">
        <f t="shared" si="40"/>
        <v>0</v>
      </c>
      <c r="R109" s="157"/>
      <c r="S109" s="157" t="s">
        <v>269</v>
      </c>
      <c r="T109" s="157" t="s">
        <v>241</v>
      </c>
      <c r="U109" s="157">
        <v>0.13</v>
      </c>
      <c r="V109" s="157">
        <f t="shared" si="41"/>
        <v>0.13</v>
      </c>
      <c r="W109" s="157"/>
      <c r="X109" s="157" t="s">
        <v>285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286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244" t="s">
        <v>789</v>
      </c>
      <c r="D110" s="245"/>
      <c r="E110" s="245"/>
      <c r="F110" s="245"/>
      <c r="G110" s="245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245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267" t="s">
        <v>790</v>
      </c>
      <c r="D111" s="268"/>
      <c r="E111" s="268"/>
      <c r="F111" s="268"/>
      <c r="G111" s="268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245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9">
        <v>88</v>
      </c>
      <c r="B112" s="180" t="s">
        <v>791</v>
      </c>
      <c r="C112" s="185" t="s">
        <v>792</v>
      </c>
      <c r="D112" s="181" t="s">
        <v>319</v>
      </c>
      <c r="E112" s="182">
        <v>2675</v>
      </c>
      <c r="F112" s="183"/>
      <c r="G112" s="184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15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269</v>
      </c>
      <c r="T112" s="157" t="s">
        <v>241</v>
      </c>
      <c r="U112" s="157">
        <v>0</v>
      </c>
      <c r="V112" s="157">
        <f>ROUND(E112*U112,2)</f>
        <v>0</v>
      </c>
      <c r="W112" s="157"/>
      <c r="X112" s="157" t="s">
        <v>285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286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5">
      <c r="A113" s="160" t="s">
        <v>235</v>
      </c>
      <c r="B113" s="161" t="s">
        <v>144</v>
      </c>
      <c r="C113" s="174" t="s">
        <v>145</v>
      </c>
      <c r="D113" s="162"/>
      <c r="E113" s="163"/>
      <c r="F113" s="164"/>
      <c r="G113" s="165">
        <f>SUMIF(AG114:AG114,"&lt;&gt;NOR",G114:G114)</f>
        <v>0</v>
      </c>
      <c r="H113" s="159"/>
      <c r="I113" s="159">
        <f>SUM(I114:I114)</f>
        <v>0</v>
      </c>
      <c r="J113" s="159"/>
      <c r="K113" s="159">
        <f>SUM(K114:K114)</f>
        <v>0</v>
      </c>
      <c r="L113" s="159"/>
      <c r="M113" s="159">
        <f>SUM(M114:M114)</f>
        <v>0</v>
      </c>
      <c r="N113" s="159"/>
      <c r="O113" s="159">
        <f>SUM(O114:O114)</f>
        <v>0</v>
      </c>
      <c r="P113" s="159"/>
      <c r="Q113" s="159">
        <f>SUM(Q114:Q114)</f>
        <v>0</v>
      </c>
      <c r="R113" s="159"/>
      <c r="S113" s="159"/>
      <c r="T113" s="159"/>
      <c r="U113" s="159"/>
      <c r="V113" s="159">
        <f>SUM(V114:V114)</f>
        <v>2487.29</v>
      </c>
      <c r="W113" s="159"/>
      <c r="X113" s="159"/>
      <c r="AG113" t="s">
        <v>236</v>
      </c>
    </row>
    <row r="114" spans="1:60" outlineLevel="1" x14ac:dyDescent="0.25">
      <c r="A114" s="179">
        <v>89</v>
      </c>
      <c r="B114" s="180" t="s">
        <v>431</v>
      </c>
      <c r="C114" s="185" t="s">
        <v>432</v>
      </c>
      <c r="D114" s="181" t="s">
        <v>433</v>
      </c>
      <c r="E114" s="182">
        <v>827.71869000000004</v>
      </c>
      <c r="F114" s="183"/>
      <c r="G114" s="184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15</v>
      </c>
      <c r="M114" s="157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7"/>
      <c r="S114" s="157" t="s">
        <v>240</v>
      </c>
      <c r="T114" s="157" t="s">
        <v>240</v>
      </c>
      <c r="U114" s="157">
        <v>3.0049999999999999</v>
      </c>
      <c r="V114" s="157">
        <f>ROUND(E114*U114,2)</f>
        <v>2487.29</v>
      </c>
      <c r="W114" s="157"/>
      <c r="X114" s="157" t="s">
        <v>434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435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5">
      <c r="A115" s="160" t="s">
        <v>235</v>
      </c>
      <c r="B115" s="161" t="s">
        <v>146</v>
      </c>
      <c r="C115" s="174" t="s">
        <v>147</v>
      </c>
      <c r="D115" s="162"/>
      <c r="E115" s="163"/>
      <c r="F115" s="164"/>
      <c r="G115" s="165">
        <f>SUMIF(AG116:AG120,"&lt;&gt;NOR",G116:G120)</f>
        <v>0</v>
      </c>
      <c r="H115" s="159"/>
      <c r="I115" s="159">
        <f>SUM(I116:I120)</f>
        <v>0</v>
      </c>
      <c r="J115" s="159"/>
      <c r="K115" s="159">
        <f>SUM(K116:K120)</f>
        <v>0</v>
      </c>
      <c r="L115" s="159"/>
      <c r="M115" s="159">
        <f>SUM(M116:M120)</f>
        <v>0</v>
      </c>
      <c r="N115" s="159"/>
      <c r="O115" s="159">
        <f>SUM(O116:O120)</f>
        <v>4.6199999999999992</v>
      </c>
      <c r="P115" s="159"/>
      <c r="Q115" s="159">
        <f>SUM(Q116:Q120)</f>
        <v>0</v>
      </c>
      <c r="R115" s="159"/>
      <c r="S115" s="159"/>
      <c r="T115" s="159"/>
      <c r="U115" s="159"/>
      <c r="V115" s="159">
        <f>SUM(V116:V120)</f>
        <v>691.55</v>
      </c>
      <c r="W115" s="159"/>
      <c r="X115" s="159"/>
      <c r="AG115" t="s">
        <v>236</v>
      </c>
    </row>
    <row r="116" spans="1:60" outlineLevel="1" x14ac:dyDescent="0.25">
      <c r="A116" s="179">
        <v>90</v>
      </c>
      <c r="B116" s="180" t="s">
        <v>793</v>
      </c>
      <c r="C116" s="185" t="s">
        <v>794</v>
      </c>
      <c r="D116" s="181" t="s">
        <v>284</v>
      </c>
      <c r="E116" s="182">
        <v>1425.8838800000001</v>
      </c>
      <c r="F116" s="183"/>
      <c r="G116" s="184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15</v>
      </c>
      <c r="M116" s="157">
        <f>G116*(1+L116/100)</f>
        <v>0</v>
      </c>
      <c r="N116" s="157">
        <v>2.1000000000000001E-4</v>
      </c>
      <c r="O116" s="157">
        <f>ROUND(E116*N116,2)</f>
        <v>0.3</v>
      </c>
      <c r="P116" s="157">
        <v>0</v>
      </c>
      <c r="Q116" s="157">
        <f>ROUND(E116*P116,2)</f>
        <v>0</v>
      </c>
      <c r="R116" s="157"/>
      <c r="S116" s="157" t="s">
        <v>240</v>
      </c>
      <c r="T116" s="157" t="s">
        <v>240</v>
      </c>
      <c r="U116" s="157">
        <v>0.1</v>
      </c>
      <c r="V116" s="157">
        <f>ROUND(E116*U116,2)</f>
        <v>142.59</v>
      </c>
      <c r="W116" s="157"/>
      <c r="X116" s="157" t="s">
        <v>285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401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66">
        <v>91</v>
      </c>
      <c r="B117" s="167" t="s">
        <v>795</v>
      </c>
      <c r="C117" s="175" t="s">
        <v>796</v>
      </c>
      <c r="D117" s="168" t="s">
        <v>284</v>
      </c>
      <c r="E117" s="169">
        <v>543.41</v>
      </c>
      <c r="F117" s="170"/>
      <c r="G117" s="171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15</v>
      </c>
      <c r="M117" s="157">
        <f>G117*(1+L117/100)</f>
        <v>0</v>
      </c>
      <c r="N117" s="157">
        <v>3.6800000000000001E-3</v>
      </c>
      <c r="O117" s="157">
        <f>ROUND(E117*N117,2)</f>
        <v>2</v>
      </c>
      <c r="P117" s="157">
        <v>0</v>
      </c>
      <c r="Q117" s="157">
        <f>ROUND(E117*P117,2)</f>
        <v>0</v>
      </c>
      <c r="R117" s="157"/>
      <c r="S117" s="157" t="s">
        <v>240</v>
      </c>
      <c r="T117" s="157" t="s">
        <v>241</v>
      </c>
      <c r="U117" s="157">
        <v>0.38500000000000001</v>
      </c>
      <c r="V117" s="157">
        <f>ROUND(E117*U117,2)</f>
        <v>209.21</v>
      </c>
      <c r="W117" s="157"/>
      <c r="X117" s="157" t="s">
        <v>285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308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244" t="s">
        <v>797</v>
      </c>
      <c r="D118" s="245"/>
      <c r="E118" s="245"/>
      <c r="F118" s="245"/>
      <c r="G118" s="245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245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66">
        <v>92</v>
      </c>
      <c r="B119" s="167" t="s">
        <v>798</v>
      </c>
      <c r="C119" s="175" t="s">
        <v>799</v>
      </c>
      <c r="D119" s="168" t="s">
        <v>284</v>
      </c>
      <c r="E119" s="169">
        <v>882.47388000000001</v>
      </c>
      <c r="F119" s="170"/>
      <c r="G119" s="171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15</v>
      </c>
      <c r="M119" s="157">
        <f>G119*(1+L119/100)</f>
        <v>0</v>
      </c>
      <c r="N119" s="157">
        <v>2.63E-3</v>
      </c>
      <c r="O119" s="157">
        <f>ROUND(E119*N119,2)</f>
        <v>2.3199999999999998</v>
      </c>
      <c r="P119" s="157">
        <v>0</v>
      </c>
      <c r="Q119" s="157">
        <f>ROUND(E119*P119,2)</f>
        <v>0</v>
      </c>
      <c r="R119" s="157"/>
      <c r="S119" s="157" t="s">
        <v>240</v>
      </c>
      <c r="T119" s="157" t="s">
        <v>241</v>
      </c>
      <c r="U119" s="157">
        <v>0.38500000000000001</v>
      </c>
      <c r="V119" s="157">
        <f>ROUND(E119*U119,2)</f>
        <v>339.75</v>
      </c>
      <c r="W119" s="157"/>
      <c r="X119" s="157" t="s">
        <v>285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401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244" t="s">
        <v>800</v>
      </c>
      <c r="D120" s="245"/>
      <c r="E120" s="245"/>
      <c r="F120" s="245"/>
      <c r="G120" s="245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245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5">
      <c r="A121" s="160" t="s">
        <v>235</v>
      </c>
      <c r="B121" s="161" t="s">
        <v>148</v>
      </c>
      <c r="C121" s="174" t="s">
        <v>149</v>
      </c>
      <c r="D121" s="162"/>
      <c r="E121" s="163"/>
      <c r="F121" s="164"/>
      <c r="G121" s="165">
        <f>SUMIF(AG122:AG132,"&lt;&gt;NOR",G122:G132)</f>
        <v>0</v>
      </c>
      <c r="H121" s="159"/>
      <c r="I121" s="159">
        <f>SUM(I122:I132)</f>
        <v>0</v>
      </c>
      <c r="J121" s="159"/>
      <c r="K121" s="159">
        <f>SUM(K122:K132)</f>
        <v>0</v>
      </c>
      <c r="L121" s="159"/>
      <c r="M121" s="159">
        <f>SUM(M122:M132)</f>
        <v>0</v>
      </c>
      <c r="N121" s="159"/>
      <c r="O121" s="159">
        <f>SUM(O122:O132)</f>
        <v>16.22</v>
      </c>
      <c r="P121" s="159"/>
      <c r="Q121" s="159">
        <f>SUM(Q122:Q132)</f>
        <v>0</v>
      </c>
      <c r="R121" s="159"/>
      <c r="S121" s="159"/>
      <c r="T121" s="159"/>
      <c r="U121" s="159"/>
      <c r="V121" s="159">
        <f>SUM(V122:V132)</f>
        <v>608.43000000000006</v>
      </c>
      <c r="W121" s="159"/>
      <c r="X121" s="159"/>
      <c r="AG121" t="s">
        <v>236</v>
      </c>
    </row>
    <row r="122" spans="1:60" ht="20.399999999999999" outlineLevel="1" x14ac:dyDescent="0.25">
      <c r="A122" s="179">
        <v>93</v>
      </c>
      <c r="B122" s="180" t="s">
        <v>801</v>
      </c>
      <c r="C122" s="185" t="s">
        <v>802</v>
      </c>
      <c r="D122" s="181" t="s">
        <v>284</v>
      </c>
      <c r="E122" s="182">
        <v>977.67439999999999</v>
      </c>
      <c r="F122" s="183"/>
      <c r="G122" s="184">
        <f t="shared" ref="G122:G132" si="42">ROUND(E122*F122,2)</f>
        <v>0</v>
      </c>
      <c r="H122" s="158"/>
      <c r="I122" s="157">
        <f t="shared" ref="I122:I132" si="43">ROUND(E122*H122,2)</f>
        <v>0</v>
      </c>
      <c r="J122" s="158"/>
      <c r="K122" s="157">
        <f t="shared" ref="K122:K132" si="44">ROUND(E122*J122,2)</f>
        <v>0</v>
      </c>
      <c r="L122" s="157">
        <v>15</v>
      </c>
      <c r="M122" s="157">
        <f t="shared" ref="M122:M132" si="45">G122*(1+L122/100)</f>
        <v>0</v>
      </c>
      <c r="N122" s="157">
        <v>3.3E-4</v>
      </c>
      <c r="O122" s="157">
        <f t="shared" ref="O122:O132" si="46">ROUND(E122*N122,2)</f>
        <v>0.32</v>
      </c>
      <c r="P122" s="157">
        <v>0</v>
      </c>
      <c r="Q122" s="157">
        <f t="shared" ref="Q122:Q132" si="47">ROUND(E122*P122,2)</f>
        <v>0</v>
      </c>
      <c r="R122" s="157"/>
      <c r="S122" s="157" t="s">
        <v>240</v>
      </c>
      <c r="T122" s="157" t="s">
        <v>240</v>
      </c>
      <c r="U122" s="157">
        <v>2.75E-2</v>
      </c>
      <c r="V122" s="157">
        <f t="shared" ref="V122:V132" si="48">ROUND(E122*U122,2)</f>
        <v>26.89</v>
      </c>
      <c r="W122" s="157"/>
      <c r="X122" s="157" t="s">
        <v>285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401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0.399999999999999" outlineLevel="1" x14ac:dyDescent="0.25">
      <c r="A123" s="179">
        <v>94</v>
      </c>
      <c r="B123" s="180" t="s">
        <v>803</v>
      </c>
      <c r="C123" s="185" t="s">
        <v>804</v>
      </c>
      <c r="D123" s="181" t="s">
        <v>284</v>
      </c>
      <c r="E123" s="182">
        <v>815.82439999999997</v>
      </c>
      <c r="F123" s="183"/>
      <c r="G123" s="184">
        <f t="shared" si="42"/>
        <v>0</v>
      </c>
      <c r="H123" s="158"/>
      <c r="I123" s="157">
        <f t="shared" si="43"/>
        <v>0</v>
      </c>
      <c r="J123" s="158"/>
      <c r="K123" s="157">
        <f t="shared" si="44"/>
        <v>0</v>
      </c>
      <c r="L123" s="157">
        <v>15</v>
      </c>
      <c r="M123" s="157">
        <f t="shared" si="45"/>
        <v>0</v>
      </c>
      <c r="N123" s="157">
        <v>3.5E-4</v>
      </c>
      <c r="O123" s="157">
        <f t="shared" si="46"/>
        <v>0.28999999999999998</v>
      </c>
      <c r="P123" s="157">
        <v>0</v>
      </c>
      <c r="Q123" s="157">
        <f t="shared" si="47"/>
        <v>0</v>
      </c>
      <c r="R123" s="157"/>
      <c r="S123" s="157" t="s">
        <v>240</v>
      </c>
      <c r="T123" s="157" t="s">
        <v>240</v>
      </c>
      <c r="U123" s="157">
        <v>0.2</v>
      </c>
      <c r="V123" s="157">
        <f t="shared" si="48"/>
        <v>163.16</v>
      </c>
      <c r="W123" s="157"/>
      <c r="X123" s="157" t="s">
        <v>285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401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0.399999999999999" outlineLevel="1" x14ac:dyDescent="0.25">
      <c r="A124" s="179">
        <v>95</v>
      </c>
      <c r="B124" s="180" t="s">
        <v>805</v>
      </c>
      <c r="C124" s="185" t="s">
        <v>806</v>
      </c>
      <c r="D124" s="181" t="s">
        <v>284</v>
      </c>
      <c r="E124" s="182">
        <v>749.00149999999996</v>
      </c>
      <c r="F124" s="183"/>
      <c r="G124" s="184">
        <f t="shared" si="42"/>
        <v>0</v>
      </c>
      <c r="H124" s="158"/>
      <c r="I124" s="157">
        <f t="shared" si="43"/>
        <v>0</v>
      </c>
      <c r="J124" s="158"/>
      <c r="K124" s="157">
        <f t="shared" si="44"/>
        <v>0</v>
      </c>
      <c r="L124" s="157">
        <v>15</v>
      </c>
      <c r="M124" s="157">
        <f t="shared" si="45"/>
        <v>0</v>
      </c>
      <c r="N124" s="157">
        <v>6.9999999999999999E-4</v>
      </c>
      <c r="O124" s="157">
        <f t="shared" si="46"/>
        <v>0.52</v>
      </c>
      <c r="P124" s="157">
        <v>0</v>
      </c>
      <c r="Q124" s="157">
        <f t="shared" si="47"/>
        <v>0</v>
      </c>
      <c r="R124" s="157"/>
      <c r="S124" s="157" t="s">
        <v>240</v>
      </c>
      <c r="T124" s="157" t="s">
        <v>240</v>
      </c>
      <c r="U124" s="157">
        <v>0.4</v>
      </c>
      <c r="V124" s="157">
        <f t="shared" si="48"/>
        <v>299.60000000000002</v>
      </c>
      <c r="W124" s="157"/>
      <c r="X124" s="157" t="s">
        <v>285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401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 x14ac:dyDescent="0.25">
      <c r="A125" s="179">
        <v>96</v>
      </c>
      <c r="B125" s="180" t="s">
        <v>807</v>
      </c>
      <c r="C125" s="185" t="s">
        <v>808</v>
      </c>
      <c r="D125" s="181" t="s">
        <v>284</v>
      </c>
      <c r="E125" s="182">
        <v>214.65</v>
      </c>
      <c r="F125" s="183"/>
      <c r="G125" s="184">
        <f t="shared" si="42"/>
        <v>0</v>
      </c>
      <c r="H125" s="158"/>
      <c r="I125" s="157">
        <f t="shared" si="43"/>
        <v>0</v>
      </c>
      <c r="J125" s="158"/>
      <c r="K125" s="157">
        <f t="shared" si="44"/>
        <v>0</v>
      </c>
      <c r="L125" s="157">
        <v>15</v>
      </c>
      <c r="M125" s="157">
        <f t="shared" si="45"/>
        <v>0</v>
      </c>
      <c r="N125" s="157">
        <v>3.0000000000000001E-5</v>
      </c>
      <c r="O125" s="157">
        <f t="shared" si="46"/>
        <v>0.01</v>
      </c>
      <c r="P125" s="157">
        <v>0</v>
      </c>
      <c r="Q125" s="157">
        <f t="shared" si="47"/>
        <v>0</v>
      </c>
      <c r="R125" s="157"/>
      <c r="S125" s="157" t="s">
        <v>240</v>
      </c>
      <c r="T125" s="157" t="s">
        <v>240</v>
      </c>
      <c r="U125" s="157">
        <v>0.32</v>
      </c>
      <c r="V125" s="157">
        <f t="shared" si="48"/>
        <v>68.69</v>
      </c>
      <c r="W125" s="157"/>
      <c r="X125" s="157" t="s">
        <v>285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401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 x14ac:dyDescent="0.25">
      <c r="A126" s="179">
        <v>97</v>
      </c>
      <c r="B126" s="180" t="s">
        <v>809</v>
      </c>
      <c r="C126" s="185" t="s">
        <v>810</v>
      </c>
      <c r="D126" s="181" t="s">
        <v>284</v>
      </c>
      <c r="E126" s="182">
        <v>214.65</v>
      </c>
      <c r="F126" s="183"/>
      <c r="G126" s="184">
        <f t="shared" si="42"/>
        <v>0</v>
      </c>
      <c r="H126" s="158"/>
      <c r="I126" s="157">
        <f t="shared" si="43"/>
        <v>0</v>
      </c>
      <c r="J126" s="158"/>
      <c r="K126" s="157">
        <f t="shared" si="44"/>
        <v>0</v>
      </c>
      <c r="L126" s="157">
        <v>15</v>
      </c>
      <c r="M126" s="157">
        <f t="shared" si="45"/>
        <v>0</v>
      </c>
      <c r="N126" s="157">
        <v>0</v>
      </c>
      <c r="O126" s="157">
        <f t="shared" si="46"/>
        <v>0</v>
      </c>
      <c r="P126" s="157">
        <v>0</v>
      </c>
      <c r="Q126" s="157">
        <f t="shared" si="47"/>
        <v>0</v>
      </c>
      <c r="R126" s="157"/>
      <c r="S126" s="157" t="s">
        <v>240</v>
      </c>
      <c r="T126" s="157" t="s">
        <v>240</v>
      </c>
      <c r="U126" s="157">
        <v>0.1</v>
      </c>
      <c r="V126" s="157">
        <f t="shared" si="48"/>
        <v>21.47</v>
      </c>
      <c r="W126" s="157"/>
      <c r="X126" s="157" t="s">
        <v>285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401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79">
        <v>98</v>
      </c>
      <c r="B127" s="180" t="s">
        <v>811</v>
      </c>
      <c r="C127" s="185" t="s">
        <v>812</v>
      </c>
      <c r="D127" s="181" t="s">
        <v>284</v>
      </c>
      <c r="E127" s="182">
        <v>236.11500000000001</v>
      </c>
      <c r="F127" s="183"/>
      <c r="G127" s="184">
        <f t="shared" si="42"/>
        <v>0</v>
      </c>
      <c r="H127" s="158"/>
      <c r="I127" s="157">
        <f t="shared" si="43"/>
        <v>0</v>
      </c>
      <c r="J127" s="158"/>
      <c r="K127" s="157">
        <f t="shared" si="44"/>
        <v>0</v>
      </c>
      <c r="L127" s="157">
        <v>15</v>
      </c>
      <c r="M127" s="157">
        <f t="shared" si="45"/>
        <v>0</v>
      </c>
      <c r="N127" s="157">
        <v>1.5E-3</v>
      </c>
      <c r="O127" s="157">
        <f t="shared" si="46"/>
        <v>0.35</v>
      </c>
      <c r="P127" s="157">
        <v>0</v>
      </c>
      <c r="Q127" s="157">
        <f t="shared" si="47"/>
        <v>0</v>
      </c>
      <c r="R127" s="157" t="s">
        <v>460</v>
      </c>
      <c r="S127" s="157" t="s">
        <v>240</v>
      </c>
      <c r="T127" s="157" t="s">
        <v>241</v>
      </c>
      <c r="U127" s="157">
        <v>0</v>
      </c>
      <c r="V127" s="157">
        <f t="shared" si="48"/>
        <v>0</v>
      </c>
      <c r="W127" s="157"/>
      <c r="X127" s="157" t="s">
        <v>461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462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9">
        <v>99</v>
      </c>
      <c r="B128" s="180" t="s">
        <v>813</v>
      </c>
      <c r="C128" s="185" t="s">
        <v>814</v>
      </c>
      <c r="D128" s="181" t="s">
        <v>284</v>
      </c>
      <c r="E128" s="182">
        <v>1002.0388400000001</v>
      </c>
      <c r="F128" s="183"/>
      <c r="G128" s="184">
        <f t="shared" si="42"/>
        <v>0</v>
      </c>
      <c r="H128" s="158"/>
      <c r="I128" s="157">
        <f t="shared" si="43"/>
        <v>0</v>
      </c>
      <c r="J128" s="158"/>
      <c r="K128" s="157">
        <f t="shared" si="44"/>
        <v>0</v>
      </c>
      <c r="L128" s="157">
        <v>15</v>
      </c>
      <c r="M128" s="157">
        <f t="shared" si="45"/>
        <v>0</v>
      </c>
      <c r="N128" s="157">
        <v>4.3E-3</v>
      </c>
      <c r="O128" s="157">
        <f t="shared" si="46"/>
        <v>4.3099999999999996</v>
      </c>
      <c r="P128" s="157">
        <v>0</v>
      </c>
      <c r="Q128" s="157">
        <f t="shared" si="47"/>
        <v>0</v>
      </c>
      <c r="R128" s="157" t="s">
        <v>460</v>
      </c>
      <c r="S128" s="157" t="s">
        <v>240</v>
      </c>
      <c r="T128" s="157" t="s">
        <v>240</v>
      </c>
      <c r="U128" s="157">
        <v>0</v>
      </c>
      <c r="V128" s="157">
        <f t="shared" si="48"/>
        <v>0</v>
      </c>
      <c r="W128" s="157"/>
      <c r="X128" s="157" t="s">
        <v>461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633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9">
        <v>100</v>
      </c>
      <c r="B129" s="180" t="s">
        <v>815</v>
      </c>
      <c r="C129" s="185" t="s">
        <v>816</v>
      </c>
      <c r="D129" s="181" t="s">
        <v>284</v>
      </c>
      <c r="E129" s="182">
        <v>1002.0388400000001</v>
      </c>
      <c r="F129" s="183"/>
      <c r="G129" s="184">
        <f t="shared" si="42"/>
        <v>0</v>
      </c>
      <c r="H129" s="158"/>
      <c r="I129" s="157">
        <f t="shared" si="43"/>
        <v>0</v>
      </c>
      <c r="J129" s="158"/>
      <c r="K129" s="157">
        <f t="shared" si="44"/>
        <v>0</v>
      </c>
      <c r="L129" s="157">
        <v>15</v>
      </c>
      <c r="M129" s="157">
        <f t="shared" si="45"/>
        <v>0</v>
      </c>
      <c r="N129" s="157">
        <v>5.4999999999999997E-3</v>
      </c>
      <c r="O129" s="157">
        <f t="shared" si="46"/>
        <v>5.51</v>
      </c>
      <c r="P129" s="157">
        <v>0</v>
      </c>
      <c r="Q129" s="157">
        <f t="shared" si="47"/>
        <v>0</v>
      </c>
      <c r="R129" s="157" t="s">
        <v>460</v>
      </c>
      <c r="S129" s="157" t="s">
        <v>240</v>
      </c>
      <c r="T129" s="157" t="s">
        <v>240</v>
      </c>
      <c r="U129" s="157">
        <v>0</v>
      </c>
      <c r="V129" s="157">
        <f t="shared" si="48"/>
        <v>0</v>
      </c>
      <c r="W129" s="157"/>
      <c r="X129" s="157" t="s">
        <v>461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462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9">
        <v>101</v>
      </c>
      <c r="B130" s="180" t="s">
        <v>817</v>
      </c>
      <c r="C130" s="185" t="s">
        <v>818</v>
      </c>
      <c r="D130" s="181" t="s">
        <v>284</v>
      </c>
      <c r="E130" s="182">
        <v>1075.44184</v>
      </c>
      <c r="F130" s="183"/>
      <c r="G130" s="184">
        <f t="shared" si="42"/>
        <v>0</v>
      </c>
      <c r="H130" s="158"/>
      <c r="I130" s="157">
        <f t="shared" si="43"/>
        <v>0</v>
      </c>
      <c r="J130" s="158"/>
      <c r="K130" s="157">
        <f t="shared" si="44"/>
        <v>0</v>
      </c>
      <c r="L130" s="157">
        <v>15</v>
      </c>
      <c r="M130" s="157">
        <f t="shared" si="45"/>
        <v>0</v>
      </c>
      <c r="N130" s="157">
        <v>4.4999999999999997E-3</v>
      </c>
      <c r="O130" s="157">
        <f t="shared" si="46"/>
        <v>4.84</v>
      </c>
      <c r="P130" s="157">
        <v>0</v>
      </c>
      <c r="Q130" s="157">
        <f t="shared" si="47"/>
        <v>0</v>
      </c>
      <c r="R130" s="157" t="s">
        <v>460</v>
      </c>
      <c r="S130" s="157" t="s">
        <v>240</v>
      </c>
      <c r="T130" s="157" t="s">
        <v>240</v>
      </c>
      <c r="U130" s="157">
        <v>0</v>
      </c>
      <c r="V130" s="157">
        <f t="shared" si="48"/>
        <v>0</v>
      </c>
      <c r="W130" s="157"/>
      <c r="X130" s="157" t="s">
        <v>461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633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9">
        <v>102</v>
      </c>
      <c r="B131" s="180" t="s">
        <v>819</v>
      </c>
      <c r="C131" s="185" t="s">
        <v>820</v>
      </c>
      <c r="D131" s="181" t="s">
        <v>284</v>
      </c>
      <c r="E131" s="182">
        <v>236.11500000000001</v>
      </c>
      <c r="F131" s="183"/>
      <c r="G131" s="184">
        <f t="shared" si="42"/>
        <v>0</v>
      </c>
      <c r="H131" s="158"/>
      <c r="I131" s="157">
        <f t="shared" si="43"/>
        <v>0</v>
      </c>
      <c r="J131" s="158"/>
      <c r="K131" s="157">
        <f t="shared" si="44"/>
        <v>0</v>
      </c>
      <c r="L131" s="157">
        <v>15</v>
      </c>
      <c r="M131" s="157">
        <f t="shared" si="45"/>
        <v>0</v>
      </c>
      <c r="N131" s="157">
        <v>2.9999999999999997E-4</v>
      </c>
      <c r="O131" s="157">
        <f t="shared" si="46"/>
        <v>7.0000000000000007E-2</v>
      </c>
      <c r="P131" s="157">
        <v>0</v>
      </c>
      <c r="Q131" s="157">
        <f t="shared" si="47"/>
        <v>0</v>
      </c>
      <c r="R131" s="157" t="s">
        <v>460</v>
      </c>
      <c r="S131" s="157" t="s">
        <v>240</v>
      </c>
      <c r="T131" s="157" t="s">
        <v>241</v>
      </c>
      <c r="U131" s="157">
        <v>0</v>
      </c>
      <c r="V131" s="157">
        <f t="shared" si="48"/>
        <v>0</v>
      </c>
      <c r="W131" s="157"/>
      <c r="X131" s="157" t="s">
        <v>461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462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9">
        <v>103</v>
      </c>
      <c r="B132" s="180" t="s">
        <v>821</v>
      </c>
      <c r="C132" s="185" t="s">
        <v>822</v>
      </c>
      <c r="D132" s="181" t="s">
        <v>433</v>
      </c>
      <c r="E132" s="182">
        <v>16.223389999999998</v>
      </c>
      <c r="F132" s="183"/>
      <c r="G132" s="184">
        <f t="shared" si="42"/>
        <v>0</v>
      </c>
      <c r="H132" s="158"/>
      <c r="I132" s="157">
        <f t="shared" si="43"/>
        <v>0</v>
      </c>
      <c r="J132" s="158"/>
      <c r="K132" s="157">
        <f t="shared" si="44"/>
        <v>0</v>
      </c>
      <c r="L132" s="157">
        <v>15</v>
      </c>
      <c r="M132" s="157">
        <f t="shared" si="45"/>
        <v>0</v>
      </c>
      <c r="N132" s="157">
        <v>0</v>
      </c>
      <c r="O132" s="157">
        <f t="shared" si="46"/>
        <v>0</v>
      </c>
      <c r="P132" s="157">
        <v>0</v>
      </c>
      <c r="Q132" s="157">
        <f t="shared" si="47"/>
        <v>0</v>
      </c>
      <c r="R132" s="157"/>
      <c r="S132" s="157" t="s">
        <v>240</v>
      </c>
      <c r="T132" s="157" t="s">
        <v>240</v>
      </c>
      <c r="U132" s="157">
        <v>1.764</v>
      </c>
      <c r="V132" s="157">
        <f t="shared" si="48"/>
        <v>28.62</v>
      </c>
      <c r="W132" s="157"/>
      <c r="X132" s="157" t="s">
        <v>434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435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x14ac:dyDescent="0.25">
      <c r="A133" s="160" t="s">
        <v>235</v>
      </c>
      <c r="B133" s="161" t="s">
        <v>151</v>
      </c>
      <c r="C133" s="174" t="s">
        <v>152</v>
      </c>
      <c r="D133" s="162"/>
      <c r="E133" s="163"/>
      <c r="F133" s="164"/>
      <c r="G133" s="165">
        <f>SUMIF(AG134:AG144,"&lt;&gt;NOR",G134:G144)</f>
        <v>0</v>
      </c>
      <c r="H133" s="159"/>
      <c r="I133" s="159">
        <f>SUM(I134:I144)</f>
        <v>0</v>
      </c>
      <c r="J133" s="159"/>
      <c r="K133" s="159">
        <f>SUM(K134:K144)</f>
        <v>0</v>
      </c>
      <c r="L133" s="159"/>
      <c r="M133" s="159">
        <f>SUM(M134:M144)</f>
        <v>0</v>
      </c>
      <c r="N133" s="159"/>
      <c r="O133" s="159">
        <f>SUM(O134:O144)</f>
        <v>14.71</v>
      </c>
      <c r="P133" s="159"/>
      <c r="Q133" s="159">
        <f>SUM(Q134:Q144)</f>
        <v>0</v>
      </c>
      <c r="R133" s="159"/>
      <c r="S133" s="159"/>
      <c r="T133" s="159"/>
      <c r="U133" s="159"/>
      <c r="V133" s="159">
        <f>SUM(V134:V144)</f>
        <v>460.24</v>
      </c>
      <c r="W133" s="159"/>
      <c r="X133" s="159"/>
      <c r="AG133" t="s">
        <v>236</v>
      </c>
    </row>
    <row r="134" spans="1:60" ht="20.399999999999999" outlineLevel="1" x14ac:dyDescent="0.25">
      <c r="A134" s="179">
        <v>104</v>
      </c>
      <c r="B134" s="180" t="s">
        <v>823</v>
      </c>
      <c r="C134" s="185" t="s">
        <v>824</v>
      </c>
      <c r="D134" s="181" t="s">
        <v>284</v>
      </c>
      <c r="E134" s="182">
        <v>959.33</v>
      </c>
      <c r="F134" s="183"/>
      <c r="G134" s="184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15</v>
      </c>
      <c r="M134" s="157">
        <f>G134*(1+L134/100)</f>
        <v>0</v>
      </c>
      <c r="N134" s="157">
        <v>0</v>
      </c>
      <c r="O134" s="157">
        <f>ROUND(E134*N134,2)</f>
        <v>0</v>
      </c>
      <c r="P134" s="157">
        <v>0</v>
      </c>
      <c r="Q134" s="157">
        <f>ROUND(E134*P134,2)</f>
        <v>0</v>
      </c>
      <c r="R134" s="157"/>
      <c r="S134" s="157" t="s">
        <v>240</v>
      </c>
      <c r="T134" s="157" t="s">
        <v>240</v>
      </c>
      <c r="U134" s="157">
        <v>0.08</v>
      </c>
      <c r="V134" s="157">
        <f>ROUND(E134*U134,2)</f>
        <v>76.75</v>
      </c>
      <c r="W134" s="157"/>
      <c r="X134" s="157" t="s">
        <v>285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401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0.399999999999999" outlineLevel="1" x14ac:dyDescent="0.25">
      <c r="A135" s="166">
        <v>105</v>
      </c>
      <c r="B135" s="167" t="s">
        <v>825</v>
      </c>
      <c r="C135" s="175" t="s">
        <v>826</v>
      </c>
      <c r="D135" s="168" t="s">
        <v>284</v>
      </c>
      <c r="E135" s="169">
        <v>748.25</v>
      </c>
      <c r="F135" s="170"/>
      <c r="G135" s="171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15</v>
      </c>
      <c r="M135" s="157">
        <f>G135*(1+L135/100)</f>
        <v>0</v>
      </c>
      <c r="N135" s="157">
        <v>0</v>
      </c>
      <c r="O135" s="157">
        <f>ROUND(E135*N135,2)</f>
        <v>0</v>
      </c>
      <c r="P135" s="157">
        <v>0</v>
      </c>
      <c r="Q135" s="157">
        <f>ROUND(E135*P135,2)</f>
        <v>0</v>
      </c>
      <c r="R135" s="157"/>
      <c r="S135" s="157" t="s">
        <v>240</v>
      </c>
      <c r="T135" s="157" t="s">
        <v>240</v>
      </c>
      <c r="U135" s="157">
        <v>0.15</v>
      </c>
      <c r="V135" s="157">
        <f>ROUND(E135*U135,2)</f>
        <v>112.24</v>
      </c>
      <c r="W135" s="157"/>
      <c r="X135" s="157" t="s">
        <v>285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303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44" t="s">
        <v>827</v>
      </c>
      <c r="D136" s="245"/>
      <c r="E136" s="245"/>
      <c r="F136" s="245"/>
      <c r="G136" s="245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245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9">
        <v>106</v>
      </c>
      <c r="B137" s="180" t="s">
        <v>828</v>
      </c>
      <c r="C137" s="185" t="s">
        <v>829</v>
      </c>
      <c r="D137" s="181" t="s">
        <v>284</v>
      </c>
      <c r="E137" s="182">
        <v>2403.1999999999998</v>
      </c>
      <c r="F137" s="183"/>
      <c r="G137" s="184">
        <f t="shared" ref="G137:G144" si="49">ROUND(E137*F137,2)</f>
        <v>0</v>
      </c>
      <c r="H137" s="158"/>
      <c r="I137" s="157">
        <f t="shared" ref="I137:I144" si="50">ROUND(E137*H137,2)</f>
        <v>0</v>
      </c>
      <c r="J137" s="158"/>
      <c r="K137" s="157">
        <f t="shared" ref="K137:K144" si="51">ROUND(E137*J137,2)</f>
        <v>0</v>
      </c>
      <c r="L137" s="157">
        <v>15</v>
      </c>
      <c r="M137" s="157">
        <f t="shared" ref="M137:M144" si="52">G137*(1+L137/100)</f>
        <v>0</v>
      </c>
      <c r="N137" s="157">
        <v>0</v>
      </c>
      <c r="O137" s="157">
        <f t="shared" ref="O137:O144" si="53">ROUND(E137*N137,2)</f>
        <v>0</v>
      </c>
      <c r="P137" s="157">
        <v>0</v>
      </c>
      <c r="Q137" s="157">
        <f t="shared" ref="Q137:Q144" si="54">ROUND(E137*P137,2)</f>
        <v>0</v>
      </c>
      <c r="R137" s="157"/>
      <c r="S137" s="157" t="s">
        <v>240</v>
      </c>
      <c r="T137" s="157" t="s">
        <v>240</v>
      </c>
      <c r="U137" s="157">
        <v>7.0000000000000007E-2</v>
      </c>
      <c r="V137" s="157">
        <f t="shared" ref="V137:V144" si="55">ROUND(E137*U137,2)</f>
        <v>168.22</v>
      </c>
      <c r="W137" s="157"/>
      <c r="X137" s="157" t="s">
        <v>285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401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79">
        <v>107</v>
      </c>
      <c r="B138" s="180" t="s">
        <v>830</v>
      </c>
      <c r="C138" s="185" t="s">
        <v>831</v>
      </c>
      <c r="D138" s="181" t="s">
        <v>284</v>
      </c>
      <c r="E138" s="182">
        <v>1030.47</v>
      </c>
      <c r="F138" s="183"/>
      <c r="G138" s="184">
        <f t="shared" si="49"/>
        <v>0</v>
      </c>
      <c r="H138" s="158"/>
      <c r="I138" s="157">
        <f t="shared" si="50"/>
        <v>0</v>
      </c>
      <c r="J138" s="158"/>
      <c r="K138" s="157">
        <f t="shared" si="51"/>
        <v>0</v>
      </c>
      <c r="L138" s="157">
        <v>15</v>
      </c>
      <c r="M138" s="157">
        <f t="shared" si="52"/>
        <v>0</v>
      </c>
      <c r="N138" s="157">
        <v>1.0000000000000001E-5</v>
      </c>
      <c r="O138" s="157">
        <f t="shared" si="53"/>
        <v>0.01</v>
      </c>
      <c r="P138" s="157">
        <v>0</v>
      </c>
      <c r="Q138" s="157">
        <f t="shared" si="54"/>
        <v>0</v>
      </c>
      <c r="R138" s="157"/>
      <c r="S138" s="157" t="s">
        <v>240</v>
      </c>
      <c r="T138" s="157" t="s">
        <v>240</v>
      </c>
      <c r="U138" s="157">
        <v>7.0000000000000007E-2</v>
      </c>
      <c r="V138" s="157">
        <f t="shared" si="55"/>
        <v>72.13</v>
      </c>
      <c r="W138" s="157"/>
      <c r="X138" s="157" t="s">
        <v>285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303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9">
        <v>108</v>
      </c>
      <c r="B139" s="180" t="s">
        <v>832</v>
      </c>
      <c r="C139" s="185" t="s">
        <v>833</v>
      </c>
      <c r="D139" s="181" t="s">
        <v>289</v>
      </c>
      <c r="E139" s="182">
        <v>199.7422</v>
      </c>
      <c r="F139" s="183"/>
      <c r="G139" s="184">
        <f t="shared" si="49"/>
        <v>0</v>
      </c>
      <c r="H139" s="158"/>
      <c r="I139" s="157">
        <f t="shared" si="50"/>
        <v>0</v>
      </c>
      <c r="J139" s="158"/>
      <c r="K139" s="157">
        <f t="shared" si="51"/>
        <v>0</v>
      </c>
      <c r="L139" s="157">
        <v>15</v>
      </c>
      <c r="M139" s="157">
        <f t="shared" si="52"/>
        <v>0</v>
      </c>
      <c r="N139" s="157">
        <v>0.02</v>
      </c>
      <c r="O139" s="157">
        <f t="shared" si="53"/>
        <v>3.99</v>
      </c>
      <c r="P139" s="157">
        <v>0</v>
      </c>
      <c r="Q139" s="157">
        <f t="shared" si="54"/>
        <v>0</v>
      </c>
      <c r="R139" s="157" t="s">
        <v>460</v>
      </c>
      <c r="S139" s="157" t="s">
        <v>240</v>
      </c>
      <c r="T139" s="157" t="s">
        <v>240</v>
      </c>
      <c r="U139" s="157">
        <v>0</v>
      </c>
      <c r="V139" s="157">
        <f t="shared" si="55"/>
        <v>0</v>
      </c>
      <c r="W139" s="157"/>
      <c r="X139" s="157" t="s">
        <v>461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462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9">
        <v>109</v>
      </c>
      <c r="B140" s="180" t="s">
        <v>834</v>
      </c>
      <c r="C140" s="185" t="s">
        <v>835</v>
      </c>
      <c r="D140" s="181" t="s">
        <v>289</v>
      </c>
      <c r="E140" s="182">
        <v>16.925899999999999</v>
      </c>
      <c r="F140" s="183"/>
      <c r="G140" s="184">
        <f t="shared" si="49"/>
        <v>0</v>
      </c>
      <c r="H140" s="158"/>
      <c r="I140" s="157">
        <f t="shared" si="50"/>
        <v>0</v>
      </c>
      <c r="J140" s="158"/>
      <c r="K140" s="157">
        <f t="shared" si="51"/>
        <v>0</v>
      </c>
      <c r="L140" s="157">
        <v>15</v>
      </c>
      <c r="M140" s="157">
        <f t="shared" si="52"/>
        <v>0</v>
      </c>
      <c r="N140" s="157">
        <v>0.02</v>
      </c>
      <c r="O140" s="157">
        <f t="shared" si="53"/>
        <v>0.34</v>
      </c>
      <c r="P140" s="157">
        <v>0</v>
      </c>
      <c r="Q140" s="157">
        <f t="shared" si="54"/>
        <v>0</v>
      </c>
      <c r="R140" s="157" t="s">
        <v>460</v>
      </c>
      <c r="S140" s="157" t="s">
        <v>240</v>
      </c>
      <c r="T140" s="157" t="s">
        <v>240</v>
      </c>
      <c r="U140" s="157">
        <v>0</v>
      </c>
      <c r="V140" s="157">
        <f t="shared" si="55"/>
        <v>0</v>
      </c>
      <c r="W140" s="157"/>
      <c r="X140" s="157" t="s">
        <v>461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462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9">
        <v>110</v>
      </c>
      <c r="B141" s="180" t="s">
        <v>836</v>
      </c>
      <c r="C141" s="185" t="s">
        <v>837</v>
      </c>
      <c r="D141" s="181" t="s">
        <v>284</v>
      </c>
      <c r="E141" s="182">
        <v>275.67099999999999</v>
      </c>
      <c r="F141" s="183"/>
      <c r="G141" s="184">
        <f t="shared" si="49"/>
        <v>0</v>
      </c>
      <c r="H141" s="158"/>
      <c r="I141" s="157">
        <f t="shared" si="50"/>
        <v>0</v>
      </c>
      <c r="J141" s="158"/>
      <c r="K141" s="157">
        <f t="shared" si="51"/>
        <v>0</v>
      </c>
      <c r="L141" s="157">
        <v>15</v>
      </c>
      <c r="M141" s="157">
        <f t="shared" si="52"/>
        <v>0</v>
      </c>
      <c r="N141" s="157">
        <v>8.9999999999999998E-4</v>
      </c>
      <c r="O141" s="157">
        <f t="shared" si="53"/>
        <v>0.25</v>
      </c>
      <c r="P141" s="157">
        <v>0</v>
      </c>
      <c r="Q141" s="157">
        <f t="shared" si="54"/>
        <v>0</v>
      </c>
      <c r="R141" s="157" t="s">
        <v>460</v>
      </c>
      <c r="S141" s="157" t="s">
        <v>240</v>
      </c>
      <c r="T141" s="157" t="s">
        <v>240</v>
      </c>
      <c r="U141" s="157">
        <v>0</v>
      </c>
      <c r="V141" s="157">
        <f t="shared" si="55"/>
        <v>0</v>
      </c>
      <c r="W141" s="157"/>
      <c r="X141" s="157" t="s">
        <v>461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462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.399999999999999" outlineLevel="1" x14ac:dyDescent="0.25">
      <c r="A142" s="179">
        <v>111</v>
      </c>
      <c r="B142" s="180" t="s">
        <v>838</v>
      </c>
      <c r="C142" s="185" t="s">
        <v>839</v>
      </c>
      <c r="D142" s="181" t="s">
        <v>284</v>
      </c>
      <c r="E142" s="182">
        <v>275.67099999999999</v>
      </c>
      <c r="F142" s="183"/>
      <c r="G142" s="184">
        <f t="shared" si="49"/>
        <v>0</v>
      </c>
      <c r="H142" s="158"/>
      <c r="I142" s="157">
        <f t="shared" si="50"/>
        <v>0</v>
      </c>
      <c r="J142" s="158"/>
      <c r="K142" s="157">
        <f t="shared" si="51"/>
        <v>0</v>
      </c>
      <c r="L142" s="157">
        <v>15</v>
      </c>
      <c r="M142" s="157">
        <f t="shared" si="52"/>
        <v>0</v>
      </c>
      <c r="N142" s="157">
        <v>2.3999999999999998E-3</v>
      </c>
      <c r="O142" s="157">
        <f t="shared" si="53"/>
        <v>0.66</v>
      </c>
      <c r="P142" s="157">
        <v>0</v>
      </c>
      <c r="Q142" s="157">
        <f t="shared" si="54"/>
        <v>0</v>
      </c>
      <c r="R142" s="157" t="s">
        <v>460</v>
      </c>
      <c r="S142" s="157" t="s">
        <v>240</v>
      </c>
      <c r="T142" s="157" t="s">
        <v>240</v>
      </c>
      <c r="U142" s="157">
        <v>0</v>
      </c>
      <c r="V142" s="157">
        <f t="shared" si="55"/>
        <v>0</v>
      </c>
      <c r="W142" s="157"/>
      <c r="X142" s="157" t="s">
        <v>461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462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0.399999999999999" outlineLevel="1" x14ac:dyDescent="0.25">
      <c r="A143" s="179">
        <v>112</v>
      </c>
      <c r="B143" s="180" t="s">
        <v>840</v>
      </c>
      <c r="C143" s="185" t="s">
        <v>841</v>
      </c>
      <c r="D143" s="181" t="s">
        <v>284</v>
      </c>
      <c r="E143" s="182">
        <v>2150.0709999999999</v>
      </c>
      <c r="F143" s="183"/>
      <c r="G143" s="184">
        <f t="shared" si="49"/>
        <v>0</v>
      </c>
      <c r="H143" s="158"/>
      <c r="I143" s="157">
        <f t="shared" si="50"/>
        <v>0</v>
      </c>
      <c r="J143" s="158"/>
      <c r="K143" s="157">
        <f t="shared" si="51"/>
        <v>0</v>
      </c>
      <c r="L143" s="157">
        <v>15</v>
      </c>
      <c r="M143" s="157">
        <f t="shared" si="52"/>
        <v>0</v>
      </c>
      <c r="N143" s="157">
        <v>4.4000000000000003E-3</v>
      </c>
      <c r="O143" s="157">
        <f t="shared" si="53"/>
        <v>9.4600000000000009</v>
      </c>
      <c r="P143" s="157">
        <v>0</v>
      </c>
      <c r="Q143" s="157">
        <f t="shared" si="54"/>
        <v>0</v>
      </c>
      <c r="R143" s="157" t="s">
        <v>460</v>
      </c>
      <c r="S143" s="157" t="s">
        <v>240</v>
      </c>
      <c r="T143" s="157" t="s">
        <v>240</v>
      </c>
      <c r="U143" s="157">
        <v>0</v>
      </c>
      <c r="V143" s="157">
        <f t="shared" si="55"/>
        <v>0</v>
      </c>
      <c r="W143" s="157"/>
      <c r="X143" s="157" t="s">
        <v>461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462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79">
        <v>113</v>
      </c>
      <c r="B144" s="180" t="s">
        <v>842</v>
      </c>
      <c r="C144" s="185" t="s">
        <v>843</v>
      </c>
      <c r="D144" s="181" t="s">
        <v>433</v>
      </c>
      <c r="E144" s="182">
        <v>14.71369</v>
      </c>
      <c r="F144" s="183"/>
      <c r="G144" s="184">
        <f t="shared" si="49"/>
        <v>0</v>
      </c>
      <c r="H144" s="158"/>
      <c r="I144" s="157">
        <f t="shared" si="50"/>
        <v>0</v>
      </c>
      <c r="J144" s="158"/>
      <c r="K144" s="157">
        <f t="shared" si="51"/>
        <v>0</v>
      </c>
      <c r="L144" s="157">
        <v>15</v>
      </c>
      <c r="M144" s="157">
        <f t="shared" si="52"/>
        <v>0</v>
      </c>
      <c r="N144" s="157">
        <v>0</v>
      </c>
      <c r="O144" s="157">
        <f t="shared" si="53"/>
        <v>0</v>
      </c>
      <c r="P144" s="157">
        <v>0</v>
      </c>
      <c r="Q144" s="157">
        <f t="shared" si="54"/>
        <v>0</v>
      </c>
      <c r="R144" s="157"/>
      <c r="S144" s="157" t="s">
        <v>240</v>
      </c>
      <c r="T144" s="157" t="s">
        <v>240</v>
      </c>
      <c r="U144" s="157">
        <v>2.1</v>
      </c>
      <c r="V144" s="157">
        <f t="shared" si="55"/>
        <v>30.9</v>
      </c>
      <c r="W144" s="157"/>
      <c r="X144" s="157" t="s">
        <v>434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435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x14ac:dyDescent="0.25">
      <c r="A145" s="160" t="s">
        <v>235</v>
      </c>
      <c r="B145" s="161" t="s">
        <v>153</v>
      </c>
      <c r="C145" s="174" t="s">
        <v>154</v>
      </c>
      <c r="D145" s="162"/>
      <c r="E145" s="163"/>
      <c r="F145" s="164"/>
      <c r="G145" s="165">
        <f>SUMIF(AG146:AG146,"&lt;&gt;NOR",G146:G146)</f>
        <v>0</v>
      </c>
      <c r="H145" s="159"/>
      <c r="I145" s="159">
        <f>SUM(I146:I146)</f>
        <v>0</v>
      </c>
      <c r="J145" s="159"/>
      <c r="K145" s="159">
        <f>SUM(K146:K146)</f>
        <v>0</v>
      </c>
      <c r="L145" s="159"/>
      <c r="M145" s="159">
        <f>SUM(M146:M146)</f>
        <v>0</v>
      </c>
      <c r="N145" s="159"/>
      <c r="O145" s="159">
        <f>SUM(O146:O146)</f>
        <v>0.28000000000000003</v>
      </c>
      <c r="P145" s="159"/>
      <c r="Q145" s="159">
        <f>SUM(Q146:Q146)</f>
        <v>0</v>
      </c>
      <c r="R145" s="159"/>
      <c r="S145" s="159"/>
      <c r="T145" s="159"/>
      <c r="U145" s="159"/>
      <c r="V145" s="159">
        <f>SUM(V146:V146)</f>
        <v>8.0399999999999991</v>
      </c>
      <c r="W145" s="159"/>
      <c r="X145" s="159"/>
      <c r="AG145" t="s">
        <v>236</v>
      </c>
    </row>
    <row r="146" spans="1:60" outlineLevel="1" x14ac:dyDescent="0.25">
      <c r="A146" s="179">
        <v>114</v>
      </c>
      <c r="B146" s="180" t="s">
        <v>844</v>
      </c>
      <c r="C146" s="185" t="s">
        <v>845</v>
      </c>
      <c r="D146" s="181" t="s">
        <v>366</v>
      </c>
      <c r="E146" s="182">
        <v>10</v>
      </c>
      <c r="F146" s="183"/>
      <c r="G146" s="184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15</v>
      </c>
      <c r="M146" s="157">
        <f>G146*(1+L146/100)</f>
        <v>0</v>
      </c>
      <c r="N146" s="157">
        <v>2.8250000000000001E-2</v>
      </c>
      <c r="O146" s="157">
        <f>ROUND(E146*N146,2)</f>
        <v>0.28000000000000003</v>
      </c>
      <c r="P146" s="157">
        <v>0</v>
      </c>
      <c r="Q146" s="157">
        <f>ROUND(E146*P146,2)</f>
        <v>0</v>
      </c>
      <c r="R146" s="157"/>
      <c r="S146" s="157" t="s">
        <v>240</v>
      </c>
      <c r="T146" s="157" t="s">
        <v>240</v>
      </c>
      <c r="U146" s="157">
        <v>0.80400000000000005</v>
      </c>
      <c r="V146" s="157">
        <f>ROUND(E146*U146,2)</f>
        <v>8.0399999999999991</v>
      </c>
      <c r="W146" s="157"/>
      <c r="X146" s="157" t="s">
        <v>285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401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x14ac:dyDescent="0.25">
      <c r="A147" s="160" t="s">
        <v>235</v>
      </c>
      <c r="B147" s="161" t="s">
        <v>167</v>
      </c>
      <c r="C147" s="174" t="s">
        <v>168</v>
      </c>
      <c r="D147" s="162"/>
      <c r="E147" s="163"/>
      <c r="F147" s="164"/>
      <c r="G147" s="165">
        <f>SUMIF(AG148:AG152,"&lt;&gt;NOR",G148:G152)</f>
        <v>0</v>
      </c>
      <c r="H147" s="159"/>
      <c r="I147" s="159">
        <f>SUM(I148:I152)</f>
        <v>0</v>
      </c>
      <c r="J147" s="159"/>
      <c r="K147" s="159">
        <f>SUM(K148:K152)</f>
        <v>0</v>
      </c>
      <c r="L147" s="159"/>
      <c r="M147" s="159">
        <f>SUM(M148:M152)</f>
        <v>0</v>
      </c>
      <c r="N147" s="159"/>
      <c r="O147" s="159">
        <f>SUM(O148:O152)</f>
        <v>11.2</v>
      </c>
      <c r="P147" s="159"/>
      <c r="Q147" s="159">
        <f>SUM(Q148:Q152)</f>
        <v>8.23</v>
      </c>
      <c r="R147" s="159"/>
      <c r="S147" s="159"/>
      <c r="T147" s="159"/>
      <c r="U147" s="159"/>
      <c r="V147" s="159">
        <f>SUM(V148:V152)</f>
        <v>110.77000000000001</v>
      </c>
      <c r="W147" s="159"/>
      <c r="X147" s="159"/>
      <c r="AG147" t="s">
        <v>236</v>
      </c>
    </row>
    <row r="148" spans="1:60" ht="20.399999999999999" outlineLevel="1" x14ac:dyDescent="0.25">
      <c r="A148" s="179">
        <v>115</v>
      </c>
      <c r="B148" s="180" t="s">
        <v>846</v>
      </c>
      <c r="C148" s="185" t="s">
        <v>847</v>
      </c>
      <c r="D148" s="181" t="s">
        <v>284</v>
      </c>
      <c r="E148" s="182">
        <v>77</v>
      </c>
      <c r="F148" s="183"/>
      <c r="G148" s="184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15</v>
      </c>
      <c r="M148" s="157">
        <f>G148*(1+L148/100)</f>
        <v>0</v>
      </c>
      <c r="N148" s="157">
        <v>1.1050000000000001E-2</v>
      </c>
      <c r="O148" s="157">
        <f>ROUND(E148*N148,2)</f>
        <v>0.85</v>
      </c>
      <c r="P148" s="157">
        <v>0</v>
      </c>
      <c r="Q148" s="157">
        <f>ROUND(E148*P148,2)</f>
        <v>0</v>
      </c>
      <c r="R148" s="157"/>
      <c r="S148" s="157" t="s">
        <v>240</v>
      </c>
      <c r="T148" s="157" t="s">
        <v>240</v>
      </c>
      <c r="U148" s="157">
        <v>0.18</v>
      </c>
      <c r="V148" s="157">
        <f>ROUND(E148*U148,2)</f>
        <v>13.86</v>
      </c>
      <c r="W148" s="157"/>
      <c r="X148" s="157" t="s">
        <v>285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401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9">
        <v>116</v>
      </c>
      <c r="B149" s="180" t="s">
        <v>454</v>
      </c>
      <c r="C149" s="185" t="s">
        <v>455</v>
      </c>
      <c r="D149" s="181" t="s">
        <v>284</v>
      </c>
      <c r="E149" s="182">
        <v>235</v>
      </c>
      <c r="F149" s="183"/>
      <c r="G149" s="184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15</v>
      </c>
      <c r="M149" s="157">
        <f>G149*(1+L149/100)</f>
        <v>0</v>
      </c>
      <c r="N149" s="157">
        <v>0</v>
      </c>
      <c r="O149" s="157">
        <f>ROUND(E149*N149,2)</f>
        <v>0</v>
      </c>
      <c r="P149" s="157">
        <v>3.5000000000000003E-2</v>
      </c>
      <c r="Q149" s="157">
        <f>ROUND(E149*P149,2)</f>
        <v>8.23</v>
      </c>
      <c r="R149" s="157"/>
      <c r="S149" s="157" t="s">
        <v>240</v>
      </c>
      <c r="T149" s="157" t="s">
        <v>240</v>
      </c>
      <c r="U149" s="157">
        <v>0.09</v>
      </c>
      <c r="V149" s="157">
        <f>ROUND(E149*U149,2)</f>
        <v>21.15</v>
      </c>
      <c r="W149" s="157"/>
      <c r="X149" s="157" t="s">
        <v>285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303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79">
        <v>117</v>
      </c>
      <c r="B150" s="180" t="s">
        <v>848</v>
      </c>
      <c r="C150" s="185" t="s">
        <v>849</v>
      </c>
      <c r="D150" s="181" t="s">
        <v>284</v>
      </c>
      <c r="E150" s="182">
        <v>235</v>
      </c>
      <c r="F150" s="183"/>
      <c r="G150" s="184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15</v>
      </c>
      <c r="M150" s="157">
        <f>G150*(1+L150/100)</f>
        <v>0</v>
      </c>
      <c r="N150" s="157">
        <v>5.0000000000000002E-5</v>
      </c>
      <c r="O150" s="157">
        <f>ROUND(E150*N150,2)</f>
        <v>0.01</v>
      </c>
      <c r="P150" s="157">
        <v>0</v>
      </c>
      <c r="Q150" s="157">
        <f>ROUND(E150*P150,2)</f>
        <v>0</v>
      </c>
      <c r="R150" s="157"/>
      <c r="S150" s="157" t="s">
        <v>240</v>
      </c>
      <c r="T150" s="157" t="s">
        <v>240</v>
      </c>
      <c r="U150" s="157">
        <v>0.22800000000000001</v>
      </c>
      <c r="V150" s="157">
        <f>ROUND(E150*U150,2)</f>
        <v>53.58</v>
      </c>
      <c r="W150" s="157"/>
      <c r="X150" s="157" t="s">
        <v>285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401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9">
        <v>118</v>
      </c>
      <c r="B151" s="180" t="s">
        <v>850</v>
      </c>
      <c r="C151" s="185" t="s">
        <v>851</v>
      </c>
      <c r="D151" s="181" t="s">
        <v>284</v>
      </c>
      <c r="E151" s="182">
        <v>258.5</v>
      </c>
      <c r="F151" s="183"/>
      <c r="G151" s="184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15</v>
      </c>
      <c r="M151" s="157">
        <f>G151*(1+L151/100)</f>
        <v>0</v>
      </c>
      <c r="N151" s="157">
        <v>0.04</v>
      </c>
      <c r="O151" s="157">
        <f>ROUND(E151*N151,2)</f>
        <v>10.34</v>
      </c>
      <c r="P151" s="157">
        <v>0</v>
      </c>
      <c r="Q151" s="157">
        <f>ROUND(E151*P151,2)</f>
        <v>0</v>
      </c>
      <c r="R151" s="157" t="s">
        <v>460</v>
      </c>
      <c r="S151" s="157" t="s">
        <v>240</v>
      </c>
      <c r="T151" s="157" t="s">
        <v>240</v>
      </c>
      <c r="U151" s="157">
        <v>0</v>
      </c>
      <c r="V151" s="157">
        <f>ROUND(E151*U151,2)</f>
        <v>0</v>
      </c>
      <c r="W151" s="157"/>
      <c r="X151" s="157" t="s">
        <v>461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462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79">
        <v>119</v>
      </c>
      <c r="B152" s="180" t="s">
        <v>852</v>
      </c>
      <c r="C152" s="185" t="s">
        <v>853</v>
      </c>
      <c r="D152" s="181" t="s">
        <v>433</v>
      </c>
      <c r="E152" s="182">
        <v>11.2026</v>
      </c>
      <c r="F152" s="183"/>
      <c r="G152" s="184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15</v>
      </c>
      <c r="M152" s="157">
        <f>G152*(1+L152/100)</f>
        <v>0</v>
      </c>
      <c r="N152" s="157">
        <v>0</v>
      </c>
      <c r="O152" s="157">
        <f>ROUND(E152*N152,2)</f>
        <v>0</v>
      </c>
      <c r="P152" s="157">
        <v>0</v>
      </c>
      <c r="Q152" s="157">
        <f>ROUND(E152*P152,2)</f>
        <v>0</v>
      </c>
      <c r="R152" s="157"/>
      <c r="S152" s="157" t="s">
        <v>240</v>
      </c>
      <c r="T152" s="157" t="s">
        <v>240</v>
      </c>
      <c r="U152" s="157">
        <v>1.98</v>
      </c>
      <c r="V152" s="157">
        <f>ROUND(E152*U152,2)</f>
        <v>22.18</v>
      </c>
      <c r="W152" s="157"/>
      <c r="X152" s="157" t="s">
        <v>434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435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5">
      <c r="A153" s="160" t="s">
        <v>235</v>
      </c>
      <c r="B153" s="161" t="s">
        <v>171</v>
      </c>
      <c r="C153" s="174" t="s">
        <v>172</v>
      </c>
      <c r="D153" s="162"/>
      <c r="E153" s="163"/>
      <c r="F153" s="164"/>
      <c r="G153" s="165">
        <f>SUMIF(AG154:AG168,"&lt;&gt;NOR",G154:G168)</f>
        <v>0</v>
      </c>
      <c r="H153" s="159"/>
      <c r="I153" s="159">
        <f>SUM(I154:I168)</f>
        <v>0</v>
      </c>
      <c r="J153" s="159"/>
      <c r="K153" s="159">
        <f>SUM(K154:K168)</f>
        <v>0</v>
      </c>
      <c r="L153" s="159"/>
      <c r="M153" s="159">
        <f>SUM(M154:M168)</f>
        <v>0</v>
      </c>
      <c r="N153" s="159"/>
      <c r="O153" s="159">
        <f>SUM(O154:O168)</f>
        <v>3.5999999999999992</v>
      </c>
      <c r="P153" s="159"/>
      <c r="Q153" s="159">
        <f>SUM(Q154:Q168)</f>
        <v>0</v>
      </c>
      <c r="R153" s="159"/>
      <c r="S153" s="159"/>
      <c r="T153" s="159"/>
      <c r="U153" s="159"/>
      <c r="V153" s="159">
        <f>SUM(V154:V168)</f>
        <v>704.50000000000011</v>
      </c>
      <c r="W153" s="159"/>
      <c r="X153" s="159"/>
      <c r="AG153" t="s">
        <v>236</v>
      </c>
    </row>
    <row r="154" spans="1:60" outlineLevel="1" x14ac:dyDescent="0.25">
      <c r="A154" s="179">
        <v>120</v>
      </c>
      <c r="B154" s="180" t="s">
        <v>854</v>
      </c>
      <c r="C154" s="185" t="s">
        <v>855</v>
      </c>
      <c r="D154" s="181" t="s">
        <v>284</v>
      </c>
      <c r="E154" s="182">
        <v>2.6</v>
      </c>
      <c r="F154" s="183"/>
      <c r="G154" s="184">
        <f t="shared" ref="G154:G168" si="56">ROUND(E154*F154,2)</f>
        <v>0</v>
      </c>
      <c r="H154" s="158"/>
      <c r="I154" s="157">
        <f t="shared" ref="I154:I168" si="57">ROUND(E154*H154,2)</f>
        <v>0</v>
      </c>
      <c r="J154" s="158"/>
      <c r="K154" s="157">
        <f t="shared" ref="K154:K168" si="58">ROUND(E154*J154,2)</f>
        <v>0</v>
      </c>
      <c r="L154" s="157">
        <v>15</v>
      </c>
      <c r="M154" s="157">
        <f t="shared" ref="M154:M168" si="59">G154*(1+L154/100)</f>
        <v>0</v>
      </c>
      <c r="N154" s="157">
        <v>1.8870000000000001E-2</v>
      </c>
      <c r="O154" s="157">
        <f t="shared" ref="O154:O168" si="60">ROUND(E154*N154,2)</f>
        <v>0.05</v>
      </c>
      <c r="P154" s="157">
        <v>0</v>
      </c>
      <c r="Q154" s="157">
        <f t="shared" ref="Q154:Q168" si="61">ROUND(E154*P154,2)</f>
        <v>0</v>
      </c>
      <c r="R154" s="157"/>
      <c r="S154" s="157" t="s">
        <v>240</v>
      </c>
      <c r="T154" s="157" t="s">
        <v>240</v>
      </c>
      <c r="U154" s="157">
        <v>1.4632499999999999</v>
      </c>
      <c r="V154" s="157">
        <f t="shared" ref="V154:V168" si="62">ROUND(E154*U154,2)</f>
        <v>3.8</v>
      </c>
      <c r="W154" s="157"/>
      <c r="X154" s="157" t="s">
        <v>285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303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0.399999999999999" outlineLevel="1" x14ac:dyDescent="0.25">
      <c r="A155" s="179">
        <v>121</v>
      </c>
      <c r="B155" s="180" t="s">
        <v>856</v>
      </c>
      <c r="C155" s="185" t="s">
        <v>857</v>
      </c>
      <c r="D155" s="181" t="s">
        <v>381</v>
      </c>
      <c r="E155" s="182">
        <v>176.79</v>
      </c>
      <c r="F155" s="183"/>
      <c r="G155" s="184">
        <f t="shared" si="56"/>
        <v>0</v>
      </c>
      <c r="H155" s="158"/>
      <c r="I155" s="157">
        <f t="shared" si="57"/>
        <v>0</v>
      </c>
      <c r="J155" s="158"/>
      <c r="K155" s="157">
        <f t="shared" si="58"/>
        <v>0</v>
      </c>
      <c r="L155" s="157">
        <v>15</v>
      </c>
      <c r="M155" s="157">
        <f t="shared" si="59"/>
        <v>0</v>
      </c>
      <c r="N155" s="157">
        <v>5.3800000000000002E-3</v>
      </c>
      <c r="O155" s="157">
        <f t="shared" si="60"/>
        <v>0.95</v>
      </c>
      <c r="P155" s="157">
        <v>0</v>
      </c>
      <c r="Q155" s="157">
        <f t="shared" si="61"/>
        <v>0</v>
      </c>
      <c r="R155" s="157"/>
      <c r="S155" s="157" t="s">
        <v>240</v>
      </c>
      <c r="T155" s="157" t="s">
        <v>241</v>
      </c>
      <c r="U155" s="157">
        <v>0.83</v>
      </c>
      <c r="V155" s="157">
        <f t="shared" si="62"/>
        <v>146.74</v>
      </c>
      <c r="W155" s="157"/>
      <c r="X155" s="157" t="s">
        <v>285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401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0.399999999999999" outlineLevel="1" x14ac:dyDescent="0.25">
      <c r="A156" s="179">
        <v>122</v>
      </c>
      <c r="B156" s="180" t="s">
        <v>858</v>
      </c>
      <c r="C156" s="185" t="s">
        <v>859</v>
      </c>
      <c r="D156" s="181" t="s">
        <v>381</v>
      </c>
      <c r="E156" s="182">
        <v>40.975000000000001</v>
      </c>
      <c r="F156" s="183"/>
      <c r="G156" s="184">
        <f t="shared" si="56"/>
        <v>0</v>
      </c>
      <c r="H156" s="158"/>
      <c r="I156" s="157">
        <f t="shared" si="57"/>
        <v>0</v>
      </c>
      <c r="J156" s="158"/>
      <c r="K156" s="157">
        <f t="shared" si="58"/>
        <v>0</v>
      </c>
      <c r="L156" s="157">
        <v>15</v>
      </c>
      <c r="M156" s="157">
        <f t="shared" si="59"/>
        <v>0</v>
      </c>
      <c r="N156" s="157">
        <v>4.3499999999999997E-3</v>
      </c>
      <c r="O156" s="157">
        <f t="shared" si="60"/>
        <v>0.18</v>
      </c>
      <c r="P156" s="157">
        <v>0</v>
      </c>
      <c r="Q156" s="157">
        <f t="shared" si="61"/>
        <v>0</v>
      </c>
      <c r="R156" s="157"/>
      <c r="S156" s="157" t="s">
        <v>240</v>
      </c>
      <c r="T156" s="157" t="s">
        <v>241</v>
      </c>
      <c r="U156" s="157">
        <v>0.85</v>
      </c>
      <c r="V156" s="157">
        <f t="shared" si="62"/>
        <v>34.83</v>
      </c>
      <c r="W156" s="157"/>
      <c r="X156" s="157" t="s">
        <v>285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308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9">
        <v>123</v>
      </c>
      <c r="B157" s="180" t="s">
        <v>860</v>
      </c>
      <c r="C157" s="185" t="s">
        <v>861</v>
      </c>
      <c r="D157" s="181" t="s">
        <v>381</v>
      </c>
      <c r="E157" s="182">
        <v>2.52</v>
      </c>
      <c r="F157" s="183"/>
      <c r="G157" s="184">
        <f t="shared" si="56"/>
        <v>0</v>
      </c>
      <c r="H157" s="158"/>
      <c r="I157" s="157">
        <f t="shared" si="57"/>
        <v>0</v>
      </c>
      <c r="J157" s="158"/>
      <c r="K157" s="157">
        <f t="shared" si="58"/>
        <v>0</v>
      </c>
      <c r="L157" s="157">
        <v>15</v>
      </c>
      <c r="M157" s="157">
        <f t="shared" si="59"/>
        <v>0</v>
      </c>
      <c r="N157" s="157">
        <v>5.9699999999999996E-3</v>
      </c>
      <c r="O157" s="157">
        <f t="shared" si="60"/>
        <v>0.02</v>
      </c>
      <c r="P157" s="157">
        <v>0</v>
      </c>
      <c r="Q157" s="157">
        <f t="shared" si="61"/>
        <v>0</v>
      </c>
      <c r="R157" s="157"/>
      <c r="S157" s="157" t="s">
        <v>240</v>
      </c>
      <c r="T157" s="157" t="s">
        <v>241</v>
      </c>
      <c r="U157" s="157">
        <v>0.94</v>
      </c>
      <c r="V157" s="157">
        <f t="shared" si="62"/>
        <v>2.37</v>
      </c>
      <c r="W157" s="157"/>
      <c r="X157" s="157" t="s">
        <v>285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401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0.399999999999999" outlineLevel="1" x14ac:dyDescent="0.25">
      <c r="A158" s="179">
        <v>124</v>
      </c>
      <c r="B158" s="180" t="s">
        <v>862</v>
      </c>
      <c r="C158" s="185" t="s">
        <v>863</v>
      </c>
      <c r="D158" s="181" t="s">
        <v>381</v>
      </c>
      <c r="E158" s="182">
        <v>370.66</v>
      </c>
      <c r="F158" s="183"/>
      <c r="G158" s="184">
        <f t="shared" si="56"/>
        <v>0</v>
      </c>
      <c r="H158" s="158"/>
      <c r="I158" s="157">
        <f t="shared" si="57"/>
        <v>0</v>
      </c>
      <c r="J158" s="158"/>
      <c r="K158" s="157">
        <f t="shared" si="58"/>
        <v>0</v>
      </c>
      <c r="L158" s="157">
        <v>15</v>
      </c>
      <c r="M158" s="157">
        <f t="shared" si="59"/>
        <v>0</v>
      </c>
      <c r="N158" s="157">
        <v>4.6899999999999997E-3</v>
      </c>
      <c r="O158" s="157">
        <f t="shared" si="60"/>
        <v>1.74</v>
      </c>
      <c r="P158" s="157">
        <v>0</v>
      </c>
      <c r="Q158" s="157">
        <f t="shared" si="61"/>
        <v>0</v>
      </c>
      <c r="R158" s="157"/>
      <c r="S158" s="157" t="s">
        <v>240</v>
      </c>
      <c r="T158" s="157" t="s">
        <v>241</v>
      </c>
      <c r="U158" s="157">
        <v>0.97</v>
      </c>
      <c r="V158" s="157">
        <f t="shared" si="62"/>
        <v>359.54</v>
      </c>
      <c r="W158" s="157"/>
      <c r="X158" s="157" t="s">
        <v>285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401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0.399999999999999" outlineLevel="1" x14ac:dyDescent="0.25">
      <c r="A159" s="179">
        <v>125</v>
      </c>
      <c r="B159" s="180" t="s">
        <v>864</v>
      </c>
      <c r="C159" s="185" t="s">
        <v>865</v>
      </c>
      <c r="D159" s="181" t="s">
        <v>381</v>
      </c>
      <c r="E159" s="182">
        <v>9.56</v>
      </c>
      <c r="F159" s="183"/>
      <c r="G159" s="184">
        <f t="shared" si="56"/>
        <v>0</v>
      </c>
      <c r="H159" s="158"/>
      <c r="I159" s="157">
        <f t="shared" si="57"/>
        <v>0</v>
      </c>
      <c r="J159" s="158"/>
      <c r="K159" s="157">
        <f t="shared" si="58"/>
        <v>0</v>
      </c>
      <c r="L159" s="157">
        <v>15</v>
      </c>
      <c r="M159" s="157">
        <f t="shared" si="59"/>
        <v>0</v>
      </c>
      <c r="N159" s="157">
        <v>8.4000000000000003E-4</v>
      </c>
      <c r="O159" s="157">
        <f t="shared" si="60"/>
        <v>0.01</v>
      </c>
      <c r="P159" s="157">
        <v>0</v>
      </c>
      <c r="Q159" s="157">
        <f t="shared" si="61"/>
        <v>0</v>
      </c>
      <c r="R159" s="157"/>
      <c r="S159" s="157" t="s">
        <v>240</v>
      </c>
      <c r="T159" s="157" t="s">
        <v>241</v>
      </c>
      <c r="U159" s="157">
        <v>0.73</v>
      </c>
      <c r="V159" s="157">
        <f t="shared" si="62"/>
        <v>6.98</v>
      </c>
      <c r="W159" s="157"/>
      <c r="X159" s="157" t="s">
        <v>285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401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0.399999999999999" outlineLevel="1" x14ac:dyDescent="0.25">
      <c r="A160" s="179">
        <v>126</v>
      </c>
      <c r="B160" s="180" t="s">
        <v>866</v>
      </c>
      <c r="C160" s="185" t="s">
        <v>867</v>
      </c>
      <c r="D160" s="181" t="s">
        <v>381</v>
      </c>
      <c r="E160" s="182">
        <v>0.9</v>
      </c>
      <c r="F160" s="183"/>
      <c r="G160" s="184">
        <f t="shared" si="56"/>
        <v>0</v>
      </c>
      <c r="H160" s="158"/>
      <c r="I160" s="157">
        <f t="shared" si="57"/>
        <v>0</v>
      </c>
      <c r="J160" s="158"/>
      <c r="K160" s="157">
        <f t="shared" si="58"/>
        <v>0</v>
      </c>
      <c r="L160" s="157">
        <v>15</v>
      </c>
      <c r="M160" s="157">
        <f t="shared" si="59"/>
        <v>0</v>
      </c>
      <c r="N160" s="157">
        <v>2.3800000000000002E-3</v>
      </c>
      <c r="O160" s="157">
        <f t="shared" si="60"/>
        <v>0</v>
      </c>
      <c r="P160" s="157">
        <v>0</v>
      </c>
      <c r="Q160" s="157">
        <f t="shared" si="61"/>
        <v>0</v>
      </c>
      <c r="R160" s="157"/>
      <c r="S160" s="157" t="s">
        <v>240</v>
      </c>
      <c r="T160" s="157" t="s">
        <v>241</v>
      </c>
      <c r="U160" s="157">
        <v>0.85</v>
      </c>
      <c r="V160" s="157">
        <f t="shared" si="62"/>
        <v>0.77</v>
      </c>
      <c r="W160" s="157"/>
      <c r="X160" s="157" t="s">
        <v>285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401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0.399999999999999" outlineLevel="1" x14ac:dyDescent="0.25">
      <c r="A161" s="179">
        <v>127</v>
      </c>
      <c r="B161" s="180" t="s">
        <v>868</v>
      </c>
      <c r="C161" s="185" t="s">
        <v>869</v>
      </c>
      <c r="D161" s="181" t="s">
        <v>381</v>
      </c>
      <c r="E161" s="182">
        <v>124.04</v>
      </c>
      <c r="F161" s="183"/>
      <c r="G161" s="184">
        <f t="shared" si="56"/>
        <v>0</v>
      </c>
      <c r="H161" s="158"/>
      <c r="I161" s="157">
        <f t="shared" si="57"/>
        <v>0</v>
      </c>
      <c r="J161" s="158"/>
      <c r="K161" s="157">
        <f t="shared" si="58"/>
        <v>0</v>
      </c>
      <c r="L161" s="157">
        <v>15</v>
      </c>
      <c r="M161" s="157">
        <f t="shared" si="59"/>
        <v>0</v>
      </c>
      <c r="N161" s="157">
        <v>2.9499999999999999E-3</v>
      </c>
      <c r="O161" s="157">
        <f t="shared" si="60"/>
        <v>0.37</v>
      </c>
      <c r="P161" s="157">
        <v>0</v>
      </c>
      <c r="Q161" s="157">
        <f t="shared" si="61"/>
        <v>0</v>
      </c>
      <c r="R161" s="157"/>
      <c r="S161" s="157" t="s">
        <v>240</v>
      </c>
      <c r="T161" s="157" t="s">
        <v>241</v>
      </c>
      <c r="U161" s="157">
        <v>0.68</v>
      </c>
      <c r="V161" s="157">
        <f t="shared" si="62"/>
        <v>84.35</v>
      </c>
      <c r="W161" s="157"/>
      <c r="X161" s="157" t="s">
        <v>285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401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9">
        <v>128</v>
      </c>
      <c r="B162" s="180" t="s">
        <v>870</v>
      </c>
      <c r="C162" s="185" t="s">
        <v>871</v>
      </c>
      <c r="D162" s="181" t="s">
        <v>381</v>
      </c>
      <c r="E162" s="182">
        <v>45.975000000000001</v>
      </c>
      <c r="F162" s="183"/>
      <c r="G162" s="184">
        <f t="shared" si="56"/>
        <v>0</v>
      </c>
      <c r="H162" s="158"/>
      <c r="I162" s="157">
        <f t="shared" si="57"/>
        <v>0</v>
      </c>
      <c r="J162" s="158"/>
      <c r="K162" s="157">
        <f t="shared" si="58"/>
        <v>0</v>
      </c>
      <c r="L162" s="157">
        <v>15</v>
      </c>
      <c r="M162" s="157">
        <f t="shared" si="59"/>
        <v>0</v>
      </c>
      <c r="N162" s="157">
        <v>1.8699999999999999E-3</v>
      </c>
      <c r="O162" s="157">
        <f t="shared" si="60"/>
        <v>0.09</v>
      </c>
      <c r="P162" s="157">
        <v>0</v>
      </c>
      <c r="Q162" s="157">
        <f t="shared" si="61"/>
        <v>0</v>
      </c>
      <c r="R162" s="157"/>
      <c r="S162" s="157" t="s">
        <v>240</v>
      </c>
      <c r="T162" s="157" t="s">
        <v>241</v>
      </c>
      <c r="U162" s="157">
        <v>0.23</v>
      </c>
      <c r="V162" s="157">
        <f t="shared" si="62"/>
        <v>10.57</v>
      </c>
      <c r="W162" s="157"/>
      <c r="X162" s="157" t="s">
        <v>285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401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79">
        <v>129</v>
      </c>
      <c r="B163" s="180" t="s">
        <v>872</v>
      </c>
      <c r="C163" s="185" t="s">
        <v>873</v>
      </c>
      <c r="D163" s="181" t="s">
        <v>366</v>
      </c>
      <c r="E163" s="182">
        <v>1</v>
      </c>
      <c r="F163" s="183"/>
      <c r="G163" s="184">
        <f t="shared" si="56"/>
        <v>0</v>
      </c>
      <c r="H163" s="158"/>
      <c r="I163" s="157">
        <f t="shared" si="57"/>
        <v>0</v>
      </c>
      <c r="J163" s="158"/>
      <c r="K163" s="157">
        <f t="shared" si="58"/>
        <v>0</v>
      </c>
      <c r="L163" s="157">
        <v>15</v>
      </c>
      <c r="M163" s="157">
        <f t="shared" si="59"/>
        <v>0</v>
      </c>
      <c r="N163" s="157">
        <v>2.5600000000000002E-3</v>
      </c>
      <c r="O163" s="157">
        <f t="shared" si="60"/>
        <v>0</v>
      </c>
      <c r="P163" s="157">
        <v>0</v>
      </c>
      <c r="Q163" s="157">
        <f t="shared" si="61"/>
        <v>0</v>
      </c>
      <c r="R163" s="157"/>
      <c r="S163" s="157" t="s">
        <v>240</v>
      </c>
      <c r="T163" s="157" t="s">
        <v>241</v>
      </c>
      <c r="U163" s="157">
        <v>0.56999999999999995</v>
      </c>
      <c r="V163" s="157">
        <f t="shared" si="62"/>
        <v>0.56999999999999995</v>
      </c>
      <c r="W163" s="157"/>
      <c r="X163" s="157" t="s">
        <v>285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401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79">
        <v>130</v>
      </c>
      <c r="B164" s="180" t="s">
        <v>874</v>
      </c>
      <c r="C164" s="185" t="s">
        <v>875</v>
      </c>
      <c r="D164" s="181" t="s">
        <v>381</v>
      </c>
      <c r="E164" s="182">
        <v>50.4</v>
      </c>
      <c r="F164" s="183"/>
      <c r="G164" s="184">
        <f t="shared" si="56"/>
        <v>0</v>
      </c>
      <c r="H164" s="158"/>
      <c r="I164" s="157">
        <f t="shared" si="57"/>
        <v>0</v>
      </c>
      <c r="J164" s="158"/>
      <c r="K164" s="157">
        <f t="shared" si="58"/>
        <v>0</v>
      </c>
      <c r="L164" s="157">
        <v>15</v>
      </c>
      <c r="M164" s="157">
        <f t="shared" si="59"/>
        <v>0</v>
      </c>
      <c r="N164" s="157">
        <v>2.65E-3</v>
      </c>
      <c r="O164" s="157">
        <f t="shared" si="60"/>
        <v>0.13</v>
      </c>
      <c r="P164" s="157">
        <v>0</v>
      </c>
      <c r="Q164" s="157">
        <f t="shared" si="61"/>
        <v>0</v>
      </c>
      <c r="R164" s="157"/>
      <c r="S164" s="157" t="s">
        <v>240</v>
      </c>
      <c r="T164" s="157" t="s">
        <v>240</v>
      </c>
      <c r="U164" s="157">
        <v>0.71</v>
      </c>
      <c r="V164" s="157">
        <f t="shared" si="62"/>
        <v>35.78</v>
      </c>
      <c r="W164" s="157"/>
      <c r="X164" s="157" t="s">
        <v>285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308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79">
        <v>131</v>
      </c>
      <c r="B165" s="180" t="s">
        <v>876</v>
      </c>
      <c r="C165" s="185" t="s">
        <v>877</v>
      </c>
      <c r="D165" s="181" t="s">
        <v>381</v>
      </c>
      <c r="E165" s="182">
        <v>49.1</v>
      </c>
      <c r="F165" s="183"/>
      <c r="G165" s="184">
        <f t="shared" si="56"/>
        <v>0</v>
      </c>
      <c r="H165" s="158"/>
      <c r="I165" s="157">
        <f t="shared" si="57"/>
        <v>0</v>
      </c>
      <c r="J165" s="158"/>
      <c r="K165" s="157">
        <f t="shared" si="58"/>
        <v>0</v>
      </c>
      <c r="L165" s="157">
        <v>15</v>
      </c>
      <c r="M165" s="157">
        <f t="shared" si="59"/>
        <v>0</v>
      </c>
      <c r="N165" s="157">
        <v>2.1000000000000001E-4</v>
      </c>
      <c r="O165" s="157">
        <f t="shared" si="60"/>
        <v>0.01</v>
      </c>
      <c r="P165" s="157">
        <v>0</v>
      </c>
      <c r="Q165" s="157">
        <f t="shared" si="61"/>
        <v>0</v>
      </c>
      <c r="R165" s="157"/>
      <c r="S165" s="157" t="s">
        <v>269</v>
      </c>
      <c r="T165" s="157" t="s">
        <v>241</v>
      </c>
      <c r="U165" s="157">
        <v>0</v>
      </c>
      <c r="V165" s="157">
        <f t="shared" si="62"/>
        <v>0</v>
      </c>
      <c r="W165" s="157"/>
      <c r="X165" s="157" t="s">
        <v>285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401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79">
        <v>132</v>
      </c>
      <c r="B166" s="180" t="s">
        <v>878</v>
      </c>
      <c r="C166" s="185" t="s">
        <v>879</v>
      </c>
      <c r="D166" s="181" t="s">
        <v>268</v>
      </c>
      <c r="E166" s="182">
        <v>1</v>
      </c>
      <c r="F166" s="183"/>
      <c r="G166" s="184">
        <f t="shared" si="56"/>
        <v>0</v>
      </c>
      <c r="H166" s="158"/>
      <c r="I166" s="157">
        <f t="shared" si="57"/>
        <v>0</v>
      </c>
      <c r="J166" s="158"/>
      <c r="K166" s="157">
        <f t="shared" si="58"/>
        <v>0</v>
      </c>
      <c r="L166" s="157">
        <v>15</v>
      </c>
      <c r="M166" s="157">
        <f t="shared" si="59"/>
        <v>0</v>
      </c>
      <c r="N166" s="157">
        <v>0.05</v>
      </c>
      <c r="O166" s="157">
        <f t="shared" si="60"/>
        <v>0.05</v>
      </c>
      <c r="P166" s="157">
        <v>0</v>
      </c>
      <c r="Q166" s="157">
        <f t="shared" si="61"/>
        <v>0</v>
      </c>
      <c r="R166" s="157"/>
      <c r="S166" s="157" t="s">
        <v>269</v>
      </c>
      <c r="T166" s="157" t="s">
        <v>241</v>
      </c>
      <c r="U166" s="157">
        <v>0</v>
      </c>
      <c r="V166" s="157">
        <f t="shared" si="62"/>
        <v>0</v>
      </c>
      <c r="W166" s="157"/>
      <c r="X166" s="157" t="s">
        <v>285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303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79">
        <v>133</v>
      </c>
      <c r="B167" s="180" t="s">
        <v>880</v>
      </c>
      <c r="C167" s="185" t="s">
        <v>881</v>
      </c>
      <c r="D167" s="181" t="s">
        <v>381</v>
      </c>
      <c r="E167" s="182">
        <v>4.5</v>
      </c>
      <c r="F167" s="183"/>
      <c r="G167" s="184">
        <f t="shared" si="56"/>
        <v>0</v>
      </c>
      <c r="H167" s="158"/>
      <c r="I167" s="157">
        <f t="shared" si="57"/>
        <v>0</v>
      </c>
      <c r="J167" s="158"/>
      <c r="K167" s="157">
        <f t="shared" si="58"/>
        <v>0</v>
      </c>
      <c r="L167" s="157">
        <v>15</v>
      </c>
      <c r="M167" s="157">
        <f t="shared" si="59"/>
        <v>0</v>
      </c>
      <c r="N167" s="157">
        <v>0</v>
      </c>
      <c r="O167" s="157">
        <f t="shared" si="60"/>
        <v>0</v>
      </c>
      <c r="P167" s="157">
        <v>0</v>
      </c>
      <c r="Q167" s="157">
        <f t="shared" si="61"/>
        <v>0</v>
      </c>
      <c r="R167" s="157"/>
      <c r="S167" s="157" t="s">
        <v>269</v>
      </c>
      <c r="T167" s="157" t="s">
        <v>241</v>
      </c>
      <c r="U167" s="157">
        <v>0</v>
      </c>
      <c r="V167" s="157">
        <f t="shared" si="62"/>
        <v>0</v>
      </c>
      <c r="W167" s="157"/>
      <c r="X167" s="157" t="s">
        <v>285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303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79">
        <v>134</v>
      </c>
      <c r="B168" s="180" t="s">
        <v>882</v>
      </c>
      <c r="C168" s="185" t="s">
        <v>883</v>
      </c>
      <c r="D168" s="181" t="s">
        <v>433</v>
      </c>
      <c r="E168" s="182">
        <v>3.5903700000000001</v>
      </c>
      <c r="F168" s="183"/>
      <c r="G168" s="184">
        <f t="shared" si="56"/>
        <v>0</v>
      </c>
      <c r="H168" s="158"/>
      <c r="I168" s="157">
        <f t="shared" si="57"/>
        <v>0</v>
      </c>
      <c r="J168" s="158"/>
      <c r="K168" s="157">
        <f t="shared" si="58"/>
        <v>0</v>
      </c>
      <c r="L168" s="157">
        <v>15</v>
      </c>
      <c r="M168" s="157">
        <f t="shared" si="59"/>
        <v>0</v>
      </c>
      <c r="N168" s="157">
        <v>0</v>
      </c>
      <c r="O168" s="157">
        <f t="shared" si="60"/>
        <v>0</v>
      </c>
      <c r="P168" s="157">
        <v>0</v>
      </c>
      <c r="Q168" s="157">
        <f t="shared" si="61"/>
        <v>0</v>
      </c>
      <c r="R168" s="157"/>
      <c r="S168" s="157" t="s">
        <v>240</v>
      </c>
      <c r="T168" s="157" t="s">
        <v>240</v>
      </c>
      <c r="U168" s="157">
        <v>5.07</v>
      </c>
      <c r="V168" s="157">
        <f t="shared" si="62"/>
        <v>18.2</v>
      </c>
      <c r="W168" s="157"/>
      <c r="X168" s="157" t="s">
        <v>434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435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5">
      <c r="A169" s="160" t="s">
        <v>235</v>
      </c>
      <c r="B169" s="161" t="s">
        <v>173</v>
      </c>
      <c r="C169" s="174" t="s">
        <v>174</v>
      </c>
      <c r="D169" s="162"/>
      <c r="E169" s="163"/>
      <c r="F169" s="164"/>
      <c r="G169" s="165">
        <f>SUMIF(AG170:AG229,"&lt;&gt;NOR",G170:G229)</f>
        <v>0</v>
      </c>
      <c r="H169" s="159"/>
      <c r="I169" s="159">
        <f>SUM(I170:I229)</f>
        <v>0</v>
      </c>
      <c r="J169" s="159"/>
      <c r="K169" s="159">
        <f>SUM(K170:K229)</f>
        <v>0</v>
      </c>
      <c r="L169" s="159"/>
      <c r="M169" s="159">
        <f>SUM(M170:M229)</f>
        <v>0</v>
      </c>
      <c r="N169" s="159"/>
      <c r="O169" s="159">
        <f>SUM(O170:O229)</f>
        <v>5.81</v>
      </c>
      <c r="P169" s="159"/>
      <c r="Q169" s="159">
        <f>SUM(Q170:Q229)</f>
        <v>0</v>
      </c>
      <c r="R169" s="159"/>
      <c r="S169" s="159"/>
      <c r="T169" s="159"/>
      <c r="U169" s="159"/>
      <c r="V169" s="159">
        <f>SUM(V170:V229)</f>
        <v>1887</v>
      </c>
      <c r="W169" s="159"/>
      <c r="X169" s="159"/>
      <c r="AG169" t="s">
        <v>236</v>
      </c>
    </row>
    <row r="170" spans="1:60" outlineLevel="1" x14ac:dyDescent="0.25">
      <c r="A170" s="179">
        <v>135</v>
      </c>
      <c r="B170" s="180" t="s">
        <v>884</v>
      </c>
      <c r="C170" s="185" t="s">
        <v>885</v>
      </c>
      <c r="D170" s="181" t="s">
        <v>284</v>
      </c>
      <c r="E170" s="182">
        <v>450</v>
      </c>
      <c r="F170" s="183"/>
      <c r="G170" s="184">
        <f t="shared" ref="G170:G201" si="63">ROUND(E170*F170,2)</f>
        <v>0</v>
      </c>
      <c r="H170" s="158"/>
      <c r="I170" s="157">
        <f t="shared" ref="I170:I201" si="64">ROUND(E170*H170,2)</f>
        <v>0</v>
      </c>
      <c r="J170" s="158"/>
      <c r="K170" s="157">
        <f t="shared" ref="K170:K201" si="65">ROUND(E170*J170,2)</f>
        <v>0</v>
      </c>
      <c r="L170" s="157">
        <v>15</v>
      </c>
      <c r="M170" s="157">
        <f t="shared" ref="M170:M201" si="66">G170*(1+L170/100)</f>
        <v>0</v>
      </c>
      <c r="N170" s="157">
        <v>1.8000000000000001E-4</v>
      </c>
      <c r="O170" s="157">
        <f t="shared" ref="O170:O201" si="67">ROUND(E170*N170,2)</f>
        <v>0.08</v>
      </c>
      <c r="P170" s="157">
        <v>0</v>
      </c>
      <c r="Q170" s="157">
        <f t="shared" ref="Q170:Q201" si="68">ROUND(E170*P170,2)</f>
        <v>0</v>
      </c>
      <c r="R170" s="157"/>
      <c r="S170" s="157" t="s">
        <v>240</v>
      </c>
      <c r="T170" s="157" t="s">
        <v>240</v>
      </c>
      <c r="U170" s="157">
        <v>0.45300000000000001</v>
      </c>
      <c r="V170" s="157">
        <f t="shared" ref="V170:V201" si="69">ROUND(E170*U170,2)</f>
        <v>203.85</v>
      </c>
      <c r="W170" s="157"/>
      <c r="X170" s="157" t="s">
        <v>285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401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79">
        <v>136</v>
      </c>
      <c r="B171" s="180" t="s">
        <v>886</v>
      </c>
      <c r="C171" s="185" t="s">
        <v>887</v>
      </c>
      <c r="D171" s="181" t="s">
        <v>284</v>
      </c>
      <c r="E171" s="182">
        <v>510.04500000000002</v>
      </c>
      <c r="F171" s="183"/>
      <c r="G171" s="184">
        <f t="shared" si="63"/>
        <v>0</v>
      </c>
      <c r="H171" s="158"/>
      <c r="I171" s="157">
        <f t="shared" si="64"/>
        <v>0</v>
      </c>
      <c r="J171" s="158"/>
      <c r="K171" s="157">
        <f t="shared" si="65"/>
        <v>0</v>
      </c>
      <c r="L171" s="157">
        <v>15</v>
      </c>
      <c r="M171" s="157">
        <f t="shared" si="66"/>
        <v>0</v>
      </c>
      <c r="N171" s="157">
        <v>2.7999999999999998E-4</v>
      </c>
      <c r="O171" s="157">
        <f t="shared" si="67"/>
        <v>0.14000000000000001</v>
      </c>
      <c r="P171" s="157">
        <v>0</v>
      </c>
      <c r="Q171" s="157">
        <f t="shared" si="68"/>
        <v>0</v>
      </c>
      <c r="R171" s="157"/>
      <c r="S171" s="157" t="s">
        <v>240</v>
      </c>
      <c r="T171" s="157" t="s">
        <v>241</v>
      </c>
      <c r="U171" s="157">
        <v>3.3</v>
      </c>
      <c r="V171" s="157">
        <f t="shared" si="69"/>
        <v>1683.15</v>
      </c>
      <c r="W171" s="157"/>
      <c r="X171" s="157" t="s">
        <v>285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308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0.399999999999999" outlineLevel="1" x14ac:dyDescent="0.25">
      <c r="A172" s="179">
        <v>137</v>
      </c>
      <c r="B172" s="180" t="s">
        <v>888</v>
      </c>
      <c r="C172" s="185" t="s">
        <v>889</v>
      </c>
      <c r="D172" s="181" t="s">
        <v>366</v>
      </c>
      <c r="E172" s="182">
        <v>1</v>
      </c>
      <c r="F172" s="183"/>
      <c r="G172" s="184">
        <f t="shared" si="63"/>
        <v>0</v>
      </c>
      <c r="H172" s="158"/>
      <c r="I172" s="157">
        <f t="shared" si="64"/>
        <v>0</v>
      </c>
      <c r="J172" s="158"/>
      <c r="K172" s="157">
        <f t="shared" si="65"/>
        <v>0</v>
      </c>
      <c r="L172" s="157">
        <v>15</v>
      </c>
      <c r="M172" s="157">
        <f t="shared" si="66"/>
        <v>0</v>
      </c>
      <c r="N172" s="157">
        <v>0</v>
      </c>
      <c r="O172" s="157">
        <f t="shared" si="67"/>
        <v>0</v>
      </c>
      <c r="P172" s="157">
        <v>0</v>
      </c>
      <c r="Q172" s="157">
        <f t="shared" si="68"/>
        <v>0</v>
      </c>
      <c r="R172" s="157"/>
      <c r="S172" s="157" t="s">
        <v>269</v>
      </c>
      <c r="T172" s="157" t="s">
        <v>241</v>
      </c>
      <c r="U172" s="157">
        <v>0</v>
      </c>
      <c r="V172" s="157">
        <f t="shared" si="69"/>
        <v>0</v>
      </c>
      <c r="W172" s="157"/>
      <c r="X172" s="157" t="s">
        <v>285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303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0.399999999999999" outlineLevel="1" x14ac:dyDescent="0.25">
      <c r="A173" s="179">
        <v>138</v>
      </c>
      <c r="B173" s="180" t="s">
        <v>890</v>
      </c>
      <c r="C173" s="185" t="s">
        <v>891</v>
      </c>
      <c r="D173" s="181" t="s">
        <v>366</v>
      </c>
      <c r="E173" s="182">
        <v>2</v>
      </c>
      <c r="F173" s="183"/>
      <c r="G173" s="184">
        <f t="shared" si="63"/>
        <v>0</v>
      </c>
      <c r="H173" s="158"/>
      <c r="I173" s="157">
        <f t="shared" si="64"/>
        <v>0</v>
      </c>
      <c r="J173" s="158"/>
      <c r="K173" s="157">
        <f t="shared" si="65"/>
        <v>0</v>
      </c>
      <c r="L173" s="157">
        <v>15</v>
      </c>
      <c r="M173" s="157">
        <f t="shared" si="66"/>
        <v>0</v>
      </c>
      <c r="N173" s="157">
        <v>0</v>
      </c>
      <c r="O173" s="157">
        <f t="shared" si="67"/>
        <v>0</v>
      </c>
      <c r="P173" s="157">
        <v>0</v>
      </c>
      <c r="Q173" s="157">
        <f t="shared" si="68"/>
        <v>0</v>
      </c>
      <c r="R173" s="157"/>
      <c r="S173" s="157" t="s">
        <v>269</v>
      </c>
      <c r="T173" s="157" t="s">
        <v>241</v>
      </c>
      <c r="U173" s="157">
        <v>0</v>
      </c>
      <c r="V173" s="157">
        <f t="shared" si="69"/>
        <v>0</v>
      </c>
      <c r="W173" s="157"/>
      <c r="X173" s="157" t="s">
        <v>285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401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0.399999999999999" outlineLevel="1" x14ac:dyDescent="0.25">
      <c r="A174" s="179">
        <v>139</v>
      </c>
      <c r="B174" s="180" t="s">
        <v>892</v>
      </c>
      <c r="C174" s="185" t="s">
        <v>893</v>
      </c>
      <c r="D174" s="181" t="s">
        <v>366</v>
      </c>
      <c r="E174" s="182">
        <v>4</v>
      </c>
      <c r="F174" s="183"/>
      <c r="G174" s="184">
        <f t="shared" si="63"/>
        <v>0</v>
      </c>
      <c r="H174" s="158"/>
      <c r="I174" s="157">
        <f t="shared" si="64"/>
        <v>0</v>
      </c>
      <c r="J174" s="158"/>
      <c r="K174" s="157">
        <f t="shared" si="65"/>
        <v>0</v>
      </c>
      <c r="L174" s="157">
        <v>15</v>
      </c>
      <c r="M174" s="157">
        <f t="shared" si="66"/>
        <v>0</v>
      </c>
      <c r="N174" s="157">
        <v>0</v>
      </c>
      <c r="O174" s="157">
        <f t="shared" si="67"/>
        <v>0</v>
      </c>
      <c r="P174" s="157">
        <v>0</v>
      </c>
      <c r="Q174" s="157">
        <f t="shared" si="68"/>
        <v>0</v>
      </c>
      <c r="R174" s="157"/>
      <c r="S174" s="157" t="s">
        <v>269</v>
      </c>
      <c r="T174" s="157" t="s">
        <v>241</v>
      </c>
      <c r="U174" s="157">
        <v>0</v>
      </c>
      <c r="V174" s="157">
        <f t="shared" si="69"/>
        <v>0</v>
      </c>
      <c r="W174" s="157"/>
      <c r="X174" s="157" t="s">
        <v>285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401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30.6" outlineLevel="1" x14ac:dyDescent="0.25">
      <c r="A175" s="179">
        <v>140</v>
      </c>
      <c r="B175" s="180" t="s">
        <v>894</v>
      </c>
      <c r="C175" s="185" t="s">
        <v>895</v>
      </c>
      <c r="D175" s="181" t="s">
        <v>366</v>
      </c>
      <c r="E175" s="182">
        <v>2</v>
      </c>
      <c r="F175" s="183"/>
      <c r="G175" s="184">
        <f t="shared" si="63"/>
        <v>0</v>
      </c>
      <c r="H175" s="158"/>
      <c r="I175" s="157">
        <f t="shared" si="64"/>
        <v>0</v>
      </c>
      <c r="J175" s="158"/>
      <c r="K175" s="157">
        <f t="shared" si="65"/>
        <v>0</v>
      </c>
      <c r="L175" s="157">
        <v>15</v>
      </c>
      <c r="M175" s="157">
        <f t="shared" si="66"/>
        <v>0</v>
      </c>
      <c r="N175" s="157">
        <v>0</v>
      </c>
      <c r="O175" s="157">
        <f t="shared" si="67"/>
        <v>0</v>
      </c>
      <c r="P175" s="157">
        <v>0</v>
      </c>
      <c r="Q175" s="157">
        <f t="shared" si="68"/>
        <v>0</v>
      </c>
      <c r="R175" s="157"/>
      <c r="S175" s="157" t="s">
        <v>269</v>
      </c>
      <c r="T175" s="157" t="s">
        <v>241</v>
      </c>
      <c r="U175" s="157">
        <v>0</v>
      </c>
      <c r="V175" s="157">
        <f t="shared" si="69"/>
        <v>0</v>
      </c>
      <c r="W175" s="157"/>
      <c r="X175" s="157" t="s">
        <v>285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401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0.399999999999999" outlineLevel="1" x14ac:dyDescent="0.25">
      <c r="A176" s="179">
        <v>141</v>
      </c>
      <c r="B176" s="180" t="s">
        <v>896</v>
      </c>
      <c r="C176" s="185" t="s">
        <v>897</v>
      </c>
      <c r="D176" s="181" t="s">
        <v>366</v>
      </c>
      <c r="E176" s="182">
        <v>1</v>
      </c>
      <c r="F176" s="183"/>
      <c r="G176" s="184">
        <f t="shared" si="63"/>
        <v>0</v>
      </c>
      <c r="H176" s="158"/>
      <c r="I176" s="157">
        <f t="shared" si="64"/>
        <v>0</v>
      </c>
      <c r="J176" s="158"/>
      <c r="K176" s="157">
        <f t="shared" si="65"/>
        <v>0</v>
      </c>
      <c r="L176" s="157">
        <v>15</v>
      </c>
      <c r="M176" s="157">
        <f t="shared" si="66"/>
        <v>0</v>
      </c>
      <c r="N176" s="157">
        <v>0</v>
      </c>
      <c r="O176" s="157">
        <f t="shared" si="67"/>
        <v>0</v>
      </c>
      <c r="P176" s="157">
        <v>0</v>
      </c>
      <c r="Q176" s="157">
        <f t="shared" si="68"/>
        <v>0</v>
      </c>
      <c r="R176" s="157"/>
      <c r="S176" s="157" t="s">
        <v>269</v>
      </c>
      <c r="T176" s="157" t="s">
        <v>241</v>
      </c>
      <c r="U176" s="157">
        <v>0</v>
      </c>
      <c r="V176" s="157">
        <f t="shared" si="69"/>
        <v>0</v>
      </c>
      <c r="W176" s="157"/>
      <c r="X176" s="157" t="s">
        <v>285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401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0.399999999999999" outlineLevel="1" x14ac:dyDescent="0.25">
      <c r="A177" s="179">
        <v>142</v>
      </c>
      <c r="B177" s="180" t="s">
        <v>898</v>
      </c>
      <c r="C177" s="185" t="s">
        <v>899</v>
      </c>
      <c r="D177" s="181" t="s">
        <v>366</v>
      </c>
      <c r="E177" s="182">
        <v>1</v>
      </c>
      <c r="F177" s="183"/>
      <c r="G177" s="184">
        <f t="shared" si="63"/>
        <v>0</v>
      </c>
      <c r="H177" s="158"/>
      <c r="I177" s="157">
        <f t="shared" si="64"/>
        <v>0</v>
      </c>
      <c r="J177" s="158"/>
      <c r="K177" s="157">
        <f t="shared" si="65"/>
        <v>0</v>
      </c>
      <c r="L177" s="157">
        <v>15</v>
      </c>
      <c r="M177" s="157">
        <f t="shared" si="66"/>
        <v>0</v>
      </c>
      <c r="N177" s="157">
        <v>0</v>
      </c>
      <c r="O177" s="157">
        <f t="shared" si="67"/>
        <v>0</v>
      </c>
      <c r="P177" s="157">
        <v>0</v>
      </c>
      <c r="Q177" s="157">
        <f t="shared" si="68"/>
        <v>0</v>
      </c>
      <c r="R177" s="157"/>
      <c r="S177" s="157" t="s">
        <v>269</v>
      </c>
      <c r="T177" s="157" t="s">
        <v>241</v>
      </c>
      <c r="U177" s="157">
        <v>0</v>
      </c>
      <c r="V177" s="157">
        <f t="shared" si="69"/>
        <v>0</v>
      </c>
      <c r="W177" s="157"/>
      <c r="X177" s="157" t="s">
        <v>285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401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.399999999999999" outlineLevel="1" x14ac:dyDescent="0.25">
      <c r="A178" s="179">
        <v>143</v>
      </c>
      <c r="B178" s="180" t="s">
        <v>900</v>
      </c>
      <c r="C178" s="185" t="s">
        <v>901</v>
      </c>
      <c r="D178" s="181" t="s">
        <v>366</v>
      </c>
      <c r="E178" s="182">
        <v>1</v>
      </c>
      <c r="F178" s="183"/>
      <c r="G178" s="184">
        <f t="shared" si="63"/>
        <v>0</v>
      </c>
      <c r="H178" s="158"/>
      <c r="I178" s="157">
        <f t="shared" si="64"/>
        <v>0</v>
      </c>
      <c r="J178" s="158"/>
      <c r="K178" s="157">
        <f t="shared" si="65"/>
        <v>0</v>
      </c>
      <c r="L178" s="157">
        <v>15</v>
      </c>
      <c r="M178" s="157">
        <f t="shared" si="66"/>
        <v>0</v>
      </c>
      <c r="N178" s="157">
        <v>0</v>
      </c>
      <c r="O178" s="157">
        <f t="shared" si="67"/>
        <v>0</v>
      </c>
      <c r="P178" s="157">
        <v>0</v>
      </c>
      <c r="Q178" s="157">
        <f t="shared" si="68"/>
        <v>0</v>
      </c>
      <c r="R178" s="157"/>
      <c r="S178" s="157" t="s">
        <v>269</v>
      </c>
      <c r="T178" s="157" t="s">
        <v>241</v>
      </c>
      <c r="U178" s="157">
        <v>0</v>
      </c>
      <c r="V178" s="157">
        <f t="shared" si="69"/>
        <v>0</v>
      </c>
      <c r="W178" s="157"/>
      <c r="X178" s="157" t="s">
        <v>285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401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0.399999999999999" outlineLevel="1" x14ac:dyDescent="0.25">
      <c r="A179" s="179">
        <v>144</v>
      </c>
      <c r="B179" s="180" t="s">
        <v>902</v>
      </c>
      <c r="C179" s="185" t="s">
        <v>903</v>
      </c>
      <c r="D179" s="181" t="s">
        <v>366</v>
      </c>
      <c r="E179" s="182">
        <v>3</v>
      </c>
      <c r="F179" s="183"/>
      <c r="G179" s="184">
        <f t="shared" si="63"/>
        <v>0</v>
      </c>
      <c r="H179" s="158"/>
      <c r="I179" s="157">
        <f t="shared" si="64"/>
        <v>0</v>
      </c>
      <c r="J179" s="158"/>
      <c r="K179" s="157">
        <f t="shared" si="65"/>
        <v>0</v>
      </c>
      <c r="L179" s="157">
        <v>15</v>
      </c>
      <c r="M179" s="157">
        <f t="shared" si="66"/>
        <v>0</v>
      </c>
      <c r="N179" s="157">
        <v>0</v>
      </c>
      <c r="O179" s="157">
        <f t="shared" si="67"/>
        <v>0</v>
      </c>
      <c r="P179" s="157">
        <v>0</v>
      </c>
      <c r="Q179" s="157">
        <f t="shared" si="68"/>
        <v>0</v>
      </c>
      <c r="R179" s="157"/>
      <c r="S179" s="157" t="s">
        <v>269</v>
      </c>
      <c r="T179" s="157" t="s">
        <v>241</v>
      </c>
      <c r="U179" s="157">
        <v>0</v>
      </c>
      <c r="V179" s="157">
        <f t="shared" si="69"/>
        <v>0</v>
      </c>
      <c r="W179" s="157"/>
      <c r="X179" s="157" t="s">
        <v>285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401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0.399999999999999" outlineLevel="1" x14ac:dyDescent="0.25">
      <c r="A180" s="179">
        <v>145</v>
      </c>
      <c r="B180" s="180" t="s">
        <v>904</v>
      </c>
      <c r="C180" s="185" t="s">
        <v>905</v>
      </c>
      <c r="D180" s="181" t="s">
        <v>366</v>
      </c>
      <c r="E180" s="182">
        <v>2</v>
      </c>
      <c r="F180" s="183"/>
      <c r="G180" s="184">
        <f t="shared" si="63"/>
        <v>0</v>
      </c>
      <c r="H180" s="158"/>
      <c r="I180" s="157">
        <f t="shared" si="64"/>
        <v>0</v>
      </c>
      <c r="J180" s="158"/>
      <c r="K180" s="157">
        <f t="shared" si="65"/>
        <v>0</v>
      </c>
      <c r="L180" s="157">
        <v>15</v>
      </c>
      <c r="M180" s="157">
        <f t="shared" si="66"/>
        <v>0</v>
      </c>
      <c r="N180" s="157">
        <v>0</v>
      </c>
      <c r="O180" s="157">
        <f t="shared" si="67"/>
        <v>0</v>
      </c>
      <c r="P180" s="157">
        <v>0</v>
      </c>
      <c r="Q180" s="157">
        <f t="shared" si="68"/>
        <v>0</v>
      </c>
      <c r="R180" s="157"/>
      <c r="S180" s="157" t="s">
        <v>269</v>
      </c>
      <c r="T180" s="157" t="s">
        <v>241</v>
      </c>
      <c r="U180" s="157">
        <v>0</v>
      </c>
      <c r="V180" s="157">
        <f t="shared" si="69"/>
        <v>0</v>
      </c>
      <c r="W180" s="157"/>
      <c r="X180" s="157" t="s">
        <v>285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401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0.399999999999999" outlineLevel="1" x14ac:dyDescent="0.25">
      <c r="A181" s="179">
        <v>146</v>
      </c>
      <c r="B181" s="180" t="s">
        <v>906</v>
      </c>
      <c r="C181" s="185" t="s">
        <v>907</v>
      </c>
      <c r="D181" s="181" t="s">
        <v>366</v>
      </c>
      <c r="E181" s="182">
        <v>1</v>
      </c>
      <c r="F181" s="183"/>
      <c r="G181" s="184">
        <f t="shared" si="63"/>
        <v>0</v>
      </c>
      <c r="H181" s="158"/>
      <c r="I181" s="157">
        <f t="shared" si="64"/>
        <v>0</v>
      </c>
      <c r="J181" s="158"/>
      <c r="K181" s="157">
        <f t="shared" si="65"/>
        <v>0</v>
      </c>
      <c r="L181" s="157">
        <v>15</v>
      </c>
      <c r="M181" s="157">
        <f t="shared" si="66"/>
        <v>0</v>
      </c>
      <c r="N181" s="157">
        <v>0</v>
      </c>
      <c r="O181" s="157">
        <f t="shared" si="67"/>
        <v>0</v>
      </c>
      <c r="P181" s="157">
        <v>0</v>
      </c>
      <c r="Q181" s="157">
        <f t="shared" si="68"/>
        <v>0</v>
      </c>
      <c r="R181" s="157"/>
      <c r="S181" s="157" t="s">
        <v>269</v>
      </c>
      <c r="T181" s="157" t="s">
        <v>241</v>
      </c>
      <c r="U181" s="157">
        <v>0</v>
      </c>
      <c r="V181" s="157">
        <f t="shared" si="69"/>
        <v>0</v>
      </c>
      <c r="W181" s="157"/>
      <c r="X181" s="157" t="s">
        <v>285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401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0.399999999999999" outlineLevel="1" x14ac:dyDescent="0.25">
      <c r="A182" s="179">
        <v>147</v>
      </c>
      <c r="B182" s="180" t="s">
        <v>908</v>
      </c>
      <c r="C182" s="185" t="s">
        <v>909</v>
      </c>
      <c r="D182" s="181" t="s">
        <v>366</v>
      </c>
      <c r="E182" s="182">
        <v>1</v>
      </c>
      <c r="F182" s="183"/>
      <c r="G182" s="184">
        <f t="shared" si="63"/>
        <v>0</v>
      </c>
      <c r="H182" s="158"/>
      <c r="I182" s="157">
        <f t="shared" si="64"/>
        <v>0</v>
      </c>
      <c r="J182" s="158"/>
      <c r="K182" s="157">
        <f t="shared" si="65"/>
        <v>0</v>
      </c>
      <c r="L182" s="157">
        <v>15</v>
      </c>
      <c r="M182" s="157">
        <f t="shared" si="66"/>
        <v>0</v>
      </c>
      <c r="N182" s="157">
        <v>0</v>
      </c>
      <c r="O182" s="157">
        <f t="shared" si="67"/>
        <v>0</v>
      </c>
      <c r="P182" s="157">
        <v>0</v>
      </c>
      <c r="Q182" s="157">
        <f t="shared" si="68"/>
        <v>0</v>
      </c>
      <c r="R182" s="157"/>
      <c r="S182" s="157" t="s">
        <v>269</v>
      </c>
      <c r="T182" s="157" t="s">
        <v>241</v>
      </c>
      <c r="U182" s="157">
        <v>0</v>
      </c>
      <c r="V182" s="157">
        <f t="shared" si="69"/>
        <v>0</v>
      </c>
      <c r="W182" s="157"/>
      <c r="X182" s="157" t="s">
        <v>285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401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0.399999999999999" outlineLevel="1" x14ac:dyDescent="0.25">
      <c r="A183" s="179">
        <v>148</v>
      </c>
      <c r="B183" s="180" t="s">
        <v>910</v>
      </c>
      <c r="C183" s="185" t="s">
        <v>911</v>
      </c>
      <c r="D183" s="181" t="s">
        <v>366</v>
      </c>
      <c r="E183" s="182">
        <v>1</v>
      </c>
      <c r="F183" s="183"/>
      <c r="G183" s="184">
        <f t="shared" si="63"/>
        <v>0</v>
      </c>
      <c r="H183" s="158"/>
      <c r="I183" s="157">
        <f t="shared" si="64"/>
        <v>0</v>
      </c>
      <c r="J183" s="158"/>
      <c r="K183" s="157">
        <f t="shared" si="65"/>
        <v>0</v>
      </c>
      <c r="L183" s="157">
        <v>15</v>
      </c>
      <c r="M183" s="157">
        <f t="shared" si="66"/>
        <v>0</v>
      </c>
      <c r="N183" s="157">
        <v>0</v>
      </c>
      <c r="O183" s="157">
        <f t="shared" si="67"/>
        <v>0</v>
      </c>
      <c r="P183" s="157">
        <v>0</v>
      </c>
      <c r="Q183" s="157">
        <f t="shared" si="68"/>
        <v>0</v>
      </c>
      <c r="R183" s="157"/>
      <c r="S183" s="157" t="s">
        <v>269</v>
      </c>
      <c r="T183" s="157" t="s">
        <v>241</v>
      </c>
      <c r="U183" s="157">
        <v>0</v>
      </c>
      <c r="V183" s="157">
        <f t="shared" si="69"/>
        <v>0</v>
      </c>
      <c r="W183" s="157"/>
      <c r="X183" s="157" t="s">
        <v>285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401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0.399999999999999" outlineLevel="1" x14ac:dyDescent="0.25">
      <c r="A184" s="179">
        <v>149</v>
      </c>
      <c r="B184" s="180" t="s">
        <v>912</v>
      </c>
      <c r="C184" s="185" t="s">
        <v>913</v>
      </c>
      <c r="D184" s="181" t="s">
        <v>366</v>
      </c>
      <c r="E184" s="182">
        <v>33</v>
      </c>
      <c r="F184" s="183"/>
      <c r="G184" s="184">
        <f t="shared" si="63"/>
        <v>0</v>
      </c>
      <c r="H184" s="158"/>
      <c r="I184" s="157">
        <f t="shared" si="64"/>
        <v>0</v>
      </c>
      <c r="J184" s="158"/>
      <c r="K184" s="157">
        <f t="shared" si="65"/>
        <v>0</v>
      </c>
      <c r="L184" s="157">
        <v>15</v>
      </c>
      <c r="M184" s="157">
        <f t="shared" si="66"/>
        <v>0</v>
      </c>
      <c r="N184" s="157">
        <v>0</v>
      </c>
      <c r="O184" s="157">
        <f t="shared" si="67"/>
        <v>0</v>
      </c>
      <c r="P184" s="157">
        <v>0</v>
      </c>
      <c r="Q184" s="157">
        <f t="shared" si="68"/>
        <v>0</v>
      </c>
      <c r="R184" s="157"/>
      <c r="S184" s="157" t="s">
        <v>269</v>
      </c>
      <c r="T184" s="157" t="s">
        <v>241</v>
      </c>
      <c r="U184" s="157">
        <v>0</v>
      </c>
      <c r="V184" s="157">
        <f t="shared" si="69"/>
        <v>0</v>
      </c>
      <c r="W184" s="157"/>
      <c r="X184" s="157" t="s">
        <v>285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401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0.399999999999999" outlineLevel="1" x14ac:dyDescent="0.25">
      <c r="A185" s="179">
        <v>150</v>
      </c>
      <c r="B185" s="180" t="s">
        <v>914</v>
      </c>
      <c r="C185" s="185" t="s">
        <v>915</v>
      </c>
      <c r="D185" s="181" t="s">
        <v>366</v>
      </c>
      <c r="E185" s="182">
        <v>2</v>
      </c>
      <c r="F185" s="183"/>
      <c r="G185" s="184">
        <f t="shared" si="63"/>
        <v>0</v>
      </c>
      <c r="H185" s="158"/>
      <c r="I185" s="157">
        <f t="shared" si="64"/>
        <v>0</v>
      </c>
      <c r="J185" s="158"/>
      <c r="K185" s="157">
        <f t="shared" si="65"/>
        <v>0</v>
      </c>
      <c r="L185" s="157">
        <v>15</v>
      </c>
      <c r="M185" s="157">
        <f t="shared" si="66"/>
        <v>0</v>
      </c>
      <c r="N185" s="157">
        <v>0</v>
      </c>
      <c r="O185" s="157">
        <f t="shared" si="67"/>
        <v>0</v>
      </c>
      <c r="P185" s="157">
        <v>0</v>
      </c>
      <c r="Q185" s="157">
        <f t="shared" si="68"/>
        <v>0</v>
      </c>
      <c r="R185" s="157"/>
      <c r="S185" s="157" t="s">
        <v>269</v>
      </c>
      <c r="T185" s="157" t="s">
        <v>241</v>
      </c>
      <c r="U185" s="157">
        <v>0</v>
      </c>
      <c r="V185" s="157">
        <f t="shared" si="69"/>
        <v>0</v>
      </c>
      <c r="W185" s="157"/>
      <c r="X185" s="157" t="s">
        <v>285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401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30.6" outlineLevel="1" x14ac:dyDescent="0.25">
      <c r="A186" s="179">
        <v>151</v>
      </c>
      <c r="B186" s="180" t="s">
        <v>916</v>
      </c>
      <c r="C186" s="185" t="s">
        <v>917</v>
      </c>
      <c r="D186" s="181" t="s">
        <v>366</v>
      </c>
      <c r="E186" s="182">
        <v>1</v>
      </c>
      <c r="F186" s="183"/>
      <c r="G186" s="184">
        <f t="shared" si="63"/>
        <v>0</v>
      </c>
      <c r="H186" s="158"/>
      <c r="I186" s="157">
        <f t="shared" si="64"/>
        <v>0</v>
      </c>
      <c r="J186" s="158"/>
      <c r="K186" s="157">
        <f t="shared" si="65"/>
        <v>0</v>
      </c>
      <c r="L186" s="157">
        <v>15</v>
      </c>
      <c r="M186" s="157">
        <f t="shared" si="66"/>
        <v>0</v>
      </c>
      <c r="N186" s="157">
        <v>0</v>
      </c>
      <c r="O186" s="157">
        <f t="shared" si="67"/>
        <v>0</v>
      </c>
      <c r="P186" s="157">
        <v>0</v>
      </c>
      <c r="Q186" s="157">
        <f t="shared" si="68"/>
        <v>0</v>
      </c>
      <c r="R186" s="157"/>
      <c r="S186" s="157" t="s">
        <v>269</v>
      </c>
      <c r="T186" s="157" t="s">
        <v>241</v>
      </c>
      <c r="U186" s="157">
        <v>0</v>
      </c>
      <c r="V186" s="157">
        <f t="shared" si="69"/>
        <v>0</v>
      </c>
      <c r="W186" s="157"/>
      <c r="X186" s="157" t="s">
        <v>285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401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 x14ac:dyDescent="0.25">
      <c r="A187" s="179">
        <v>152</v>
      </c>
      <c r="B187" s="180" t="s">
        <v>918</v>
      </c>
      <c r="C187" s="185" t="s">
        <v>919</v>
      </c>
      <c r="D187" s="181" t="s">
        <v>366</v>
      </c>
      <c r="E187" s="182">
        <v>25</v>
      </c>
      <c r="F187" s="183"/>
      <c r="G187" s="184">
        <f t="shared" si="63"/>
        <v>0</v>
      </c>
      <c r="H187" s="158"/>
      <c r="I187" s="157">
        <f t="shared" si="64"/>
        <v>0</v>
      </c>
      <c r="J187" s="158"/>
      <c r="K187" s="157">
        <f t="shared" si="65"/>
        <v>0</v>
      </c>
      <c r="L187" s="157">
        <v>15</v>
      </c>
      <c r="M187" s="157">
        <f t="shared" si="66"/>
        <v>0</v>
      </c>
      <c r="N187" s="157">
        <v>0</v>
      </c>
      <c r="O187" s="157">
        <f t="shared" si="67"/>
        <v>0</v>
      </c>
      <c r="P187" s="157">
        <v>0</v>
      </c>
      <c r="Q187" s="157">
        <f t="shared" si="68"/>
        <v>0</v>
      </c>
      <c r="R187" s="157"/>
      <c r="S187" s="157" t="s">
        <v>269</v>
      </c>
      <c r="T187" s="157" t="s">
        <v>241</v>
      </c>
      <c r="U187" s="157">
        <v>0</v>
      </c>
      <c r="V187" s="157">
        <f t="shared" si="69"/>
        <v>0</v>
      </c>
      <c r="W187" s="157"/>
      <c r="X187" s="157" t="s">
        <v>285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401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30.6" outlineLevel="1" x14ac:dyDescent="0.25">
      <c r="A188" s="179">
        <v>153</v>
      </c>
      <c r="B188" s="180" t="s">
        <v>920</v>
      </c>
      <c r="C188" s="185" t="s">
        <v>921</v>
      </c>
      <c r="D188" s="181" t="s">
        <v>366</v>
      </c>
      <c r="E188" s="182">
        <v>1</v>
      </c>
      <c r="F188" s="183"/>
      <c r="G188" s="184">
        <f t="shared" si="63"/>
        <v>0</v>
      </c>
      <c r="H188" s="158"/>
      <c r="I188" s="157">
        <f t="shared" si="64"/>
        <v>0</v>
      </c>
      <c r="J188" s="158"/>
      <c r="K188" s="157">
        <f t="shared" si="65"/>
        <v>0</v>
      </c>
      <c r="L188" s="157">
        <v>15</v>
      </c>
      <c r="M188" s="157">
        <f t="shared" si="66"/>
        <v>0</v>
      </c>
      <c r="N188" s="157">
        <v>0</v>
      </c>
      <c r="O188" s="157">
        <f t="shared" si="67"/>
        <v>0</v>
      </c>
      <c r="P188" s="157">
        <v>0</v>
      </c>
      <c r="Q188" s="157">
        <f t="shared" si="68"/>
        <v>0</v>
      </c>
      <c r="R188" s="157"/>
      <c r="S188" s="157" t="s">
        <v>269</v>
      </c>
      <c r="T188" s="157" t="s">
        <v>241</v>
      </c>
      <c r="U188" s="157">
        <v>0</v>
      </c>
      <c r="V188" s="157">
        <f t="shared" si="69"/>
        <v>0</v>
      </c>
      <c r="W188" s="157"/>
      <c r="X188" s="157" t="s">
        <v>285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401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30.6" outlineLevel="1" x14ac:dyDescent="0.25">
      <c r="A189" s="179">
        <v>154</v>
      </c>
      <c r="B189" s="180" t="s">
        <v>922</v>
      </c>
      <c r="C189" s="185" t="s">
        <v>923</v>
      </c>
      <c r="D189" s="181" t="s">
        <v>366</v>
      </c>
      <c r="E189" s="182">
        <v>1</v>
      </c>
      <c r="F189" s="183"/>
      <c r="G189" s="184">
        <f t="shared" si="63"/>
        <v>0</v>
      </c>
      <c r="H189" s="158"/>
      <c r="I189" s="157">
        <f t="shared" si="64"/>
        <v>0</v>
      </c>
      <c r="J189" s="158"/>
      <c r="K189" s="157">
        <f t="shared" si="65"/>
        <v>0</v>
      </c>
      <c r="L189" s="157">
        <v>15</v>
      </c>
      <c r="M189" s="157">
        <f t="shared" si="66"/>
        <v>0</v>
      </c>
      <c r="N189" s="157">
        <v>0</v>
      </c>
      <c r="O189" s="157">
        <f t="shared" si="67"/>
        <v>0</v>
      </c>
      <c r="P189" s="157">
        <v>0</v>
      </c>
      <c r="Q189" s="157">
        <f t="shared" si="68"/>
        <v>0</v>
      </c>
      <c r="R189" s="157"/>
      <c r="S189" s="157" t="s">
        <v>269</v>
      </c>
      <c r="T189" s="157" t="s">
        <v>241</v>
      </c>
      <c r="U189" s="157">
        <v>0</v>
      </c>
      <c r="V189" s="157">
        <f t="shared" si="69"/>
        <v>0</v>
      </c>
      <c r="W189" s="157"/>
      <c r="X189" s="157" t="s">
        <v>285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308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30.6" outlineLevel="1" x14ac:dyDescent="0.25">
      <c r="A190" s="179">
        <v>155</v>
      </c>
      <c r="B190" s="180" t="s">
        <v>924</v>
      </c>
      <c r="C190" s="185" t="s">
        <v>925</v>
      </c>
      <c r="D190" s="181" t="s">
        <v>366</v>
      </c>
      <c r="E190" s="182">
        <v>1</v>
      </c>
      <c r="F190" s="183"/>
      <c r="G190" s="184">
        <f t="shared" si="63"/>
        <v>0</v>
      </c>
      <c r="H190" s="158"/>
      <c r="I190" s="157">
        <f t="shared" si="64"/>
        <v>0</v>
      </c>
      <c r="J190" s="158"/>
      <c r="K190" s="157">
        <f t="shared" si="65"/>
        <v>0</v>
      </c>
      <c r="L190" s="157">
        <v>15</v>
      </c>
      <c r="M190" s="157">
        <f t="shared" si="66"/>
        <v>0</v>
      </c>
      <c r="N190" s="157">
        <v>0</v>
      </c>
      <c r="O190" s="157">
        <f t="shared" si="67"/>
        <v>0</v>
      </c>
      <c r="P190" s="157">
        <v>0</v>
      </c>
      <c r="Q190" s="157">
        <f t="shared" si="68"/>
        <v>0</v>
      </c>
      <c r="R190" s="157"/>
      <c r="S190" s="157" t="s">
        <v>269</v>
      </c>
      <c r="T190" s="157" t="s">
        <v>241</v>
      </c>
      <c r="U190" s="157">
        <v>0</v>
      </c>
      <c r="V190" s="157">
        <f t="shared" si="69"/>
        <v>0</v>
      </c>
      <c r="W190" s="157"/>
      <c r="X190" s="157" t="s">
        <v>285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401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30.6" outlineLevel="1" x14ac:dyDescent="0.25">
      <c r="A191" s="179">
        <v>156</v>
      </c>
      <c r="B191" s="180" t="s">
        <v>926</v>
      </c>
      <c r="C191" s="185" t="s">
        <v>927</v>
      </c>
      <c r="D191" s="181" t="s">
        <v>366</v>
      </c>
      <c r="E191" s="182">
        <v>48</v>
      </c>
      <c r="F191" s="183"/>
      <c r="G191" s="184">
        <f t="shared" si="63"/>
        <v>0</v>
      </c>
      <c r="H191" s="158"/>
      <c r="I191" s="157">
        <f t="shared" si="64"/>
        <v>0</v>
      </c>
      <c r="J191" s="158"/>
      <c r="K191" s="157">
        <f t="shared" si="65"/>
        <v>0</v>
      </c>
      <c r="L191" s="157">
        <v>15</v>
      </c>
      <c r="M191" s="157">
        <f t="shared" si="66"/>
        <v>0</v>
      </c>
      <c r="N191" s="157">
        <v>0</v>
      </c>
      <c r="O191" s="157">
        <f t="shared" si="67"/>
        <v>0</v>
      </c>
      <c r="P191" s="157">
        <v>0</v>
      </c>
      <c r="Q191" s="157">
        <f t="shared" si="68"/>
        <v>0</v>
      </c>
      <c r="R191" s="157"/>
      <c r="S191" s="157" t="s">
        <v>269</v>
      </c>
      <c r="T191" s="157" t="s">
        <v>241</v>
      </c>
      <c r="U191" s="157">
        <v>0</v>
      </c>
      <c r="V191" s="157">
        <f t="shared" si="69"/>
        <v>0</v>
      </c>
      <c r="W191" s="157"/>
      <c r="X191" s="157" t="s">
        <v>285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401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0.399999999999999" outlineLevel="1" x14ac:dyDescent="0.25">
      <c r="A192" s="179">
        <v>157</v>
      </c>
      <c r="B192" s="180" t="s">
        <v>928</v>
      </c>
      <c r="C192" s="185" t="s">
        <v>929</v>
      </c>
      <c r="D192" s="181" t="s">
        <v>366</v>
      </c>
      <c r="E192" s="182">
        <v>77</v>
      </c>
      <c r="F192" s="183"/>
      <c r="G192" s="184">
        <f t="shared" si="63"/>
        <v>0</v>
      </c>
      <c r="H192" s="158"/>
      <c r="I192" s="157">
        <f t="shared" si="64"/>
        <v>0</v>
      </c>
      <c r="J192" s="158"/>
      <c r="K192" s="157">
        <f t="shared" si="65"/>
        <v>0</v>
      </c>
      <c r="L192" s="157">
        <v>15</v>
      </c>
      <c r="M192" s="157">
        <f t="shared" si="66"/>
        <v>0</v>
      </c>
      <c r="N192" s="157">
        <v>0</v>
      </c>
      <c r="O192" s="157">
        <f t="shared" si="67"/>
        <v>0</v>
      </c>
      <c r="P192" s="157">
        <v>0</v>
      </c>
      <c r="Q192" s="157">
        <f t="shared" si="68"/>
        <v>0</v>
      </c>
      <c r="R192" s="157"/>
      <c r="S192" s="157" t="s">
        <v>269</v>
      </c>
      <c r="T192" s="157" t="s">
        <v>241</v>
      </c>
      <c r="U192" s="157">
        <v>0</v>
      </c>
      <c r="V192" s="157">
        <f t="shared" si="69"/>
        <v>0</v>
      </c>
      <c r="W192" s="157"/>
      <c r="X192" s="157" t="s">
        <v>285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401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0.399999999999999" outlineLevel="1" x14ac:dyDescent="0.25">
      <c r="A193" s="179">
        <v>158</v>
      </c>
      <c r="B193" s="180" t="s">
        <v>930</v>
      </c>
      <c r="C193" s="185" t="s">
        <v>931</v>
      </c>
      <c r="D193" s="181" t="s">
        <v>366</v>
      </c>
      <c r="E193" s="182">
        <v>1</v>
      </c>
      <c r="F193" s="183"/>
      <c r="G193" s="184">
        <f t="shared" si="63"/>
        <v>0</v>
      </c>
      <c r="H193" s="158"/>
      <c r="I193" s="157">
        <f t="shared" si="64"/>
        <v>0</v>
      </c>
      <c r="J193" s="158"/>
      <c r="K193" s="157">
        <f t="shared" si="65"/>
        <v>0</v>
      </c>
      <c r="L193" s="157">
        <v>15</v>
      </c>
      <c r="M193" s="157">
        <f t="shared" si="66"/>
        <v>0</v>
      </c>
      <c r="N193" s="157">
        <v>0</v>
      </c>
      <c r="O193" s="157">
        <f t="shared" si="67"/>
        <v>0</v>
      </c>
      <c r="P193" s="157">
        <v>0</v>
      </c>
      <c r="Q193" s="157">
        <f t="shared" si="68"/>
        <v>0</v>
      </c>
      <c r="R193" s="157"/>
      <c r="S193" s="157" t="s">
        <v>269</v>
      </c>
      <c r="T193" s="157" t="s">
        <v>241</v>
      </c>
      <c r="U193" s="157">
        <v>0</v>
      </c>
      <c r="V193" s="157">
        <f t="shared" si="69"/>
        <v>0</v>
      </c>
      <c r="W193" s="157"/>
      <c r="X193" s="157" t="s">
        <v>285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401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0.399999999999999" outlineLevel="1" x14ac:dyDescent="0.25">
      <c r="A194" s="179">
        <v>159</v>
      </c>
      <c r="B194" s="180" t="s">
        <v>932</v>
      </c>
      <c r="C194" s="185" t="s">
        <v>933</v>
      </c>
      <c r="D194" s="181" t="s">
        <v>366</v>
      </c>
      <c r="E194" s="182">
        <v>1</v>
      </c>
      <c r="F194" s="183"/>
      <c r="G194" s="184">
        <f t="shared" si="63"/>
        <v>0</v>
      </c>
      <c r="H194" s="158"/>
      <c r="I194" s="157">
        <f t="shared" si="64"/>
        <v>0</v>
      </c>
      <c r="J194" s="158"/>
      <c r="K194" s="157">
        <f t="shared" si="65"/>
        <v>0</v>
      </c>
      <c r="L194" s="157">
        <v>15</v>
      </c>
      <c r="M194" s="157">
        <f t="shared" si="66"/>
        <v>0</v>
      </c>
      <c r="N194" s="157">
        <v>0</v>
      </c>
      <c r="O194" s="157">
        <f t="shared" si="67"/>
        <v>0</v>
      </c>
      <c r="P194" s="157">
        <v>0</v>
      </c>
      <c r="Q194" s="157">
        <f t="shared" si="68"/>
        <v>0</v>
      </c>
      <c r="R194" s="157"/>
      <c r="S194" s="157" t="s">
        <v>269</v>
      </c>
      <c r="T194" s="157" t="s">
        <v>241</v>
      </c>
      <c r="U194" s="157">
        <v>0</v>
      </c>
      <c r="V194" s="157">
        <f t="shared" si="69"/>
        <v>0</v>
      </c>
      <c r="W194" s="157"/>
      <c r="X194" s="157" t="s">
        <v>285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401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0.399999999999999" outlineLevel="1" x14ac:dyDescent="0.25">
      <c r="A195" s="179">
        <v>160</v>
      </c>
      <c r="B195" s="180" t="s">
        <v>934</v>
      </c>
      <c r="C195" s="185" t="s">
        <v>935</v>
      </c>
      <c r="D195" s="181" t="s">
        <v>366</v>
      </c>
      <c r="E195" s="182">
        <v>1</v>
      </c>
      <c r="F195" s="183"/>
      <c r="G195" s="184">
        <f t="shared" si="63"/>
        <v>0</v>
      </c>
      <c r="H195" s="158"/>
      <c r="I195" s="157">
        <f t="shared" si="64"/>
        <v>0</v>
      </c>
      <c r="J195" s="158"/>
      <c r="K195" s="157">
        <f t="shared" si="65"/>
        <v>0</v>
      </c>
      <c r="L195" s="157">
        <v>15</v>
      </c>
      <c r="M195" s="157">
        <f t="shared" si="66"/>
        <v>0</v>
      </c>
      <c r="N195" s="157">
        <v>0</v>
      </c>
      <c r="O195" s="157">
        <f t="shared" si="67"/>
        <v>0</v>
      </c>
      <c r="P195" s="157">
        <v>0</v>
      </c>
      <c r="Q195" s="157">
        <f t="shared" si="68"/>
        <v>0</v>
      </c>
      <c r="R195" s="157"/>
      <c r="S195" s="157" t="s">
        <v>269</v>
      </c>
      <c r="T195" s="157" t="s">
        <v>241</v>
      </c>
      <c r="U195" s="157">
        <v>0</v>
      </c>
      <c r="V195" s="157">
        <f t="shared" si="69"/>
        <v>0</v>
      </c>
      <c r="W195" s="157"/>
      <c r="X195" s="157" t="s">
        <v>285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401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0.399999999999999" outlineLevel="1" x14ac:dyDescent="0.25">
      <c r="A196" s="179">
        <v>161</v>
      </c>
      <c r="B196" s="180" t="s">
        <v>936</v>
      </c>
      <c r="C196" s="185" t="s">
        <v>937</v>
      </c>
      <c r="D196" s="181" t="s">
        <v>366</v>
      </c>
      <c r="E196" s="182">
        <v>1</v>
      </c>
      <c r="F196" s="183"/>
      <c r="G196" s="184">
        <f t="shared" si="63"/>
        <v>0</v>
      </c>
      <c r="H196" s="158"/>
      <c r="I196" s="157">
        <f t="shared" si="64"/>
        <v>0</v>
      </c>
      <c r="J196" s="158"/>
      <c r="K196" s="157">
        <f t="shared" si="65"/>
        <v>0</v>
      </c>
      <c r="L196" s="157">
        <v>15</v>
      </c>
      <c r="M196" s="157">
        <f t="shared" si="66"/>
        <v>0</v>
      </c>
      <c r="N196" s="157">
        <v>0</v>
      </c>
      <c r="O196" s="157">
        <f t="shared" si="67"/>
        <v>0</v>
      </c>
      <c r="P196" s="157">
        <v>0</v>
      </c>
      <c r="Q196" s="157">
        <f t="shared" si="68"/>
        <v>0</v>
      </c>
      <c r="R196" s="157"/>
      <c r="S196" s="157" t="s">
        <v>269</v>
      </c>
      <c r="T196" s="157" t="s">
        <v>241</v>
      </c>
      <c r="U196" s="157">
        <v>0</v>
      </c>
      <c r="V196" s="157">
        <f t="shared" si="69"/>
        <v>0</v>
      </c>
      <c r="W196" s="157"/>
      <c r="X196" s="157" t="s">
        <v>285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401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0.399999999999999" outlineLevel="1" x14ac:dyDescent="0.25">
      <c r="A197" s="179">
        <v>162</v>
      </c>
      <c r="B197" s="180" t="s">
        <v>938</v>
      </c>
      <c r="C197" s="185" t="s">
        <v>939</v>
      </c>
      <c r="D197" s="181" t="s">
        <v>366</v>
      </c>
      <c r="E197" s="182">
        <v>1</v>
      </c>
      <c r="F197" s="183"/>
      <c r="G197" s="184">
        <f t="shared" si="63"/>
        <v>0</v>
      </c>
      <c r="H197" s="158"/>
      <c r="I197" s="157">
        <f t="shared" si="64"/>
        <v>0</v>
      </c>
      <c r="J197" s="158"/>
      <c r="K197" s="157">
        <f t="shared" si="65"/>
        <v>0</v>
      </c>
      <c r="L197" s="157">
        <v>15</v>
      </c>
      <c r="M197" s="157">
        <f t="shared" si="66"/>
        <v>0</v>
      </c>
      <c r="N197" s="157">
        <v>0</v>
      </c>
      <c r="O197" s="157">
        <f t="shared" si="67"/>
        <v>0</v>
      </c>
      <c r="P197" s="157">
        <v>0</v>
      </c>
      <c r="Q197" s="157">
        <f t="shared" si="68"/>
        <v>0</v>
      </c>
      <c r="R197" s="157"/>
      <c r="S197" s="157" t="s">
        <v>269</v>
      </c>
      <c r="T197" s="157" t="s">
        <v>241</v>
      </c>
      <c r="U197" s="157">
        <v>0</v>
      </c>
      <c r="V197" s="157">
        <f t="shared" si="69"/>
        <v>0</v>
      </c>
      <c r="W197" s="157"/>
      <c r="X197" s="157" t="s">
        <v>285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401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.399999999999999" outlineLevel="1" x14ac:dyDescent="0.25">
      <c r="A198" s="179">
        <v>163</v>
      </c>
      <c r="B198" s="180" t="s">
        <v>940</v>
      </c>
      <c r="C198" s="185" t="s">
        <v>941</v>
      </c>
      <c r="D198" s="181" t="s">
        <v>366</v>
      </c>
      <c r="E198" s="182">
        <v>3</v>
      </c>
      <c r="F198" s="183"/>
      <c r="G198" s="184">
        <f t="shared" si="63"/>
        <v>0</v>
      </c>
      <c r="H198" s="158"/>
      <c r="I198" s="157">
        <f t="shared" si="64"/>
        <v>0</v>
      </c>
      <c r="J198" s="158"/>
      <c r="K198" s="157">
        <f t="shared" si="65"/>
        <v>0</v>
      </c>
      <c r="L198" s="157">
        <v>15</v>
      </c>
      <c r="M198" s="157">
        <f t="shared" si="66"/>
        <v>0</v>
      </c>
      <c r="N198" s="157">
        <v>0</v>
      </c>
      <c r="O198" s="157">
        <f t="shared" si="67"/>
        <v>0</v>
      </c>
      <c r="P198" s="157">
        <v>0</v>
      </c>
      <c r="Q198" s="157">
        <f t="shared" si="68"/>
        <v>0</v>
      </c>
      <c r="R198" s="157"/>
      <c r="S198" s="157" t="s">
        <v>269</v>
      </c>
      <c r="T198" s="157" t="s">
        <v>241</v>
      </c>
      <c r="U198" s="157">
        <v>0</v>
      </c>
      <c r="V198" s="157">
        <f t="shared" si="69"/>
        <v>0</v>
      </c>
      <c r="W198" s="157"/>
      <c r="X198" s="157" t="s">
        <v>285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401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0.399999999999999" outlineLevel="1" x14ac:dyDescent="0.25">
      <c r="A199" s="179">
        <v>164</v>
      </c>
      <c r="B199" s="180" t="s">
        <v>942</v>
      </c>
      <c r="C199" s="185" t="s">
        <v>943</v>
      </c>
      <c r="D199" s="181" t="s">
        <v>366</v>
      </c>
      <c r="E199" s="182">
        <v>11</v>
      </c>
      <c r="F199" s="183"/>
      <c r="G199" s="184">
        <f t="shared" si="63"/>
        <v>0</v>
      </c>
      <c r="H199" s="158"/>
      <c r="I199" s="157">
        <f t="shared" si="64"/>
        <v>0</v>
      </c>
      <c r="J199" s="158"/>
      <c r="K199" s="157">
        <f t="shared" si="65"/>
        <v>0</v>
      </c>
      <c r="L199" s="157">
        <v>15</v>
      </c>
      <c r="M199" s="157">
        <f t="shared" si="66"/>
        <v>0</v>
      </c>
      <c r="N199" s="157">
        <v>0</v>
      </c>
      <c r="O199" s="157">
        <f t="shared" si="67"/>
        <v>0</v>
      </c>
      <c r="P199" s="157">
        <v>0</v>
      </c>
      <c r="Q199" s="157">
        <f t="shared" si="68"/>
        <v>0</v>
      </c>
      <c r="R199" s="157"/>
      <c r="S199" s="157" t="s">
        <v>269</v>
      </c>
      <c r="T199" s="157" t="s">
        <v>241</v>
      </c>
      <c r="U199" s="157">
        <v>0</v>
      </c>
      <c r="V199" s="157">
        <f t="shared" si="69"/>
        <v>0</v>
      </c>
      <c r="W199" s="157"/>
      <c r="X199" s="157" t="s">
        <v>285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401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0.399999999999999" outlineLevel="1" x14ac:dyDescent="0.25">
      <c r="A200" s="179">
        <v>165</v>
      </c>
      <c r="B200" s="180" t="s">
        <v>944</v>
      </c>
      <c r="C200" s="185" t="s">
        <v>945</v>
      </c>
      <c r="D200" s="181" t="s">
        <v>366</v>
      </c>
      <c r="E200" s="182">
        <v>2</v>
      </c>
      <c r="F200" s="183"/>
      <c r="G200" s="184">
        <f t="shared" si="63"/>
        <v>0</v>
      </c>
      <c r="H200" s="158"/>
      <c r="I200" s="157">
        <f t="shared" si="64"/>
        <v>0</v>
      </c>
      <c r="J200" s="158"/>
      <c r="K200" s="157">
        <f t="shared" si="65"/>
        <v>0</v>
      </c>
      <c r="L200" s="157">
        <v>15</v>
      </c>
      <c r="M200" s="157">
        <f t="shared" si="66"/>
        <v>0</v>
      </c>
      <c r="N200" s="157">
        <v>0</v>
      </c>
      <c r="O200" s="157">
        <f t="shared" si="67"/>
        <v>0</v>
      </c>
      <c r="P200" s="157">
        <v>0</v>
      </c>
      <c r="Q200" s="157">
        <f t="shared" si="68"/>
        <v>0</v>
      </c>
      <c r="R200" s="157"/>
      <c r="S200" s="157" t="s">
        <v>269</v>
      </c>
      <c r="T200" s="157" t="s">
        <v>241</v>
      </c>
      <c r="U200" s="157">
        <v>0</v>
      </c>
      <c r="V200" s="157">
        <f t="shared" si="69"/>
        <v>0</v>
      </c>
      <c r="W200" s="157"/>
      <c r="X200" s="157" t="s">
        <v>285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401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0.399999999999999" outlineLevel="1" x14ac:dyDescent="0.25">
      <c r="A201" s="179">
        <v>166</v>
      </c>
      <c r="B201" s="180" t="s">
        <v>946</v>
      </c>
      <c r="C201" s="185" t="s">
        <v>947</v>
      </c>
      <c r="D201" s="181" t="s">
        <v>366</v>
      </c>
      <c r="E201" s="182">
        <v>1</v>
      </c>
      <c r="F201" s="183"/>
      <c r="G201" s="184">
        <f t="shared" si="63"/>
        <v>0</v>
      </c>
      <c r="H201" s="158"/>
      <c r="I201" s="157">
        <f t="shared" si="64"/>
        <v>0</v>
      </c>
      <c r="J201" s="158"/>
      <c r="K201" s="157">
        <f t="shared" si="65"/>
        <v>0</v>
      </c>
      <c r="L201" s="157">
        <v>15</v>
      </c>
      <c r="M201" s="157">
        <f t="shared" si="66"/>
        <v>0</v>
      </c>
      <c r="N201" s="157">
        <v>0</v>
      </c>
      <c r="O201" s="157">
        <f t="shared" si="67"/>
        <v>0</v>
      </c>
      <c r="P201" s="157">
        <v>0</v>
      </c>
      <c r="Q201" s="157">
        <f t="shared" si="68"/>
        <v>0</v>
      </c>
      <c r="R201" s="157"/>
      <c r="S201" s="157" t="s">
        <v>269</v>
      </c>
      <c r="T201" s="157" t="s">
        <v>241</v>
      </c>
      <c r="U201" s="157">
        <v>0</v>
      </c>
      <c r="V201" s="157">
        <f t="shared" si="69"/>
        <v>0</v>
      </c>
      <c r="W201" s="157"/>
      <c r="X201" s="157" t="s">
        <v>285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401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0.399999999999999" outlineLevel="1" x14ac:dyDescent="0.25">
      <c r="A202" s="179">
        <v>167</v>
      </c>
      <c r="B202" s="180" t="s">
        <v>948</v>
      </c>
      <c r="C202" s="185" t="s">
        <v>949</v>
      </c>
      <c r="D202" s="181" t="s">
        <v>366</v>
      </c>
      <c r="E202" s="182">
        <v>1</v>
      </c>
      <c r="F202" s="183"/>
      <c r="G202" s="184">
        <f t="shared" ref="G202:G233" si="70">ROUND(E202*F202,2)</f>
        <v>0</v>
      </c>
      <c r="H202" s="158"/>
      <c r="I202" s="157">
        <f t="shared" ref="I202:I233" si="71">ROUND(E202*H202,2)</f>
        <v>0</v>
      </c>
      <c r="J202" s="158"/>
      <c r="K202" s="157">
        <f t="shared" ref="K202:K233" si="72">ROUND(E202*J202,2)</f>
        <v>0</v>
      </c>
      <c r="L202" s="157">
        <v>15</v>
      </c>
      <c r="M202" s="157">
        <f t="shared" ref="M202:M233" si="73">G202*(1+L202/100)</f>
        <v>0</v>
      </c>
      <c r="N202" s="157">
        <v>0</v>
      </c>
      <c r="O202" s="157">
        <f t="shared" ref="O202:O233" si="74">ROUND(E202*N202,2)</f>
        <v>0</v>
      </c>
      <c r="P202" s="157">
        <v>0</v>
      </c>
      <c r="Q202" s="157">
        <f t="shared" ref="Q202:Q233" si="75">ROUND(E202*P202,2)</f>
        <v>0</v>
      </c>
      <c r="R202" s="157"/>
      <c r="S202" s="157" t="s">
        <v>269</v>
      </c>
      <c r="T202" s="157" t="s">
        <v>241</v>
      </c>
      <c r="U202" s="157">
        <v>0</v>
      </c>
      <c r="V202" s="157">
        <f t="shared" ref="V202:V233" si="76">ROUND(E202*U202,2)</f>
        <v>0</v>
      </c>
      <c r="W202" s="157"/>
      <c r="X202" s="157" t="s">
        <v>285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401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0.399999999999999" outlineLevel="1" x14ac:dyDescent="0.25">
      <c r="A203" s="179">
        <v>168</v>
      </c>
      <c r="B203" s="180" t="s">
        <v>950</v>
      </c>
      <c r="C203" s="185" t="s">
        <v>951</v>
      </c>
      <c r="D203" s="181" t="s">
        <v>366</v>
      </c>
      <c r="E203" s="182">
        <v>11</v>
      </c>
      <c r="F203" s="183"/>
      <c r="G203" s="184">
        <f t="shared" si="70"/>
        <v>0</v>
      </c>
      <c r="H203" s="158"/>
      <c r="I203" s="157">
        <f t="shared" si="71"/>
        <v>0</v>
      </c>
      <c r="J203" s="158"/>
      <c r="K203" s="157">
        <f t="shared" si="72"/>
        <v>0</v>
      </c>
      <c r="L203" s="157">
        <v>15</v>
      </c>
      <c r="M203" s="157">
        <f t="shared" si="73"/>
        <v>0</v>
      </c>
      <c r="N203" s="157">
        <v>0</v>
      </c>
      <c r="O203" s="157">
        <f t="shared" si="74"/>
        <v>0</v>
      </c>
      <c r="P203" s="157">
        <v>0</v>
      </c>
      <c r="Q203" s="157">
        <f t="shared" si="75"/>
        <v>0</v>
      </c>
      <c r="R203" s="157"/>
      <c r="S203" s="157" t="s">
        <v>269</v>
      </c>
      <c r="T203" s="157" t="s">
        <v>241</v>
      </c>
      <c r="U203" s="157">
        <v>0</v>
      </c>
      <c r="V203" s="157">
        <f t="shared" si="76"/>
        <v>0</v>
      </c>
      <c r="W203" s="157"/>
      <c r="X203" s="157" t="s">
        <v>285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401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0.399999999999999" outlineLevel="1" x14ac:dyDescent="0.25">
      <c r="A204" s="179">
        <v>169</v>
      </c>
      <c r="B204" s="180" t="s">
        <v>952</v>
      </c>
      <c r="C204" s="185" t="s">
        <v>953</v>
      </c>
      <c r="D204" s="181" t="s">
        <v>366</v>
      </c>
      <c r="E204" s="182">
        <v>9</v>
      </c>
      <c r="F204" s="183"/>
      <c r="G204" s="184">
        <f t="shared" si="70"/>
        <v>0</v>
      </c>
      <c r="H204" s="158"/>
      <c r="I204" s="157">
        <f t="shared" si="71"/>
        <v>0</v>
      </c>
      <c r="J204" s="158"/>
      <c r="K204" s="157">
        <f t="shared" si="72"/>
        <v>0</v>
      </c>
      <c r="L204" s="157">
        <v>15</v>
      </c>
      <c r="M204" s="157">
        <f t="shared" si="73"/>
        <v>0</v>
      </c>
      <c r="N204" s="157">
        <v>0</v>
      </c>
      <c r="O204" s="157">
        <f t="shared" si="74"/>
        <v>0</v>
      </c>
      <c r="P204" s="157">
        <v>0</v>
      </c>
      <c r="Q204" s="157">
        <f t="shared" si="75"/>
        <v>0</v>
      </c>
      <c r="R204" s="157"/>
      <c r="S204" s="157" t="s">
        <v>269</v>
      </c>
      <c r="T204" s="157" t="s">
        <v>241</v>
      </c>
      <c r="U204" s="157">
        <v>0</v>
      </c>
      <c r="V204" s="157">
        <f t="shared" si="76"/>
        <v>0</v>
      </c>
      <c r="W204" s="157"/>
      <c r="X204" s="157" t="s">
        <v>285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401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0.399999999999999" outlineLevel="1" x14ac:dyDescent="0.25">
      <c r="A205" s="179">
        <v>170</v>
      </c>
      <c r="B205" s="180" t="s">
        <v>954</v>
      </c>
      <c r="C205" s="185" t="s">
        <v>955</v>
      </c>
      <c r="D205" s="181" t="s">
        <v>366</v>
      </c>
      <c r="E205" s="182">
        <v>18</v>
      </c>
      <c r="F205" s="183"/>
      <c r="G205" s="184">
        <f t="shared" si="70"/>
        <v>0</v>
      </c>
      <c r="H205" s="158"/>
      <c r="I205" s="157">
        <f t="shared" si="71"/>
        <v>0</v>
      </c>
      <c r="J205" s="158"/>
      <c r="K205" s="157">
        <f t="shared" si="72"/>
        <v>0</v>
      </c>
      <c r="L205" s="157">
        <v>15</v>
      </c>
      <c r="M205" s="157">
        <f t="shared" si="73"/>
        <v>0</v>
      </c>
      <c r="N205" s="157">
        <v>0</v>
      </c>
      <c r="O205" s="157">
        <f t="shared" si="74"/>
        <v>0</v>
      </c>
      <c r="P205" s="157">
        <v>0</v>
      </c>
      <c r="Q205" s="157">
        <f t="shared" si="75"/>
        <v>0</v>
      </c>
      <c r="R205" s="157"/>
      <c r="S205" s="157" t="s">
        <v>269</v>
      </c>
      <c r="T205" s="157" t="s">
        <v>241</v>
      </c>
      <c r="U205" s="157">
        <v>0</v>
      </c>
      <c r="V205" s="157">
        <f t="shared" si="76"/>
        <v>0</v>
      </c>
      <c r="W205" s="157"/>
      <c r="X205" s="157" t="s">
        <v>285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401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0.399999999999999" outlineLevel="1" x14ac:dyDescent="0.25">
      <c r="A206" s="179">
        <v>171</v>
      </c>
      <c r="B206" s="180" t="s">
        <v>956</v>
      </c>
      <c r="C206" s="185" t="s">
        <v>957</v>
      </c>
      <c r="D206" s="181" t="s">
        <v>366</v>
      </c>
      <c r="E206" s="182">
        <v>10</v>
      </c>
      <c r="F206" s="183"/>
      <c r="G206" s="184">
        <f t="shared" si="70"/>
        <v>0</v>
      </c>
      <c r="H206" s="158"/>
      <c r="I206" s="157">
        <f t="shared" si="71"/>
        <v>0</v>
      </c>
      <c r="J206" s="158"/>
      <c r="K206" s="157">
        <f t="shared" si="72"/>
        <v>0</v>
      </c>
      <c r="L206" s="157">
        <v>15</v>
      </c>
      <c r="M206" s="157">
        <f t="shared" si="73"/>
        <v>0</v>
      </c>
      <c r="N206" s="157">
        <v>0</v>
      </c>
      <c r="O206" s="157">
        <f t="shared" si="74"/>
        <v>0</v>
      </c>
      <c r="P206" s="157">
        <v>0</v>
      </c>
      <c r="Q206" s="157">
        <f t="shared" si="75"/>
        <v>0</v>
      </c>
      <c r="R206" s="157"/>
      <c r="S206" s="157" t="s">
        <v>269</v>
      </c>
      <c r="T206" s="157" t="s">
        <v>241</v>
      </c>
      <c r="U206" s="157">
        <v>0</v>
      </c>
      <c r="V206" s="157">
        <f t="shared" si="76"/>
        <v>0</v>
      </c>
      <c r="W206" s="157"/>
      <c r="X206" s="157" t="s">
        <v>285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401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.399999999999999" outlineLevel="1" x14ac:dyDescent="0.25">
      <c r="A207" s="179">
        <v>172</v>
      </c>
      <c r="B207" s="180" t="s">
        <v>958</v>
      </c>
      <c r="C207" s="185" t="s">
        <v>959</v>
      </c>
      <c r="D207" s="181" t="s">
        <v>366</v>
      </c>
      <c r="E207" s="182">
        <v>14</v>
      </c>
      <c r="F207" s="183"/>
      <c r="G207" s="184">
        <f t="shared" si="70"/>
        <v>0</v>
      </c>
      <c r="H207" s="158"/>
      <c r="I207" s="157">
        <f t="shared" si="71"/>
        <v>0</v>
      </c>
      <c r="J207" s="158"/>
      <c r="K207" s="157">
        <f t="shared" si="72"/>
        <v>0</v>
      </c>
      <c r="L207" s="157">
        <v>15</v>
      </c>
      <c r="M207" s="157">
        <f t="shared" si="73"/>
        <v>0</v>
      </c>
      <c r="N207" s="157">
        <v>0</v>
      </c>
      <c r="O207" s="157">
        <f t="shared" si="74"/>
        <v>0</v>
      </c>
      <c r="P207" s="157">
        <v>0</v>
      </c>
      <c r="Q207" s="157">
        <f t="shared" si="75"/>
        <v>0</v>
      </c>
      <c r="R207" s="157"/>
      <c r="S207" s="157" t="s">
        <v>269</v>
      </c>
      <c r="T207" s="157" t="s">
        <v>241</v>
      </c>
      <c r="U207" s="157">
        <v>0</v>
      </c>
      <c r="V207" s="157">
        <f t="shared" si="76"/>
        <v>0</v>
      </c>
      <c r="W207" s="157"/>
      <c r="X207" s="157" t="s">
        <v>285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401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0.399999999999999" outlineLevel="1" x14ac:dyDescent="0.25">
      <c r="A208" s="179">
        <v>173</v>
      </c>
      <c r="B208" s="180" t="s">
        <v>960</v>
      </c>
      <c r="C208" s="185" t="s">
        <v>961</v>
      </c>
      <c r="D208" s="181" t="s">
        <v>366</v>
      </c>
      <c r="E208" s="182">
        <v>5</v>
      </c>
      <c r="F208" s="183"/>
      <c r="G208" s="184">
        <f t="shared" si="70"/>
        <v>0</v>
      </c>
      <c r="H208" s="158"/>
      <c r="I208" s="157">
        <f t="shared" si="71"/>
        <v>0</v>
      </c>
      <c r="J208" s="158"/>
      <c r="K208" s="157">
        <f t="shared" si="72"/>
        <v>0</v>
      </c>
      <c r="L208" s="157">
        <v>15</v>
      </c>
      <c r="M208" s="157">
        <f t="shared" si="73"/>
        <v>0</v>
      </c>
      <c r="N208" s="157">
        <v>0</v>
      </c>
      <c r="O208" s="157">
        <f t="shared" si="74"/>
        <v>0</v>
      </c>
      <c r="P208" s="157">
        <v>0</v>
      </c>
      <c r="Q208" s="157">
        <f t="shared" si="75"/>
        <v>0</v>
      </c>
      <c r="R208" s="157"/>
      <c r="S208" s="157" t="s">
        <v>269</v>
      </c>
      <c r="T208" s="157" t="s">
        <v>241</v>
      </c>
      <c r="U208" s="157">
        <v>0</v>
      </c>
      <c r="V208" s="157">
        <f t="shared" si="76"/>
        <v>0</v>
      </c>
      <c r="W208" s="157"/>
      <c r="X208" s="157" t="s">
        <v>285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401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0.399999999999999" outlineLevel="1" x14ac:dyDescent="0.25">
      <c r="A209" s="179">
        <v>174</v>
      </c>
      <c r="B209" s="180" t="s">
        <v>962</v>
      </c>
      <c r="C209" s="185" t="s">
        <v>963</v>
      </c>
      <c r="D209" s="181" t="s">
        <v>366</v>
      </c>
      <c r="E209" s="182">
        <v>1</v>
      </c>
      <c r="F209" s="183"/>
      <c r="G209" s="184">
        <f t="shared" si="70"/>
        <v>0</v>
      </c>
      <c r="H209" s="158"/>
      <c r="I209" s="157">
        <f t="shared" si="71"/>
        <v>0</v>
      </c>
      <c r="J209" s="158"/>
      <c r="K209" s="157">
        <f t="shared" si="72"/>
        <v>0</v>
      </c>
      <c r="L209" s="157">
        <v>15</v>
      </c>
      <c r="M209" s="157">
        <f t="shared" si="73"/>
        <v>0</v>
      </c>
      <c r="N209" s="157">
        <v>0</v>
      </c>
      <c r="O209" s="157">
        <f t="shared" si="74"/>
        <v>0</v>
      </c>
      <c r="P209" s="157">
        <v>0</v>
      </c>
      <c r="Q209" s="157">
        <f t="shared" si="75"/>
        <v>0</v>
      </c>
      <c r="R209" s="157"/>
      <c r="S209" s="157" t="s">
        <v>269</v>
      </c>
      <c r="T209" s="157" t="s">
        <v>241</v>
      </c>
      <c r="U209" s="157">
        <v>0</v>
      </c>
      <c r="V209" s="157">
        <f t="shared" si="76"/>
        <v>0</v>
      </c>
      <c r="W209" s="157"/>
      <c r="X209" s="157" t="s">
        <v>285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401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0.399999999999999" outlineLevel="1" x14ac:dyDescent="0.25">
      <c r="A210" s="179">
        <v>175</v>
      </c>
      <c r="B210" s="180" t="s">
        <v>964</v>
      </c>
      <c r="C210" s="185" t="s">
        <v>965</v>
      </c>
      <c r="D210" s="181" t="s">
        <v>366</v>
      </c>
      <c r="E210" s="182">
        <v>22</v>
      </c>
      <c r="F210" s="183"/>
      <c r="G210" s="184">
        <f t="shared" si="70"/>
        <v>0</v>
      </c>
      <c r="H210" s="158"/>
      <c r="I210" s="157">
        <f t="shared" si="71"/>
        <v>0</v>
      </c>
      <c r="J210" s="158"/>
      <c r="K210" s="157">
        <f t="shared" si="72"/>
        <v>0</v>
      </c>
      <c r="L210" s="157">
        <v>15</v>
      </c>
      <c r="M210" s="157">
        <f t="shared" si="73"/>
        <v>0</v>
      </c>
      <c r="N210" s="157">
        <v>0</v>
      </c>
      <c r="O210" s="157">
        <f t="shared" si="74"/>
        <v>0</v>
      </c>
      <c r="P210" s="157">
        <v>0</v>
      </c>
      <c r="Q210" s="157">
        <f t="shared" si="75"/>
        <v>0</v>
      </c>
      <c r="R210" s="157"/>
      <c r="S210" s="157" t="s">
        <v>269</v>
      </c>
      <c r="T210" s="157" t="s">
        <v>241</v>
      </c>
      <c r="U210" s="157">
        <v>0</v>
      </c>
      <c r="V210" s="157">
        <f t="shared" si="76"/>
        <v>0</v>
      </c>
      <c r="W210" s="157"/>
      <c r="X210" s="157" t="s">
        <v>285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401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0.399999999999999" outlineLevel="1" x14ac:dyDescent="0.25">
      <c r="A211" s="179">
        <v>176</v>
      </c>
      <c r="B211" s="180" t="s">
        <v>966</v>
      </c>
      <c r="C211" s="185" t="s">
        <v>967</v>
      </c>
      <c r="D211" s="181" t="s">
        <v>366</v>
      </c>
      <c r="E211" s="182">
        <v>1</v>
      </c>
      <c r="F211" s="183"/>
      <c r="G211" s="184">
        <f t="shared" si="70"/>
        <v>0</v>
      </c>
      <c r="H211" s="158"/>
      <c r="I211" s="157">
        <f t="shared" si="71"/>
        <v>0</v>
      </c>
      <c r="J211" s="158"/>
      <c r="K211" s="157">
        <f t="shared" si="72"/>
        <v>0</v>
      </c>
      <c r="L211" s="157">
        <v>15</v>
      </c>
      <c r="M211" s="157">
        <f t="shared" si="73"/>
        <v>0</v>
      </c>
      <c r="N211" s="157">
        <v>0</v>
      </c>
      <c r="O211" s="157">
        <f t="shared" si="74"/>
        <v>0</v>
      </c>
      <c r="P211" s="157">
        <v>0</v>
      </c>
      <c r="Q211" s="157">
        <f t="shared" si="75"/>
        <v>0</v>
      </c>
      <c r="R211" s="157"/>
      <c r="S211" s="157" t="s">
        <v>269</v>
      </c>
      <c r="T211" s="157" t="s">
        <v>241</v>
      </c>
      <c r="U211" s="157">
        <v>0</v>
      </c>
      <c r="V211" s="157">
        <f t="shared" si="76"/>
        <v>0</v>
      </c>
      <c r="W211" s="157"/>
      <c r="X211" s="157" t="s">
        <v>285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401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0.399999999999999" outlineLevel="1" x14ac:dyDescent="0.25">
      <c r="A212" s="179">
        <v>177</v>
      </c>
      <c r="B212" s="180" t="s">
        <v>968</v>
      </c>
      <c r="C212" s="185" t="s">
        <v>969</v>
      </c>
      <c r="D212" s="181" t="s">
        <v>366</v>
      </c>
      <c r="E212" s="182">
        <v>3</v>
      </c>
      <c r="F212" s="183"/>
      <c r="G212" s="184">
        <f t="shared" si="70"/>
        <v>0</v>
      </c>
      <c r="H212" s="158"/>
      <c r="I212" s="157">
        <f t="shared" si="71"/>
        <v>0</v>
      </c>
      <c r="J212" s="158"/>
      <c r="K212" s="157">
        <f t="shared" si="72"/>
        <v>0</v>
      </c>
      <c r="L212" s="157">
        <v>15</v>
      </c>
      <c r="M212" s="157">
        <f t="shared" si="73"/>
        <v>0</v>
      </c>
      <c r="N212" s="157">
        <v>0</v>
      </c>
      <c r="O212" s="157">
        <f t="shared" si="74"/>
        <v>0</v>
      </c>
      <c r="P212" s="157">
        <v>0</v>
      </c>
      <c r="Q212" s="157">
        <f t="shared" si="75"/>
        <v>0</v>
      </c>
      <c r="R212" s="157"/>
      <c r="S212" s="157" t="s">
        <v>269</v>
      </c>
      <c r="T212" s="157" t="s">
        <v>241</v>
      </c>
      <c r="U212" s="157">
        <v>0</v>
      </c>
      <c r="V212" s="157">
        <f t="shared" si="76"/>
        <v>0</v>
      </c>
      <c r="W212" s="157"/>
      <c r="X212" s="157" t="s">
        <v>285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401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0.399999999999999" outlineLevel="1" x14ac:dyDescent="0.25">
      <c r="A213" s="179">
        <v>178</v>
      </c>
      <c r="B213" s="180" t="s">
        <v>970</v>
      </c>
      <c r="C213" s="185" t="s">
        <v>971</v>
      </c>
      <c r="D213" s="181" t="s">
        <v>366</v>
      </c>
      <c r="E213" s="182">
        <v>1</v>
      </c>
      <c r="F213" s="183"/>
      <c r="G213" s="184">
        <f t="shared" si="70"/>
        <v>0</v>
      </c>
      <c r="H213" s="158"/>
      <c r="I213" s="157">
        <f t="shared" si="71"/>
        <v>0</v>
      </c>
      <c r="J213" s="158"/>
      <c r="K213" s="157">
        <f t="shared" si="72"/>
        <v>0</v>
      </c>
      <c r="L213" s="157">
        <v>15</v>
      </c>
      <c r="M213" s="157">
        <f t="shared" si="73"/>
        <v>0</v>
      </c>
      <c r="N213" s="157">
        <v>0</v>
      </c>
      <c r="O213" s="157">
        <f t="shared" si="74"/>
        <v>0</v>
      </c>
      <c r="P213" s="157">
        <v>0</v>
      </c>
      <c r="Q213" s="157">
        <f t="shared" si="75"/>
        <v>0</v>
      </c>
      <c r="R213" s="157"/>
      <c r="S213" s="157" t="s">
        <v>269</v>
      </c>
      <c r="T213" s="157" t="s">
        <v>241</v>
      </c>
      <c r="U213" s="157">
        <v>0</v>
      </c>
      <c r="V213" s="157">
        <f t="shared" si="76"/>
        <v>0</v>
      </c>
      <c r="W213" s="157"/>
      <c r="X213" s="157" t="s">
        <v>285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401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0.399999999999999" outlineLevel="1" x14ac:dyDescent="0.25">
      <c r="A214" s="179">
        <v>179</v>
      </c>
      <c r="B214" s="180" t="s">
        <v>972</v>
      </c>
      <c r="C214" s="185" t="s">
        <v>973</v>
      </c>
      <c r="D214" s="181" t="s">
        <v>366</v>
      </c>
      <c r="E214" s="182">
        <v>2</v>
      </c>
      <c r="F214" s="183"/>
      <c r="G214" s="184">
        <f t="shared" si="70"/>
        <v>0</v>
      </c>
      <c r="H214" s="158"/>
      <c r="I214" s="157">
        <f t="shared" si="71"/>
        <v>0</v>
      </c>
      <c r="J214" s="158"/>
      <c r="K214" s="157">
        <f t="shared" si="72"/>
        <v>0</v>
      </c>
      <c r="L214" s="157">
        <v>15</v>
      </c>
      <c r="M214" s="157">
        <f t="shared" si="73"/>
        <v>0</v>
      </c>
      <c r="N214" s="157">
        <v>0</v>
      </c>
      <c r="O214" s="157">
        <f t="shared" si="74"/>
        <v>0</v>
      </c>
      <c r="P214" s="157">
        <v>0</v>
      </c>
      <c r="Q214" s="157">
        <f t="shared" si="75"/>
        <v>0</v>
      </c>
      <c r="R214" s="157"/>
      <c r="S214" s="157" t="s">
        <v>269</v>
      </c>
      <c r="T214" s="157" t="s">
        <v>241</v>
      </c>
      <c r="U214" s="157">
        <v>0</v>
      </c>
      <c r="V214" s="157">
        <f t="shared" si="76"/>
        <v>0</v>
      </c>
      <c r="W214" s="157"/>
      <c r="X214" s="157" t="s">
        <v>285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401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0.399999999999999" outlineLevel="1" x14ac:dyDescent="0.25">
      <c r="A215" s="179">
        <v>180</v>
      </c>
      <c r="B215" s="180" t="s">
        <v>974</v>
      </c>
      <c r="C215" s="185" t="s">
        <v>975</v>
      </c>
      <c r="D215" s="181" t="s">
        <v>366</v>
      </c>
      <c r="E215" s="182">
        <v>1</v>
      </c>
      <c r="F215" s="183"/>
      <c r="G215" s="184">
        <f t="shared" si="70"/>
        <v>0</v>
      </c>
      <c r="H215" s="158"/>
      <c r="I215" s="157">
        <f t="shared" si="71"/>
        <v>0</v>
      </c>
      <c r="J215" s="158"/>
      <c r="K215" s="157">
        <f t="shared" si="72"/>
        <v>0</v>
      </c>
      <c r="L215" s="157">
        <v>15</v>
      </c>
      <c r="M215" s="157">
        <f t="shared" si="73"/>
        <v>0</v>
      </c>
      <c r="N215" s="157">
        <v>0</v>
      </c>
      <c r="O215" s="157">
        <f t="shared" si="74"/>
        <v>0</v>
      </c>
      <c r="P215" s="157">
        <v>0</v>
      </c>
      <c r="Q215" s="157">
        <f t="shared" si="75"/>
        <v>0</v>
      </c>
      <c r="R215" s="157"/>
      <c r="S215" s="157" t="s">
        <v>269</v>
      </c>
      <c r="T215" s="157" t="s">
        <v>241</v>
      </c>
      <c r="U215" s="157">
        <v>0</v>
      </c>
      <c r="V215" s="157">
        <f t="shared" si="76"/>
        <v>0</v>
      </c>
      <c r="W215" s="157"/>
      <c r="X215" s="157" t="s">
        <v>285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401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0.399999999999999" outlineLevel="1" x14ac:dyDescent="0.25">
      <c r="A216" s="179">
        <v>181</v>
      </c>
      <c r="B216" s="180" t="s">
        <v>976</v>
      </c>
      <c r="C216" s="185" t="s">
        <v>977</v>
      </c>
      <c r="D216" s="181" t="s">
        <v>366</v>
      </c>
      <c r="E216" s="182">
        <v>1</v>
      </c>
      <c r="F216" s="183"/>
      <c r="G216" s="184">
        <f t="shared" si="70"/>
        <v>0</v>
      </c>
      <c r="H216" s="158"/>
      <c r="I216" s="157">
        <f t="shared" si="71"/>
        <v>0</v>
      </c>
      <c r="J216" s="158"/>
      <c r="K216" s="157">
        <f t="shared" si="72"/>
        <v>0</v>
      </c>
      <c r="L216" s="157">
        <v>15</v>
      </c>
      <c r="M216" s="157">
        <f t="shared" si="73"/>
        <v>0</v>
      </c>
      <c r="N216" s="157">
        <v>0</v>
      </c>
      <c r="O216" s="157">
        <f t="shared" si="74"/>
        <v>0</v>
      </c>
      <c r="P216" s="157">
        <v>0</v>
      </c>
      <c r="Q216" s="157">
        <f t="shared" si="75"/>
        <v>0</v>
      </c>
      <c r="R216" s="157"/>
      <c r="S216" s="157" t="s">
        <v>269</v>
      </c>
      <c r="T216" s="157" t="s">
        <v>241</v>
      </c>
      <c r="U216" s="157">
        <v>0</v>
      </c>
      <c r="V216" s="157">
        <f t="shared" si="76"/>
        <v>0</v>
      </c>
      <c r="W216" s="157"/>
      <c r="X216" s="157" t="s">
        <v>285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401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0.399999999999999" outlineLevel="1" x14ac:dyDescent="0.25">
      <c r="A217" s="179">
        <v>182</v>
      </c>
      <c r="B217" s="180" t="s">
        <v>978</v>
      </c>
      <c r="C217" s="185" t="s">
        <v>979</v>
      </c>
      <c r="D217" s="181" t="s">
        <v>366</v>
      </c>
      <c r="E217" s="182">
        <v>1</v>
      </c>
      <c r="F217" s="183"/>
      <c r="G217" s="184">
        <f t="shared" si="70"/>
        <v>0</v>
      </c>
      <c r="H217" s="158"/>
      <c r="I217" s="157">
        <f t="shared" si="71"/>
        <v>0</v>
      </c>
      <c r="J217" s="158"/>
      <c r="K217" s="157">
        <f t="shared" si="72"/>
        <v>0</v>
      </c>
      <c r="L217" s="157">
        <v>15</v>
      </c>
      <c r="M217" s="157">
        <f t="shared" si="73"/>
        <v>0</v>
      </c>
      <c r="N217" s="157">
        <v>0</v>
      </c>
      <c r="O217" s="157">
        <f t="shared" si="74"/>
        <v>0</v>
      </c>
      <c r="P217" s="157">
        <v>0</v>
      </c>
      <c r="Q217" s="157">
        <f t="shared" si="75"/>
        <v>0</v>
      </c>
      <c r="R217" s="157"/>
      <c r="S217" s="157" t="s">
        <v>269</v>
      </c>
      <c r="T217" s="157" t="s">
        <v>241</v>
      </c>
      <c r="U217" s="157">
        <v>0</v>
      </c>
      <c r="V217" s="157">
        <f t="shared" si="76"/>
        <v>0</v>
      </c>
      <c r="W217" s="157"/>
      <c r="X217" s="157" t="s">
        <v>285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401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0.399999999999999" outlineLevel="1" x14ac:dyDescent="0.25">
      <c r="A218" s="179">
        <v>183</v>
      </c>
      <c r="B218" s="180" t="s">
        <v>980</v>
      </c>
      <c r="C218" s="185" t="s">
        <v>981</v>
      </c>
      <c r="D218" s="181" t="s">
        <v>366</v>
      </c>
      <c r="E218" s="182">
        <v>1</v>
      </c>
      <c r="F218" s="183"/>
      <c r="G218" s="184">
        <f t="shared" si="70"/>
        <v>0</v>
      </c>
      <c r="H218" s="158"/>
      <c r="I218" s="157">
        <f t="shared" si="71"/>
        <v>0</v>
      </c>
      <c r="J218" s="158"/>
      <c r="K218" s="157">
        <f t="shared" si="72"/>
        <v>0</v>
      </c>
      <c r="L218" s="157">
        <v>15</v>
      </c>
      <c r="M218" s="157">
        <f t="shared" si="73"/>
        <v>0</v>
      </c>
      <c r="N218" s="157">
        <v>0</v>
      </c>
      <c r="O218" s="157">
        <f t="shared" si="74"/>
        <v>0</v>
      </c>
      <c r="P218" s="157">
        <v>0</v>
      </c>
      <c r="Q218" s="157">
        <f t="shared" si="75"/>
        <v>0</v>
      </c>
      <c r="R218" s="157"/>
      <c r="S218" s="157" t="s">
        <v>269</v>
      </c>
      <c r="T218" s="157" t="s">
        <v>241</v>
      </c>
      <c r="U218" s="157">
        <v>0</v>
      </c>
      <c r="V218" s="157">
        <f t="shared" si="76"/>
        <v>0</v>
      </c>
      <c r="W218" s="157"/>
      <c r="X218" s="157" t="s">
        <v>285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401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0.399999999999999" outlineLevel="1" x14ac:dyDescent="0.25">
      <c r="A219" s="179">
        <v>184</v>
      </c>
      <c r="B219" s="180" t="s">
        <v>982</v>
      </c>
      <c r="C219" s="185" t="s">
        <v>983</v>
      </c>
      <c r="D219" s="181" t="s">
        <v>366</v>
      </c>
      <c r="E219" s="182">
        <v>2</v>
      </c>
      <c r="F219" s="183"/>
      <c r="G219" s="184">
        <f t="shared" si="70"/>
        <v>0</v>
      </c>
      <c r="H219" s="158"/>
      <c r="I219" s="157">
        <f t="shared" si="71"/>
        <v>0</v>
      </c>
      <c r="J219" s="158"/>
      <c r="K219" s="157">
        <f t="shared" si="72"/>
        <v>0</v>
      </c>
      <c r="L219" s="157">
        <v>15</v>
      </c>
      <c r="M219" s="157">
        <f t="shared" si="73"/>
        <v>0</v>
      </c>
      <c r="N219" s="157">
        <v>0</v>
      </c>
      <c r="O219" s="157">
        <f t="shared" si="74"/>
        <v>0</v>
      </c>
      <c r="P219" s="157">
        <v>0</v>
      </c>
      <c r="Q219" s="157">
        <f t="shared" si="75"/>
        <v>0</v>
      </c>
      <c r="R219" s="157"/>
      <c r="S219" s="157" t="s">
        <v>269</v>
      </c>
      <c r="T219" s="157" t="s">
        <v>241</v>
      </c>
      <c r="U219" s="157">
        <v>0</v>
      </c>
      <c r="V219" s="157">
        <f t="shared" si="76"/>
        <v>0</v>
      </c>
      <c r="W219" s="157"/>
      <c r="X219" s="157" t="s">
        <v>285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401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0.399999999999999" outlineLevel="1" x14ac:dyDescent="0.25">
      <c r="A220" s="179">
        <v>185</v>
      </c>
      <c r="B220" s="180" t="s">
        <v>984</v>
      </c>
      <c r="C220" s="185" t="s">
        <v>985</v>
      </c>
      <c r="D220" s="181" t="s">
        <v>366</v>
      </c>
      <c r="E220" s="182">
        <v>2</v>
      </c>
      <c r="F220" s="183"/>
      <c r="G220" s="184">
        <f t="shared" si="70"/>
        <v>0</v>
      </c>
      <c r="H220" s="158"/>
      <c r="I220" s="157">
        <f t="shared" si="71"/>
        <v>0</v>
      </c>
      <c r="J220" s="158"/>
      <c r="K220" s="157">
        <f t="shared" si="72"/>
        <v>0</v>
      </c>
      <c r="L220" s="157">
        <v>15</v>
      </c>
      <c r="M220" s="157">
        <f t="shared" si="73"/>
        <v>0</v>
      </c>
      <c r="N220" s="157">
        <v>0</v>
      </c>
      <c r="O220" s="157">
        <f t="shared" si="74"/>
        <v>0</v>
      </c>
      <c r="P220" s="157">
        <v>0</v>
      </c>
      <c r="Q220" s="157">
        <f t="shared" si="75"/>
        <v>0</v>
      </c>
      <c r="R220" s="157"/>
      <c r="S220" s="157" t="s">
        <v>269</v>
      </c>
      <c r="T220" s="157" t="s">
        <v>241</v>
      </c>
      <c r="U220" s="157">
        <v>0</v>
      </c>
      <c r="V220" s="157">
        <f t="shared" si="76"/>
        <v>0</v>
      </c>
      <c r="W220" s="157"/>
      <c r="X220" s="157" t="s">
        <v>285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401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0.399999999999999" outlineLevel="1" x14ac:dyDescent="0.25">
      <c r="A221" s="179">
        <v>186</v>
      </c>
      <c r="B221" s="180" t="s">
        <v>986</v>
      </c>
      <c r="C221" s="185" t="s">
        <v>987</v>
      </c>
      <c r="D221" s="181" t="s">
        <v>366</v>
      </c>
      <c r="E221" s="182">
        <v>1</v>
      </c>
      <c r="F221" s="183"/>
      <c r="G221" s="184">
        <f t="shared" si="70"/>
        <v>0</v>
      </c>
      <c r="H221" s="158"/>
      <c r="I221" s="157">
        <f t="shared" si="71"/>
        <v>0</v>
      </c>
      <c r="J221" s="158"/>
      <c r="K221" s="157">
        <f t="shared" si="72"/>
        <v>0</v>
      </c>
      <c r="L221" s="157">
        <v>15</v>
      </c>
      <c r="M221" s="157">
        <f t="shared" si="73"/>
        <v>0</v>
      </c>
      <c r="N221" s="157">
        <v>0</v>
      </c>
      <c r="O221" s="157">
        <f t="shared" si="74"/>
        <v>0</v>
      </c>
      <c r="P221" s="157">
        <v>0</v>
      </c>
      <c r="Q221" s="157">
        <f t="shared" si="75"/>
        <v>0</v>
      </c>
      <c r="R221" s="157"/>
      <c r="S221" s="157" t="s">
        <v>269</v>
      </c>
      <c r="T221" s="157" t="s">
        <v>241</v>
      </c>
      <c r="U221" s="157">
        <v>0</v>
      </c>
      <c r="V221" s="157">
        <f t="shared" si="76"/>
        <v>0</v>
      </c>
      <c r="W221" s="157"/>
      <c r="X221" s="157" t="s">
        <v>285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401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0.399999999999999" outlineLevel="1" x14ac:dyDescent="0.25">
      <c r="A222" s="179">
        <v>187</v>
      </c>
      <c r="B222" s="180" t="s">
        <v>988</v>
      </c>
      <c r="C222" s="185" t="s">
        <v>989</v>
      </c>
      <c r="D222" s="181" t="s">
        <v>366</v>
      </c>
      <c r="E222" s="182">
        <v>1</v>
      </c>
      <c r="F222" s="183"/>
      <c r="G222" s="184">
        <f t="shared" si="70"/>
        <v>0</v>
      </c>
      <c r="H222" s="158"/>
      <c r="I222" s="157">
        <f t="shared" si="71"/>
        <v>0</v>
      </c>
      <c r="J222" s="158"/>
      <c r="K222" s="157">
        <f t="shared" si="72"/>
        <v>0</v>
      </c>
      <c r="L222" s="157">
        <v>15</v>
      </c>
      <c r="M222" s="157">
        <f t="shared" si="73"/>
        <v>0</v>
      </c>
      <c r="N222" s="157">
        <v>0</v>
      </c>
      <c r="O222" s="157">
        <f t="shared" si="74"/>
        <v>0</v>
      </c>
      <c r="P222" s="157">
        <v>0</v>
      </c>
      <c r="Q222" s="157">
        <f t="shared" si="75"/>
        <v>0</v>
      </c>
      <c r="R222" s="157"/>
      <c r="S222" s="157" t="s">
        <v>269</v>
      </c>
      <c r="T222" s="157" t="s">
        <v>241</v>
      </c>
      <c r="U222" s="157">
        <v>0</v>
      </c>
      <c r="V222" s="157">
        <f t="shared" si="76"/>
        <v>0</v>
      </c>
      <c r="W222" s="157"/>
      <c r="X222" s="157" t="s">
        <v>285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401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0.399999999999999" outlineLevel="1" x14ac:dyDescent="0.25">
      <c r="A223" s="179">
        <v>188</v>
      </c>
      <c r="B223" s="180" t="s">
        <v>990</v>
      </c>
      <c r="C223" s="185" t="s">
        <v>991</v>
      </c>
      <c r="D223" s="181" t="s">
        <v>366</v>
      </c>
      <c r="E223" s="182">
        <v>2</v>
      </c>
      <c r="F223" s="183"/>
      <c r="G223" s="184">
        <f t="shared" si="70"/>
        <v>0</v>
      </c>
      <c r="H223" s="158"/>
      <c r="I223" s="157">
        <f t="shared" si="71"/>
        <v>0</v>
      </c>
      <c r="J223" s="158"/>
      <c r="K223" s="157">
        <f t="shared" si="72"/>
        <v>0</v>
      </c>
      <c r="L223" s="157">
        <v>15</v>
      </c>
      <c r="M223" s="157">
        <f t="shared" si="73"/>
        <v>0</v>
      </c>
      <c r="N223" s="157">
        <v>0</v>
      </c>
      <c r="O223" s="157">
        <f t="shared" si="74"/>
        <v>0</v>
      </c>
      <c r="P223" s="157">
        <v>0</v>
      </c>
      <c r="Q223" s="157">
        <f t="shared" si="75"/>
        <v>0</v>
      </c>
      <c r="R223" s="157"/>
      <c r="S223" s="157" t="s">
        <v>269</v>
      </c>
      <c r="T223" s="157" t="s">
        <v>241</v>
      </c>
      <c r="U223" s="157">
        <v>0</v>
      </c>
      <c r="V223" s="157">
        <f t="shared" si="76"/>
        <v>0</v>
      </c>
      <c r="W223" s="157"/>
      <c r="X223" s="157" t="s">
        <v>285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401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0.399999999999999" outlineLevel="1" x14ac:dyDescent="0.25">
      <c r="A224" s="179">
        <v>189</v>
      </c>
      <c r="B224" s="180" t="s">
        <v>992</v>
      </c>
      <c r="C224" s="185" t="s">
        <v>993</v>
      </c>
      <c r="D224" s="181" t="s">
        <v>366</v>
      </c>
      <c r="E224" s="182">
        <v>1</v>
      </c>
      <c r="F224" s="183"/>
      <c r="G224" s="184">
        <f t="shared" si="70"/>
        <v>0</v>
      </c>
      <c r="H224" s="158"/>
      <c r="I224" s="157">
        <f t="shared" si="71"/>
        <v>0</v>
      </c>
      <c r="J224" s="158"/>
      <c r="K224" s="157">
        <f t="shared" si="72"/>
        <v>0</v>
      </c>
      <c r="L224" s="157">
        <v>15</v>
      </c>
      <c r="M224" s="157">
        <f t="shared" si="73"/>
        <v>0</v>
      </c>
      <c r="N224" s="157">
        <v>0</v>
      </c>
      <c r="O224" s="157">
        <f t="shared" si="74"/>
        <v>0</v>
      </c>
      <c r="P224" s="157">
        <v>0</v>
      </c>
      <c r="Q224" s="157">
        <f t="shared" si="75"/>
        <v>0</v>
      </c>
      <c r="R224" s="157"/>
      <c r="S224" s="157" t="s">
        <v>269</v>
      </c>
      <c r="T224" s="157" t="s">
        <v>241</v>
      </c>
      <c r="U224" s="157">
        <v>0</v>
      </c>
      <c r="V224" s="157">
        <f t="shared" si="76"/>
        <v>0</v>
      </c>
      <c r="W224" s="157"/>
      <c r="X224" s="157" t="s">
        <v>285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401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0.399999999999999" outlineLevel="1" x14ac:dyDescent="0.25">
      <c r="A225" s="179">
        <v>190</v>
      </c>
      <c r="B225" s="180" t="s">
        <v>994</v>
      </c>
      <c r="C225" s="185" t="s">
        <v>995</v>
      </c>
      <c r="D225" s="181" t="s">
        <v>366</v>
      </c>
      <c r="E225" s="182">
        <v>1</v>
      </c>
      <c r="F225" s="183"/>
      <c r="G225" s="184">
        <f t="shared" si="70"/>
        <v>0</v>
      </c>
      <c r="H225" s="158"/>
      <c r="I225" s="157">
        <f t="shared" si="71"/>
        <v>0</v>
      </c>
      <c r="J225" s="158"/>
      <c r="K225" s="157">
        <f t="shared" si="72"/>
        <v>0</v>
      </c>
      <c r="L225" s="157">
        <v>15</v>
      </c>
      <c r="M225" s="157">
        <f t="shared" si="73"/>
        <v>0</v>
      </c>
      <c r="N225" s="157">
        <v>0</v>
      </c>
      <c r="O225" s="157">
        <f t="shared" si="74"/>
        <v>0</v>
      </c>
      <c r="P225" s="157">
        <v>0</v>
      </c>
      <c r="Q225" s="157">
        <f t="shared" si="75"/>
        <v>0</v>
      </c>
      <c r="R225" s="157"/>
      <c r="S225" s="157" t="s">
        <v>269</v>
      </c>
      <c r="T225" s="157" t="s">
        <v>241</v>
      </c>
      <c r="U225" s="157">
        <v>0</v>
      </c>
      <c r="V225" s="157">
        <f t="shared" si="76"/>
        <v>0</v>
      </c>
      <c r="W225" s="157"/>
      <c r="X225" s="157" t="s">
        <v>285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401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20.399999999999999" outlineLevel="1" x14ac:dyDescent="0.25">
      <c r="A226" s="179">
        <v>191</v>
      </c>
      <c r="B226" s="180" t="s">
        <v>996</v>
      </c>
      <c r="C226" s="185" t="s">
        <v>997</v>
      </c>
      <c r="D226" s="181" t="s">
        <v>366</v>
      </c>
      <c r="E226" s="182">
        <v>1</v>
      </c>
      <c r="F226" s="183"/>
      <c r="G226" s="184">
        <f t="shared" si="70"/>
        <v>0</v>
      </c>
      <c r="H226" s="158"/>
      <c r="I226" s="157">
        <f t="shared" si="71"/>
        <v>0</v>
      </c>
      <c r="J226" s="158"/>
      <c r="K226" s="157">
        <f t="shared" si="72"/>
        <v>0</v>
      </c>
      <c r="L226" s="157">
        <v>15</v>
      </c>
      <c r="M226" s="157">
        <f t="shared" si="73"/>
        <v>0</v>
      </c>
      <c r="N226" s="157">
        <v>0</v>
      </c>
      <c r="O226" s="157">
        <f t="shared" si="74"/>
        <v>0</v>
      </c>
      <c r="P226" s="157">
        <v>0</v>
      </c>
      <c r="Q226" s="157">
        <f t="shared" si="75"/>
        <v>0</v>
      </c>
      <c r="R226" s="157"/>
      <c r="S226" s="157" t="s">
        <v>269</v>
      </c>
      <c r="T226" s="157" t="s">
        <v>241</v>
      </c>
      <c r="U226" s="157">
        <v>0</v>
      </c>
      <c r="V226" s="157">
        <f t="shared" si="76"/>
        <v>0</v>
      </c>
      <c r="W226" s="157"/>
      <c r="X226" s="157" t="s">
        <v>285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401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0.399999999999999" outlineLevel="1" x14ac:dyDescent="0.25">
      <c r="A227" s="179">
        <v>192</v>
      </c>
      <c r="B227" s="180" t="s">
        <v>998</v>
      </c>
      <c r="C227" s="185" t="s">
        <v>999</v>
      </c>
      <c r="D227" s="181" t="s">
        <v>366</v>
      </c>
      <c r="E227" s="182">
        <v>2</v>
      </c>
      <c r="F227" s="183"/>
      <c r="G227" s="184">
        <f t="shared" si="70"/>
        <v>0</v>
      </c>
      <c r="H227" s="158"/>
      <c r="I227" s="157">
        <f t="shared" si="71"/>
        <v>0</v>
      </c>
      <c r="J227" s="158"/>
      <c r="K227" s="157">
        <f t="shared" si="72"/>
        <v>0</v>
      </c>
      <c r="L227" s="157">
        <v>15</v>
      </c>
      <c r="M227" s="157">
        <f t="shared" si="73"/>
        <v>0</v>
      </c>
      <c r="N227" s="157">
        <v>0</v>
      </c>
      <c r="O227" s="157">
        <f t="shared" si="74"/>
        <v>0</v>
      </c>
      <c r="P227" s="157">
        <v>0</v>
      </c>
      <c r="Q227" s="157">
        <f t="shared" si="75"/>
        <v>0</v>
      </c>
      <c r="R227" s="157"/>
      <c r="S227" s="157" t="s">
        <v>269</v>
      </c>
      <c r="T227" s="157" t="s">
        <v>241</v>
      </c>
      <c r="U227" s="157">
        <v>0</v>
      </c>
      <c r="V227" s="157">
        <f t="shared" si="76"/>
        <v>0</v>
      </c>
      <c r="W227" s="157"/>
      <c r="X227" s="157" t="s">
        <v>285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401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66">
        <v>193</v>
      </c>
      <c r="B228" s="167" t="s">
        <v>1000</v>
      </c>
      <c r="C228" s="175" t="s">
        <v>1001</v>
      </c>
      <c r="D228" s="168" t="s">
        <v>284</v>
      </c>
      <c r="E228" s="169">
        <v>495</v>
      </c>
      <c r="F228" s="170"/>
      <c r="G228" s="171">
        <f t="shared" si="70"/>
        <v>0</v>
      </c>
      <c r="H228" s="158"/>
      <c r="I228" s="157">
        <f t="shared" si="71"/>
        <v>0</v>
      </c>
      <c r="J228" s="158"/>
      <c r="K228" s="157">
        <f t="shared" si="72"/>
        <v>0</v>
      </c>
      <c r="L228" s="157">
        <v>15</v>
      </c>
      <c r="M228" s="157">
        <f t="shared" si="73"/>
        <v>0</v>
      </c>
      <c r="N228" s="157">
        <v>1.1299999999999999E-2</v>
      </c>
      <c r="O228" s="157">
        <f t="shared" si="74"/>
        <v>5.59</v>
      </c>
      <c r="P228" s="157">
        <v>0</v>
      </c>
      <c r="Q228" s="157">
        <f t="shared" si="75"/>
        <v>0</v>
      </c>
      <c r="R228" s="157" t="s">
        <v>460</v>
      </c>
      <c r="S228" s="157" t="s">
        <v>240</v>
      </c>
      <c r="T228" s="157" t="s">
        <v>240</v>
      </c>
      <c r="U228" s="157">
        <v>0</v>
      </c>
      <c r="V228" s="157">
        <f t="shared" si="76"/>
        <v>0</v>
      </c>
      <c r="W228" s="157"/>
      <c r="X228" s="157" t="s">
        <v>461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462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>
        <v>194</v>
      </c>
      <c r="B229" s="155" t="s">
        <v>1002</v>
      </c>
      <c r="C229" s="187" t="s">
        <v>1003</v>
      </c>
      <c r="D229" s="156" t="s">
        <v>0</v>
      </c>
      <c r="E229" s="186"/>
      <c r="F229" s="158"/>
      <c r="G229" s="157">
        <f t="shared" si="70"/>
        <v>0</v>
      </c>
      <c r="H229" s="158"/>
      <c r="I229" s="157">
        <f t="shared" si="71"/>
        <v>0</v>
      </c>
      <c r="J229" s="158"/>
      <c r="K229" s="157">
        <f t="shared" si="72"/>
        <v>0</v>
      </c>
      <c r="L229" s="157">
        <v>15</v>
      </c>
      <c r="M229" s="157">
        <f t="shared" si="73"/>
        <v>0</v>
      </c>
      <c r="N229" s="157">
        <v>0</v>
      </c>
      <c r="O229" s="157">
        <f t="shared" si="74"/>
        <v>0</v>
      </c>
      <c r="P229" s="157">
        <v>0</v>
      </c>
      <c r="Q229" s="157">
        <f t="shared" si="75"/>
        <v>0</v>
      </c>
      <c r="R229" s="157"/>
      <c r="S229" s="157" t="s">
        <v>240</v>
      </c>
      <c r="T229" s="157" t="s">
        <v>240</v>
      </c>
      <c r="U229" s="157">
        <v>0</v>
      </c>
      <c r="V229" s="157">
        <f t="shared" si="76"/>
        <v>0</v>
      </c>
      <c r="W229" s="157"/>
      <c r="X229" s="157" t="s">
        <v>434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435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x14ac:dyDescent="0.25">
      <c r="A230" s="160" t="s">
        <v>235</v>
      </c>
      <c r="B230" s="161" t="s">
        <v>175</v>
      </c>
      <c r="C230" s="174" t="s">
        <v>176</v>
      </c>
      <c r="D230" s="162"/>
      <c r="E230" s="163"/>
      <c r="F230" s="164"/>
      <c r="G230" s="165">
        <f>SUMIF(AG231:AG307,"&lt;&gt;NOR",G231:G307)</f>
        <v>0</v>
      </c>
      <c r="H230" s="159"/>
      <c r="I230" s="159">
        <f>SUM(I231:I307)</f>
        <v>0</v>
      </c>
      <c r="J230" s="159"/>
      <c r="K230" s="159">
        <f>SUM(K231:K307)</f>
        <v>0</v>
      </c>
      <c r="L230" s="159"/>
      <c r="M230" s="159">
        <f>SUM(M231:M307)</f>
        <v>0</v>
      </c>
      <c r="N230" s="159"/>
      <c r="O230" s="159">
        <f>SUM(O231:O307)</f>
        <v>1.1599999999999999</v>
      </c>
      <c r="P230" s="159"/>
      <c r="Q230" s="159">
        <f>SUM(Q231:Q307)</f>
        <v>0.02</v>
      </c>
      <c r="R230" s="159"/>
      <c r="S230" s="159"/>
      <c r="T230" s="159"/>
      <c r="U230" s="159"/>
      <c r="V230" s="159">
        <f>SUM(V231:V307)</f>
        <v>1416.76</v>
      </c>
      <c r="W230" s="159"/>
      <c r="X230" s="159"/>
      <c r="AG230" t="s">
        <v>236</v>
      </c>
    </row>
    <row r="231" spans="1:60" outlineLevel="1" x14ac:dyDescent="0.25">
      <c r="A231" s="179">
        <v>195</v>
      </c>
      <c r="B231" s="180" t="s">
        <v>1004</v>
      </c>
      <c r="C231" s="185" t="s">
        <v>1005</v>
      </c>
      <c r="D231" s="181" t="s">
        <v>366</v>
      </c>
      <c r="E231" s="182">
        <v>5</v>
      </c>
      <c r="F231" s="183"/>
      <c r="G231" s="184">
        <f t="shared" ref="G231:G262" si="77">ROUND(E231*F231,2)</f>
        <v>0</v>
      </c>
      <c r="H231" s="158"/>
      <c r="I231" s="157">
        <f t="shared" ref="I231:I262" si="78">ROUND(E231*H231,2)</f>
        <v>0</v>
      </c>
      <c r="J231" s="158"/>
      <c r="K231" s="157">
        <f t="shared" ref="K231:K262" si="79">ROUND(E231*J231,2)</f>
        <v>0</v>
      </c>
      <c r="L231" s="157">
        <v>15</v>
      </c>
      <c r="M231" s="157">
        <f t="shared" ref="M231:M262" si="80">G231*(1+L231/100)</f>
        <v>0</v>
      </c>
      <c r="N231" s="157">
        <v>3.0000000000000001E-5</v>
      </c>
      <c r="O231" s="157">
        <f t="shared" ref="O231:O262" si="81">ROUND(E231*N231,2)</f>
        <v>0</v>
      </c>
      <c r="P231" s="157">
        <v>0</v>
      </c>
      <c r="Q231" s="157">
        <f t="shared" ref="Q231:Q262" si="82">ROUND(E231*P231,2)</f>
        <v>0</v>
      </c>
      <c r="R231" s="157"/>
      <c r="S231" s="157" t="s">
        <v>240</v>
      </c>
      <c r="T231" s="157" t="s">
        <v>240</v>
      </c>
      <c r="U231" s="157">
        <v>0.59</v>
      </c>
      <c r="V231" s="157">
        <f t="shared" ref="V231:V262" si="83">ROUND(E231*U231,2)</f>
        <v>2.95</v>
      </c>
      <c r="W231" s="157"/>
      <c r="X231" s="157" t="s">
        <v>285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401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79">
        <v>196</v>
      </c>
      <c r="B232" s="180" t="s">
        <v>1006</v>
      </c>
      <c r="C232" s="185" t="s">
        <v>1007</v>
      </c>
      <c r="D232" s="181" t="s">
        <v>381</v>
      </c>
      <c r="E232" s="182">
        <v>2.7</v>
      </c>
      <c r="F232" s="183"/>
      <c r="G232" s="184">
        <f t="shared" si="77"/>
        <v>0</v>
      </c>
      <c r="H232" s="158"/>
      <c r="I232" s="157">
        <f t="shared" si="78"/>
        <v>0</v>
      </c>
      <c r="J232" s="158"/>
      <c r="K232" s="157">
        <f t="shared" si="79"/>
        <v>0</v>
      </c>
      <c r="L232" s="157">
        <v>15</v>
      </c>
      <c r="M232" s="157">
        <f t="shared" si="80"/>
        <v>0</v>
      </c>
      <c r="N232" s="157">
        <v>6.0000000000000002E-5</v>
      </c>
      <c r="O232" s="157">
        <f t="shared" si="81"/>
        <v>0</v>
      </c>
      <c r="P232" s="157">
        <v>0</v>
      </c>
      <c r="Q232" s="157">
        <f t="shared" si="82"/>
        <v>0</v>
      </c>
      <c r="R232" s="157"/>
      <c r="S232" s="157" t="s">
        <v>240</v>
      </c>
      <c r="T232" s="157" t="s">
        <v>241</v>
      </c>
      <c r="U232" s="157">
        <v>0.52</v>
      </c>
      <c r="V232" s="157">
        <f t="shared" si="83"/>
        <v>1.4</v>
      </c>
      <c r="W232" s="157"/>
      <c r="X232" s="157" t="s">
        <v>285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401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0.399999999999999" outlineLevel="1" x14ac:dyDescent="0.25">
      <c r="A233" s="179">
        <v>197</v>
      </c>
      <c r="B233" s="180" t="s">
        <v>593</v>
      </c>
      <c r="C233" s="185" t="s">
        <v>1008</v>
      </c>
      <c r="D233" s="181" t="s">
        <v>483</v>
      </c>
      <c r="E233" s="182">
        <v>9352</v>
      </c>
      <c r="F233" s="183"/>
      <c r="G233" s="184">
        <f t="shared" si="77"/>
        <v>0</v>
      </c>
      <c r="H233" s="158"/>
      <c r="I233" s="157">
        <f t="shared" si="78"/>
        <v>0</v>
      </c>
      <c r="J233" s="158"/>
      <c r="K233" s="157">
        <f t="shared" si="79"/>
        <v>0</v>
      </c>
      <c r="L233" s="157">
        <v>15</v>
      </c>
      <c r="M233" s="157">
        <f t="shared" si="80"/>
        <v>0</v>
      </c>
      <c r="N233" s="157">
        <v>5.0000000000000002E-5</v>
      </c>
      <c r="O233" s="157">
        <f t="shared" si="81"/>
        <v>0.47</v>
      </c>
      <c r="P233" s="157">
        <v>0</v>
      </c>
      <c r="Q233" s="157">
        <f t="shared" si="82"/>
        <v>0</v>
      </c>
      <c r="R233" s="157"/>
      <c r="S233" s="157" t="s">
        <v>240</v>
      </c>
      <c r="T233" s="157" t="s">
        <v>241</v>
      </c>
      <c r="U233" s="157">
        <v>0.1</v>
      </c>
      <c r="V233" s="157">
        <f t="shared" si="83"/>
        <v>935.2</v>
      </c>
      <c r="W233" s="157"/>
      <c r="X233" s="157" t="s">
        <v>285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401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0.399999999999999" outlineLevel="1" x14ac:dyDescent="0.25">
      <c r="A234" s="179">
        <v>198</v>
      </c>
      <c r="B234" s="180" t="s">
        <v>481</v>
      </c>
      <c r="C234" s="185" t="s">
        <v>1009</v>
      </c>
      <c r="D234" s="181" t="s">
        <v>483</v>
      </c>
      <c r="E234" s="182">
        <v>5316.27</v>
      </c>
      <c r="F234" s="183"/>
      <c r="G234" s="184">
        <f t="shared" si="77"/>
        <v>0</v>
      </c>
      <c r="H234" s="158"/>
      <c r="I234" s="157">
        <f t="shared" si="78"/>
        <v>0</v>
      </c>
      <c r="J234" s="158"/>
      <c r="K234" s="157">
        <f t="shared" si="79"/>
        <v>0</v>
      </c>
      <c r="L234" s="157">
        <v>15</v>
      </c>
      <c r="M234" s="157">
        <f t="shared" si="80"/>
        <v>0</v>
      </c>
      <c r="N234" s="157">
        <v>5.0000000000000002E-5</v>
      </c>
      <c r="O234" s="157">
        <f t="shared" si="81"/>
        <v>0.27</v>
      </c>
      <c r="P234" s="157">
        <v>0</v>
      </c>
      <c r="Q234" s="157">
        <f t="shared" si="82"/>
        <v>0</v>
      </c>
      <c r="R234" s="157"/>
      <c r="S234" s="157" t="s">
        <v>240</v>
      </c>
      <c r="T234" s="157" t="s">
        <v>241</v>
      </c>
      <c r="U234" s="157">
        <v>0.08</v>
      </c>
      <c r="V234" s="157">
        <f t="shared" si="83"/>
        <v>425.3</v>
      </c>
      <c r="W234" s="157"/>
      <c r="X234" s="157" t="s">
        <v>285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308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0.399999999999999" outlineLevel="1" x14ac:dyDescent="0.25">
      <c r="A235" s="179">
        <v>199</v>
      </c>
      <c r="B235" s="180" t="s">
        <v>1010</v>
      </c>
      <c r="C235" s="185" t="s">
        <v>1011</v>
      </c>
      <c r="D235" s="181" t="s">
        <v>284</v>
      </c>
      <c r="E235" s="182">
        <v>8.34</v>
      </c>
      <c r="F235" s="183"/>
      <c r="G235" s="184">
        <f t="shared" si="77"/>
        <v>0</v>
      </c>
      <c r="H235" s="158"/>
      <c r="I235" s="157">
        <f t="shared" si="78"/>
        <v>0</v>
      </c>
      <c r="J235" s="158"/>
      <c r="K235" s="157">
        <f t="shared" si="79"/>
        <v>0</v>
      </c>
      <c r="L235" s="157">
        <v>15</v>
      </c>
      <c r="M235" s="157">
        <f t="shared" si="80"/>
        <v>0</v>
      </c>
      <c r="N235" s="157">
        <v>0</v>
      </c>
      <c r="O235" s="157">
        <f t="shared" si="81"/>
        <v>0</v>
      </c>
      <c r="P235" s="157">
        <v>0</v>
      </c>
      <c r="Q235" s="157">
        <f t="shared" si="82"/>
        <v>0</v>
      </c>
      <c r="R235" s="157"/>
      <c r="S235" s="157" t="s">
        <v>269</v>
      </c>
      <c r="T235" s="157" t="s">
        <v>241</v>
      </c>
      <c r="U235" s="157">
        <v>0</v>
      </c>
      <c r="V235" s="157">
        <f t="shared" si="83"/>
        <v>0</v>
      </c>
      <c r="W235" s="157"/>
      <c r="X235" s="157" t="s">
        <v>285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401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0.399999999999999" outlineLevel="1" x14ac:dyDescent="0.25">
      <c r="A236" s="179">
        <v>200</v>
      </c>
      <c r="B236" s="180" t="s">
        <v>1012</v>
      </c>
      <c r="C236" s="185" t="s">
        <v>1013</v>
      </c>
      <c r="D236" s="181" t="s">
        <v>284</v>
      </c>
      <c r="E236" s="182">
        <v>2.96</v>
      </c>
      <c r="F236" s="183"/>
      <c r="G236" s="184">
        <f t="shared" si="77"/>
        <v>0</v>
      </c>
      <c r="H236" s="158"/>
      <c r="I236" s="157">
        <f t="shared" si="78"/>
        <v>0</v>
      </c>
      <c r="J236" s="158"/>
      <c r="K236" s="157">
        <f t="shared" si="79"/>
        <v>0</v>
      </c>
      <c r="L236" s="157">
        <v>15</v>
      </c>
      <c r="M236" s="157">
        <f t="shared" si="80"/>
        <v>0</v>
      </c>
      <c r="N236" s="157">
        <v>0</v>
      </c>
      <c r="O236" s="157">
        <f t="shared" si="81"/>
        <v>0</v>
      </c>
      <c r="P236" s="157">
        <v>0</v>
      </c>
      <c r="Q236" s="157">
        <f t="shared" si="82"/>
        <v>0</v>
      </c>
      <c r="R236" s="157"/>
      <c r="S236" s="157" t="s">
        <v>269</v>
      </c>
      <c r="T236" s="157" t="s">
        <v>241</v>
      </c>
      <c r="U236" s="157">
        <v>0</v>
      </c>
      <c r="V236" s="157">
        <f t="shared" si="83"/>
        <v>0</v>
      </c>
      <c r="W236" s="157"/>
      <c r="X236" s="157" t="s">
        <v>285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303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0.399999999999999" outlineLevel="1" x14ac:dyDescent="0.25">
      <c r="A237" s="179">
        <v>201</v>
      </c>
      <c r="B237" s="180" t="s">
        <v>1014</v>
      </c>
      <c r="C237" s="185" t="s">
        <v>1015</v>
      </c>
      <c r="D237" s="181" t="s">
        <v>366</v>
      </c>
      <c r="E237" s="182">
        <v>2</v>
      </c>
      <c r="F237" s="183"/>
      <c r="G237" s="184">
        <f t="shared" si="77"/>
        <v>0</v>
      </c>
      <c r="H237" s="158"/>
      <c r="I237" s="157">
        <f t="shared" si="78"/>
        <v>0</v>
      </c>
      <c r="J237" s="158"/>
      <c r="K237" s="157">
        <f t="shared" si="79"/>
        <v>0</v>
      </c>
      <c r="L237" s="157">
        <v>15</v>
      </c>
      <c r="M237" s="157">
        <f t="shared" si="80"/>
        <v>0</v>
      </c>
      <c r="N237" s="157">
        <v>0</v>
      </c>
      <c r="O237" s="157">
        <f t="shared" si="81"/>
        <v>0</v>
      </c>
      <c r="P237" s="157">
        <v>0</v>
      </c>
      <c r="Q237" s="157">
        <f t="shared" si="82"/>
        <v>0</v>
      </c>
      <c r="R237" s="157"/>
      <c r="S237" s="157" t="s">
        <v>269</v>
      </c>
      <c r="T237" s="157" t="s">
        <v>241</v>
      </c>
      <c r="U237" s="157">
        <v>0</v>
      </c>
      <c r="V237" s="157">
        <f t="shared" si="83"/>
        <v>0</v>
      </c>
      <c r="W237" s="157"/>
      <c r="X237" s="157" t="s">
        <v>285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303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0.399999999999999" outlineLevel="1" x14ac:dyDescent="0.25">
      <c r="A238" s="179">
        <v>202</v>
      </c>
      <c r="B238" s="180" t="s">
        <v>1016</v>
      </c>
      <c r="C238" s="185" t="s">
        <v>1017</v>
      </c>
      <c r="D238" s="181" t="s">
        <v>366</v>
      </c>
      <c r="E238" s="182">
        <v>1</v>
      </c>
      <c r="F238" s="183"/>
      <c r="G238" s="184">
        <f t="shared" si="77"/>
        <v>0</v>
      </c>
      <c r="H238" s="158"/>
      <c r="I238" s="157">
        <f t="shared" si="78"/>
        <v>0</v>
      </c>
      <c r="J238" s="158"/>
      <c r="K238" s="157">
        <f t="shared" si="79"/>
        <v>0</v>
      </c>
      <c r="L238" s="157">
        <v>15</v>
      </c>
      <c r="M238" s="157">
        <f t="shared" si="80"/>
        <v>0</v>
      </c>
      <c r="N238" s="157">
        <v>0</v>
      </c>
      <c r="O238" s="157">
        <f t="shared" si="81"/>
        <v>0</v>
      </c>
      <c r="P238" s="157">
        <v>0</v>
      </c>
      <c r="Q238" s="157">
        <f t="shared" si="82"/>
        <v>0</v>
      </c>
      <c r="R238" s="157"/>
      <c r="S238" s="157" t="s">
        <v>269</v>
      </c>
      <c r="T238" s="157" t="s">
        <v>241</v>
      </c>
      <c r="U238" s="157">
        <v>0</v>
      </c>
      <c r="V238" s="157">
        <f t="shared" si="83"/>
        <v>0</v>
      </c>
      <c r="W238" s="157"/>
      <c r="X238" s="157" t="s">
        <v>285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401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20.399999999999999" outlineLevel="1" x14ac:dyDescent="0.25">
      <c r="A239" s="179">
        <v>203</v>
      </c>
      <c r="B239" s="180" t="s">
        <v>1018</v>
      </c>
      <c r="C239" s="185" t="s">
        <v>1019</v>
      </c>
      <c r="D239" s="181" t="s">
        <v>366</v>
      </c>
      <c r="E239" s="182">
        <v>1</v>
      </c>
      <c r="F239" s="183"/>
      <c r="G239" s="184">
        <f t="shared" si="77"/>
        <v>0</v>
      </c>
      <c r="H239" s="158"/>
      <c r="I239" s="157">
        <f t="shared" si="78"/>
        <v>0</v>
      </c>
      <c r="J239" s="158"/>
      <c r="K239" s="157">
        <f t="shared" si="79"/>
        <v>0</v>
      </c>
      <c r="L239" s="157">
        <v>15</v>
      </c>
      <c r="M239" s="157">
        <f t="shared" si="80"/>
        <v>0</v>
      </c>
      <c r="N239" s="157">
        <v>0</v>
      </c>
      <c r="O239" s="157">
        <f t="shared" si="81"/>
        <v>0</v>
      </c>
      <c r="P239" s="157">
        <v>0</v>
      </c>
      <c r="Q239" s="157">
        <f t="shared" si="82"/>
        <v>0</v>
      </c>
      <c r="R239" s="157"/>
      <c r="S239" s="157" t="s">
        <v>269</v>
      </c>
      <c r="T239" s="157" t="s">
        <v>241</v>
      </c>
      <c r="U239" s="157">
        <v>0</v>
      </c>
      <c r="V239" s="157">
        <f t="shared" si="83"/>
        <v>0</v>
      </c>
      <c r="W239" s="157"/>
      <c r="X239" s="157" t="s">
        <v>285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401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0.399999999999999" outlineLevel="1" x14ac:dyDescent="0.25">
      <c r="A240" s="179">
        <v>204</v>
      </c>
      <c r="B240" s="180" t="s">
        <v>1020</v>
      </c>
      <c r="C240" s="185" t="s">
        <v>1021</v>
      </c>
      <c r="D240" s="181" t="s">
        <v>366</v>
      </c>
      <c r="E240" s="182">
        <v>1</v>
      </c>
      <c r="F240" s="183"/>
      <c r="G240" s="184">
        <f t="shared" si="77"/>
        <v>0</v>
      </c>
      <c r="H240" s="158"/>
      <c r="I240" s="157">
        <f t="shared" si="78"/>
        <v>0</v>
      </c>
      <c r="J240" s="158"/>
      <c r="K240" s="157">
        <f t="shared" si="79"/>
        <v>0</v>
      </c>
      <c r="L240" s="157">
        <v>15</v>
      </c>
      <c r="M240" s="157">
        <f t="shared" si="80"/>
        <v>0</v>
      </c>
      <c r="N240" s="157">
        <v>0</v>
      </c>
      <c r="O240" s="157">
        <f t="shared" si="81"/>
        <v>0</v>
      </c>
      <c r="P240" s="157">
        <v>0</v>
      </c>
      <c r="Q240" s="157">
        <f t="shared" si="82"/>
        <v>0</v>
      </c>
      <c r="R240" s="157"/>
      <c r="S240" s="157" t="s">
        <v>269</v>
      </c>
      <c r="T240" s="157" t="s">
        <v>241</v>
      </c>
      <c r="U240" s="157">
        <v>0</v>
      </c>
      <c r="V240" s="157">
        <f t="shared" si="83"/>
        <v>0</v>
      </c>
      <c r="W240" s="157"/>
      <c r="X240" s="157" t="s">
        <v>285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401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0.399999999999999" outlineLevel="1" x14ac:dyDescent="0.25">
      <c r="A241" s="179">
        <v>205</v>
      </c>
      <c r="B241" s="180" t="s">
        <v>1022</v>
      </c>
      <c r="C241" s="185" t="s">
        <v>1023</v>
      </c>
      <c r="D241" s="181" t="s">
        <v>366</v>
      </c>
      <c r="E241" s="182">
        <v>1</v>
      </c>
      <c r="F241" s="183"/>
      <c r="G241" s="184">
        <f t="shared" si="77"/>
        <v>0</v>
      </c>
      <c r="H241" s="158"/>
      <c r="I241" s="157">
        <f t="shared" si="78"/>
        <v>0</v>
      </c>
      <c r="J241" s="158"/>
      <c r="K241" s="157">
        <f t="shared" si="79"/>
        <v>0</v>
      </c>
      <c r="L241" s="157">
        <v>15</v>
      </c>
      <c r="M241" s="157">
        <f t="shared" si="80"/>
        <v>0</v>
      </c>
      <c r="N241" s="157">
        <v>0</v>
      </c>
      <c r="O241" s="157">
        <f t="shared" si="81"/>
        <v>0</v>
      </c>
      <c r="P241" s="157">
        <v>0</v>
      </c>
      <c r="Q241" s="157">
        <f t="shared" si="82"/>
        <v>0</v>
      </c>
      <c r="R241" s="157"/>
      <c r="S241" s="157" t="s">
        <v>269</v>
      </c>
      <c r="T241" s="157" t="s">
        <v>241</v>
      </c>
      <c r="U241" s="157">
        <v>0</v>
      </c>
      <c r="V241" s="157">
        <f t="shared" si="83"/>
        <v>0</v>
      </c>
      <c r="W241" s="157"/>
      <c r="X241" s="157" t="s">
        <v>285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401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0.399999999999999" outlineLevel="1" x14ac:dyDescent="0.25">
      <c r="A242" s="179">
        <v>206</v>
      </c>
      <c r="B242" s="180" t="s">
        <v>1024</v>
      </c>
      <c r="C242" s="185" t="s">
        <v>1025</v>
      </c>
      <c r="D242" s="181" t="s">
        <v>366</v>
      </c>
      <c r="E242" s="182">
        <v>1</v>
      </c>
      <c r="F242" s="183"/>
      <c r="G242" s="184">
        <f t="shared" si="77"/>
        <v>0</v>
      </c>
      <c r="H242" s="158"/>
      <c r="I242" s="157">
        <f t="shared" si="78"/>
        <v>0</v>
      </c>
      <c r="J242" s="158"/>
      <c r="K242" s="157">
        <f t="shared" si="79"/>
        <v>0</v>
      </c>
      <c r="L242" s="157">
        <v>15</v>
      </c>
      <c r="M242" s="157">
        <f t="shared" si="80"/>
        <v>0</v>
      </c>
      <c r="N242" s="157">
        <v>0</v>
      </c>
      <c r="O242" s="157">
        <f t="shared" si="81"/>
        <v>0</v>
      </c>
      <c r="P242" s="157">
        <v>0</v>
      </c>
      <c r="Q242" s="157">
        <f t="shared" si="82"/>
        <v>0</v>
      </c>
      <c r="R242" s="157"/>
      <c r="S242" s="157" t="s">
        <v>269</v>
      </c>
      <c r="T242" s="157" t="s">
        <v>241</v>
      </c>
      <c r="U242" s="157">
        <v>0</v>
      </c>
      <c r="V242" s="157">
        <f t="shared" si="83"/>
        <v>0</v>
      </c>
      <c r="W242" s="157"/>
      <c r="X242" s="157" t="s">
        <v>285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401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0.399999999999999" outlineLevel="1" x14ac:dyDescent="0.25">
      <c r="A243" s="179">
        <v>207</v>
      </c>
      <c r="B243" s="180" t="s">
        <v>1026</v>
      </c>
      <c r="C243" s="185" t="s">
        <v>1027</v>
      </c>
      <c r="D243" s="181" t="s">
        <v>366</v>
      </c>
      <c r="E243" s="182">
        <v>4</v>
      </c>
      <c r="F243" s="183"/>
      <c r="G243" s="184">
        <f t="shared" si="77"/>
        <v>0</v>
      </c>
      <c r="H243" s="158"/>
      <c r="I243" s="157">
        <f t="shared" si="78"/>
        <v>0</v>
      </c>
      <c r="J243" s="158"/>
      <c r="K243" s="157">
        <f t="shared" si="79"/>
        <v>0</v>
      </c>
      <c r="L243" s="157">
        <v>15</v>
      </c>
      <c r="M243" s="157">
        <f t="shared" si="80"/>
        <v>0</v>
      </c>
      <c r="N243" s="157">
        <v>0</v>
      </c>
      <c r="O243" s="157">
        <f t="shared" si="81"/>
        <v>0</v>
      </c>
      <c r="P243" s="157">
        <v>0</v>
      </c>
      <c r="Q243" s="157">
        <f t="shared" si="82"/>
        <v>0</v>
      </c>
      <c r="R243" s="157"/>
      <c r="S243" s="157" t="s">
        <v>269</v>
      </c>
      <c r="T243" s="157" t="s">
        <v>241</v>
      </c>
      <c r="U243" s="157">
        <v>0</v>
      </c>
      <c r="V243" s="157">
        <f t="shared" si="83"/>
        <v>0</v>
      </c>
      <c r="W243" s="157"/>
      <c r="X243" s="157" t="s">
        <v>285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401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0.399999999999999" outlineLevel="1" x14ac:dyDescent="0.25">
      <c r="A244" s="179">
        <v>208</v>
      </c>
      <c r="B244" s="180" t="s">
        <v>1028</v>
      </c>
      <c r="C244" s="185" t="s">
        <v>1029</v>
      </c>
      <c r="D244" s="181" t="s">
        <v>366</v>
      </c>
      <c r="E244" s="182">
        <v>1</v>
      </c>
      <c r="F244" s="183"/>
      <c r="G244" s="184">
        <f t="shared" si="77"/>
        <v>0</v>
      </c>
      <c r="H244" s="158"/>
      <c r="I244" s="157">
        <f t="shared" si="78"/>
        <v>0</v>
      </c>
      <c r="J244" s="158"/>
      <c r="K244" s="157">
        <f t="shared" si="79"/>
        <v>0</v>
      </c>
      <c r="L244" s="157">
        <v>15</v>
      </c>
      <c r="M244" s="157">
        <f t="shared" si="80"/>
        <v>0</v>
      </c>
      <c r="N244" s="157">
        <v>0</v>
      </c>
      <c r="O244" s="157">
        <f t="shared" si="81"/>
        <v>0</v>
      </c>
      <c r="P244" s="157">
        <v>0</v>
      </c>
      <c r="Q244" s="157">
        <f t="shared" si="82"/>
        <v>0</v>
      </c>
      <c r="R244" s="157"/>
      <c r="S244" s="157" t="s">
        <v>269</v>
      </c>
      <c r="T244" s="157" t="s">
        <v>241</v>
      </c>
      <c r="U244" s="157">
        <v>0</v>
      </c>
      <c r="V244" s="157">
        <f t="shared" si="83"/>
        <v>0</v>
      </c>
      <c r="W244" s="157"/>
      <c r="X244" s="157" t="s">
        <v>285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401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0.399999999999999" outlineLevel="1" x14ac:dyDescent="0.25">
      <c r="A245" s="179">
        <v>209</v>
      </c>
      <c r="B245" s="180" t="s">
        <v>1030</v>
      </c>
      <c r="C245" s="185" t="s">
        <v>1031</v>
      </c>
      <c r="D245" s="181" t="s">
        <v>366</v>
      </c>
      <c r="E245" s="182">
        <v>3</v>
      </c>
      <c r="F245" s="183"/>
      <c r="G245" s="184">
        <f t="shared" si="77"/>
        <v>0</v>
      </c>
      <c r="H245" s="158"/>
      <c r="I245" s="157">
        <f t="shared" si="78"/>
        <v>0</v>
      </c>
      <c r="J245" s="158"/>
      <c r="K245" s="157">
        <f t="shared" si="79"/>
        <v>0</v>
      </c>
      <c r="L245" s="157">
        <v>15</v>
      </c>
      <c r="M245" s="157">
        <f t="shared" si="80"/>
        <v>0</v>
      </c>
      <c r="N245" s="157">
        <v>0</v>
      </c>
      <c r="O245" s="157">
        <f t="shared" si="81"/>
        <v>0</v>
      </c>
      <c r="P245" s="157">
        <v>0</v>
      </c>
      <c r="Q245" s="157">
        <f t="shared" si="82"/>
        <v>0</v>
      </c>
      <c r="R245" s="157"/>
      <c r="S245" s="157" t="s">
        <v>269</v>
      </c>
      <c r="T245" s="157" t="s">
        <v>241</v>
      </c>
      <c r="U245" s="157">
        <v>0</v>
      </c>
      <c r="V245" s="157">
        <f t="shared" si="83"/>
        <v>0</v>
      </c>
      <c r="W245" s="157"/>
      <c r="X245" s="157" t="s">
        <v>285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401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0.399999999999999" outlineLevel="1" x14ac:dyDescent="0.25">
      <c r="A246" s="179">
        <v>210</v>
      </c>
      <c r="B246" s="180" t="s">
        <v>1032</v>
      </c>
      <c r="C246" s="185" t="s">
        <v>1033</v>
      </c>
      <c r="D246" s="181" t="s">
        <v>366</v>
      </c>
      <c r="E246" s="182">
        <v>1</v>
      </c>
      <c r="F246" s="183"/>
      <c r="G246" s="184">
        <f t="shared" si="77"/>
        <v>0</v>
      </c>
      <c r="H246" s="158"/>
      <c r="I246" s="157">
        <f t="shared" si="78"/>
        <v>0</v>
      </c>
      <c r="J246" s="158"/>
      <c r="K246" s="157">
        <f t="shared" si="79"/>
        <v>0</v>
      </c>
      <c r="L246" s="157">
        <v>15</v>
      </c>
      <c r="M246" s="157">
        <f t="shared" si="80"/>
        <v>0</v>
      </c>
      <c r="N246" s="157">
        <v>0</v>
      </c>
      <c r="O246" s="157">
        <f t="shared" si="81"/>
        <v>0</v>
      </c>
      <c r="P246" s="157">
        <v>0</v>
      </c>
      <c r="Q246" s="157">
        <f t="shared" si="82"/>
        <v>0</v>
      </c>
      <c r="R246" s="157"/>
      <c r="S246" s="157" t="s">
        <v>269</v>
      </c>
      <c r="T246" s="157" t="s">
        <v>241</v>
      </c>
      <c r="U246" s="157">
        <v>0</v>
      </c>
      <c r="V246" s="157">
        <f t="shared" si="83"/>
        <v>0</v>
      </c>
      <c r="W246" s="157"/>
      <c r="X246" s="157" t="s">
        <v>285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401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79">
        <v>211</v>
      </c>
      <c r="B247" s="180" t="s">
        <v>1034</v>
      </c>
      <c r="C247" s="185" t="s">
        <v>1035</v>
      </c>
      <c r="D247" s="181" t="s">
        <v>284</v>
      </c>
      <c r="E247" s="182">
        <v>1.6274999999999999</v>
      </c>
      <c r="F247" s="183"/>
      <c r="G247" s="184">
        <f t="shared" si="77"/>
        <v>0</v>
      </c>
      <c r="H247" s="158"/>
      <c r="I247" s="157">
        <f t="shared" si="78"/>
        <v>0</v>
      </c>
      <c r="J247" s="158"/>
      <c r="K247" s="157">
        <f t="shared" si="79"/>
        <v>0</v>
      </c>
      <c r="L247" s="157">
        <v>15</v>
      </c>
      <c r="M247" s="157">
        <f t="shared" si="80"/>
        <v>0</v>
      </c>
      <c r="N247" s="157">
        <v>0</v>
      </c>
      <c r="O247" s="157">
        <f t="shared" si="81"/>
        <v>0</v>
      </c>
      <c r="P247" s="157">
        <v>0</v>
      </c>
      <c r="Q247" s="157">
        <f t="shared" si="82"/>
        <v>0</v>
      </c>
      <c r="R247" s="157"/>
      <c r="S247" s="157" t="s">
        <v>269</v>
      </c>
      <c r="T247" s="157" t="s">
        <v>241</v>
      </c>
      <c r="U247" s="157">
        <v>0</v>
      </c>
      <c r="V247" s="157">
        <f t="shared" si="83"/>
        <v>0</v>
      </c>
      <c r="W247" s="157"/>
      <c r="X247" s="157" t="s">
        <v>285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286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0.399999999999999" outlineLevel="1" x14ac:dyDescent="0.25">
      <c r="A248" s="179">
        <v>212</v>
      </c>
      <c r="B248" s="180" t="s">
        <v>1036</v>
      </c>
      <c r="C248" s="185" t="s">
        <v>1037</v>
      </c>
      <c r="D248" s="181" t="s">
        <v>268</v>
      </c>
      <c r="E248" s="182">
        <v>55</v>
      </c>
      <c r="F248" s="183"/>
      <c r="G248" s="184">
        <f t="shared" si="77"/>
        <v>0</v>
      </c>
      <c r="H248" s="158"/>
      <c r="I248" s="157">
        <f t="shared" si="78"/>
        <v>0</v>
      </c>
      <c r="J248" s="158"/>
      <c r="K248" s="157">
        <f t="shared" si="79"/>
        <v>0</v>
      </c>
      <c r="L248" s="157">
        <v>15</v>
      </c>
      <c r="M248" s="157">
        <f t="shared" si="80"/>
        <v>0</v>
      </c>
      <c r="N248" s="157">
        <v>0</v>
      </c>
      <c r="O248" s="157">
        <f t="shared" si="81"/>
        <v>0</v>
      </c>
      <c r="P248" s="157">
        <v>0</v>
      </c>
      <c r="Q248" s="157">
        <f t="shared" si="82"/>
        <v>0</v>
      </c>
      <c r="R248" s="157"/>
      <c r="S248" s="157" t="s">
        <v>269</v>
      </c>
      <c r="T248" s="157" t="s">
        <v>241</v>
      </c>
      <c r="U248" s="157">
        <v>0</v>
      </c>
      <c r="V248" s="157">
        <f t="shared" si="83"/>
        <v>0</v>
      </c>
      <c r="W248" s="157"/>
      <c r="X248" s="157" t="s">
        <v>285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286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79">
        <v>213</v>
      </c>
      <c r="B249" s="180" t="s">
        <v>1038</v>
      </c>
      <c r="C249" s="185" t="s">
        <v>1039</v>
      </c>
      <c r="D249" s="181" t="s">
        <v>284</v>
      </c>
      <c r="E249" s="182">
        <v>25</v>
      </c>
      <c r="F249" s="183"/>
      <c r="G249" s="184">
        <f t="shared" si="77"/>
        <v>0</v>
      </c>
      <c r="H249" s="158"/>
      <c r="I249" s="157">
        <f t="shared" si="78"/>
        <v>0</v>
      </c>
      <c r="J249" s="158"/>
      <c r="K249" s="157">
        <f t="shared" si="79"/>
        <v>0</v>
      </c>
      <c r="L249" s="157">
        <v>15</v>
      </c>
      <c r="M249" s="157">
        <f t="shared" si="80"/>
        <v>0</v>
      </c>
      <c r="N249" s="157">
        <v>6.0000000000000002E-5</v>
      </c>
      <c r="O249" s="157">
        <f t="shared" si="81"/>
        <v>0</v>
      </c>
      <c r="P249" s="157">
        <v>0</v>
      </c>
      <c r="Q249" s="157">
        <f t="shared" si="82"/>
        <v>0</v>
      </c>
      <c r="R249" s="157"/>
      <c r="S249" s="157" t="s">
        <v>269</v>
      </c>
      <c r="T249" s="157" t="s">
        <v>241</v>
      </c>
      <c r="U249" s="157">
        <v>0</v>
      </c>
      <c r="V249" s="157">
        <f t="shared" si="83"/>
        <v>0</v>
      </c>
      <c r="W249" s="157"/>
      <c r="X249" s="157" t="s">
        <v>285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286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79">
        <v>214</v>
      </c>
      <c r="B250" s="180" t="s">
        <v>1040</v>
      </c>
      <c r="C250" s="185" t="s">
        <v>1041</v>
      </c>
      <c r="D250" s="181" t="s">
        <v>366</v>
      </c>
      <c r="E250" s="182">
        <v>2</v>
      </c>
      <c r="F250" s="183"/>
      <c r="G250" s="184">
        <f t="shared" si="77"/>
        <v>0</v>
      </c>
      <c r="H250" s="158"/>
      <c r="I250" s="157">
        <f t="shared" si="78"/>
        <v>0</v>
      </c>
      <c r="J250" s="158"/>
      <c r="K250" s="157">
        <f t="shared" si="79"/>
        <v>0</v>
      </c>
      <c r="L250" s="157">
        <v>15</v>
      </c>
      <c r="M250" s="157">
        <f t="shared" si="80"/>
        <v>0</v>
      </c>
      <c r="N250" s="157">
        <v>0</v>
      </c>
      <c r="O250" s="157">
        <f t="shared" si="81"/>
        <v>0</v>
      </c>
      <c r="P250" s="157">
        <v>0</v>
      </c>
      <c r="Q250" s="157">
        <f t="shared" si="82"/>
        <v>0</v>
      </c>
      <c r="R250" s="157"/>
      <c r="S250" s="157" t="s">
        <v>269</v>
      </c>
      <c r="T250" s="157" t="s">
        <v>241</v>
      </c>
      <c r="U250" s="157">
        <v>0</v>
      </c>
      <c r="V250" s="157">
        <f t="shared" si="83"/>
        <v>0</v>
      </c>
      <c r="W250" s="157"/>
      <c r="X250" s="157" t="s">
        <v>285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286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79">
        <v>215</v>
      </c>
      <c r="B251" s="180" t="s">
        <v>1042</v>
      </c>
      <c r="C251" s="185" t="s">
        <v>1043</v>
      </c>
      <c r="D251" s="181" t="s">
        <v>313</v>
      </c>
      <c r="E251" s="182">
        <v>1</v>
      </c>
      <c r="F251" s="183"/>
      <c r="G251" s="184">
        <f t="shared" si="77"/>
        <v>0</v>
      </c>
      <c r="H251" s="158"/>
      <c r="I251" s="157">
        <f t="shared" si="78"/>
        <v>0</v>
      </c>
      <c r="J251" s="158"/>
      <c r="K251" s="157">
        <f t="shared" si="79"/>
        <v>0</v>
      </c>
      <c r="L251" s="157">
        <v>15</v>
      </c>
      <c r="M251" s="157">
        <f t="shared" si="80"/>
        <v>0</v>
      </c>
      <c r="N251" s="157">
        <v>0.08</v>
      </c>
      <c r="O251" s="157">
        <f t="shared" si="81"/>
        <v>0.08</v>
      </c>
      <c r="P251" s="157">
        <v>0</v>
      </c>
      <c r="Q251" s="157">
        <f t="shared" si="82"/>
        <v>0</v>
      </c>
      <c r="R251" s="157"/>
      <c r="S251" s="157" t="s">
        <v>269</v>
      </c>
      <c r="T251" s="157" t="s">
        <v>241</v>
      </c>
      <c r="U251" s="157">
        <v>0</v>
      </c>
      <c r="V251" s="157">
        <f t="shared" si="83"/>
        <v>0</v>
      </c>
      <c r="W251" s="157"/>
      <c r="X251" s="157" t="s">
        <v>285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286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79">
        <v>216</v>
      </c>
      <c r="B252" s="180" t="s">
        <v>1044</v>
      </c>
      <c r="C252" s="185" t="s">
        <v>1045</v>
      </c>
      <c r="D252" s="181" t="s">
        <v>366</v>
      </c>
      <c r="E252" s="182">
        <v>1</v>
      </c>
      <c r="F252" s="183"/>
      <c r="G252" s="184">
        <f t="shared" si="77"/>
        <v>0</v>
      </c>
      <c r="H252" s="158"/>
      <c r="I252" s="157">
        <f t="shared" si="78"/>
        <v>0</v>
      </c>
      <c r="J252" s="158"/>
      <c r="K252" s="157">
        <f t="shared" si="79"/>
        <v>0</v>
      </c>
      <c r="L252" s="157">
        <v>15</v>
      </c>
      <c r="M252" s="157">
        <f t="shared" si="80"/>
        <v>0</v>
      </c>
      <c r="N252" s="157">
        <v>0</v>
      </c>
      <c r="O252" s="157">
        <f t="shared" si="81"/>
        <v>0</v>
      </c>
      <c r="P252" s="157">
        <v>0</v>
      </c>
      <c r="Q252" s="157">
        <f t="shared" si="82"/>
        <v>0</v>
      </c>
      <c r="R252" s="157"/>
      <c r="S252" s="157" t="s">
        <v>269</v>
      </c>
      <c r="T252" s="157" t="s">
        <v>241</v>
      </c>
      <c r="U252" s="157">
        <v>0</v>
      </c>
      <c r="V252" s="157">
        <f t="shared" si="83"/>
        <v>0</v>
      </c>
      <c r="W252" s="157"/>
      <c r="X252" s="157" t="s">
        <v>285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286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79">
        <v>217</v>
      </c>
      <c r="B253" s="180" t="s">
        <v>1046</v>
      </c>
      <c r="C253" s="185" t="s">
        <v>1047</v>
      </c>
      <c r="D253" s="181" t="s">
        <v>366</v>
      </c>
      <c r="E253" s="182">
        <v>1</v>
      </c>
      <c r="F253" s="183"/>
      <c r="G253" s="184">
        <f t="shared" si="77"/>
        <v>0</v>
      </c>
      <c r="H253" s="158"/>
      <c r="I253" s="157">
        <f t="shared" si="78"/>
        <v>0</v>
      </c>
      <c r="J253" s="158"/>
      <c r="K253" s="157">
        <f t="shared" si="79"/>
        <v>0</v>
      </c>
      <c r="L253" s="157">
        <v>15</v>
      </c>
      <c r="M253" s="157">
        <f t="shared" si="80"/>
        <v>0</v>
      </c>
      <c r="N253" s="157">
        <v>0</v>
      </c>
      <c r="O253" s="157">
        <f t="shared" si="81"/>
        <v>0</v>
      </c>
      <c r="P253" s="157">
        <v>0</v>
      </c>
      <c r="Q253" s="157">
        <f t="shared" si="82"/>
        <v>0</v>
      </c>
      <c r="R253" s="157"/>
      <c r="S253" s="157" t="s">
        <v>269</v>
      </c>
      <c r="T253" s="157" t="s">
        <v>241</v>
      </c>
      <c r="U253" s="157">
        <v>0</v>
      </c>
      <c r="V253" s="157">
        <f t="shared" si="83"/>
        <v>0</v>
      </c>
      <c r="W253" s="157"/>
      <c r="X253" s="157" t="s">
        <v>285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286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79">
        <v>218</v>
      </c>
      <c r="B254" s="180" t="s">
        <v>1048</v>
      </c>
      <c r="C254" s="185" t="s">
        <v>1049</v>
      </c>
      <c r="D254" s="181" t="s">
        <v>366</v>
      </c>
      <c r="E254" s="182">
        <v>1</v>
      </c>
      <c r="F254" s="183"/>
      <c r="G254" s="184">
        <f t="shared" si="77"/>
        <v>0</v>
      </c>
      <c r="H254" s="158"/>
      <c r="I254" s="157">
        <f t="shared" si="78"/>
        <v>0</v>
      </c>
      <c r="J254" s="158"/>
      <c r="K254" s="157">
        <f t="shared" si="79"/>
        <v>0</v>
      </c>
      <c r="L254" s="157">
        <v>15</v>
      </c>
      <c r="M254" s="157">
        <f t="shared" si="80"/>
        <v>0</v>
      </c>
      <c r="N254" s="157">
        <v>0</v>
      </c>
      <c r="O254" s="157">
        <f t="shared" si="81"/>
        <v>0</v>
      </c>
      <c r="P254" s="157">
        <v>0</v>
      </c>
      <c r="Q254" s="157">
        <f t="shared" si="82"/>
        <v>0</v>
      </c>
      <c r="R254" s="157"/>
      <c r="S254" s="157" t="s">
        <v>269</v>
      </c>
      <c r="T254" s="157" t="s">
        <v>241</v>
      </c>
      <c r="U254" s="157">
        <v>0</v>
      </c>
      <c r="V254" s="157">
        <f t="shared" si="83"/>
        <v>0</v>
      </c>
      <c r="W254" s="157"/>
      <c r="X254" s="157" t="s">
        <v>285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286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79">
        <v>219</v>
      </c>
      <c r="B255" s="180" t="s">
        <v>1050</v>
      </c>
      <c r="C255" s="185" t="s">
        <v>1051</v>
      </c>
      <c r="D255" s="181" t="s">
        <v>366</v>
      </c>
      <c r="E255" s="182">
        <v>1</v>
      </c>
      <c r="F255" s="183"/>
      <c r="G255" s="184">
        <f t="shared" si="77"/>
        <v>0</v>
      </c>
      <c r="H255" s="158"/>
      <c r="I255" s="157">
        <f t="shared" si="78"/>
        <v>0</v>
      </c>
      <c r="J255" s="158"/>
      <c r="K255" s="157">
        <f t="shared" si="79"/>
        <v>0</v>
      </c>
      <c r="L255" s="157">
        <v>15</v>
      </c>
      <c r="M255" s="157">
        <f t="shared" si="80"/>
        <v>0</v>
      </c>
      <c r="N255" s="157">
        <v>0</v>
      </c>
      <c r="O255" s="157">
        <f t="shared" si="81"/>
        <v>0</v>
      </c>
      <c r="P255" s="157">
        <v>0</v>
      </c>
      <c r="Q255" s="157">
        <f t="shared" si="82"/>
        <v>0</v>
      </c>
      <c r="R255" s="157"/>
      <c r="S255" s="157" t="s">
        <v>269</v>
      </c>
      <c r="T255" s="157" t="s">
        <v>241</v>
      </c>
      <c r="U255" s="157">
        <v>0</v>
      </c>
      <c r="V255" s="157">
        <f t="shared" si="83"/>
        <v>0</v>
      </c>
      <c r="W255" s="157"/>
      <c r="X255" s="157" t="s">
        <v>285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286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0.399999999999999" outlineLevel="1" x14ac:dyDescent="0.25">
      <c r="A256" s="179">
        <v>220</v>
      </c>
      <c r="B256" s="180" t="s">
        <v>1052</v>
      </c>
      <c r="C256" s="185" t="s">
        <v>1053</v>
      </c>
      <c r="D256" s="181" t="s">
        <v>268</v>
      </c>
      <c r="E256" s="182">
        <v>1</v>
      </c>
      <c r="F256" s="183"/>
      <c r="G256" s="184">
        <f t="shared" si="77"/>
        <v>0</v>
      </c>
      <c r="H256" s="158"/>
      <c r="I256" s="157">
        <f t="shared" si="78"/>
        <v>0</v>
      </c>
      <c r="J256" s="158"/>
      <c r="K256" s="157">
        <f t="shared" si="79"/>
        <v>0</v>
      </c>
      <c r="L256" s="157">
        <v>15</v>
      </c>
      <c r="M256" s="157">
        <f t="shared" si="80"/>
        <v>0</v>
      </c>
      <c r="N256" s="157">
        <v>0</v>
      </c>
      <c r="O256" s="157">
        <f t="shared" si="81"/>
        <v>0</v>
      </c>
      <c r="P256" s="157">
        <v>0</v>
      </c>
      <c r="Q256" s="157">
        <f t="shared" si="82"/>
        <v>0</v>
      </c>
      <c r="R256" s="157"/>
      <c r="S256" s="157" t="s">
        <v>269</v>
      </c>
      <c r="T256" s="157" t="s">
        <v>241</v>
      </c>
      <c r="U256" s="157">
        <v>0</v>
      </c>
      <c r="V256" s="157">
        <f t="shared" si="83"/>
        <v>0</v>
      </c>
      <c r="W256" s="157"/>
      <c r="X256" s="157" t="s">
        <v>285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286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0.399999999999999" outlineLevel="1" x14ac:dyDescent="0.25">
      <c r="A257" s="179">
        <v>221</v>
      </c>
      <c r="B257" s="180" t="s">
        <v>1054</v>
      </c>
      <c r="C257" s="185" t="s">
        <v>1055</v>
      </c>
      <c r="D257" s="181" t="s">
        <v>268</v>
      </c>
      <c r="E257" s="182">
        <v>1</v>
      </c>
      <c r="F257" s="183"/>
      <c r="G257" s="184">
        <f t="shared" si="77"/>
        <v>0</v>
      </c>
      <c r="H257" s="158"/>
      <c r="I257" s="157">
        <f t="shared" si="78"/>
        <v>0</v>
      </c>
      <c r="J257" s="158"/>
      <c r="K257" s="157">
        <f t="shared" si="79"/>
        <v>0</v>
      </c>
      <c r="L257" s="157">
        <v>15</v>
      </c>
      <c r="M257" s="157">
        <f t="shared" si="80"/>
        <v>0</v>
      </c>
      <c r="N257" s="157">
        <v>0</v>
      </c>
      <c r="O257" s="157">
        <f t="shared" si="81"/>
        <v>0</v>
      </c>
      <c r="P257" s="157">
        <v>0</v>
      </c>
      <c r="Q257" s="157">
        <f t="shared" si="82"/>
        <v>0</v>
      </c>
      <c r="R257" s="157"/>
      <c r="S257" s="157" t="s">
        <v>269</v>
      </c>
      <c r="T257" s="157" t="s">
        <v>241</v>
      </c>
      <c r="U257" s="157">
        <v>0</v>
      </c>
      <c r="V257" s="157">
        <f t="shared" si="83"/>
        <v>0</v>
      </c>
      <c r="W257" s="157"/>
      <c r="X257" s="157" t="s">
        <v>285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286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79">
        <v>222</v>
      </c>
      <c r="B258" s="180" t="s">
        <v>1056</v>
      </c>
      <c r="C258" s="185" t="s">
        <v>1057</v>
      </c>
      <c r="D258" s="181" t="s">
        <v>366</v>
      </c>
      <c r="E258" s="182">
        <v>3</v>
      </c>
      <c r="F258" s="183"/>
      <c r="G258" s="184">
        <f t="shared" si="77"/>
        <v>0</v>
      </c>
      <c r="H258" s="158"/>
      <c r="I258" s="157">
        <f t="shared" si="78"/>
        <v>0</v>
      </c>
      <c r="J258" s="158"/>
      <c r="K258" s="157">
        <f t="shared" si="79"/>
        <v>0</v>
      </c>
      <c r="L258" s="157">
        <v>15</v>
      </c>
      <c r="M258" s="157">
        <f t="shared" si="80"/>
        <v>0</v>
      </c>
      <c r="N258" s="157">
        <v>0</v>
      </c>
      <c r="O258" s="157">
        <f t="shared" si="81"/>
        <v>0</v>
      </c>
      <c r="P258" s="157">
        <v>0</v>
      </c>
      <c r="Q258" s="157">
        <f t="shared" si="82"/>
        <v>0</v>
      </c>
      <c r="R258" s="157"/>
      <c r="S258" s="157" t="s">
        <v>269</v>
      </c>
      <c r="T258" s="157" t="s">
        <v>241</v>
      </c>
      <c r="U258" s="157">
        <v>0</v>
      </c>
      <c r="V258" s="157">
        <f t="shared" si="83"/>
        <v>0</v>
      </c>
      <c r="W258" s="157"/>
      <c r="X258" s="157" t="s">
        <v>285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286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79">
        <v>223</v>
      </c>
      <c r="B259" s="180" t="s">
        <v>1058</v>
      </c>
      <c r="C259" s="185" t="s">
        <v>1059</v>
      </c>
      <c r="D259" s="181" t="s">
        <v>381</v>
      </c>
      <c r="E259" s="182">
        <v>6</v>
      </c>
      <c r="F259" s="183"/>
      <c r="G259" s="184">
        <f t="shared" si="77"/>
        <v>0</v>
      </c>
      <c r="H259" s="158"/>
      <c r="I259" s="157">
        <f t="shared" si="78"/>
        <v>0</v>
      </c>
      <c r="J259" s="158"/>
      <c r="K259" s="157">
        <f t="shared" si="79"/>
        <v>0</v>
      </c>
      <c r="L259" s="157">
        <v>15</v>
      </c>
      <c r="M259" s="157">
        <f t="shared" si="80"/>
        <v>0</v>
      </c>
      <c r="N259" s="157">
        <v>0</v>
      </c>
      <c r="O259" s="157">
        <f t="shared" si="81"/>
        <v>0</v>
      </c>
      <c r="P259" s="157">
        <v>0</v>
      </c>
      <c r="Q259" s="157">
        <f t="shared" si="82"/>
        <v>0</v>
      </c>
      <c r="R259" s="157"/>
      <c r="S259" s="157" t="s">
        <v>269</v>
      </c>
      <c r="T259" s="157" t="s">
        <v>241</v>
      </c>
      <c r="U259" s="157">
        <v>0</v>
      </c>
      <c r="V259" s="157">
        <f t="shared" si="83"/>
        <v>0</v>
      </c>
      <c r="W259" s="157"/>
      <c r="X259" s="157" t="s">
        <v>285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286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0.399999999999999" outlineLevel="1" x14ac:dyDescent="0.25">
      <c r="A260" s="179">
        <v>224</v>
      </c>
      <c r="B260" s="180" t="s">
        <v>1060</v>
      </c>
      <c r="C260" s="185" t="s">
        <v>1061</v>
      </c>
      <c r="D260" s="181" t="s">
        <v>381</v>
      </c>
      <c r="E260" s="182">
        <v>140</v>
      </c>
      <c r="F260" s="183"/>
      <c r="G260" s="184">
        <f t="shared" si="77"/>
        <v>0</v>
      </c>
      <c r="H260" s="158"/>
      <c r="I260" s="157">
        <f t="shared" si="78"/>
        <v>0</v>
      </c>
      <c r="J260" s="158"/>
      <c r="K260" s="157">
        <f t="shared" si="79"/>
        <v>0</v>
      </c>
      <c r="L260" s="157">
        <v>15</v>
      </c>
      <c r="M260" s="157">
        <f t="shared" si="80"/>
        <v>0</v>
      </c>
      <c r="N260" s="157">
        <v>0</v>
      </c>
      <c r="O260" s="157">
        <f t="shared" si="81"/>
        <v>0</v>
      </c>
      <c r="P260" s="157">
        <v>0</v>
      </c>
      <c r="Q260" s="157">
        <f t="shared" si="82"/>
        <v>0</v>
      </c>
      <c r="R260" s="157"/>
      <c r="S260" s="157" t="s">
        <v>269</v>
      </c>
      <c r="T260" s="157" t="s">
        <v>241</v>
      </c>
      <c r="U260" s="157">
        <v>0</v>
      </c>
      <c r="V260" s="157">
        <f t="shared" si="83"/>
        <v>0</v>
      </c>
      <c r="W260" s="157"/>
      <c r="X260" s="157" t="s">
        <v>285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286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79">
        <v>225</v>
      </c>
      <c r="B261" s="180" t="s">
        <v>1062</v>
      </c>
      <c r="C261" s="185" t="s">
        <v>1063</v>
      </c>
      <c r="D261" s="181" t="s">
        <v>381</v>
      </c>
      <c r="E261" s="182">
        <v>3.4</v>
      </c>
      <c r="F261" s="183"/>
      <c r="G261" s="184">
        <f t="shared" si="77"/>
        <v>0</v>
      </c>
      <c r="H261" s="158"/>
      <c r="I261" s="157">
        <f t="shared" si="78"/>
        <v>0</v>
      </c>
      <c r="J261" s="158"/>
      <c r="K261" s="157">
        <f t="shared" si="79"/>
        <v>0</v>
      </c>
      <c r="L261" s="157">
        <v>15</v>
      </c>
      <c r="M261" s="157">
        <f t="shared" si="80"/>
        <v>0</v>
      </c>
      <c r="N261" s="157">
        <v>0</v>
      </c>
      <c r="O261" s="157">
        <f t="shared" si="81"/>
        <v>0</v>
      </c>
      <c r="P261" s="157">
        <v>0</v>
      </c>
      <c r="Q261" s="157">
        <f t="shared" si="82"/>
        <v>0</v>
      </c>
      <c r="R261" s="157"/>
      <c r="S261" s="157" t="s">
        <v>269</v>
      </c>
      <c r="T261" s="157" t="s">
        <v>241</v>
      </c>
      <c r="U261" s="157">
        <v>0</v>
      </c>
      <c r="V261" s="157">
        <f t="shared" si="83"/>
        <v>0</v>
      </c>
      <c r="W261" s="157"/>
      <c r="X261" s="157" t="s">
        <v>285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286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0.399999999999999" outlineLevel="1" x14ac:dyDescent="0.25">
      <c r="A262" s="179">
        <v>226</v>
      </c>
      <c r="B262" s="180" t="s">
        <v>1064</v>
      </c>
      <c r="C262" s="185" t="s">
        <v>1065</v>
      </c>
      <c r="D262" s="181" t="s">
        <v>268</v>
      </c>
      <c r="E262" s="182">
        <v>1</v>
      </c>
      <c r="F262" s="183"/>
      <c r="G262" s="184">
        <f t="shared" si="77"/>
        <v>0</v>
      </c>
      <c r="H262" s="158"/>
      <c r="I262" s="157">
        <f t="shared" si="78"/>
        <v>0</v>
      </c>
      <c r="J262" s="158"/>
      <c r="K262" s="157">
        <f t="shared" si="79"/>
        <v>0</v>
      </c>
      <c r="L262" s="157">
        <v>15</v>
      </c>
      <c r="M262" s="157">
        <f t="shared" si="80"/>
        <v>0</v>
      </c>
      <c r="N262" s="157">
        <v>0</v>
      </c>
      <c r="O262" s="157">
        <f t="shared" si="81"/>
        <v>0</v>
      </c>
      <c r="P262" s="157">
        <v>0</v>
      </c>
      <c r="Q262" s="157">
        <f t="shared" si="82"/>
        <v>0</v>
      </c>
      <c r="R262" s="157"/>
      <c r="S262" s="157" t="s">
        <v>269</v>
      </c>
      <c r="T262" s="157" t="s">
        <v>241</v>
      </c>
      <c r="U262" s="157">
        <v>0</v>
      </c>
      <c r="V262" s="157">
        <f t="shared" si="83"/>
        <v>0</v>
      </c>
      <c r="W262" s="157"/>
      <c r="X262" s="157" t="s">
        <v>285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286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0.399999999999999" outlineLevel="1" x14ac:dyDescent="0.25">
      <c r="A263" s="179">
        <v>227</v>
      </c>
      <c r="B263" s="180" t="s">
        <v>1066</v>
      </c>
      <c r="C263" s="185" t="s">
        <v>1067</v>
      </c>
      <c r="D263" s="181" t="s">
        <v>381</v>
      </c>
      <c r="E263" s="182">
        <v>94.9</v>
      </c>
      <c r="F263" s="183"/>
      <c r="G263" s="184">
        <f t="shared" ref="G263:G294" si="84">ROUND(E263*F263,2)</f>
        <v>0</v>
      </c>
      <c r="H263" s="158"/>
      <c r="I263" s="157">
        <f t="shared" ref="I263:I294" si="85">ROUND(E263*H263,2)</f>
        <v>0</v>
      </c>
      <c r="J263" s="158"/>
      <c r="K263" s="157">
        <f t="shared" ref="K263:K294" si="86">ROUND(E263*J263,2)</f>
        <v>0</v>
      </c>
      <c r="L263" s="157">
        <v>15</v>
      </c>
      <c r="M263" s="157">
        <f t="shared" ref="M263:M294" si="87">G263*(1+L263/100)</f>
        <v>0</v>
      </c>
      <c r="N263" s="157">
        <v>0</v>
      </c>
      <c r="O263" s="157">
        <f t="shared" ref="O263:O294" si="88">ROUND(E263*N263,2)</f>
        <v>0</v>
      </c>
      <c r="P263" s="157">
        <v>0</v>
      </c>
      <c r="Q263" s="157">
        <f t="shared" ref="Q263:Q294" si="89">ROUND(E263*P263,2)</f>
        <v>0</v>
      </c>
      <c r="R263" s="157"/>
      <c r="S263" s="157" t="s">
        <v>269</v>
      </c>
      <c r="T263" s="157" t="s">
        <v>241</v>
      </c>
      <c r="U263" s="157">
        <v>0</v>
      </c>
      <c r="V263" s="157">
        <f t="shared" ref="V263:V294" si="90">ROUND(E263*U263,2)</f>
        <v>0</v>
      </c>
      <c r="W263" s="157"/>
      <c r="X263" s="157" t="s">
        <v>285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286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0.399999999999999" outlineLevel="1" x14ac:dyDescent="0.25">
      <c r="A264" s="179">
        <v>228</v>
      </c>
      <c r="B264" s="180" t="s">
        <v>1068</v>
      </c>
      <c r="C264" s="185" t="s">
        <v>1069</v>
      </c>
      <c r="D264" s="181" t="s">
        <v>381</v>
      </c>
      <c r="E264" s="182">
        <v>27.65</v>
      </c>
      <c r="F264" s="183"/>
      <c r="G264" s="184">
        <f t="shared" si="84"/>
        <v>0</v>
      </c>
      <c r="H264" s="158"/>
      <c r="I264" s="157">
        <f t="shared" si="85"/>
        <v>0</v>
      </c>
      <c r="J264" s="158"/>
      <c r="K264" s="157">
        <f t="shared" si="86"/>
        <v>0</v>
      </c>
      <c r="L264" s="157">
        <v>15</v>
      </c>
      <c r="M264" s="157">
        <f t="shared" si="87"/>
        <v>0</v>
      </c>
      <c r="N264" s="157">
        <v>0</v>
      </c>
      <c r="O264" s="157">
        <f t="shared" si="88"/>
        <v>0</v>
      </c>
      <c r="P264" s="157">
        <v>0</v>
      </c>
      <c r="Q264" s="157">
        <f t="shared" si="89"/>
        <v>0</v>
      </c>
      <c r="R264" s="157"/>
      <c r="S264" s="157" t="s">
        <v>269</v>
      </c>
      <c r="T264" s="157" t="s">
        <v>241</v>
      </c>
      <c r="U264" s="157">
        <v>0</v>
      </c>
      <c r="V264" s="157">
        <f t="shared" si="90"/>
        <v>0</v>
      </c>
      <c r="W264" s="157"/>
      <c r="X264" s="157" t="s">
        <v>285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286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0.399999999999999" outlineLevel="1" x14ac:dyDescent="0.25">
      <c r="A265" s="179">
        <v>229</v>
      </c>
      <c r="B265" s="180" t="s">
        <v>1070</v>
      </c>
      <c r="C265" s="185" t="s">
        <v>1071</v>
      </c>
      <c r="D265" s="181" t="s">
        <v>366</v>
      </c>
      <c r="E265" s="182">
        <v>5</v>
      </c>
      <c r="F265" s="183"/>
      <c r="G265" s="184">
        <f t="shared" si="84"/>
        <v>0</v>
      </c>
      <c r="H265" s="158"/>
      <c r="I265" s="157">
        <f t="shared" si="85"/>
        <v>0</v>
      </c>
      <c r="J265" s="158"/>
      <c r="K265" s="157">
        <f t="shared" si="86"/>
        <v>0</v>
      </c>
      <c r="L265" s="157">
        <v>15</v>
      </c>
      <c r="M265" s="157">
        <f t="shared" si="87"/>
        <v>0</v>
      </c>
      <c r="N265" s="157">
        <v>0</v>
      </c>
      <c r="O265" s="157">
        <f t="shared" si="88"/>
        <v>0</v>
      </c>
      <c r="P265" s="157">
        <v>0</v>
      </c>
      <c r="Q265" s="157">
        <f t="shared" si="89"/>
        <v>0</v>
      </c>
      <c r="R265" s="157"/>
      <c r="S265" s="157" t="s">
        <v>269</v>
      </c>
      <c r="T265" s="157" t="s">
        <v>241</v>
      </c>
      <c r="U265" s="157">
        <v>0</v>
      </c>
      <c r="V265" s="157">
        <f t="shared" si="90"/>
        <v>0</v>
      </c>
      <c r="W265" s="157"/>
      <c r="X265" s="157" t="s">
        <v>285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286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0.399999999999999" outlineLevel="1" x14ac:dyDescent="0.25">
      <c r="A266" s="179">
        <v>230</v>
      </c>
      <c r="B266" s="180" t="s">
        <v>1072</v>
      </c>
      <c r="C266" s="185" t="s">
        <v>1073</v>
      </c>
      <c r="D266" s="181" t="s">
        <v>366</v>
      </c>
      <c r="E266" s="182">
        <v>1</v>
      </c>
      <c r="F266" s="183"/>
      <c r="G266" s="184">
        <f t="shared" si="84"/>
        <v>0</v>
      </c>
      <c r="H266" s="158"/>
      <c r="I266" s="157">
        <f t="shared" si="85"/>
        <v>0</v>
      </c>
      <c r="J266" s="158"/>
      <c r="K266" s="157">
        <f t="shared" si="86"/>
        <v>0</v>
      </c>
      <c r="L266" s="157">
        <v>15</v>
      </c>
      <c r="M266" s="157">
        <f t="shared" si="87"/>
        <v>0</v>
      </c>
      <c r="N266" s="157">
        <v>0</v>
      </c>
      <c r="O266" s="157">
        <f t="shared" si="88"/>
        <v>0</v>
      </c>
      <c r="P266" s="157">
        <v>0</v>
      </c>
      <c r="Q266" s="157">
        <f t="shared" si="89"/>
        <v>0</v>
      </c>
      <c r="R266" s="157"/>
      <c r="S266" s="157" t="s">
        <v>269</v>
      </c>
      <c r="T266" s="157" t="s">
        <v>241</v>
      </c>
      <c r="U266" s="157">
        <v>0</v>
      </c>
      <c r="V266" s="157">
        <f t="shared" si="90"/>
        <v>0</v>
      </c>
      <c r="W266" s="157"/>
      <c r="X266" s="157" t="s">
        <v>285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401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0.399999999999999" outlineLevel="1" x14ac:dyDescent="0.25">
      <c r="A267" s="179">
        <v>231</v>
      </c>
      <c r="B267" s="180" t="s">
        <v>1074</v>
      </c>
      <c r="C267" s="185" t="s">
        <v>1075</v>
      </c>
      <c r="D267" s="181" t="s">
        <v>366</v>
      </c>
      <c r="E267" s="182">
        <v>2</v>
      </c>
      <c r="F267" s="183"/>
      <c r="G267" s="184">
        <f t="shared" si="84"/>
        <v>0</v>
      </c>
      <c r="H267" s="158"/>
      <c r="I267" s="157">
        <f t="shared" si="85"/>
        <v>0</v>
      </c>
      <c r="J267" s="158"/>
      <c r="K267" s="157">
        <f t="shared" si="86"/>
        <v>0</v>
      </c>
      <c r="L267" s="157">
        <v>15</v>
      </c>
      <c r="M267" s="157">
        <f t="shared" si="87"/>
        <v>0</v>
      </c>
      <c r="N267" s="157">
        <v>0</v>
      </c>
      <c r="O267" s="157">
        <f t="shared" si="88"/>
        <v>0</v>
      </c>
      <c r="P267" s="157">
        <v>0</v>
      </c>
      <c r="Q267" s="157">
        <f t="shared" si="89"/>
        <v>0</v>
      </c>
      <c r="R267" s="157"/>
      <c r="S267" s="157" t="s">
        <v>269</v>
      </c>
      <c r="T267" s="157" t="s">
        <v>241</v>
      </c>
      <c r="U267" s="157">
        <v>0</v>
      </c>
      <c r="V267" s="157">
        <f t="shared" si="90"/>
        <v>0</v>
      </c>
      <c r="W267" s="157"/>
      <c r="X267" s="157" t="s">
        <v>285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401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0.399999999999999" outlineLevel="1" x14ac:dyDescent="0.25">
      <c r="A268" s="179">
        <v>232</v>
      </c>
      <c r="B268" s="180" t="s">
        <v>1076</v>
      </c>
      <c r="C268" s="185" t="s">
        <v>1077</v>
      </c>
      <c r="D268" s="181" t="s">
        <v>366</v>
      </c>
      <c r="E268" s="182">
        <v>1</v>
      </c>
      <c r="F268" s="183"/>
      <c r="G268" s="184">
        <f t="shared" si="84"/>
        <v>0</v>
      </c>
      <c r="H268" s="158"/>
      <c r="I268" s="157">
        <f t="shared" si="85"/>
        <v>0</v>
      </c>
      <c r="J268" s="158"/>
      <c r="K268" s="157">
        <f t="shared" si="86"/>
        <v>0</v>
      </c>
      <c r="L268" s="157">
        <v>15</v>
      </c>
      <c r="M268" s="157">
        <f t="shared" si="87"/>
        <v>0</v>
      </c>
      <c r="N268" s="157">
        <v>0</v>
      </c>
      <c r="O268" s="157">
        <f t="shared" si="88"/>
        <v>0</v>
      </c>
      <c r="P268" s="157">
        <v>0</v>
      </c>
      <c r="Q268" s="157">
        <f t="shared" si="89"/>
        <v>0</v>
      </c>
      <c r="R268" s="157"/>
      <c r="S268" s="157" t="s">
        <v>269</v>
      </c>
      <c r="T268" s="157" t="s">
        <v>241</v>
      </c>
      <c r="U268" s="157">
        <v>0</v>
      </c>
      <c r="V268" s="157">
        <f t="shared" si="90"/>
        <v>0</v>
      </c>
      <c r="W268" s="157"/>
      <c r="X268" s="157" t="s">
        <v>285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401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0.399999999999999" outlineLevel="1" x14ac:dyDescent="0.25">
      <c r="A269" s="179">
        <v>233</v>
      </c>
      <c r="B269" s="180" t="s">
        <v>1078</v>
      </c>
      <c r="C269" s="185" t="s">
        <v>1079</v>
      </c>
      <c r="D269" s="181" t="s">
        <v>366</v>
      </c>
      <c r="E269" s="182">
        <v>1</v>
      </c>
      <c r="F269" s="183"/>
      <c r="G269" s="184">
        <f t="shared" si="84"/>
        <v>0</v>
      </c>
      <c r="H269" s="158"/>
      <c r="I269" s="157">
        <f t="shared" si="85"/>
        <v>0</v>
      </c>
      <c r="J269" s="158"/>
      <c r="K269" s="157">
        <f t="shared" si="86"/>
        <v>0</v>
      </c>
      <c r="L269" s="157">
        <v>15</v>
      </c>
      <c r="M269" s="157">
        <f t="shared" si="87"/>
        <v>0</v>
      </c>
      <c r="N269" s="157">
        <v>0</v>
      </c>
      <c r="O269" s="157">
        <f t="shared" si="88"/>
        <v>0</v>
      </c>
      <c r="P269" s="157">
        <v>0</v>
      </c>
      <c r="Q269" s="157">
        <f t="shared" si="89"/>
        <v>0</v>
      </c>
      <c r="R269" s="157"/>
      <c r="S269" s="157" t="s">
        <v>269</v>
      </c>
      <c r="T269" s="157" t="s">
        <v>241</v>
      </c>
      <c r="U269" s="157">
        <v>0</v>
      </c>
      <c r="V269" s="157">
        <f t="shared" si="90"/>
        <v>0</v>
      </c>
      <c r="W269" s="157"/>
      <c r="X269" s="157" t="s">
        <v>285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401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0.399999999999999" outlineLevel="1" x14ac:dyDescent="0.25">
      <c r="A270" s="179">
        <v>234</v>
      </c>
      <c r="B270" s="180" t="s">
        <v>1080</v>
      </c>
      <c r="C270" s="185" t="s">
        <v>1081</v>
      </c>
      <c r="D270" s="181" t="s">
        <v>366</v>
      </c>
      <c r="E270" s="182">
        <v>1</v>
      </c>
      <c r="F270" s="183"/>
      <c r="G270" s="184">
        <f t="shared" si="84"/>
        <v>0</v>
      </c>
      <c r="H270" s="158"/>
      <c r="I270" s="157">
        <f t="shared" si="85"/>
        <v>0</v>
      </c>
      <c r="J270" s="158"/>
      <c r="K270" s="157">
        <f t="shared" si="86"/>
        <v>0</v>
      </c>
      <c r="L270" s="157">
        <v>15</v>
      </c>
      <c r="M270" s="157">
        <f t="shared" si="87"/>
        <v>0</v>
      </c>
      <c r="N270" s="157">
        <v>0</v>
      </c>
      <c r="O270" s="157">
        <f t="shared" si="88"/>
        <v>0</v>
      </c>
      <c r="P270" s="157">
        <v>0</v>
      </c>
      <c r="Q270" s="157">
        <f t="shared" si="89"/>
        <v>0</v>
      </c>
      <c r="R270" s="157"/>
      <c r="S270" s="157" t="s">
        <v>269</v>
      </c>
      <c r="T270" s="157" t="s">
        <v>241</v>
      </c>
      <c r="U270" s="157">
        <v>0</v>
      </c>
      <c r="V270" s="157">
        <f t="shared" si="90"/>
        <v>0</v>
      </c>
      <c r="W270" s="157"/>
      <c r="X270" s="157" t="s">
        <v>285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401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0.399999999999999" outlineLevel="1" x14ac:dyDescent="0.25">
      <c r="A271" s="179">
        <v>235</v>
      </c>
      <c r="B271" s="180" t="s">
        <v>1082</v>
      </c>
      <c r="C271" s="185" t="s">
        <v>1083</v>
      </c>
      <c r="D271" s="181" t="s">
        <v>366</v>
      </c>
      <c r="E271" s="182">
        <v>1</v>
      </c>
      <c r="F271" s="183"/>
      <c r="G271" s="184">
        <f t="shared" si="84"/>
        <v>0</v>
      </c>
      <c r="H271" s="158"/>
      <c r="I271" s="157">
        <f t="shared" si="85"/>
        <v>0</v>
      </c>
      <c r="J271" s="158"/>
      <c r="K271" s="157">
        <f t="shared" si="86"/>
        <v>0</v>
      </c>
      <c r="L271" s="157">
        <v>15</v>
      </c>
      <c r="M271" s="157">
        <f t="shared" si="87"/>
        <v>0</v>
      </c>
      <c r="N271" s="157">
        <v>0</v>
      </c>
      <c r="O271" s="157">
        <f t="shared" si="88"/>
        <v>0</v>
      </c>
      <c r="P271" s="157">
        <v>0</v>
      </c>
      <c r="Q271" s="157">
        <f t="shared" si="89"/>
        <v>0</v>
      </c>
      <c r="R271" s="157"/>
      <c r="S271" s="157" t="s">
        <v>269</v>
      </c>
      <c r="T271" s="157" t="s">
        <v>241</v>
      </c>
      <c r="U271" s="157">
        <v>0</v>
      </c>
      <c r="V271" s="157">
        <f t="shared" si="90"/>
        <v>0</v>
      </c>
      <c r="W271" s="157"/>
      <c r="X271" s="157" t="s">
        <v>285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401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30.6" outlineLevel="1" x14ac:dyDescent="0.25">
      <c r="A272" s="179">
        <v>236</v>
      </c>
      <c r="B272" s="180" t="s">
        <v>1084</v>
      </c>
      <c r="C272" s="185" t="s">
        <v>1085</v>
      </c>
      <c r="D272" s="181" t="s">
        <v>366</v>
      </c>
      <c r="E272" s="182">
        <v>1</v>
      </c>
      <c r="F272" s="183"/>
      <c r="G272" s="184">
        <f t="shared" si="84"/>
        <v>0</v>
      </c>
      <c r="H272" s="158"/>
      <c r="I272" s="157">
        <f t="shared" si="85"/>
        <v>0</v>
      </c>
      <c r="J272" s="158"/>
      <c r="K272" s="157">
        <f t="shared" si="86"/>
        <v>0</v>
      </c>
      <c r="L272" s="157">
        <v>15</v>
      </c>
      <c r="M272" s="157">
        <f t="shared" si="87"/>
        <v>0</v>
      </c>
      <c r="N272" s="157">
        <v>0</v>
      </c>
      <c r="O272" s="157">
        <f t="shared" si="88"/>
        <v>0</v>
      </c>
      <c r="P272" s="157">
        <v>0</v>
      </c>
      <c r="Q272" s="157">
        <f t="shared" si="89"/>
        <v>0</v>
      </c>
      <c r="R272" s="157"/>
      <c r="S272" s="157" t="s">
        <v>269</v>
      </c>
      <c r="T272" s="157" t="s">
        <v>241</v>
      </c>
      <c r="U272" s="157">
        <v>0</v>
      </c>
      <c r="V272" s="157">
        <f t="shared" si="90"/>
        <v>0</v>
      </c>
      <c r="W272" s="157"/>
      <c r="X272" s="157" t="s">
        <v>285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401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30.6" outlineLevel="1" x14ac:dyDescent="0.25">
      <c r="A273" s="179">
        <v>237</v>
      </c>
      <c r="B273" s="180" t="s">
        <v>1086</v>
      </c>
      <c r="C273" s="185" t="s">
        <v>1087</v>
      </c>
      <c r="D273" s="181" t="s">
        <v>366</v>
      </c>
      <c r="E273" s="182">
        <v>1</v>
      </c>
      <c r="F273" s="183"/>
      <c r="G273" s="184">
        <f t="shared" si="84"/>
        <v>0</v>
      </c>
      <c r="H273" s="158"/>
      <c r="I273" s="157">
        <f t="shared" si="85"/>
        <v>0</v>
      </c>
      <c r="J273" s="158"/>
      <c r="K273" s="157">
        <f t="shared" si="86"/>
        <v>0</v>
      </c>
      <c r="L273" s="157">
        <v>15</v>
      </c>
      <c r="M273" s="157">
        <f t="shared" si="87"/>
        <v>0</v>
      </c>
      <c r="N273" s="157">
        <v>0</v>
      </c>
      <c r="O273" s="157">
        <f t="shared" si="88"/>
        <v>0</v>
      </c>
      <c r="P273" s="157">
        <v>0</v>
      </c>
      <c r="Q273" s="157">
        <f t="shared" si="89"/>
        <v>0</v>
      </c>
      <c r="R273" s="157"/>
      <c r="S273" s="157" t="s">
        <v>269</v>
      </c>
      <c r="T273" s="157" t="s">
        <v>241</v>
      </c>
      <c r="U273" s="157">
        <v>0</v>
      </c>
      <c r="V273" s="157">
        <f t="shared" si="90"/>
        <v>0</v>
      </c>
      <c r="W273" s="157"/>
      <c r="X273" s="157" t="s">
        <v>285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401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30.6" outlineLevel="1" x14ac:dyDescent="0.25">
      <c r="A274" s="179">
        <v>238</v>
      </c>
      <c r="B274" s="180" t="s">
        <v>1088</v>
      </c>
      <c r="C274" s="185" t="s">
        <v>1089</v>
      </c>
      <c r="D274" s="181" t="s">
        <v>366</v>
      </c>
      <c r="E274" s="182">
        <v>1</v>
      </c>
      <c r="F274" s="183"/>
      <c r="G274" s="184">
        <f t="shared" si="84"/>
        <v>0</v>
      </c>
      <c r="H274" s="158"/>
      <c r="I274" s="157">
        <f t="shared" si="85"/>
        <v>0</v>
      </c>
      <c r="J274" s="158"/>
      <c r="K274" s="157">
        <f t="shared" si="86"/>
        <v>0</v>
      </c>
      <c r="L274" s="157">
        <v>15</v>
      </c>
      <c r="M274" s="157">
        <f t="shared" si="87"/>
        <v>0</v>
      </c>
      <c r="N274" s="157">
        <v>0</v>
      </c>
      <c r="O274" s="157">
        <f t="shared" si="88"/>
        <v>0</v>
      </c>
      <c r="P274" s="157">
        <v>0</v>
      </c>
      <c r="Q274" s="157">
        <f t="shared" si="89"/>
        <v>0</v>
      </c>
      <c r="R274" s="157"/>
      <c r="S274" s="157" t="s">
        <v>269</v>
      </c>
      <c r="T274" s="157" t="s">
        <v>241</v>
      </c>
      <c r="U274" s="157">
        <v>0</v>
      </c>
      <c r="V274" s="157">
        <f t="shared" si="90"/>
        <v>0</v>
      </c>
      <c r="W274" s="157"/>
      <c r="X274" s="157" t="s">
        <v>285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401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30.6" outlineLevel="1" x14ac:dyDescent="0.25">
      <c r="A275" s="179">
        <v>239</v>
      </c>
      <c r="B275" s="180" t="s">
        <v>1090</v>
      </c>
      <c r="C275" s="185" t="s">
        <v>1091</v>
      </c>
      <c r="D275" s="181" t="s">
        <v>366</v>
      </c>
      <c r="E275" s="182">
        <v>1</v>
      </c>
      <c r="F275" s="183"/>
      <c r="G275" s="184">
        <f t="shared" si="84"/>
        <v>0</v>
      </c>
      <c r="H275" s="158"/>
      <c r="I275" s="157">
        <f t="shared" si="85"/>
        <v>0</v>
      </c>
      <c r="J275" s="158"/>
      <c r="K275" s="157">
        <f t="shared" si="86"/>
        <v>0</v>
      </c>
      <c r="L275" s="157">
        <v>15</v>
      </c>
      <c r="M275" s="157">
        <f t="shared" si="87"/>
        <v>0</v>
      </c>
      <c r="N275" s="157">
        <v>0</v>
      </c>
      <c r="O275" s="157">
        <f t="shared" si="88"/>
        <v>0</v>
      </c>
      <c r="P275" s="157">
        <v>0</v>
      </c>
      <c r="Q275" s="157">
        <f t="shared" si="89"/>
        <v>0</v>
      </c>
      <c r="R275" s="157"/>
      <c r="S275" s="157" t="s">
        <v>269</v>
      </c>
      <c r="T275" s="157" t="s">
        <v>241</v>
      </c>
      <c r="U275" s="157">
        <v>0</v>
      </c>
      <c r="V275" s="157">
        <f t="shared" si="90"/>
        <v>0</v>
      </c>
      <c r="W275" s="157"/>
      <c r="X275" s="157" t="s">
        <v>285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401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30.6" outlineLevel="1" x14ac:dyDescent="0.25">
      <c r="A276" s="179">
        <v>240</v>
      </c>
      <c r="B276" s="180" t="s">
        <v>1092</v>
      </c>
      <c r="C276" s="185" t="s">
        <v>1093</v>
      </c>
      <c r="D276" s="181" t="s">
        <v>366</v>
      </c>
      <c r="E276" s="182">
        <v>2</v>
      </c>
      <c r="F276" s="183"/>
      <c r="G276" s="184">
        <f t="shared" si="84"/>
        <v>0</v>
      </c>
      <c r="H276" s="158"/>
      <c r="I276" s="157">
        <f t="shared" si="85"/>
        <v>0</v>
      </c>
      <c r="J276" s="158"/>
      <c r="K276" s="157">
        <f t="shared" si="86"/>
        <v>0</v>
      </c>
      <c r="L276" s="157">
        <v>15</v>
      </c>
      <c r="M276" s="157">
        <f t="shared" si="87"/>
        <v>0</v>
      </c>
      <c r="N276" s="157">
        <v>0</v>
      </c>
      <c r="O276" s="157">
        <f t="shared" si="88"/>
        <v>0</v>
      </c>
      <c r="P276" s="157">
        <v>0</v>
      </c>
      <c r="Q276" s="157">
        <f t="shared" si="89"/>
        <v>0</v>
      </c>
      <c r="R276" s="157"/>
      <c r="S276" s="157" t="s">
        <v>269</v>
      </c>
      <c r="T276" s="157" t="s">
        <v>241</v>
      </c>
      <c r="U276" s="157">
        <v>0</v>
      </c>
      <c r="V276" s="157">
        <f t="shared" si="90"/>
        <v>0</v>
      </c>
      <c r="W276" s="157"/>
      <c r="X276" s="157" t="s">
        <v>285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401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30.6" outlineLevel="1" x14ac:dyDescent="0.25">
      <c r="A277" s="179">
        <v>241</v>
      </c>
      <c r="B277" s="180" t="s">
        <v>1094</v>
      </c>
      <c r="C277" s="185" t="s">
        <v>1095</v>
      </c>
      <c r="D277" s="181" t="s">
        <v>366</v>
      </c>
      <c r="E277" s="182">
        <v>3</v>
      </c>
      <c r="F277" s="183"/>
      <c r="G277" s="184">
        <f t="shared" si="84"/>
        <v>0</v>
      </c>
      <c r="H277" s="158"/>
      <c r="I277" s="157">
        <f t="shared" si="85"/>
        <v>0</v>
      </c>
      <c r="J277" s="158"/>
      <c r="K277" s="157">
        <f t="shared" si="86"/>
        <v>0</v>
      </c>
      <c r="L277" s="157">
        <v>15</v>
      </c>
      <c r="M277" s="157">
        <f t="shared" si="87"/>
        <v>0</v>
      </c>
      <c r="N277" s="157">
        <v>0</v>
      </c>
      <c r="O277" s="157">
        <f t="shared" si="88"/>
        <v>0</v>
      </c>
      <c r="P277" s="157">
        <v>0</v>
      </c>
      <c r="Q277" s="157">
        <f t="shared" si="89"/>
        <v>0</v>
      </c>
      <c r="R277" s="157"/>
      <c r="S277" s="157" t="s">
        <v>269</v>
      </c>
      <c r="T277" s="157" t="s">
        <v>241</v>
      </c>
      <c r="U277" s="157">
        <v>0</v>
      </c>
      <c r="V277" s="157">
        <f t="shared" si="90"/>
        <v>0</v>
      </c>
      <c r="W277" s="157"/>
      <c r="X277" s="157" t="s">
        <v>285</v>
      </c>
      <c r="Y277" s="147"/>
      <c r="Z277" s="147"/>
      <c r="AA277" s="147"/>
      <c r="AB277" s="147"/>
      <c r="AC277" s="147"/>
      <c r="AD277" s="147"/>
      <c r="AE277" s="147"/>
      <c r="AF277" s="147"/>
      <c r="AG277" s="147" t="s">
        <v>401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30.6" outlineLevel="1" x14ac:dyDescent="0.25">
      <c r="A278" s="179">
        <v>242</v>
      </c>
      <c r="B278" s="180" t="s">
        <v>1096</v>
      </c>
      <c r="C278" s="185" t="s">
        <v>1097</v>
      </c>
      <c r="D278" s="181" t="s">
        <v>366</v>
      </c>
      <c r="E278" s="182">
        <v>2</v>
      </c>
      <c r="F278" s="183"/>
      <c r="G278" s="184">
        <f t="shared" si="84"/>
        <v>0</v>
      </c>
      <c r="H278" s="158"/>
      <c r="I278" s="157">
        <f t="shared" si="85"/>
        <v>0</v>
      </c>
      <c r="J278" s="158"/>
      <c r="K278" s="157">
        <f t="shared" si="86"/>
        <v>0</v>
      </c>
      <c r="L278" s="157">
        <v>15</v>
      </c>
      <c r="M278" s="157">
        <f t="shared" si="87"/>
        <v>0</v>
      </c>
      <c r="N278" s="157">
        <v>0</v>
      </c>
      <c r="O278" s="157">
        <f t="shared" si="88"/>
        <v>0</v>
      </c>
      <c r="P278" s="157">
        <v>0</v>
      </c>
      <c r="Q278" s="157">
        <f t="shared" si="89"/>
        <v>0</v>
      </c>
      <c r="R278" s="157"/>
      <c r="S278" s="157" t="s">
        <v>269</v>
      </c>
      <c r="T278" s="157" t="s">
        <v>241</v>
      </c>
      <c r="U278" s="157">
        <v>0</v>
      </c>
      <c r="V278" s="157">
        <f t="shared" si="90"/>
        <v>0</v>
      </c>
      <c r="W278" s="157"/>
      <c r="X278" s="157" t="s">
        <v>285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401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30.6" outlineLevel="1" x14ac:dyDescent="0.25">
      <c r="A279" s="179">
        <v>243</v>
      </c>
      <c r="B279" s="180" t="s">
        <v>1098</v>
      </c>
      <c r="C279" s="185" t="s">
        <v>1099</v>
      </c>
      <c r="D279" s="181" t="s">
        <v>366</v>
      </c>
      <c r="E279" s="182">
        <v>2</v>
      </c>
      <c r="F279" s="183"/>
      <c r="G279" s="184">
        <f t="shared" si="84"/>
        <v>0</v>
      </c>
      <c r="H279" s="158"/>
      <c r="I279" s="157">
        <f t="shared" si="85"/>
        <v>0</v>
      </c>
      <c r="J279" s="158"/>
      <c r="K279" s="157">
        <f t="shared" si="86"/>
        <v>0</v>
      </c>
      <c r="L279" s="157">
        <v>15</v>
      </c>
      <c r="M279" s="157">
        <f t="shared" si="87"/>
        <v>0</v>
      </c>
      <c r="N279" s="157">
        <v>0</v>
      </c>
      <c r="O279" s="157">
        <f t="shared" si="88"/>
        <v>0</v>
      </c>
      <c r="P279" s="157">
        <v>0</v>
      </c>
      <c r="Q279" s="157">
        <f t="shared" si="89"/>
        <v>0</v>
      </c>
      <c r="R279" s="157"/>
      <c r="S279" s="157" t="s">
        <v>269</v>
      </c>
      <c r="T279" s="157" t="s">
        <v>241</v>
      </c>
      <c r="U279" s="157">
        <v>0</v>
      </c>
      <c r="V279" s="157">
        <f t="shared" si="90"/>
        <v>0</v>
      </c>
      <c r="W279" s="157"/>
      <c r="X279" s="157" t="s">
        <v>285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401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30.6" outlineLevel="1" x14ac:dyDescent="0.25">
      <c r="A280" s="179">
        <v>244</v>
      </c>
      <c r="B280" s="180" t="s">
        <v>1100</v>
      </c>
      <c r="C280" s="185" t="s">
        <v>1101</v>
      </c>
      <c r="D280" s="181" t="s">
        <v>366</v>
      </c>
      <c r="E280" s="182">
        <v>1</v>
      </c>
      <c r="F280" s="183"/>
      <c r="G280" s="184">
        <f t="shared" si="84"/>
        <v>0</v>
      </c>
      <c r="H280" s="158"/>
      <c r="I280" s="157">
        <f t="shared" si="85"/>
        <v>0</v>
      </c>
      <c r="J280" s="158"/>
      <c r="K280" s="157">
        <f t="shared" si="86"/>
        <v>0</v>
      </c>
      <c r="L280" s="157">
        <v>15</v>
      </c>
      <c r="M280" s="157">
        <f t="shared" si="87"/>
        <v>0</v>
      </c>
      <c r="N280" s="157">
        <v>0</v>
      </c>
      <c r="O280" s="157">
        <f t="shared" si="88"/>
        <v>0</v>
      </c>
      <c r="P280" s="157">
        <v>0</v>
      </c>
      <c r="Q280" s="157">
        <f t="shared" si="89"/>
        <v>0</v>
      </c>
      <c r="R280" s="157"/>
      <c r="S280" s="157" t="s">
        <v>269</v>
      </c>
      <c r="T280" s="157" t="s">
        <v>241</v>
      </c>
      <c r="U280" s="157">
        <v>0</v>
      </c>
      <c r="V280" s="157">
        <f t="shared" si="90"/>
        <v>0</v>
      </c>
      <c r="W280" s="157"/>
      <c r="X280" s="157" t="s">
        <v>285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401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30.6" outlineLevel="1" x14ac:dyDescent="0.25">
      <c r="A281" s="179">
        <v>245</v>
      </c>
      <c r="B281" s="180" t="s">
        <v>1102</v>
      </c>
      <c r="C281" s="185" t="s">
        <v>1103</v>
      </c>
      <c r="D281" s="181" t="s">
        <v>366</v>
      </c>
      <c r="E281" s="182">
        <v>2</v>
      </c>
      <c r="F281" s="183"/>
      <c r="G281" s="184">
        <f t="shared" si="84"/>
        <v>0</v>
      </c>
      <c r="H281" s="158"/>
      <c r="I281" s="157">
        <f t="shared" si="85"/>
        <v>0</v>
      </c>
      <c r="J281" s="158"/>
      <c r="K281" s="157">
        <f t="shared" si="86"/>
        <v>0</v>
      </c>
      <c r="L281" s="157">
        <v>15</v>
      </c>
      <c r="M281" s="157">
        <f t="shared" si="87"/>
        <v>0</v>
      </c>
      <c r="N281" s="157">
        <v>0</v>
      </c>
      <c r="O281" s="157">
        <f t="shared" si="88"/>
        <v>0</v>
      </c>
      <c r="P281" s="157">
        <v>0</v>
      </c>
      <c r="Q281" s="157">
        <f t="shared" si="89"/>
        <v>0</v>
      </c>
      <c r="R281" s="157"/>
      <c r="S281" s="157" t="s">
        <v>269</v>
      </c>
      <c r="T281" s="157" t="s">
        <v>241</v>
      </c>
      <c r="U281" s="157">
        <v>0</v>
      </c>
      <c r="V281" s="157">
        <f t="shared" si="90"/>
        <v>0</v>
      </c>
      <c r="W281" s="157"/>
      <c r="X281" s="157" t="s">
        <v>285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401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30.6" outlineLevel="1" x14ac:dyDescent="0.25">
      <c r="A282" s="179">
        <v>246</v>
      </c>
      <c r="B282" s="180" t="s">
        <v>1104</v>
      </c>
      <c r="C282" s="185" t="s">
        <v>1105</v>
      </c>
      <c r="D282" s="181" t="s">
        <v>366</v>
      </c>
      <c r="E282" s="182">
        <v>1</v>
      </c>
      <c r="F282" s="183"/>
      <c r="G282" s="184">
        <f t="shared" si="84"/>
        <v>0</v>
      </c>
      <c r="H282" s="158"/>
      <c r="I282" s="157">
        <f t="shared" si="85"/>
        <v>0</v>
      </c>
      <c r="J282" s="158"/>
      <c r="K282" s="157">
        <f t="shared" si="86"/>
        <v>0</v>
      </c>
      <c r="L282" s="157">
        <v>15</v>
      </c>
      <c r="M282" s="157">
        <f t="shared" si="87"/>
        <v>0</v>
      </c>
      <c r="N282" s="157">
        <v>0</v>
      </c>
      <c r="O282" s="157">
        <f t="shared" si="88"/>
        <v>0</v>
      </c>
      <c r="P282" s="157">
        <v>0</v>
      </c>
      <c r="Q282" s="157">
        <f t="shared" si="89"/>
        <v>0</v>
      </c>
      <c r="R282" s="157"/>
      <c r="S282" s="157" t="s">
        <v>269</v>
      </c>
      <c r="T282" s="157" t="s">
        <v>241</v>
      </c>
      <c r="U282" s="157">
        <v>0</v>
      </c>
      <c r="V282" s="157">
        <f t="shared" si="90"/>
        <v>0</v>
      </c>
      <c r="W282" s="157"/>
      <c r="X282" s="157" t="s">
        <v>285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401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30.6" outlineLevel="1" x14ac:dyDescent="0.25">
      <c r="A283" s="179">
        <v>247</v>
      </c>
      <c r="B283" s="180" t="s">
        <v>1106</v>
      </c>
      <c r="C283" s="185" t="s">
        <v>1107</v>
      </c>
      <c r="D283" s="181" t="s">
        <v>366</v>
      </c>
      <c r="E283" s="182">
        <v>1</v>
      </c>
      <c r="F283" s="183"/>
      <c r="G283" s="184">
        <f t="shared" si="84"/>
        <v>0</v>
      </c>
      <c r="H283" s="158"/>
      <c r="I283" s="157">
        <f t="shared" si="85"/>
        <v>0</v>
      </c>
      <c r="J283" s="158"/>
      <c r="K283" s="157">
        <f t="shared" si="86"/>
        <v>0</v>
      </c>
      <c r="L283" s="157">
        <v>15</v>
      </c>
      <c r="M283" s="157">
        <f t="shared" si="87"/>
        <v>0</v>
      </c>
      <c r="N283" s="157">
        <v>0</v>
      </c>
      <c r="O283" s="157">
        <f t="shared" si="88"/>
        <v>0</v>
      </c>
      <c r="P283" s="157">
        <v>0</v>
      </c>
      <c r="Q283" s="157">
        <f t="shared" si="89"/>
        <v>0</v>
      </c>
      <c r="R283" s="157"/>
      <c r="S283" s="157" t="s">
        <v>269</v>
      </c>
      <c r="T283" s="157" t="s">
        <v>241</v>
      </c>
      <c r="U283" s="157">
        <v>0</v>
      </c>
      <c r="V283" s="157">
        <f t="shared" si="90"/>
        <v>0</v>
      </c>
      <c r="W283" s="157"/>
      <c r="X283" s="157" t="s">
        <v>285</v>
      </c>
      <c r="Y283" s="147"/>
      <c r="Z283" s="147"/>
      <c r="AA283" s="147"/>
      <c r="AB283" s="147"/>
      <c r="AC283" s="147"/>
      <c r="AD283" s="147"/>
      <c r="AE283" s="147"/>
      <c r="AF283" s="147"/>
      <c r="AG283" s="147" t="s">
        <v>401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30.6" outlineLevel="1" x14ac:dyDescent="0.25">
      <c r="A284" s="179">
        <v>248</v>
      </c>
      <c r="B284" s="180" t="s">
        <v>1108</v>
      </c>
      <c r="C284" s="185" t="s">
        <v>1109</v>
      </c>
      <c r="D284" s="181" t="s">
        <v>366</v>
      </c>
      <c r="E284" s="182">
        <v>3</v>
      </c>
      <c r="F284" s="183"/>
      <c r="G284" s="184">
        <f t="shared" si="84"/>
        <v>0</v>
      </c>
      <c r="H284" s="158"/>
      <c r="I284" s="157">
        <f t="shared" si="85"/>
        <v>0</v>
      </c>
      <c r="J284" s="158"/>
      <c r="K284" s="157">
        <f t="shared" si="86"/>
        <v>0</v>
      </c>
      <c r="L284" s="157">
        <v>15</v>
      </c>
      <c r="M284" s="157">
        <f t="shared" si="87"/>
        <v>0</v>
      </c>
      <c r="N284" s="157">
        <v>0</v>
      </c>
      <c r="O284" s="157">
        <f t="shared" si="88"/>
        <v>0</v>
      </c>
      <c r="P284" s="157">
        <v>0</v>
      </c>
      <c r="Q284" s="157">
        <f t="shared" si="89"/>
        <v>0</v>
      </c>
      <c r="R284" s="157"/>
      <c r="S284" s="157" t="s">
        <v>269</v>
      </c>
      <c r="T284" s="157" t="s">
        <v>241</v>
      </c>
      <c r="U284" s="157">
        <v>0</v>
      </c>
      <c r="V284" s="157">
        <f t="shared" si="90"/>
        <v>0</v>
      </c>
      <c r="W284" s="157"/>
      <c r="X284" s="157" t="s">
        <v>285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401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30.6" outlineLevel="1" x14ac:dyDescent="0.25">
      <c r="A285" s="179">
        <v>249</v>
      </c>
      <c r="B285" s="180" t="s">
        <v>1110</v>
      </c>
      <c r="C285" s="185" t="s">
        <v>1111</v>
      </c>
      <c r="D285" s="181" t="s">
        <v>366</v>
      </c>
      <c r="E285" s="182">
        <v>1</v>
      </c>
      <c r="F285" s="183"/>
      <c r="G285" s="184">
        <f t="shared" si="84"/>
        <v>0</v>
      </c>
      <c r="H285" s="158"/>
      <c r="I285" s="157">
        <f t="shared" si="85"/>
        <v>0</v>
      </c>
      <c r="J285" s="158"/>
      <c r="K285" s="157">
        <f t="shared" si="86"/>
        <v>0</v>
      </c>
      <c r="L285" s="157">
        <v>15</v>
      </c>
      <c r="M285" s="157">
        <f t="shared" si="87"/>
        <v>0</v>
      </c>
      <c r="N285" s="157">
        <v>0</v>
      </c>
      <c r="O285" s="157">
        <f t="shared" si="88"/>
        <v>0</v>
      </c>
      <c r="P285" s="157">
        <v>0</v>
      </c>
      <c r="Q285" s="157">
        <f t="shared" si="89"/>
        <v>0</v>
      </c>
      <c r="R285" s="157"/>
      <c r="S285" s="157" t="s">
        <v>269</v>
      </c>
      <c r="T285" s="157" t="s">
        <v>241</v>
      </c>
      <c r="U285" s="157">
        <v>0</v>
      </c>
      <c r="V285" s="157">
        <f t="shared" si="90"/>
        <v>0</v>
      </c>
      <c r="W285" s="157"/>
      <c r="X285" s="157" t="s">
        <v>285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401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30.6" outlineLevel="1" x14ac:dyDescent="0.25">
      <c r="A286" s="179">
        <v>250</v>
      </c>
      <c r="B286" s="180" t="s">
        <v>1112</v>
      </c>
      <c r="C286" s="185" t="s">
        <v>1113</v>
      </c>
      <c r="D286" s="181" t="s">
        <v>366</v>
      </c>
      <c r="E286" s="182">
        <v>1</v>
      </c>
      <c r="F286" s="183"/>
      <c r="G286" s="184">
        <f t="shared" si="84"/>
        <v>0</v>
      </c>
      <c r="H286" s="158"/>
      <c r="I286" s="157">
        <f t="shared" si="85"/>
        <v>0</v>
      </c>
      <c r="J286" s="158"/>
      <c r="K286" s="157">
        <f t="shared" si="86"/>
        <v>0</v>
      </c>
      <c r="L286" s="157">
        <v>15</v>
      </c>
      <c r="M286" s="157">
        <f t="shared" si="87"/>
        <v>0</v>
      </c>
      <c r="N286" s="157">
        <v>0</v>
      </c>
      <c r="O286" s="157">
        <f t="shared" si="88"/>
        <v>0</v>
      </c>
      <c r="P286" s="157">
        <v>0</v>
      </c>
      <c r="Q286" s="157">
        <f t="shared" si="89"/>
        <v>0</v>
      </c>
      <c r="R286" s="157"/>
      <c r="S286" s="157" t="s">
        <v>269</v>
      </c>
      <c r="T286" s="157" t="s">
        <v>241</v>
      </c>
      <c r="U286" s="157">
        <v>0</v>
      </c>
      <c r="V286" s="157">
        <f t="shared" si="90"/>
        <v>0</v>
      </c>
      <c r="W286" s="157"/>
      <c r="X286" s="157" t="s">
        <v>285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401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30.6" outlineLevel="1" x14ac:dyDescent="0.25">
      <c r="A287" s="179">
        <v>251</v>
      </c>
      <c r="B287" s="180" t="s">
        <v>1114</v>
      </c>
      <c r="C287" s="185" t="s">
        <v>1115</v>
      </c>
      <c r="D287" s="181" t="s">
        <v>366</v>
      </c>
      <c r="E287" s="182">
        <v>1</v>
      </c>
      <c r="F287" s="183"/>
      <c r="G287" s="184">
        <f t="shared" si="84"/>
        <v>0</v>
      </c>
      <c r="H287" s="158"/>
      <c r="I287" s="157">
        <f t="shared" si="85"/>
        <v>0</v>
      </c>
      <c r="J287" s="158"/>
      <c r="K287" s="157">
        <f t="shared" si="86"/>
        <v>0</v>
      </c>
      <c r="L287" s="157">
        <v>15</v>
      </c>
      <c r="M287" s="157">
        <f t="shared" si="87"/>
        <v>0</v>
      </c>
      <c r="N287" s="157">
        <v>0</v>
      </c>
      <c r="O287" s="157">
        <f t="shared" si="88"/>
        <v>0</v>
      </c>
      <c r="P287" s="157">
        <v>0</v>
      </c>
      <c r="Q287" s="157">
        <f t="shared" si="89"/>
        <v>0</v>
      </c>
      <c r="R287" s="157"/>
      <c r="S287" s="157" t="s">
        <v>269</v>
      </c>
      <c r="T287" s="157" t="s">
        <v>241</v>
      </c>
      <c r="U287" s="157">
        <v>0</v>
      </c>
      <c r="V287" s="157">
        <f t="shared" si="90"/>
        <v>0</v>
      </c>
      <c r="W287" s="157"/>
      <c r="X287" s="157" t="s">
        <v>285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401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30.6" outlineLevel="1" x14ac:dyDescent="0.25">
      <c r="A288" s="179">
        <v>252</v>
      </c>
      <c r="B288" s="180" t="s">
        <v>1116</v>
      </c>
      <c r="C288" s="185" t="s">
        <v>1117</v>
      </c>
      <c r="D288" s="181" t="s">
        <v>366</v>
      </c>
      <c r="E288" s="182">
        <v>1</v>
      </c>
      <c r="F288" s="183"/>
      <c r="G288" s="184">
        <f t="shared" si="84"/>
        <v>0</v>
      </c>
      <c r="H288" s="158"/>
      <c r="I288" s="157">
        <f t="shared" si="85"/>
        <v>0</v>
      </c>
      <c r="J288" s="158"/>
      <c r="K288" s="157">
        <f t="shared" si="86"/>
        <v>0</v>
      </c>
      <c r="L288" s="157">
        <v>15</v>
      </c>
      <c r="M288" s="157">
        <f t="shared" si="87"/>
        <v>0</v>
      </c>
      <c r="N288" s="157">
        <v>0</v>
      </c>
      <c r="O288" s="157">
        <f t="shared" si="88"/>
        <v>0</v>
      </c>
      <c r="P288" s="157">
        <v>0</v>
      </c>
      <c r="Q288" s="157">
        <f t="shared" si="89"/>
        <v>0</v>
      </c>
      <c r="R288" s="157"/>
      <c r="S288" s="157" t="s">
        <v>269</v>
      </c>
      <c r="T288" s="157" t="s">
        <v>241</v>
      </c>
      <c r="U288" s="157">
        <v>0</v>
      </c>
      <c r="V288" s="157">
        <f t="shared" si="90"/>
        <v>0</v>
      </c>
      <c r="W288" s="157"/>
      <c r="X288" s="157" t="s">
        <v>285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401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30.6" outlineLevel="1" x14ac:dyDescent="0.25">
      <c r="A289" s="179">
        <v>253</v>
      </c>
      <c r="B289" s="180" t="s">
        <v>1118</v>
      </c>
      <c r="C289" s="185" t="s">
        <v>1119</v>
      </c>
      <c r="D289" s="181" t="s">
        <v>366</v>
      </c>
      <c r="E289" s="182">
        <v>1</v>
      </c>
      <c r="F289" s="183"/>
      <c r="G289" s="184">
        <f t="shared" si="84"/>
        <v>0</v>
      </c>
      <c r="H289" s="158"/>
      <c r="I289" s="157">
        <f t="shared" si="85"/>
        <v>0</v>
      </c>
      <c r="J289" s="158"/>
      <c r="K289" s="157">
        <f t="shared" si="86"/>
        <v>0</v>
      </c>
      <c r="L289" s="157">
        <v>15</v>
      </c>
      <c r="M289" s="157">
        <f t="shared" si="87"/>
        <v>0</v>
      </c>
      <c r="N289" s="157">
        <v>0</v>
      </c>
      <c r="O289" s="157">
        <f t="shared" si="88"/>
        <v>0</v>
      </c>
      <c r="P289" s="157">
        <v>0</v>
      </c>
      <c r="Q289" s="157">
        <f t="shared" si="89"/>
        <v>0</v>
      </c>
      <c r="R289" s="157"/>
      <c r="S289" s="157" t="s">
        <v>269</v>
      </c>
      <c r="T289" s="157" t="s">
        <v>241</v>
      </c>
      <c r="U289" s="157">
        <v>0</v>
      </c>
      <c r="V289" s="157">
        <f t="shared" si="90"/>
        <v>0</v>
      </c>
      <c r="W289" s="157"/>
      <c r="X289" s="157" t="s">
        <v>285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401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30.6" outlineLevel="1" x14ac:dyDescent="0.25">
      <c r="A290" s="179">
        <v>254</v>
      </c>
      <c r="B290" s="180" t="s">
        <v>1120</v>
      </c>
      <c r="C290" s="185" t="s">
        <v>1121</v>
      </c>
      <c r="D290" s="181" t="s">
        <v>366</v>
      </c>
      <c r="E290" s="182">
        <v>1</v>
      </c>
      <c r="F290" s="183"/>
      <c r="G290" s="184">
        <f t="shared" si="84"/>
        <v>0</v>
      </c>
      <c r="H290" s="158"/>
      <c r="I290" s="157">
        <f t="shared" si="85"/>
        <v>0</v>
      </c>
      <c r="J290" s="158"/>
      <c r="K290" s="157">
        <f t="shared" si="86"/>
        <v>0</v>
      </c>
      <c r="L290" s="157">
        <v>15</v>
      </c>
      <c r="M290" s="157">
        <f t="shared" si="87"/>
        <v>0</v>
      </c>
      <c r="N290" s="157">
        <v>0</v>
      </c>
      <c r="O290" s="157">
        <f t="shared" si="88"/>
        <v>0</v>
      </c>
      <c r="P290" s="157">
        <v>0</v>
      </c>
      <c r="Q290" s="157">
        <f t="shared" si="89"/>
        <v>0</v>
      </c>
      <c r="R290" s="157"/>
      <c r="S290" s="157" t="s">
        <v>269</v>
      </c>
      <c r="T290" s="157" t="s">
        <v>241</v>
      </c>
      <c r="U290" s="157">
        <v>0</v>
      </c>
      <c r="V290" s="157">
        <f t="shared" si="90"/>
        <v>0</v>
      </c>
      <c r="W290" s="157"/>
      <c r="X290" s="157" t="s">
        <v>285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401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0.399999999999999" outlineLevel="1" x14ac:dyDescent="0.25">
      <c r="A291" s="179">
        <v>255</v>
      </c>
      <c r="B291" s="180" t="s">
        <v>1122</v>
      </c>
      <c r="C291" s="185" t="s">
        <v>1123</v>
      </c>
      <c r="D291" s="181" t="s">
        <v>284</v>
      </c>
      <c r="E291" s="182">
        <v>114.29600000000001</v>
      </c>
      <c r="F291" s="183"/>
      <c r="G291" s="184">
        <f t="shared" si="84"/>
        <v>0</v>
      </c>
      <c r="H291" s="158"/>
      <c r="I291" s="157">
        <f t="shared" si="85"/>
        <v>0</v>
      </c>
      <c r="J291" s="158"/>
      <c r="K291" s="157">
        <f t="shared" si="86"/>
        <v>0</v>
      </c>
      <c r="L291" s="157">
        <v>15</v>
      </c>
      <c r="M291" s="157">
        <f t="shared" si="87"/>
        <v>0</v>
      </c>
      <c r="N291" s="157">
        <v>0</v>
      </c>
      <c r="O291" s="157">
        <f t="shared" si="88"/>
        <v>0</v>
      </c>
      <c r="P291" s="157">
        <v>0</v>
      </c>
      <c r="Q291" s="157">
        <f t="shared" si="89"/>
        <v>0</v>
      </c>
      <c r="R291" s="157"/>
      <c r="S291" s="157" t="s">
        <v>269</v>
      </c>
      <c r="T291" s="157" t="s">
        <v>241</v>
      </c>
      <c r="U291" s="157">
        <v>0</v>
      </c>
      <c r="V291" s="157">
        <f t="shared" si="90"/>
        <v>0</v>
      </c>
      <c r="W291" s="157"/>
      <c r="X291" s="157" t="s">
        <v>285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401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0.399999999999999" outlineLevel="1" x14ac:dyDescent="0.25">
      <c r="A292" s="179">
        <v>256</v>
      </c>
      <c r="B292" s="180" t="s">
        <v>1124</v>
      </c>
      <c r="C292" s="185" t="s">
        <v>1125</v>
      </c>
      <c r="D292" s="181" t="s">
        <v>268</v>
      </c>
      <c r="E292" s="182">
        <v>1</v>
      </c>
      <c r="F292" s="183"/>
      <c r="G292" s="184">
        <f t="shared" si="84"/>
        <v>0</v>
      </c>
      <c r="H292" s="158"/>
      <c r="I292" s="157">
        <f t="shared" si="85"/>
        <v>0</v>
      </c>
      <c r="J292" s="158"/>
      <c r="K292" s="157">
        <f t="shared" si="86"/>
        <v>0</v>
      </c>
      <c r="L292" s="157">
        <v>15</v>
      </c>
      <c r="M292" s="157">
        <f t="shared" si="87"/>
        <v>0</v>
      </c>
      <c r="N292" s="157">
        <v>0</v>
      </c>
      <c r="O292" s="157">
        <f t="shared" si="88"/>
        <v>0</v>
      </c>
      <c r="P292" s="157">
        <v>1.4999999999999999E-2</v>
      </c>
      <c r="Q292" s="157">
        <f t="shared" si="89"/>
        <v>0.02</v>
      </c>
      <c r="R292" s="157"/>
      <c r="S292" s="157" t="s">
        <v>269</v>
      </c>
      <c r="T292" s="157" t="s">
        <v>241</v>
      </c>
      <c r="U292" s="157">
        <v>0.71</v>
      </c>
      <c r="V292" s="157">
        <f t="shared" si="90"/>
        <v>0.71</v>
      </c>
      <c r="W292" s="157"/>
      <c r="X292" s="157" t="s">
        <v>285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303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0.399999999999999" outlineLevel="1" x14ac:dyDescent="0.25">
      <c r="A293" s="179">
        <v>257</v>
      </c>
      <c r="B293" s="180" t="s">
        <v>1126</v>
      </c>
      <c r="C293" s="185" t="s">
        <v>1127</v>
      </c>
      <c r="D293" s="181" t="s">
        <v>268</v>
      </c>
      <c r="E293" s="182">
        <v>1</v>
      </c>
      <c r="F293" s="183"/>
      <c r="G293" s="184">
        <f t="shared" si="84"/>
        <v>0</v>
      </c>
      <c r="H293" s="158"/>
      <c r="I293" s="157">
        <f t="shared" si="85"/>
        <v>0</v>
      </c>
      <c r="J293" s="158"/>
      <c r="K293" s="157">
        <f t="shared" si="86"/>
        <v>0</v>
      </c>
      <c r="L293" s="157">
        <v>15</v>
      </c>
      <c r="M293" s="157">
        <f t="shared" si="87"/>
        <v>0</v>
      </c>
      <c r="N293" s="157">
        <v>0</v>
      </c>
      <c r="O293" s="157">
        <f t="shared" si="88"/>
        <v>0</v>
      </c>
      <c r="P293" s="157">
        <v>0</v>
      </c>
      <c r="Q293" s="157">
        <f t="shared" si="89"/>
        <v>0</v>
      </c>
      <c r="R293" s="157"/>
      <c r="S293" s="157" t="s">
        <v>269</v>
      </c>
      <c r="T293" s="157" t="s">
        <v>241</v>
      </c>
      <c r="U293" s="157">
        <v>0</v>
      </c>
      <c r="V293" s="157">
        <f t="shared" si="90"/>
        <v>0</v>
      </c>
      <c r="W293" s="157"/>
      <c r="X293" s="157" t="s">
        <v>285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401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0.399999999999999" outlineLevel="1" x14ac:dyDescent="0.25">
      <c r="A294" s="179">
        <v>258</v>
      </c>
      <c r="B294" s="180" t="s">
        <v>1128</v>
      </c>
      <c r="C294" s="185" t="s">
        <v>1129</v>
      </c>
      <c r="D294" s="181" t="s">
        <v>284</v>
      </c>
      <c r="E294" s="182">
        <v>29.481000000000002</v>
      </c>
      <c r="F294" s="183"/>
      <c r="G294" s="184">
        <f t="shared" si="84"/>
        <v>0</v>
      </c>
      <c r="H294" s="158"/>
      <c r="I294" s="157">
        <f t="shared" si="85"/>
        <v>0</v>
      </c>
      <c r="J294" s="158"/>
      <c r="K294" s="157">
        <f t="shared" si="86"/>
        <v>0</v>
      </c>
      <c r="L294" s="157">
        <v>15</v>
      </c>
      <c r="M294" s="157">
        <f t="shared" si="87"/>
        <v>0</v>
      </c>
      <c r="N294" s="157">
        <v>0</v>
      </c>
      <c r="O294" s="157">
        <f t="shared" si="88"/>
        <v>0</v>
      </c>
      <c r="P294" s="157">
        <v>0</v>
      </c>
      <c r="Q294" s="157">
        <f t="shared" si="89"/>
        <v>0</v>
      </c>
      <c r="R294" s="157"/>
      <c r="S294" s="157" t="s">
        <v>269</v>
      </c>
      <c r="T294" s="157" t="s">
        <v>241</v>
      </c>
      <c r="U294" s="157">
        <v>0.02</v>
      </c>
      <c r="V294" s="157">
        <f t="shared" si="90"/>
        <v>0.59</v>
      </c>
      <c r="W294" s="157"/>
      <c r="X294" s="157" t="s">
        <v>285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401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79">
        <v>259</v>
      </c>
      <c r="B295" s="180" t="s">
        <v>1130</v>
      </c>
      <c r="C295" s="185" t="s">
        <v>1131</v>
      </c>
      <c r="D295" s="181" t="s">
        <v>381</v>
      </c>
      <c r="E295" s="182">
        <v>16.82</v>
      </c>
      <c r="F295" s="183"/>
      <c r="G295" s="184">
        <f t="shared" ref="G295:G326" si="91">ROUND(E295*F295,2)</f>
        <v>0</v>
      </c>
      <c r="H295" s="158"/>
      <c r="I295" s="157">
        <f t="shared" ref="I295:I326" si="92">ROUND(E295*H295,2)</f>
        <v>0</v>
      </c>
      <c r="J295" s="158"/>
      <c r="K295" s="157">
        <f t="shared" ref="K295:K326" si="93">ROUND(E295*J295,2)</f>
        <v>0</v>
      </c>
      <c r="L295" s="157">
        <v>15</v>
      </c>
      <c r="M295" s="157">
        <f t="shared" ref="M295:M326" si="94">G295*(1+L295/100)</f>
        <v>0</v>
      </c>
      <c r="N295" s="157">
        <v>0</v>
      </c>
      <c r="O295" s="157">
        <f t="shared" ref="O295:O326" si="95">ROUND(E295*N295,2)</f>
        <v>0</v>
      </c>
      <c r="P295" s="157">
        <v>0</v>
      </c>
      <c r="Q295" s="157">
        <f t="shared" ref="Q295:Q326" si="96">ROUND(E295*P295,2)</f>
        <v>0</v>
      </c>
      <c r="R295" s="157"/>
      <c r="S295" s="157" t="s">
        <v>269</v>
      </c>
      <c r="T295" s="157" t="s">
        <v>241</v>
      </c>
      <c r="U295" s="157">
        <v>0</v>
      </c>
      <c r="V295" s="157">
        <f t="shared" ref="V295:V326" si="97">ROUND(E295*U295,2)</f>
        <v>0</v>
      </c>
      <c r="W295" s="157"/>
      <c r="X295" s="157" t="s">
        <v>285</v>
      </c>
      <c r="Y295" s="147"/>
      <c r="Z295" s="147"/>
      <c r="AA295" s="147"/>
      <c r="AB295" s="147"/>
      <c r="AC295" s="147"/>
      <c r="AD295" s="147"/>
      <c r="AE295" s="147"/>
      <c r="AF295" s="147"/>
      <c r="AG295" s="147" t="s">
        <v>401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79">
        <v>260</v>
      </c>
      <c r="B296" s="180" t="s">
        <v>1132</v>
      </c>
      <c r="C296" s="185" t="s">
        <v>1133</v>
      </c>
      <c r="D296" s="181" t="s">
        <v>381</v>
      </c>
      <c r="E296" s="182">
        <v>2.1</v>
      </c>
      <c r="F296" s="183"/>
      <c r="G296" s="184">
        <f t="shared" si="91"/>
        <v>0</v>
      </c>
      <c r="H296" s="158"/>
      <c r="I296" s="157">
        <f t="shared" si="92"/>
        <v>0</v>
      </c>
      <c r="J296" s="158"/>
      <c r="K296" s="157">
        <f t="shared" si="93"/>
        <v>0</v>
      </c>
      <c r="L296" s="157">
        <v>15</v>
      </c>
      <c r="M296" s="157">
        <f t="shared" si="94"/>
        <v>0</v>
      </c>
      <c r="N296" s="157">
        <v>0</v>
      </c>
      <c r="O296" s="157">
        <f t="shared" si="95"/>
        <v>0</v>
      </c>
      <c r="P296" s="157">
        <v>0</v>
      </c>
      <c r="Q296" s="157">
        <f t="shared" si="96"/>
        <v>0</v>
      </c>
      <c r="R296" s="157"/>
      <c r="S296" s="157" t="s">
        <v>269</v>
      </c>
      <c r="T296" s="157" t="s">
        <v>241</v>
      </c>
      <c r="U296" s="157">
        <v>0</v>
      </c>
      <c r="V296" s="157">
        <f t="shared" si="97"/>
        <v>0</v>
      </c>
      <c r="W296" s="157"/>
      <c r="X296" s="157" t="s">
        <v>285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401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79">
        <v>261</v>
      </c>
      <c r="B297" s="180" t="s">
        <v>1134</v>
      </c>
      <c r="C297" s="185" t="s">
        <v>1135</v>
      </c>
      <c r="D297" s="181" t="s">
        <v>366</v>
      </c>
      <c r="E297" s="182">
        <v>7</v>
      </c>
      <c r="F297" s="183"/>
      <c r="G297" s="184">
        <f t="shared" si="91"/>
        <v>0</v>
      </c>
      <c r="H297" s="158"/>
      <c r="I297" s="157">
        <f t="shared" si="92"/>
        <v>0</v>
      </c>
      <c r="J297" s="158"/>
      <c r="K297" s="157">
        <f t="shared" si="93"/>
        <v>0</v>
      </c>
      <c r="L297" s="157">
        <v>15</v>
      </c>
      <c r="M297" s="157">
        <f t="shared" si="94"/>
        <v>0</v>
      </c>
      <c r="N297" s="157">
        <v>0</v>
      </c>
      <c r="O297" s="157">
        <f t="shared" si="95"/>
        <v>0</v>
      </c>
      <c r="P297" s="157">
        <v>0</v>
      </c>
      <c r="Q297" s="157">
        <f t="shared" si="96"/>
        <v>0</v>
      </c>
      <c r="R297" s="157"/>
      <c r="S297" s="157" t="s">
        <v>269</v>
      </c>
      <c r="T297" s="157" t="s">
        <v>241</v>
      </c>
      <c r="U297" s="157">
        <v>0</v>
      </c>
      <c r="V297" s="157">
        <f t="shared" si="97"/>
        <v>0</v>
      </c>
      <c r="W297" s="157"/>
      <c r="X297" s="157" t="s">
        <v>285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401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0.399999999999999" outlineLevel="1" x14ac:dyDescent="0.25">
      <c r="A298" s="179">
        <v>262</v>
      </c>
      <c r="B298" s="180" t="s">
        <v>1136</v>
      </c>
      <c r="C298" s="185" t="s">
        <v>1137</v>
      </c>
      <c r="D298" s="181" t="s">
        <v>284</v>
      </c>
      <c r="E298" s="182">
        <v>33.575000000000003</v>
      </c>
      <c r="F298" s="183"/>
      <c r="G298" s="184">
        <f t="shared" si="91"/>
        <v>0</v>
      </c>
      <c r="H298" s="158"/>
      <c r="I298" s="157">
        <f t="shared" si="92"/>
        <v>0</v>
      </c>
      <c r="J298" s="158"/>
      <c r="K298" s="157">
        <f t="shared" si="93"/>
        <v>0</v>
      </c>
      <c r="L298" s="157">
        <v>15</v>
      </c>
      <c r="M298" s="157">
        <f t="shared" si="94"/>
        <v>0</v>
      </c>
      <c r="N298" s="157">
        <v>0</v>
      </c>
      <c r="O298" s="157">
        <f t="shared" si="95"/>
        <v>0</v>
      </c>
      <c r="P298" s="157">
        <v>0</v>
      </c>
      <c r="Q298" s="157">
        <f t="shared" si="96"/>
        <v>0</v>
      </c>
      <c r="R298" s="157"/>
      <c r="S298" s="157" t="s">
        <v>269</v>
      </c>
      <c r="T298" s="157" t="s">
        <v>241</v>
      </c>
      <c r="U298" s="157">
        <v>0.68</v>
      </c>
      <c r="V298" s="157">
        <f t="shared" si="97"/>
        <v>22.83</v>
      </c>
      <c r="W298" s="157"/>
      <c r="X298" s="157" t="s">
        <v>285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308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0.399999999999999" outlineLevel="1" x14ac:dyDescent="0.25">
      <c r="A299" s="179">
        <v>263</v>
      </c>
      <c r="B299" s="180" t="s">
        <v>1138</v>
      </c>
      <c r="C299" s="185" t="s">
        <v>1139</v>
      </c>
      <c r="D299" s="181" t="s">
        <v>284</v>
      </c>
      <c r="E299" s="182">
        <v>5.3324999999999996</v>
      </c>
      <c r="F299" s="183"/>
      <c r="G299" s="184">
        <f t="shared" si="91"/>
        <v>0</v>
      </c>
      <c r="H299" s="158"/>
      <c r="I299" s="157">
        <f t="shared" si="92"/>
        <v>0</v>
      </c>
      <c r="J299" s="158"/>
      <c r="K299" s="157">
        <f t="shared" si="93"/>
        <v>0</v>
      </c>
      <c r="L299" s="157">
        <v>15</v>
      </c>
      <c r="M299" s="157">
        <f t="shared" si="94"/>
        <v>0</v>
      </c>
      <c r="N299" s="157">
        <v>0</v>
      </c>
      <c r="O299" s="157">
        <f t="shared" si="95"/>
        <v>0</v>
      </c>
      <c r="P299" s="157">
        <v>0</v>
      </c>
      <c r="Q299" s="157">
        <f t="shared" si="96"/>
        <v>0</v>
      </c>
      <c r="R299" s="157"/>
      <c r="S299" s="157" t="s">
        <v>269</v>
      </c>
      <c r="T299" s="157" t="s">
        <v>241</v>
      </c>
      <c r="U299" s="157">
        <v>0</v>
      </c>
      <c r="V299" s="157">
        <f t="shared" si="97"/>
        <v>0</v>
      </c>
      <c r="W299" s="157"/>
      <c r="X299" s="157" t="s">
        <v>285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401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0.399999999999999" outlineLevel="1" x14ac:dyDescent="0.25">
      <c r="A300" s="179">
        <v>264</v>
      </c>
      <c r="B300" s="180" t="s">
        <v>1140</v>
      </c>
      <c r="C300" s="185" t="s">
        <v>1141</v>
      </c>
      <c r="D300" s="181" t="s">
        <v>284</v>
      </c>
      <c r="E300" s="182">
        <v>32.201749999999997</v>
      </c>
      <c r="F300" s="183"/>
      <c r="G300" s="184">
        <f t="shared" si="91"/>
        <v>0</v>
      </c>
      <c r="H300" s="158"/>
      <c r="I300" s="157">
        <f t="shared" si="92"/>
        <v>0</v>
      </c>
      <c r="J300" s="158"/>
      <c r="K300" s="157">
        <f t="shared" si="93"/>
        <v>0</v>
      </c>
      <c r="L300" s="157">
        <v>15</v>
      </c>
      <c r="M300" s="157">
        <f t="shared" si="94"/>
        <v>0</v>
      </c>
      <c r="N300" s="157">
        <v>1.0000000000000001E-5</v>
      </c>
      <c r="O300" s="157">
        <f t="shared" si="95"/>
        <v>0</v>
      </c>
      <c r="P300" s="157">
        <v>0</v>
      </c>
      <c r="Q300" s="157">
        <f t="shared" si="96"/>
        <v>0</v>
      </c>
      <c r="R300" s="157"/>
      <c r="S300" s="157" t="s">
        <v>269</v>
      </c>
      <c r="T300" s="157" t="s">
        <v>241</v>
      </c>
      <c r="U300" s="157">
        <v>0.22</v>
      </c>
      <c r="V300" s="157">
        <f t="shared" si="97"/>
        <v>7.08</v>
      </c>
      <c r="W300" s="157"/>
      <c r="X300" s="157" t="s">
        <v>285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401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0.399999999999999" outlineLevel="1" x14ac:dyDescent="0.25">
      <c r="A301" s="179">
        <v>265</v>
      </c>
      <c r="B301" s="180" t="s">
        <v>1142</v>
      </c>
      <c r="C301" s="185" t="s">
        <v>1143</v>
      </c>
      <c r="D301" s="181" t="s">
        <v>284</v>
      </c>
      <c r="E301" s="182">
        <v>12</v>
      </c>
      <c r="F301" s="183"/>
      <c r="G301" s="184">
        <f t="shared" si="91"/>
        <v>0</v>
      </c>
      <c r="H301" s="158"/>
      <c r="I301" s="157">
        <f t="shared" si="92"/>
        <v>0</v>
      </c>
      <c r="J301" s="158"/>
      <c r="K301" s="157">
        <f t="shared" si="93"/>
        <v>0</v>
      </c>
      <c r="L301" s="157">
        <v>15</v>
      </c>
      <c r="M301" s="157">
        <f t="shared" si="94"/>
        <v>0</v>
      </c>
      <c r="N301" s="157">
        <v>0</v>
      </c>
      <c r="O301" s="157">
        <f t="shared" si="95"/>
        <v>0</v>
      </c>
      <c r="P301" s="157">
        <v>0</v>
      </c>
      <c r="Q301" s="157">
        <f t="shared" si="96"/>
        <v>0</v>
      </c>
      <c r="R301" s="157"/>
      <c r="S301" s="157" t="s">
        <v>269</v>
      </c>
      <c r="T301" s="157" t="s">
        <v>241</v>
      </c>
      <c r="U301" s="157">
        <v>0</v>
      </c>
      <c r="V301" s="157">
        <f t="shared" si="97"/>
        <v>0</v>
      </c>
      <c r="W301" s="157"/>
      <c r="X301" s="157" t="s">
        <v>285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401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5">
      <c r="A302" s="179">
        <v>266</v>
      </c>
      <c r="B302" s="180" t="s">
        <v>1144</v>
      </c>
      <c r="C302" s="185" t="s">
        <v>1145</v>
      </c>
      <c r="D302" s="181" t="s">
        <v>268</v>
      </c>
      <c r="E302" s="182">
        <v>26</v>
      </c>
      <c r="F302" s="183"/>
      <c r="G302" s="184">
        <f t="shared" si="91"/>
        <v>0</v>
      </c>
      <c r="H302" s="158"/>
      <c r="I302" s="157">
        <f t="shared" si="92"/>
        <v>0</v>
      </c>
      <c r="J302" s="158"/>
      <c r="K302" s="157">
        <f t="shared" si="93"/>
        <v>0</v>
      </c>
      <c r="L302" s="157">
        <v>15</v>
      </c>
      <c r="M302" s="157">
        <f t="shared" si="94"/>
        <v>0</v>
      </c>
      <c r="N302" s="157">
        <v>0</v>
      </c>
      <c r="O302" s="157">
        <f t="shared" si="95"/>
        <v>0</v>
      </c>
      <c r="P302" s="157">
        <v>0</v>
      </c>
      <c r="Q302" s="157">
        <f t="shared" si="96"/>
        <v>0</v>
      </c>
      <c r="R302" s="157"/>
      <c r="S302" s="157" t="s">
        <v>269</v>
      </c>
      <c r="T302" s="157" t="s">
        <v>241</v>
      </c>
      <c r="U302" s="157">
        <v>0</v>
      </c>
      <c r="V302" s="157">
        <f t="shared" si="97"/>
        <v>0</v>
      </c>
      <c r="W302" s="157"/>
      <c r="X302" s="157" t="s">
        <v>285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303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5">
      <c r="A303" s="179">
        <v>267</v>
      </c>
      <c r="B303" s="180" t="s">
        <v>1146</v>
      </c>
      <c r="C303" s="185" t="s">
        <v>1147</v>
      </c>
      <c r="D303" s="181" t="s">
        <v>381</v>
      </c>
      <c r="E303" s="182">
        <v>13.12</v>
      </c>
      <c r="F303" s="183"/>
      <c r="G303" s="184">
        <f t="shared" si="91"/>
        <v>0</v>
      </c>
      <c r="H303" s="158"/>
      <c r="I303" s="157">
        <f t="shared" si="92"/>
        <v>0</v>
      </c>
      <c r="J303" s="158"/>
      <c r="K303" s="157">
        <f t="shared" si="93"/>
        <v>0</v>
      </c>
      <c r="L303" s="157">
        <v>15</v>
      </c>
      <c r="M303" s="157">
        <f t="shared" si="94"/>
        <v>0</v>
      </c>
      <c r="N303" s="157">
        <v>2.513E-2</v>
      </c>
      <c r="O303" s="157">
        <f t="shared" si="95"/>
        <v>0.33</v>
      </c>
      <c r="P303" s="157">
        <v>0</v>
      </c>
      <c r="Q303" s="157">
        <f t="shared" si="96"/>
        <v>0</v>
      </c>
      <c r="R303" s="157"/>
      <c r="S303" s="157" t="s">
        <v>240</v>
      </c>
      <c r="T303" s="157" t="s">
        <v>240</v>
      </c>
      <c r="U303" s="157">
        <v>1.5774900000000001</v>
      </c>
      <c r="V303" s="157">
        <f t="shared" si="97"/>
        <v>20.7</v>
      </c>
      <c r="W303" s="157"/>
      <c r="X303" s="157" t="s">
        <v>589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1148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5">
      <c r="A304" s="179">
        <v>268</v>
      </c>
      <c r="B304" s="180" t="s">
        <v>1149</v>
      </c>
      <c r="C304" s="185" t="s">
        <v>1150</v>
      </c>
      <c r="D304" s="181" t="s">
        <v>483</v>
      </c>
      <c r="E304" s="182">
        <v>2.992</v>
      </c>
      <c r="F304" s="183"/>
      <c r="G304" s="184">
        <f t="shared" si="91"/>
        <v>0</v>
      </c>
      <c r="H304" s="158"/>
      <c r="I304" s="157">
        <f t="shared" si="92"/>
        <v>0</v>
      </c>
      <c r="J304" s="158"/>
      <c r="K304" s="157">
        <f t="shared" si="93"/>
        <v>0</v>
      </c>
      <c r="L304" s="157">
        <v>15</v>
      </c>
      <c r="M304" s="157">
        <f t="shared" si="94"/>
        <v>0</v>
      </c>
      <c r="N304" s="157">
        <v>1E-3</v>
      </c>
      <c r="O304" s="157">
        <f t="shared" si="95"/>
        <v>0</v>
      </c>
      <c r="P304" s="157">
        <v>0</v>
      </c>
      <c r="Q304" s="157">
        <f t="shared" si="96"/>
        <v>0</v>
      </c>
      <c r="R304" s="157" t="s">
        <v>460</v>
      </c>
      <c r="S304" s="157" t="s">
        <v>240</v>
      </c>
      <c r="T304" s="157" t="s">
        <v>240</v>
      </c>
      <c r="U304" s="157">
        <v>0</v>
      </c>
      <c r="V304" s="157">
        <f t="shared" si="97"/>
        <v>0</v>
      </c>
      <c r="W304" s="157"/>
      <c r="X304" s="157" t="s">
        <v>461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462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5">
      <c r="A305" s="179">
        <v>269</v>
      </c>
      <c r="B305" s="180" t="s">
        <v>1151</v>
      </c>
      <c r="C305" s="185" t="s">
        <v>1152</v>
      </c>
      <c r="D305" s="181" t="s">
        <v>366</v>
      </c>
      <c r="E305" s="182">
        <v>1</v>
      </c>
      <c r="F305" s="183"/>
      <c r="G305" s="184">
        <f t="shared" si="91"/>
        <v>0</v>
      </c>
      <c r="H305" s="158"/>
      <c r="I305" s="157">
        <f t="shared" si="92"/>
        <v>0</v>
      </c>
      <c r="J305" s="158"/>
      <c r="K305" s="157">
        <f t="shared" si="93"/>
        <v>0</v>
      </c>
      <c r="L305" s="157">
        <v>15</v>
      </c>
      <c r="M305" s="157">
        <f t="shared" si="94"/>
        <v>0</v>
      </c>
      <c r="N305" s="157">
        <v>3.5000000000000001E-3</v>
      </c>
      <c r="O305" s="157">
        <f t="shared" si="95"/>
        <v>0</v>
      </c>
      <c r="P305" s="157">
        <v>0</v>
      </c>
      <c r="Q305" s="157">
        <f t="shared" si="96"/>
        <v>0</v>
      </c>
      <c r="R305" s="157" t="s">
        <v>460</v>
      </c>
      <c r="S305" s="157" t="s">
        <v>240</v>
      </c>
      <c r="T305" s="157" t="s">
        <v>241</v>
      </c>
      <c r="U305" s="157">
        <v>0</v>
      </c>
      <c r="V305" s="157">
        <f t="shared" si="97"/>
        <v>0</v>
      </c>
      <c r="W305" s="157"/>
      <c r="X305" s="157" t="s">
        <v>461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462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5">
      <c r="A306" s="166">
        <v>270</v>
      </c>
      <c r="B306" s="167" t="s">
        <v>1153</v>
      </c>
      <c r="C306" s="175" t="s">
        <v>1154</v>
      </c>
      <c r="D306" s="168" t="s">
        <v>366</v>
      </c>
      <c r="E306" s="169">
        <v>4</v>
      </c>
      <c r="F306" s="170"/>
      <c r="G306" s="171">
        <f t="shared" si="91"/>
        <v>0</v>
      </c>
      <c r="H306" s="158"/>
      <c r="I306" s="157">
        <f t="shared" si="92"/>
        <v>0</v>
      </c>
      <c r="J306" s="158"/>
      <c r="K306" s="157">
        <f t="shared" si="93"/>
        <v>0</v>
      </c>
      <c r="L306" s="157">
        <v>15</v>
      </c>
      <c r="M306" s="157">
        <f t="shared" si="94"/>
        <v>0</v>
      </c>
      <c r="N306" s="157">
        <v>2.8500000000000001E-3</v>
      </c>
      <c r="O306" s="157">
        <f t="shared" si="95"/>
        <v>0.01</v>
      </c>
      <c r="P306" s="157">
        <v>0</v>
      </c>
      <c r="Q306" s="157">
        <f t="shared" si="96"/>
        <v>0</v>
      </c>
      <c r="R306" s="157" t="s">
        <v>460</v>
      </c>
      <c r="S306" s="157" t="s">
        <v>240</v>
      </c>
      <c r="T306" s="157" t="s">
        <v>241</v>
      </c>
      <c r="U306" s="157">
        <v>0</v>
      </c>
      <c r="V306" s="157">
        <f t="shared" si="97"/>
        <v>0</v>
      </c>
      <c r="W306" s="157"/>
      <c r="X306" s="157" t="s">
        <v>461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633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5">
      <c r="A307" s="154">
        <v>271</v>
      </c>
      <c r="B307" s="155" t="s">
        <v>1155</v>
      </c>
      <c r="C307" s="187" t="s">
        <v>597</v>
      </c>
      <c r="D307" s="156" t="s">
        <v>0</v>
      </c>
      <c r="E307" s="186"/>
      <c r="F307" s="158"/>
      <c r="G307" s="157">
        <f t="shared" si="91"/>
        <v>0</v>
      </c>
      <c r="H307" s="158"/>
      <c r="I307" s="157">
        <f t="shared" si="92"/>
        <v>0</v>
      </c>
      <c r="J307" s="158"/>
      <c r="K307" s="157">
        <f t="shared" si="93"/>
        <v>0</v>
      </c>
      <c r="L307" s="157">
        <v>15</v>
      </c>
      <c r="M307" s="157">
        <f t="shared" si="94"/>
        <v>0</v>
      </c>
      <c r="N307" s="157">
        <v>0</v>
      </c>
      <c r="O307" s="157">
        <f t="shared" si="95"/>
        <v>0</v>
      </c>
      <c r="P307" s="157">
        <v>0</v>
      </c>
      <c r="Q307" s="157">
        <f t="shared" si="96"/>
        <v>0</v>
      </c>
      <c r="R307" s="157"/>
      <c r="S307" s="157" t="s">
        <v>240</v>
      </c>
      <c r="T307" s="157" t="s">
        <v>240</v>
      </c>
      <c r="U307" s="157">
        <v>0</v>
      </c>
      <c r="V307" s="157">
        <f t="shared" si="97"/>
        <v>0</v>
      </c>
      <c r="W307" s="157"/>
      <c r="X307" s="157" t="s">
        <v>434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435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x14ac:dyDescent="0.25">
      <c r="A308" s="160" t="s">
        <v>235</v>
      </c>
      <c r="B308" s="161" t="s">
        <v>177</v>
      </c>
      <c r="C308" s="174" t="s">
        <v>178</v>
      </c>
      <c r="D308" s="162"/>
      <c r="E308" s="163"/>
      <c r="F308" s="164"/>
      <c r="G308" s="165">
        <f>SUMIF(AG309:AG314,"&lt;&gt;NOR",G309:G314)</f>
        <v>0</v>
      </c>
      <c r="H308" s="159"/>
      <c r="I308" s="159">
        <f>SUM(I309:I314)</f>
        <v>0</v>
      </c>
      <c r="J308" s="159"/>
      <c r="K308" s="159">
        <f>SUM(K309:K314)</f>
        <v>0</v>
      </c>
      <c r="L308" s="159"/>
      <c r="M308" s="159">
        <f>SUM(M309:M314)</f>
        <v>0</v>
      </c>
      <c r="N308" s="159"/>
      <c r="O308" s="159">
        <f>SUM(O309:O314)</f>
        <v>22.9</v>
      </c>
      <c r="P308" s="159"/>
      <c r="Q308" s="159">
        <f>SUM(Q309:Q314)</f>
        <v>0</v>
      </c>
      <c r="R308" s="159"/>
      <c r="S308" s="159"/>
      <c r="T308" s="159"/>
      <c r="U308" s="159"/>
      <c r="V308" s="159">
        <f>SUM(V309:V314)</f>
        <v>1064.94</v>
      </c>
      <c r="W308" s="159"/>
      <c r="X308" s="159"/>
      <c r="AG308" t="s">
        <v>236</v>
      </c>
    </row>
    <row r="309" spans="1:60" outlineLevel="1" x14ac:dyDescent="0.25">
      <c r="A309" s="179">
        <v>272</v>
      </c>
      <c r="B309" s="180" t="s">
        <v>1156</v>
      </c>
      <c r="C309" s="185" t="s">
        <v>1157</v>
      </c>
      <c r="D309" s="181" t="s">
        <v>284</v>
      </c>
      <c r="E309" s="182">
        <v>881.17319999999995</v>
      </c>
      <c r="F309" s="183"/>
      <c r="G309" s="184">
        <f t="shared" ref="G309:G314" si="98">ROUND(E309*F309,2)</f>
        <v>0</v>
      </c>
      <c r="H309" s="158"/>
      <c r="I309" s="157">
        <f t="shared" ref="I309:I314" si="99">ROUND(E309*H309,2)</f>
        <v>0</v>
      </c>
      <c r="J309" s="158"/>
      <c r="K309" s="157">
        <f t="shared" ref="K309:K314" si="100">ROUND(E309*J309,2)</f>
        <v>0</v>
      </c>
      <c r="L309" s="157">
        <v>15</v>
      </c>
      <c r="M309" s="157">
        <f t="shared" ref="M309:M314" si="101">G309*(1+L309/100)</f>
        <v>0</v>
      </c>
      <c r="N309" s="157">
        <v>2.1000000000000001E-4</v>
      </c>
      <c r="O309" s="157">
        <f t="shared" ref="O309:O314" si="102">ROUND(E309*N309,2)</f>
        <v>0.19</v>
      </c>
      <c r="P309" s="157">
        <v>0</v>
      </c>
      <c r="Q309" s="157">
        <f t="shared" ref="Q309:Q314" si="103">ROUND(E309*P309,2)</f>
        <v>0</v>
      </c>
      <c r="R309" s="157"/>
      <c r="S309" s="157" t="s">
        <v>240</v>
      </c>
      <c r="T309" s="157" t="s">
        <v>240</v>
      </c>
      <c r="U309" s="157">
        <v>0.05</v>
      </c>
      <c r="V309" s="157">
        <f t="shared" ref="V309:V314" si="104">ROUND(E309*U309,2)</f>
        <v>44.06</v>
      </c>
      <c r="W309" s="157"/>
      <c r="X309" s="157" t="s">
        <v>285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401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5">
      <c r="A310" s="179">
        <v>273</v>
      </c>
      <c r="B310" s="180" t="s">
        <v>1158</v>
      </c>
      <c r="C310" s="185" t="s">
        <v>1159</v>
      </c>
      <c r="D310" s="181" t="s">
        <v>381</v>
      </c>
      <c r="E310" s="182">
        <v>463.79</v>
      </c>
      <c r="F310" s="183"/>
      <c r="G310" s="184">
        <f t="shared" si="98"/>
        <v>0</v>
      </c>
      <c r="H310" s="158"/>
      <c r="I310" s="157">
        <f t="shared" si="99"/>
        <v>0</v>
      </c>
      <c r="J310" s="158"/>
      <c r="K310" s="157">
        <f t="shared" si="100"/>
        <v>0</v>
      </c>
      <c r="L310" s="157">
        <v>15</v>
      </c>
      <c r="M310" s="157">
        <f t="shared" si="101"/>
        <v>0</v>
      </c>
      <c r="N310" s="157">
        <v>3.2000000000000003E-4</v>
      </c>
      <c r="O310" s="157">
        <f t="shared" si="102"/>
        <v>0.15</v>
      </c>
      <c r="P310" s="157">
        <v>0</v>
      </c>
      <c r="Q310" s="157">
        <f t="shared" si="103"/>
        <v>0</v>
      </c>
      <c r="R310" s="157"/>
      <c r="S310" s="157" t="s">
        <v>240</v>
      </c>
      <c r="T310" s="157" t="s">
        <v>240</v>
      </c>
      <c r="U310" s="157">
        <v>0.24</v>
      </c>
      <c r="V310" s="157">
        <f t="shared" si="104"/>
        <v>111.31</v>
      </c>
      <c r="W310" s="157"/>
      <c r="X310" s="157" t="s">
        <v>285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401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20.399999999999999" outlineLevel="1" x14ac:dyDescent="0.25">
      <c r="A311" s="179">
        <v>274</v>
      </c>
      <c r="B311" s="180" t="s">
        <v>1160</v>
      </c>
      <c r="C311" s="185" t="s">
        <v>1161</v>
      </c>
      <c r="D311" s="181" t="s">
        <v>284</v>
      </c>
      <c r="E311" s="182">
        <v>844.07</v>
      </c>
      <c r="F311" s="183"/>
      <c r="G311" s="184">
        <f t="shared" si="98"/>
        <v>0</v>
      </c>
      <c r="H311" s="158"/>
      <c r="I311" s="157">
        <f t="shared" si="99"/>
        <v>0</v>
      </c>
      <c r="J311" s="158"/>
      <c r="K311" s="157">
        <f t="shared" si="100"/>
        <v>0</v>
      </c>
      <c r="L311" s="157">
        <v>15</v>
      </c>
      <c r="M311" s="157">
        <f t="shared" si="101"/>
        <v>0</v>
      </c>
      <c r="N311" s="157">
        <v>5.7499999999999999E-3</v>
      </c>
      <c r="O311" s="157">
        <f t="shared" si="102"/>
        <v>4.8499999999999996</v>
      </c>
      <c r="P311" s="157">
        <v>0</v>
      </c>
      <c r="Q311" s="157">
        <f t="shared" si="103"/>
        <v>0</v>
      </c>
      <c r="R311" s="157"/>
      <c r="S311" s="157" t="s">
        <v>240</v>
      </c>
      <c r="T311" s="157" t="s">
        <v>240</v>
      </c>
      <c r="U311" s="157">
        <v>1.04</v>
      </c>
      <c r="V311" s="157">
        <f t="shared" si="104"/>
        <v>877.83</v>
      </c>
      <c r="W311" s="157"/>
      <c r="X311" s="157" t="s">
        <v>285</v>
      </c>
      <c r="Y311" s="147"/>
      <c r="Z311" s="147"/>
      <c r="AA311" s="147"/>
      <c r="AB311" s="147"/>
      <c r="AC311" s="147"/>
      <c r="AD311" s="147"/>
      <c r="AE311" s="147"/>
      <c r="AF311" s="147"/>
      <c r="AG311" s="147" t="s">
        <v>308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0.399999999999999" outlineLevel="1" x14ac:dyDescent="0.25">
      <c r="A312" s="179">
        <v>275</v>
      </c>
      <c r="B312" s="180" t="s">
        <v>1162</v>
      </c>
      <c r="C312" s="185" t="s">
        <v>1163</v>
      </c>
      <c r="D312" s="181" t="s">
        <v>284</v>
      </c>
      <c r="E312" s="182">
        <v>922.49918000000002</v>
      </c>
      <c r="F312" s="183"/>
      <c r="G312" s="184">
        <f t="shared" si="98"/>
        <v>0</v>
      </c>
      <c r="H312" s="158"/>
      <c r="I312" s="157">
        <f t="shared" si="99"/>
        <v>0</v>
      </c>
      <c r="J312" s="158"/>
      <c r="K312" s="157">
        <f t="shared" si="100"/>
        <v>0</v>
      </c>
      <c r="L312" s="157">
        <v>15</v>
      </c>
      <c r="M312" s="157">
        <f t="shared" si="101"/>
        <v>0</v>
      </c>
      <c r="N312" s="157">
        <v>1.9199999999999998E-2</v>
      </c>
      <c r="O312" s="157">
        <f t="shared" si="102"/>
        <v>17.71</v>
      </c>
      <c r="P312" s="157">
        <v>0</v>
      </c>
      <c r="Q312" s="157">
        <f t="shared" si="103"/>
        <v>0</v>
      </c>
      <c r="R312" s="157"/>
      <c r="S312" s="157" t="s">
        <v>269</v>
      </c>
      <c r="T312" s="157" t="s">
        <v>241</v>
      </c>
      <c r="U312" s="157">
        <v>0</v>
      </c>
      <c r="V312" s="157">
        <f t="shared" si="104"/>
        <v>0</v>
      </c>
      <c r="W312" s="157"/>
      <c r="X312" s="157" t="s">
        <v>461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638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0.399999999999999" outlineLevel="1" x14ac:dyDescent="0.25">
      <c r="A313" s="179">
        <v>276</v>
      </c>
      <c r="B313" s="180" t="s">
        <v>1164</v>
      </c>
      <c r="C313" s="185" t="s">
        <v>1165</v>
      </c>
      <c r="D313" s="181" t="s">
        <v>284</v>
      </c>
      <c r="E313" s="182">
        <v>78.623999999999995</v>
      </c>
      <c r="F313" s="183"/>
      <c r="G313" s="184">
        <f t="shared" si="98"/>
        <v>0</v>
      </c>
      <c r="H313" s="158"/>
      <c r="I313" s="157">
        <f t="shared" si="99"/>
        <v>0</v>
      </c>
      <c r="J313" s="158"/>
      <c r="K313" s="157">
        <f t="shared" si="100"/>
        <v>0</v>
      </c>
      <c r="L313" s="157">
        <v>15</v>
      </c>
      <c r="M313" s="157">
        <f t="shared" si="101"/>
        <v>0</v>
      </c>
      <c r="N313" s="157">
        <v>0</v>
      </c>
      <c r="O313" s="157">
        <f t="shared" si="102"/>
        <v>0</v>
      </c>
      <c r="P313" s="157">
        <v>0</v>
      </c>
      <c r="Q313" s="157">
        <f t="shared" si="103"/>
        <v>0</v>
      </c>
      <c r="R313" s="157" t="s">
        <v>460</v>
      </c>
      <c r="S313" s="157" t="s">
        <v>1166</v>
      </c>
      <c r="T313" s="157" t="s">
        <v>241</v>
      </c>
      <c r="U313" s="157">
        <v>0</v>
      </c>
      <c r="V313" s="157">
        <f t="shared" si="104"/>
        <v>0</v>
      </c>
      <c r="W313" s="157"/>
      <c r="X313" s="157" t="s">
        <v>461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638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5">
      <c r="A314" s="179">
        <v>277</v>
      </c>
      <c r="B314" s="180" t="s">
        <v>1167</v>
      </c>
      <c r="C314" s="185" t="s">
        <v>1168</v>
      </c>
      <c r="D314" s="181" t="s">
        <v>433</v>
      </c>
      <c r="E314" s="182">
        <v>22.898849999999999</v>
      </c>
      <c r="F314" s="183"/>
      <c r="G314" s="184">
        <f t="shared" si="98"/>
        <v>0</v>
      </c>
      <c r="H314" s="158"/>
      <c r="I314" s="157">
        <f t="shared" si="99"/>
        <v>0</v>
      </c>
      <c r="J314" s="158"/>
      <c r="K314" s="157">
        <f t="shared" si="100"/>
        <v>0</v>
      </c>
      <c r="L314" s="157">
        <v>15</v>
      </c>
      <c r="M314" s="157">
        <f t="shared" si="101"/>
        <v>0</v>
      </c>
      <c r="N314" s="157">
        <v>0</v>
      </c>
      <c r="O314" s="157">
        <f t="shared" si="102"/>
        <v>0</v>
      </c>
      <c r="P314" s="157">
        <v>0</v>
      </c>
      <c r="Q314" s="157">
        <f t="shared" si="103"/>
        <v>0</v>
      </c>
      <c r="R314" s="157"/>
      <c r="S314" s="157" t="s">
        <v>240</v>
      </c>
      <c r="T314" s="157" t="s">
        <v>240</v>
      </c>
      <c r="U314" s="157">
        <v>1.3859999999999999</v>
      </c>
      <c r="V314" s="157">
        <f t="shared" si="104"/>
        <v>31.74</v>
      </c>
      <c r="W314" s="157"/>
      <c r="X314" s="157" t="s">
        <v>434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435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x14ac:dyDescent="0.25">
      <c r="A315" s="160" t="s">
        <v>235</v>
      </c>
      <c r="B315" s="161" t="s">
        <v>181</v>
      </c>
      <c r="C315" s="174" t="s">
        <v>182</v>
      </c>
      <c r="D315" s="162"/>
      <c r="E315" s="163"/>
      <c r="F315" s="164"/>
      <c r="G315" s="165">
        <f>SUMIF(AG316:AG320,"&lt;&gt;NOR",G316:G320)</f>
        <v>0</v>
      </c>
      <c r="H315" s="159"/>
      <c r="I315" s="159">
        <f>SUM(I316:I320)</f>
        <v>0</v>
      </c>
      <c r="J315" s="159"/>
      <c r="K315" s="159">
        <f>SUM(K316:K320)</f>
        <v>0</v>
      </c>
      <c r="L315" s="159"/>
      <c r="M315" s="159">
        <f>SUM(M316:M320)</f>
        <v>0</v>
      </c>
      <c r="N315" s="159"/>
      <c r="O315" s="159">
        <f>SUM(O316:O320)</f>
        <v>1.25</v>
      </c>
      <c r="P315" s="159"/>
      <c r="Q315" s="159">
        <f>SUM(Q316:Q320)</f>
        <v>0</v>
      </c>
      <c r="R315" s="159"/>
      <c r="S315" s="159"/>
      <c r="T315" s="159"/>
      <c r="U315" s="159"/>
      <c r="V315" s="159">
        <f>SUM(V316:V320)</f>
        <v>213.54</v>
      </c>
      <c r="W315" s="159"/>
      <c r="X315" s="159"/>
      <c r="AG315" t="s">
        <v>236</v>
      </c>
    </row>
    <row r="316" spans="1:60" outlineLevel="1" x14ac:dyDescent="0.25">
      <c r="A316" s="179">
        <v>278</v>
      </c>
      <c r="B316" s="180" t="s">
        <v>1169</v>
      </c>
      <c r="C316" s="185" t="s">
        <v>1170</v>
      </c>
      <c r="D316" s="181" t="s">
        <v>284</v>
      </c>
      <c r="E316" s="182">
        <v>574.29999999999995</v>
      </c>
      <c r="F316" s="183"/>
      <c r="G316" s="184">
        <f>ROUND(E316*F316,2)</f>
        <v>0</v>
      </c>
      <c r="H316" s="158"/>
      <c r="I316" s="157">
        <f>ROUND(E316*H316,2)</f>
        <v>0</v>
      </c>
      <c r="J316" s="158"/>
      <c r="K316" s="157">
        <f>ROUND(E316*J316,2)</f>
        <v>0</v>
      </c>
      <c r="L316" s="157">
        <v>15</v>
      </c>
      <c r="M316" s="157">
        <f>G316*(1+L316/100)</f>
        <v>0</v>
      </c>
      <c r="N316" s="157">
        <v>0</v>
      </c>
      <c r="O316" s="157">
        <f>ROUND(E316*N316,2)</f>
        <v>0</v>
      </c>
      <c r="P316" s="157">
        <v>0</v>
      </c>
      <c r="Q316" s="157">
        <f>ROUND(E316*P316,2)</f>
        <v>0</v>
      </c>
      <c r="R316" s="157"/>
      <c r="S316" s="157" t="s">
        <v>240</v>
      </c>
      <c r="T316" s="157" t="s">
        <v>240</v>
      </c>
      <c r="U316" s="157">
        <v>0.05</v>
      </c>
      <c r="V316" s="157">
        <f>ROUND(E316*U316,2)</f>
        <v>28.72</v>
      </c>
      <c r="W316" s="157"/>
      <c r="X316" s="157" t="s">
        <v>285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401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5">
      <c r="A317" s="179">
        <v>279</v>
      </c>
      <c r="B317" s="180" t="s">
        <v>1171</v>
      </c>
      <c r="C317" s="185" t="s">
        <v>1172</v>
      </c>
      <c r="D317" s="181" t="s">
        <v>381</v>
      </c>
      <c r="E317" s="182">
        <v>327.64</v>
      </c>
      <c r="F317" s="183"/>
      <c r="G317" s="184">
        <f>ROUND(E317*F317,2)</f>
        <v>0</v>
      </c>
      <c r="H317" s="158"/>
      <c r="I317" s="157">
        <f>ROUND(E317*H317,2)</f>
        <v>0</v>
      </c>
      <c r="J317" s="158"/>
      <c r="K317" s="157">
        <f>ROUND(E317*J317,2)</f>
        <v>0</v>
      </c>
      <c r="L317" s="157">
        <v>15</v>
      </c>
      <c r="M317" s="157">
        <f>G317*(1+L317/100)</f>
        <v>0</v>
      </c>
      <c r="N317" s="157">
        <v>2.4000000000000001E-4</v>
      </c>
      <c r="O317" s="157">
        <f>ROUND(E317*N317,2)</f>
        <v>0.08</v>
      </c>
      <c r="P317" s="157">
        <v>0</v>
      </c>
      <c r="Q317" s="157">
        <f>ROUND(E317*P317,2)</f>
        <v>0</v>
      </c>
      <c r="R317" s="157"/>
      <c r="S317" s="157" t="s">
        <v>240</v>
      </c>
      <c r="T317" s="157" t="s">
        <v>240</v>
      </c>
      <c r="U317" s="157">
        <v>0.18</v>
      </c>
      <c r="V317" s="157">
        <f>ROUND(E317*U317,2)</f>
        <v>58.98</v>
      </c>
      <c r="W317" s="157"/>
      <c r="X317" s="157" t="s">
        <v>285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401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0.399999999999999" outlineLevel="1" x14ac:dyDescent="0.25">
      <c r="A318" s="179">
        <v>280</v>
      </c>
      <c r="B318" s="180" t="s">
        <v>1173</v>
      </c>
      <c r="C318" s="185" t="s">
        <v>1174</v>
      </c>
      <c r="D318" s="181" t="s">
        <v>284</v>
      </c>
      <c r="E318" s="182">
        <v>574.29999999999995</v>
      </c>
      <c r="F318" s="183"/>
      <c r="G318" s="184">
        <f>ROUND(E318*F318,2)</f>
        <v>0</v>
      </c>
      <c r="H318" s="158"/>
      <c r="I318" s="157">
        <f>ROUND(E318*H318,2)</f>
        <v>0</v>
      </c>
      <c r="J318" s="158"/>
      <c r="K318" s="157">
        <f>ROUND(E318*J318,2)</f>
        <v>0</v>
      </c>
      <c r="L318" s="157">
        <v>15</v>
      </c>
      <c r="M318" s="157">
        <f>G318*(1+L318/100)</f>
        <v>0</v>
      </c>
      <c r="N318" s="157">
        <v>2.5000000000000001E-4</v>
      </c>
      <c r="O318" s="157">
        <f>ROUND(E318*N318,2)</f>
        <v>0.14000000000000001</v>
      </c>
      <c r="P318" s="157">
        <v>0</v>
      </c>
      <c r="Q318" s="157">
        <f>ROUND(E318*P318,2)</f>
        <v>0</v>
      </c>
      <c r="R318" s="157"/>
      <c r="S318" s="157" t="s">
        <v>240</v>
      </c>
      <c r="T318" s="157" t="s">
        <v>240</v>
      </c>
      <c r="U318" s="157">
        <v>0.21665999999999999</v>
      </c>
      <c r="V318" s="157">
        <f>ROUND(E318*U318,2)</f>
        <v>124.43</v>
      </c>
      <c r="W318" s="157"/>
      <c r="X318" s="157" t="s">
        <v>285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401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0.399999999999999" outlineLevel="1" x14ac:dyDescent="0.25">
      <c r="A319" s="179">
        <v>281</v>
      </c>
      <c r="B319" s="180" t="s">
        <v>1175</v>
      </c>
      <c r="C319" s="185" t="s">
        <v>1176</v>
      </c>
      <c r="D319" s="181" t="s">
        <v>284</v>
      </c>
      <c r="E319" s="182">
        <v>642.54697999999996</v>
      </c>
      <c r="F319" s="183"/>
      <c r="G319" s="184">
        <f>ROUND(E319*F319,2)</f>
        <v>0</v>
      </c>
      <c r="H319" s="158"/>
      <c r="I319" s="157">
        <f>ROUND(E319*H319,2)</f>
        <v>0</v>
      </c>
      <c r="J319" s="158"/>
      <c r="K319" s="157">
        <f>ROUND(E319*J319,2)</f>
        <v>0</v>
      </c>
      <c r="L319" s="157">
        <v>15</v>
      </c>
      <c r="M319" s="157">
        <f>G319*(1+L319/100)</f>
        <v>0</v>
      </c>
      <c r="N319" s="157">
        <v>1.6000000000000001E-3</v>
      </c>
      <c r="O319" s="157">
        <f>ROUND(E319*N319,2)</f>
        <v>1.03</v>
      </c>
      <c r="P319" s="157">
        <v>0</v>
      </c>
      <c r="Q319" s="157">
        <f>ROUND(E319*P319,2)</f>
        <v>0</v>
      </c>
      <c r="R319" s="157" t="s">
        <v>460</v>
      </c>
      <c r="S319" s="157" t="s">
        <v>1177</v>
      </c>
      <c r="T319" s="157" t="s">
        <v>1177</v>
      </c>
      <c r="U319" s="157">
        <v>0</v>
      </c>
      <c r="V319" s="157">
        <f>ROUND(E319*U319,2)</f>
        <v>0</v>
      </c>
      <c r="W319" s="157"/>
      <c r="X319" s="157" t="s">
        <v>461</v>
      </c>
      <c r="Y319" s="147"/>
      <c r="Z319" s="147"/>
      <c r="AA319" s="147"/>
      <c r="AB319" s="147"/>
      <c r="AC319" s="147"/>
      <c r="AD319" s="147"/>
      <c r="AE319" s="147"/>
      <c r="AF319" s="147"/>
      <c r="AG319" s="147" t="s">
        <v>462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5">
      <c r="A320" s="179">
        <v>282</v>
      </c>
      <c r="B320" s="180" t="s">
        <v>1178</v>
      </c>
      <c r="C320" s="185" t="s">
        <v>1179</v>
      </c>
      <c r="D320" s="181" t="s">
        <v>433</v>
      </c>
      <c r="E320" s="182">
        <v>1.2502800000000001</v>
      </c>
      <c r="F320" s="183"/>
      <c r="G320" s="184">
        <f>ROUND(E320*F320,2)</f>
        <v>0</v>
      </c>
      <c r="H320" s="158"/>
      <c r="I320" s="157">
        <f>ROUND(E320*H320,2)</f>
        <v>0</v>
      </c>
      <c r="J320" s="158"/>
      <c r="K320" s="157">
        <f>ROUND(E320*J320,2)</f>
        <v>0</v>
      </c>
      <c r="L320" s="157">
        <v>15</v>
      </c>
      <c r="M320" s="157">
        <f>G320*(1+L320/100)</f>
        <v>0</v>
      </c>
      <c r="N320" s="157">
        <v>0</v>
      </c>
      <c r="O320" s="157">
        <f>ROUND(E320*N320,2)</f>
        <v>0</v>
      </c>
      <c r="P320" s="157">
        <v>0</v>
      </c>
      <c r="Q320" s="157">
        <f>ROUND(E320*P320,2)</f>
        <v>0</v>
      </c>
      <c r="R320" s="157"/>
      <c r="S320" s="157" t="s">
        <v>240</v>
      </c>
      <c r="T320" s="157" t="s">
        <v>240</v>
      </c>
      <c r="U320" s="157">
        <v>1.125</v>
      </c>
      <c r="V320" s="157">
        <f>ROUND(E320*U320,2)</f>
        <v>1.41</v>
      </c>
      <c r="W320" s="157"/>
      <c r="X320" s="157" t="s">
        <v>434</v>
      </c>
      <c r="Y320" s="147"/>
      <c r="Z320" s="147"/>
      <c r="AA320" s="147"/>
      <c r="AB320" s="147"/>
      <c r="AC320" s="147"/>
      <c r="AD320" s="147"/>
      <c r="AE320" s="147"/>
      <c r="AF320" s="147"/>
      <c r="AG320" s="147" t="s">
        <v>435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x14ac:dyDescent="0.25">
      <c r="A321" s="160" t="s">
        <v>235</v>
      </c>
      <c r="B321" s="161" t="s">
        <v>183</v>
      </c>
      <c r="C321" s="174" t="s">
        <v>184</v>
      </c>
      <c r="D321" s="162"/>
      <c r="E321" s="163"/>
      <c r="F321" s="164"/>
      <c r="G321" s="165">
        <f>SUMIF(AG322:AG325,"&lt;&gt;NOR",G322:G325)</f>
        <v>0</v>
      </c>
      <c r="H321" s="159"/>
      <c r="I321" s="159">
        <f>SUM(I322:I325)</f>
        <v>0</v>
      </c>
      <c r="J321" s="159"/>
      <c r="K321" s="159">
        <f>SUM(K322:K325)</f>
        <v>0</v>
      </c>
      <c r="L321" s="159"/>
      <c r="M321" s="159">
        <f>SUM(M322:M325)</f>
        <v>0</v>
      </c>
      <c r="N321" s="159"/>
      <c r="O321" s="159">
        <f>SUM(O322:O325)</f>
        <v>18.850000000000001</v>
      </c>
      <c r="P321" s="159"/>
      <c r="Q321" s="159">
        <f>SUM(Q322:Q325)</f>
        <v>0</v>
      </c>
      <c r="R321" s="159"/>
      <c r="S321" s="159"/>
      <c r="T321" s="159"/>
      <c r="U321" s="159"/>
      <c r="V321" s="159">
        <f>SUM(V322:V325)</f>
        <v>1371.3600000000001</v>
      </c>
      <c r="W321" s="159"/>
      <c r="X321" s="159"/>
      <c r="AG321" t="s">
        <v>236</v>
      </c>
    </row>
    <row r="322" spans="1:60" outlineLevel="1" x14ac:dyDescent="0.25">
      <c r="A322" s="179">
        <v>283</v>
      </c>
      <c r="B322" s="180" t="s">
        <v>1180</v>
      </c>
      <c r="C322" s="185" t="s">
        <v>1181</v>
      </c>
      <c r="D322" s="181" t="s">
        <v>284</v>
      </c>
      <c r="E322" s="182">
        <v>1140.0250000000001</v>
      </c>
      <c r="F322" s="183"/>
      <c r="G322" s="184">
        <f>ROUND(E322*F322,2)</f>
        <v>0</v>
      </c>
      <c r="H322" s="158"/>
      <c r="I322" s="157">
        <f>ROUND(E322*H322,2)</f>
        <v>0</v>
      </c>
      <c r="J322" s="158"/>
      <c r="K322" s="157">
        <f>ROUND(E322*J322,2)</f>
        <v>0</v>
      </c>
      <c r="L322" s="157">
        <v>15</v>
      </c>
      <c r="M322" s="157">
        <f>G322*(1+L322/100)</f>
        <v>0</v>
      </c>
      <c r="N322" s="157">
        <v>1.6000000000000001E-4</v>
      </c>
      <c r="O322" s="157">
        <f>ROUND(E322*N322,2)</f>
        <v>0.18</v>
      </c>
      <c r="P322" s="157">
        <v>0</v>
      </c>
      <c r="Q322" s="157">
        <f>ROUND(E322*P322,2)</f>
        <v>0</v>
      </c>
      <c r="R322" s="157"/>
      <c r="S322" s="157" t="s">
        <v>240</v>
      </c>
      <c r="T322" s="157" t="s">
        <v>240</v>
      </c>
      <c r="U322" s="157">
        <v>0.05</v>
      </c>
      <c r="V322" s="157">
        <f>ROUND(E322*U322,2)</f>
        <v>57</v>
      </c>
      <c r="W322" s="157"/>
      <c r="X322" s="157" t="s">
        <v>285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401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79">
        <v>284</v>
      </c>
      <c r="B323" s="180" t="s">
        <v>1182</v>
      </c>
      <c r="C323" s="185" t="s">
        <v>1183</v>
      </c>
      <c r="D323" s="181" t="s">
        <v>284</v>
      </c>
      <c r="E323" s="182">
        <v>1140.0250000000001</v>
      </c>
      <c r="F323" s="183"/>
      <c r="G323" s="184">
        <f>ROUND(E323*F323,2)</f>
        <v>0</v>
      </c>
      <c r="H323" s="158"/>
      <c r="I323" s="157">
        <f>ROUND(E323*H323,2)</f>
        <v>0</v>
      </c>
      <c r="J323" s="158"/>
      <c r="K323" s="157">
        <f>ROUND(E323*J323,2)</f>
        <v>0</v>
      </c>
      <c r="L323" s="157">
        <v>15</v>
      </c>
      <c r="M323" s="157">
        <f>G323*(1+L323/100)</f>
        <v>0</v>
      </c>
      <c r="N323" s="157">
        <v>2.3500000000000001E-3</v>
      </c>
      <c r="O323" s="157">
        <f>ROUND(E323*N323,2)</f>
        <v>2.68</v>
      </c>
      <c r="P323" s="157">
        <v>0</v>
      </c>
      <c r="Q323" s="157">
        <f>ROUND(E323*P323,2)</f>
        <v>0</v>
      </c>
      <c r="R323" s="157"/>
      <c r="S323" s="157" t="s">
        <v>240</v>
      </c>
      <c r="T323" s="157" t="s">
        <v>240</v>
      </c>
      <c r="U323" s="157">
        <v>1.1299999999999999</v>
      </c>
      <c r="V323" s="157">
        <f>ROUND(E323*U323,2)</f>
        <v>1288.23</v>
      </c>
      <c r="W323" s="157"/>
      <c r="X323" s="157" t="s">
        <v>285</v>
      </c>
      <c r="Y323" s="147"/>
      <c r="Z323" s="147"/>
      <c r="AA323" s="147"/>
      <c r="AB323" s="147"/>
      <c r="AC323" s="147"/>
      <c r="AD323" s="147"/>
      <c r="AE323" s="147"/>
      <c r="AF323" s="147"/>
      <c r="AG323" s="147" t="s">
        <v>401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0.399999999999999" outlineLevel="1" x14ac:dyDescent="0.25">
      <c r="A324" s="179">
        <v>285</v>
      </c>
      <c r="B324" s="180" t="s">
        <v>1184</v>
      </c>
      <c r="C324" s="185" t="s">
        <v>1185</v>
      </c>
      <c r="D324" s="181" t="s">
        <v>284</v>
      </c>
      <c r="E324" s="182">
        <v>1311.0287499999999</v>
      </c>
      <c r="F324" s="183"/>
      <c r="G324" s="184">
        <f>ROUND(E324*F324,2)</f>
        <v>0</v>
      </c>
      <c r="H324" s="158"/>
      <c r="I324" s="157">
        <f>ROUND(E324*H324,2)</f>
        <v>0</v>
      </c>
      <c r="J324" s="158"/>
      <c r="K324" s="157">
        <f>ROUND(E324*J324,2)</f>
        <v>0</v>
      </c>
      <c r="L324" s="157">
        <v>15</v>
      </c>
      <c r="M324" s="157">
        <f>G324*(1+L324/100)</f>
        <v>0</v>
      </c>
      <c r="N324" s="157">
        <v>1.2200000000000001E-2</v>
      </c>
      <c r="O324" s="157">
        <f>ROUND(E324*N324,2)</f>
        <v>15.99</v>
      </c>
      <c r="P324" s="157">
        <v>0</v>
      </c>
      <c r="Q324" s="157">
        <f>ROUND(E324*P324,2)</f>
        <v>0</v>
      </c>
      <c r="R324" s="157"/>
      <c r="S324" s="157" t="s">
        <v>269</v>
      </c>
      <c r="T324" s="157" t="s">
        <v>241</v>
      </c>
      <c r="U324" s="157">
        <v>0</v>
      </c>
      <c r="V324" s="157">
        <f>ROUND(E324*U324,2)</f>
        <v>0</v>
      </c>
      <c r="W324" s="157"/>
      <c r="X324" s="157" t="s">
        <v>461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462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5">
      <c r="A325" s="179">
        <v>286</v>
      </c>
      <c r="B325" s="180" t="s">
        <v>1186</v>
      </c>
      <c r="C325" s="185" t="s">
        <v>1187</v>
      </c>
      <c r="D325" s="181" t="s">
        <v>433</v>
      </c>
      <c r="E325" s="182">
        <v>18.856010000000001</v>
      </c>
      <c r="F325" s="183"/>
      <c r="G325" s="184">
        <f>ROUND(E325*F325,2)</f>
        <v>0</v>
      </c>
      <c r="H325" s="158"/>
      <c r="I325" s="157">
        <f>ROUND(E325*H325,2)</f>
        <v>0</v>
      </c>
      <c r="J325" s="158"/>
      <c r="K325" s="157">
        <f>ROUND(E325*J325,2)</f>
        <v>0</v>
      </c>
      <c r="L325" s="157">
        <v>15</v>
      </c>
      <c r="M325" s="157">
        <f>G325*(1+L325/100)</f>
        <v>0</v>
      </c>
      <c r="N325" s="157">
        <v>0</v>
      </c>
      <c r="O325" s="157">
        <f>ROUND(E325*N325,2)</f>
        <v>0</v>
      </c>
      <c r="P325" s="157">
        <v>0</v>
      </c>
      <c r="Q325" s="157">
        <f>ROUND(E325*P325,2)</f>
        <v>0</v>
      </c>
      <c r="R325" s="157"/>
      <c r="S325" s="157" t="s">
        <v>240</v>
      </c>
      <c r="T325" s="157" t="s">
        <v>240</v>
      </c>
      <c r="U325" s="157">
        <v>1.3859999999999999</v>
      </c>
      <c r="V325" s="157">
        <f>ROUND(E325*U325,2)</f>
        <v>26.13</v>
      </c>
      <c r="W325" s="157"/>
      <c r="X325" s="157" t="s">
        <v>434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435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x14ac:dyDescent="0.25">
      <c r="A326" s="160" t="s">
        <v>235</v>
      </c>
      <c r="B326" s="161" t="s">
        <v>185</v>
      </c>
      <c r="C326" s="174" t="s">
        <v>186</v>
      </c>
      <c r="D326" s="162"/>
      <c r="E326" s="163"/>
      <c r="F326" s="164"/>
      <c r="G326" s="165">
        <f>SUMIF(AG327:AG337,"&lt;&gt;NOR",G327:G337)</f>
        <v>0</v>
      </c>
      <c r="H326" s="159"/>
      <c r="I326" s="159">
        <f>SUM(I327:I337)</f>
        <v>0</v>
      </c>
      <c r="J326" s="159"/>
      <c r="K326" s="159">
        <f>SUM(K327:K337)</f>
        <v>0</v>
      </c>
      <c r="L326" s="159"/>
      <c r="M326" s="159">
        <f>SUM(M327:M337)</f>
        <v>0</v>
      </c>
      <c r="N326" s="159"/>
      <c r="O326" s="159">
        <f>SUM(O327:O337)</f>
        <v>160.04000000000002</v>
      </c>
      <c r="P326" s="159"/>
      <c r="Q326" s="159">
        <f>SUM(Q327:Q337)</f>
        <v>0</v>
      </c>
      <c r="R326" s="159"/>
      <c r="S326" s="159"/>
      <c r="T326" s="159"/>
      <c r="U326" s="159"/>
      <c r="V326" s="159">
        <f>SUM(V327:V337)</f>
        <v>2338.31</v>
      </c>
      <c r="W326" s="159"/>
      <c r="X326" s="159"/>
      <c r="AG326" t="s">
        <v>236</v>
      </c>
    </row>
    <row r="327" spans="1:60" outlineLevel="1" x14ac:dyDescent="0.25">
      <c r="A327" s="166">
        <v>287</v>
      </c>
      <c r="B327" s="167" t="s">
        <v>1188</v>
      </c>
      <c r="C327" s="175" t="s">
        <v>1189</v>
      </c>
      <c r="D327" s="168" t="s">
        <v>284</v>
      </c>
      <c r="E327" s="169">
        <v>856.9</v>
      </c>
      <c r="F327" s="170"/>
      <c r="G327" s="171">
        <f>ROUND(E327*F327,2)</f>
        <v>0</v>
      </c>
      <c r="H327" s="158"/>
      <c r="I327" s="157">
        <f>ROUND(E327*H327,2)</f>
        <v>0</v>
      </c>
      <c r="J327" s="158"/>
      <c r="K327" s="157">
        <f>ROUND(E327*J327,2)</f>
        <v>0</v>
      </c>
      <c r="L327" s="157">
        <v>15</v>
      </c>
      <c r="M327" s="157">
        <f>G327*(1+L327/100)</f>
        <v>0</v>
      </c>
      <c r="N327" s="157">
        <v>0.09</v>
      </c>
      <c r="O327" s="157">
        <f>ROUND(E327*N327,2)</f>
        <v>77.12</v>
      </c>
      <c r="P327" s="157">
        <v>0</v>
      </c>
      <c r="Q327" s="157">
        <f>ROUND(E327*P327,2)</f>
        <v>0</v>
      </c>
      <c r="R327" s="157"/>
      <c r="S327" s="157" t="s">
        <v>240</v>
      </c>
      <c r="T327" s="157" t="s">
        <v>241</v>
      </c>
      <c r="U327" s="157">
        <v>2.72</v>
      </c>
      <c r="V327" s="157">
        <f>ROUND(E327*U327,2)</f>
        <v>2330.77</v>
      </c>
      <c r="W327" s="157"/>
      <c r="X327" s="157" t="s">
        <v>285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303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1" outlineLevel="1" x14ac:dyDescent="0.25">
      <c r="A328" s="154"/>
      <c r="B328" s="155"/>
      <c r="C328" s="244" t="s">
        <v>1190</v>
      </c>
      <c r="D328" s="245"/>
      <c r="E328" s="245"/>
      <c r="F328" s="245"/>
      <c r="G328" s="245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245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72" t="str">
        <f>C328</f>
        <v>Kompletní obložení fasády vč.špalet a parapetů, vč. omytí po montáži, impregnace. Pouze montáž, dodávka materiálu oceněna zvlášť.</v>
      </c>
      <c r="BB328" s="147"/>
      <c r="BC328" s="147"/>
      <c r="BD328" s="147"/>
      <c r="BE328" s="147"/>
      <c r="BF328" s="147"/>
      <c r="BG328" s="147"/>
      <c r="BH328" s="147"/>
    </row>
    <row r="329" spans="1:60" ht="20.399999999999999" outlineLevel="1" x14ac:dyDescent="0.25">
      <c r="A329" s="179">
        <v>288</v>
      </c>
      <c r="B329" s="180" t="s">
        <v>1191</v>
      </c>
      <c r="C329" s="185" t="s">
        <v>1192</v>
      </c>
      <c r="D329" s="181" t="s">
        <v>284</v>
      </c>
      <c r="E329" s="182">
        <v>5.2</v>
      </c>
      <c r="F329" s="183"/>
      <c r="G329" s="184">
        <f t="shared" ref="G329:G334" si="105">ROUND(E329*F329,2)</f>
        <v>0</v>
      </c>
      <c r="H329" s="158"/>
      <c r="I329" s="157">
        <f t="shared" ref="I329:I334" si="106">ROUND(E329*H329,2)</f>
        <v>0</v>
      </c>
      <c r="J329" s="158"/>
      <c r="K329" s="157">
        <f t="shared" ref="K329:K334" si="107">ROUND(E329*J329,2)</f>
        <v>0</v>
      </c>
      <c r="L329" s="157">
        <v>15</v>
      </c>
      <c r="M329" s="157">
        <f t="shared" ref="M329:M334" si="108">G329*(1+L329/100)</f>
        <v>0</v>
      </c>
      <c r="N329" s="157">
        <v>7.3480000000000004E-2</v>
      </c>
      <c r="O329" s="157">
        <f t="shared" ref="O329:O334" si="109">ROUND(E329*N329,2)</f>
        <v>0.38</v>
      </c>
      <c r="P329" s="157">
        <v>0</v>
      </c>
      <c r="Q329" s="157">
        <f t="shared" ref="Q329:Q334" si="110">ROUND(E329*P329,2)</f>
        <v>0</v>
      </c>
      <c r="R329" s="157"/>
      <c r="S329" s="157" t="s">
        <v>240</v>
      </c>
      <c r="T329" s="157" t="s">
        <v>240</v>
      </c>
      <c r="U329" s="157">
        <v>1.45</v>
      </c>
      <c r="V329" s="157">
        <f t="shared" ref="V329:V334" si="111">ROUND(E329*U329,2)</f>
        <v>7.54</v>
      </c>
      <c r="W329" s="157"/>
      <c r="X329" s="157" t="s">
        <v>285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303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79">
        <v>289</v>
      </c>
      <c r="B330" s="180" t="s">
        <v>1193</v>
      </c>
      <c r="C330" s="185" t="s">
        <v>1194</v>
      </c>
      <c r="D330" s="181" t="s">
        <v>268</v>
      </c>
      <c r="E330" s="182">
        <v>1</v>
      </c>
      <c r="F330" s="183"/>
      <c r="G330" s="184">
        <f t="shared" si="105"/>
        <v>0</v>
      </c>
      <c r="H330" s="158"/>
      <c r="I330" s="157">
        <f t="shared" si="106"/>
        <v>0</v>
      </c>
      <c r="J330" s="158"/>
      <c r="K330" s="157">
        <f t="shared" si="107"/>
        <v>0</v>
      </c>
      <c r="L330" s="157">
        <v>15</v>
      </c>
      <c r="M330" s="157">
        <f t="shared" si="108"/>
        <v>0</v>
      </c>
      <c r="N330" s="157">
        <v>0</v>
      </c>
      <c r="O330" s="157">
        <f t="shared" si="109"/>
        <v>0</v>
      </c>
      <c r="P330" s="157">
        <v>0</v>
      </c>
      <c r="Q330" s="157">
        <f t="shared" si="110"/>
        <v>0</v>
      </c>
      <c r="R330" s="157"/>
      <c r="S330" s="157" t="s">
        <v>269</v>
      </c>
      <c r="T330" s="157" t="s">
        <v>241</v>
      </c>
      <c r="U330" s="157">
        <v>0</v>
      </c>
      <c r="V330" s="157">
        <f t="shared" si="111"/>
        <v>0</v>
      </c>
      <c r="W330" s="157"/>
      <c r="X330" s="157" t="s">
        <v>285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303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5">
      <c r="A331" s="179">
        <v>290</v>
      </c>
      <c r="B331" s="180" t="s">
        <v>1195</v>
      </c>
      <c r="C331" s="185" t="s">
        <v>1196</v>
      </c>
      <c r="D331" s="181" t="s">
        <v>268</v>
      </c>
      <c r="E331" s="182">
        <v>1</v>
      </c>
      <c r="F331" s="183"/>
      <c r="G331" s="184">
        <f t="shared" si="105"/>
        <v>0</v>
      </c>
      <c r="H331" s="158"/>
      <c r="I331" s="157">
        <f t="shared" si="106"/>
        <v>0</v>
      </c>
      <c r="J331" s="158"/>
      <c r="K331" s="157">
        <f t="shared" si="107"/>
        <v>0</v>
      </c>
      <c r="L331" s="157">
        <v>15</v>
      </c>
      <c r="M331" s="157">
        <f t="shared" si="108"/>
        <v>0</v>
      </c>
      <c r="N331" s="157">
        <v>0</v>
      </c>
      <c r="O331" s="157">
        <f t="shared" si="109"/>
        <v>0</v>
      </c>
      <c r="P331" s="157">
        <v>0</v>
      </c>
      <c r="Q331" s="157">
        <f t="shared" si="110"/>
        <v>0</v>
      </c>
      <c r="R331" s="157"/>
      <c r="S331" s="157" t="s">
        <v>269</v>
      </c>
      <c r="T331" s="157" t="s">
        <v>241</v>
      </c>
      <c r="U331" s="157">
        <v>0</v>
      </c>
      <c r="V331" s="157">
        <f t="shared" si="111"/>
        <v>0</v>
      </c>
      <c r="W331" s="157"/>
      <c r="X331" s="157" t="s">
        <v>285</v>
      </c>
      <c r="Y331" s="147"/>
      <c r="Z331" s="147"/>
      <c r="AA331" s="147"/>
      <c r="AB331" s="147"/>
      <c r="AC331" s="147"/>
      <c r="AD331" s="147"/>
      <c r="AE331" s="147"/>
      <c r="AF331" s="147"/>
      <c r="AG331" s="147" t="s">
        <v>303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0.399999999999999" outlineLevel="1" x14ac:dyDescent="0.25">
      <c r="A332" s="179">
        <v>291</v>
      </c>
      <c r="B332" s="180" t="s">
        <v>1197</v>
      </c>
      <c r="C332" s="185" t="s">
        <v>1198</v>
      </c>
      <c r="D332" s="181" t="s">
        <v>319</v>
      </c>
      <c r="E332" s="182">
        <v>784.4</v>
      </c>
      <c r="F332" s="183"/>
      <c r="G332" s="184">
        <f t="shared" si="105"/>
        <v>0</v>
      </c>
      <c r="H332" s="158"/>
      <c r="I332" s="157">
        <f t="shared" si="106"/>
        <v>0</v>
      </c>
      <c r="J332" s="158"/>
      <c r="K332" s="157">
        <f t="shared" si="107"/>
        <v>0</v>
      </c>
      <c r="L332" s="157">
        <v>15</v>
      </c>
      <c r="M332" s="157">
        <f t="shared" si="108"/>
        <v>0</v>
      </c>
      <c r="N332" s="157">
        <v>1.7999999999999999E-2</v>
      </c>
      <c r="O332" s="157">
        <f t="shared" si="109"/>
        <v>14.12</v>
      </c>
      <c r="P332" s="157">
        <v>0</v>
      </c>
      <c r="Q332" s="157">
        <f t="shared" si="110"/>
        <v>0</v>
      </c>
      <c r="R332" s="157"/>
      <c r="S332" s="157" t="s">
        <v>269</v>
      </c>
      <c r="T332" s="157" t="s">
        <v>241</v>
      </c>
      <c r="U332" s="157">
        <v>0</v>
      </c>
      <c r="V332" s="157">
        <f t="shared" si="111"/>
        <v>0</v>
      </c>
      <c r="W332" s="157"/>
      <c r="X332" s="157" t="s">
        <v>285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303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79">
        <v>292</v>
      </c>
      <c r="B333" s="180" t="s">
        <v>1199</v>
      </c>
      <c r="C333" s="185" t="s">
        <v>1200</v>
      </c>
      <c r="D333" s="181" t="s">
        <v>284</v>
      </c>
      <c r="E333" s="182">
        <v>5.46</v>
      </c>
      <c r="F333" s="183"/>
      <c r="G333" s="184">
        <f t="shared" si="105"/>
        <v>0</v>
      </c>
      <c r="H333" s="158"/>
      <c r="I333" s="157">
        <f t="shared" si="106"/>
        <v>0</v>
      </c>
      <c r="J333" s="158"/>
      <c r="K333" s="157">
        <f t="shared" si="107"/>
        <v>0</v>
      </c>
      <c r="L333" s="157">
        <v>15</v>
      </c>
      <c r="M333" s="157">
        <f t="shared" si="108"/>
        <v>0</v>
      </c>
      <c r="N333" s="157">
        <v>8.1000000000000003E-2</v>
      </c>
      <c r="O333" s="157">
        <f t="shared" si="109"/>
        <v>0.44</v>
      </c>
      <c r="P333" s="157">
        <v>0</v>
      </c>
      <c r="Q333" s="157">
        <f t="shared" si="110"/>
        <v>0</v>
      </c>
      <c r="R333" s="157" t="s">
        <v>460</v>
      </c>
      <c r="S333" s="157" t="s">
        <v>240</v>
      </c>
      <c r="T333" s="157" t="s">
        <v>240</v>
      </c>
      <c r="U333" s="157">
        <v>0</v>
      </c>
      <c r="V333" s="157">
        <f t="shared" si="111"/>
        <v>0</v>
      </c>
      <c r="W333" s="157"/>
      <c r="X333" s="157" t="s">
        <v>461</v>
      </c>
      <c r="Y333" s="147"/>
      <c r="Z333" s="147"/>
      <c r="AA333" s="147"/>
      <c r="AB333" s="147"/>
      <c r="AC333" s="147"/>
      <c r="AD333" s="147"/>
      <c r="AE333" s="147"/>
      <c r="AF333" s="147"/>
      <c r="AG333" s="147" t="s">
        <v>638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5">
      <c r="A334" s="166">
        <v>293</v>
      </c>
      <c r="B334" s="167" t="s">
        <v>1201</v>
      </c>
      <c r="C334" s="175" t="s">
        <v>1202</v>
      </c>
      <c r="D334" s="168" t="s">
        <v>284</v>
      </c>
      <c r="E334" s="169">
        <v>839.30799999999999</v>
      </c>
      <c r="F334" s="170"/>
      <c r="G334" s="171">
        <f t="shared" si="105"/>
        <v>0</v>
      </c>
      <c r="H334" s="158"/>
      <c r="I334" s="157">
        <f t="shared" si="106"/>
        <v>0</v>
      </c>
      <c r="J334" s="158"/>
      <c r="K334" s="157">
        <f t="shared" si="107"/>
        <v>0</v>
      </c>
      <c r="L334" s="157">
        <v>15</v>
      </c>
      <c r="M334" s="157">
        <f t="shared" si="108"/>
        <v>0</v>
      </c>
      <c r="N334" s="157">
        <v>8.1000000000000003E-2</v>
      </c>
      <c r="O334" s="157">
        <f t="shared" si="109"/>
        <v>67.98</v>
      </c>
      <c r="P334" s="157">
        <v>0</v>
      </c>
      <c r="Q334" s="157">
        <f t="shared" si="110"/>
        <v>0</v>
      </c>
      <c r="R334" s="157"/>
      <c r="S334" s="157" t="s">
        <v>269</v>
      </c>
      <c r="T334" s="157" t="s">
        <v>241</v>
      </c>
      <c r="U334" s="157">
        <v>0</v>
      </c>
      <c r="V334" s="157">
        <f t="shared" si="111"/>
        <v>0</v>
      </c>
      <c r="W334" s="157"/>
      <c r="X334" s="157" t="s">
        <v>1203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1204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5">
      <c r="A335" s="154"/>
      <c r="B335" s="155"/>
      <c r="C335" s="244" t="s">
        <v>1205</v>
      </c>
      <c r="D335" s="245"/>
      <c r="E335" s="245"/>
      <c r="F335" s="245"/>
      <c r="G335" s="245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245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5">
      <c r="A336" s="166">
        <v>294</v>
      </c>
      <c r="B336" s="167" t="s">
        <v>1206</v>
      </c>
      <c r="C336" s="175" t="s">
        <v>1207</v>
      </c>
      <c r="D336" s="168" t="s">
        <v>319</v>
      </c>
      <c r="E336" s="169">
        <v>79.75</v>
      </c>
      <c r="F336" s="170"/>
      <c r="G336" s="171">
        <f>ROUND(E336*F336,2)</f>
        <v>0</v>
      </c>
      <c r="H336" s="158"/>
      <c r="I336" s="157">
        <f>ROUND(E336*H336,2)</f>
        <v>0</v>
      </c>
      <c r="J336" s="158"/>
      <c r="K336" s="157">
        <f>ROUND(E336*J336,2)</f>
        <v>0</v>
      </c>
      <c r="L336" s="157">
        <v>15</v>
      </c>
      <c r="M336" s="157">
        <f>G336*(1+L336/100)</f>
        <v>0</v>
      </c>
      <c r="N336" s="157">
        <v>0</v>
      </c>
      <c r="O336" s="157">
        <f>ROUND(E336*N336,2)</f>
        <v>0</v>
      </c>
      <c r="P336" s="157">
        <v>0</v>
      </c>
      <c r="Q336" s="157">
        <f>ROUND(E336*P336,2)</f>
        <v>0</v>
      </c>
      <c r="R336" s="157"/>
      <c r="S336" s="157" t="s">
        <v>269</v>
      </c>
      <c r="T336" s="157" t="s">
        <v>241</v>
      </c>
      <c r="U336" s="157">
        <v>0</v>
      </c>
      <c r="V336" s="157">
        <f>ROUND(E336*U336,2)</f>
        <v>0</v>
      </c>
      <c r="W336" s="157"/>
      <c r="X336" s="157" t="s">
        <v>1203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1204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5">
      <c r="A337" s="154"/>
      <c r="B337" s="155"/>
      <c r="C337" s="244" t="s">
        <v>1208</v>
      </c>
      <c r="D337" s="245"/>
      <c r="E337" s="245"/>
      <c r="F337" s="245"/>
      <c r="G337" s="245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245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x14ac:dyDescent="0.25">
      <c r="A338" s="160" t="s">
        <v>235</v>
      </c>
      <c r="B338" s="161" t="s">
        <v>187</v>
      </c>
      <c r="C338" s="174" t="s">
        <v>188</v>
      </c>
      <c r="D338" s="162"/>
      <c r="E338" s="163"/>
      <c r="F338" s="164"/>
      <c r="G338" s="165">
        <f>SUMIF(AG339:AG342,"&lt;&gt;NOR",G339:G342)</f>
        <v>0</v>
      </c>
      <c r="H338" s="159"/>
      <c r="I338" s="159">
        <f>SUM(I339:I342)</f>
        <v>0</v>
      </c>
      <c r="J338" s="159"/>
      <c r="K338" s="159">
        <f>SUM(K339:K342)</f>
        <v>0</v>
      </c>
      <c r="L338" s="159"/>
      <c r="M338" s="159">
        <f>SUM(M339:M342)</f>
        <v>0</v>
      </c>
      <c r="N338" s="159"/>
      <c r="O338" s="159">
        <f>SUM(O339:O342)</f>
        <v>0.12000000000000001</v>
      </c>
      <c r="P338" s="159"/>
      <c r="Q338" s="159">
        <f>SUM(Q339:Q342)</f>
        <v>0</v>
      </c>
      <c r="R338" s="159"/>
      <c r="S338" s="159"/>
      <c r="T338" s="159"/>
      <c r="U338" s="159"/>
      <c r="V338" s="159">
        <f>SUM(V339:V342)</f>
        <v>112.25</v>
      </c>
      <c r="W338" s="159"/>
      <c r="X338" s="159"/>
      <c r="AG338" t="s">
        <v>236</v>
      </c>
    </row>
    <row r="339" spans="1:60" outlineLevel="1" x14ac:dyDescent="0.25">
      <c r="A339" s="179">
        <v>295</v>
      </c>
      <c r="B339" s="180" t="s">
        <v>1209</v>
      </c>
      <c r="C339" s="185" t="s">
        <v>1210</v>
      </c>
      <c r="D339" s="181" t="s">
        <v>284</v>
      </c>
      <c r="E339" s="182">
        <v>39.22</v>
      </c>
      <c r="F339" s="183"/>
      <c r="G339" s="184">
        <f>ROUND(E339*F339,2)</f>
        <v>0</v>
      </c>
      <c r="H339" s="158"/>
      <c r="I339" s="157">
        <f>ROUND(E339*H339,2)</f>
        <v>0</v>
      </c>
      <c r="J339" s="158"/>
      <c r="K339" s="157">
        <f>ROUND(E339*J339,2)</f>
        <v>0</v>
      </c>
      <c r="L339" s="157">
        <v>15</v>
      </c>
      <c r="M339" s="157">
        <f>G339*(1+L339/100)</f>
        <v>0</v>
      </c>
      <c r="N339" s="157">
        <v>3.1E-4</v>
      </c>
      <c r="O339" s="157">
        <f>ROUND(E339*N339,2)</f>
        <v>0.01</v>
      </c>
      <c r="P339" s="157">
        <v>0</v>
      </c>
      <c r="Q339" s="157">
        <f>ROUND(E339*P339,2)</f>
        <v>0</v>
      </c>
      <c r="R339" s="157"/>
      <c r="S339" s="157" t="s">
        <v>240</v>
      </c>
      <c r="T339" s="157" t="s">
        <v>240</v>
      </c>
      <c r="U339" s="157">
        <v>0.41199999999999998</v>
      </c>
      <c r="V339" s="157">
        <f>ROUND(E339*U339,2)</f>
        <v>16.16</v>
      </c>
      <c r="W339" s="157"/>
      <c r="X339" s="157" t="s">
        <v>285</v>
      </c>
      <c r="Y339" s="147"/>
      <c r="Z339" s="147"/>
      <c r="AA339" s="147"/>
      <c r="AB339" s="147"/>
      <c r="AC339" s="147"/>
      <c r="AD339" s="147"/>
      <c r="AE339" s="147"/>
      <c r="AF339" s="147"/>
      <c r="AG339" s="147" t="s">
        <v>308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5">
      <c r="A340" s="166">
        <v>296</v>
      </c>
      <c r="B340" s="167" t="s">
        <v>1211</v>
      </c>
      <c r="C340" s="175" t="s">
        <v>1212</v>
      </c>
      <c r="D340" s="168" t="s">
        <v>284</v>
      </c>
      <c r="E340" s="169">
        <v>126.37</v>
      </c>
      <c r="F340" s="170"/>
      <c r="G340" s="171">
        <f>ROUND(E340*F340,2)</f>
        <v>0</v>
      </c>
      <c r="H340" s="158"/>
      <c r="I340" s="157">
        <f>ROUND(E340*H340,2)</f>
        <v>0</v>
      </c>
      <c r="J340" s="158"/>
      <c r="K340" s="157">
        <f>ROUND(E340*J340,2)</f>
        <v>0</v>
      </c>
      <c r="L340" s="157">
        <v>15</v>
      </c>
      <c r="M340" s="157">
        <f>G340*(1+L340/100)</f>
        <v>0</v>
      </c>
      <c r="N340" s="157">
        <v>2.7999999999999998E-4</v>
      </c>
      <c r="O340" s="157">
        <f>ROUND(E340*N340,2)</f>
        <v>0.04</v>
      </c>
      <c r="P340" s="157">
        <v>0</v>
      </c>
      <c r="Q340" s="157">
        <f>ROUND(E340*P340,2)</f>
        <v>0</v>
      </c>
      <c r="R340" s="157"/>
      <c r="S340" s="157" t="s">
        <v>240</v>
      </c>
      <c r="T340" s="157" t="s">
        <v>240</v>
      </c>
      <c r="U340" s="157">
        <v>0.31</v>
      </c>
      <c r="V340" s="157">
        <f>ROUND(E340*U340,2)</f>
        <v>39.17</v>
      </c>
      <c r="W340" s="157"/>
      <c r="X340" s="157" t="s">
        <v>285</v>
      </c>
      <c r="Y340" s="147"/>
      <c r="Z340" s="147"/>
      <c r="AA340" s="147"/>
      <c r="AB340" s="147"/>
      <c r="AC340" s="147"/>
      <c r="AD340" s="147"/>
      <c r="AE340" s="147"/>
      <c r="AF340" s="147"/>
      <c r="AG340" s="147" t="s">
        <v>401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5">
      <c r="A341" s="154"/>
      <c r="B341" s="155"/>
      <c r="C341" s="244" t="s">
        <v>1213</v>
      </c>
      <c r="D341" s="245"/>
      <c r="E341" s="245"/>
      <c r="F341" s="245"/>
      <c r="G341" s="245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245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5">
      <c r="A342" s="179">
        <v>297</v>
      </c>
      <c r="B342" s="180" t="s">
        <v>1214</v>
      </c>
      <c r="C342" s="185" t="s">
        <v>1215</v>
      </c>
      <c r="D342" s="181" t="s">
        <v>284</v>
      </c>
      <c r="E342" s="182">
        <v>177.88</v>
      </c>
      <c r="F342" s="183"/>
      <c r="G342" s="184">
        <f>ROUND(E342*F342,2)</f>
        <v>0</v>
      </c>
      <c r="H342" s="158"/>
      <c r="I342" s="157">
        <f>ROUND(E342*H342,2)</f>
        <v>0</v>
      </c>
      <c r="J342" s="158"/>
      <c r="K342" s="157">
        <f>ROUND(E342*J342,2)</f>
        <v>0</v>
      </c>
      <c r="L342" s="157">
        <v>15</v>
      </c>
      <c r="M342" s="157">
        <f>G342*(1+L342/100)</f>
        <v>0</v>
      </c>
      <c r="N342" s="157">
        <v>4.0000000000000002E-4</v>
      </c>
      <c r="O342" s="157">
        <f>ROUND(E342*N342,2)</f>
        <v>7.0000000000000007E-2</v>
      </c>
      <c r="P342" s="157">
        <v>0</v>
      </c>
      <c r="Q342" s="157">
        <f>ROUND(E342*P342,2)</f>
        <v>0</v>
      </c>
      <c r="R342" s="157"/>
      <c r="S342" s="157" t="s">
        <v>269</v>
      </c>
      <c r="T342" s="157" t="s">
        <v>240</v>
      </c>
      <c r="U342" s="157">
        <v>0.32</v>
      </c>
      <c r="V342" s="157">
        <f>ROUND(E342*U342,2)</f>
        <v>56.92</v>
      </c>
      <c r="W342" s="157"/>
      <c r="X342" s="157" t="s">
        <v>285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401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x14ac:dyDescent="0.25">
      <c r="A343" s="160" t="s">
        <v>235</v>
      </c>
      <c r="B343" s="161" t="s">
        <v>189</v>
      </c>
      <c r="C343" s="174" t="s">
        <v>190</v>
      </c>
      <c r="D343" s="162"/>
      <c r="E343" s="163"/>
      <c r="F343" s="164"/>
      <c r="G343" s="165">
        <f>SUMIF(AG344:AG346,"&lt;&gt;NOR",G344:G346)</f>
        <v>0</v>
      </c>
      <c r="H343" s="159"/>
      <c r="I343" s="159">
        <f>SUM(I344:I346)</f>
        <v>0</v>
      </c>
      <c r="J343" s="159"/>
      <c r="K343" s="159">
        <f>SUM(K344:K346)</f>
        <v>0</v>
      </c>
      <c r="L343" s="159"/>
      <c r="M343" s="159">
        <f>SUM(M344:M346)</f>
        <v>0</v>
      </c>
      <c r="N343" s="159"/>
      <c r="O343" s="159">
        <f>SUM(O344:O346)</f>
        <v>5.92</v>
      </c>
      <c r="P343" s="159"/>
      <c r="Q343" s="159">
        <f>SUM(Q344:Q346)</f>
        <v>0</v>
      </c>
      <c r="R343" s="159"/>
      <c r="S343" s="159"/>
      <c r="T343" s="159"/>
      <c r="U343" s="159"/>
      <c r="V343" s="159">
        <f>SUM(V344:V346)</f>
        <v>1592.31</v>
      </c>
      <c r="W343" s="159"/>
      <c r="X343" s="159"/>
      <c r="AG343" t="s">
        <v>236</v>
      </c>
    </row>
    <row r="344" spans="1:60" outlineLevel="1" x14ac:dyDescent="0.25">
      <c r="A344" s="179">
        <v>298</v>
      </c>
      <c r="B344" s="180" t="s">
        <v>1216</v>
      </c>
      <c r="C344" s="185" t="s">
        <v>1217</v>
      </c>
      <c r="D344" s="181" t="s">
        <v>284</v>
      </c>
      <c r="E344" s="182">
        <v>4549.44535</v>
      </c>
      <c r="F344" s="183"/>
      <c r="G344" s="184">
        <f>ROUND(E344*F344,2)</f>
        <v>0</v>
      </c>
      <c r="H344" s="158"/>
      <c r="I344" s="157">
        <f>ROUND(E344*H344,2)</f>
        <v>0</v>
      </c>
      <c r="J344" s="158"/>
      <c r="K344" s="157">
        <f>ROUND(E344*J344,2)</f>
        <v>0</v>
      </c>
      <c r="L344" s="157">
        <v>15</v>
      </c>
      <c r="M344" s="157">
        <f>G344*(1+L344/100)</f>
        <v>0</v>
      </c>
      <c r="N344" s="157">
        <v>0</v>
      </c>
      <c r="O344" s="157">
        <f>ROUND(E344*N344,2)</f>
        <v>0</v>
      </c>
      <c r="P344" s="157">
        <v>0</v>
      </c>
      <c r="Q344" s="157">
        <f>ROUND(E344*P344,2)</f>
        <v>0</v>
      </c>
      <c r="R344" s="157"/>
      <c r="S344" s="157" t="s">
        <v>240</v>
      </c>
      <c r="T344" s="157" t="s">
        <v>240</v>
      </c>
      <c r="U344" s="157">
        <v>7.0000000000000007E-2</v>
      </c>
      <c r="V344" s="157">
        <f>ROUND(E344*U344,2)</f>
        <v>318.45999999999998</v>
      </c>
      <c r="W344" s="157"/>
      <c r="X344" s="157" t="s">
        <v>285</v>
      </c>
      <c r="Y344" s="147"/>
      <c r="Z344" s="147"/>
      <c r="AA344" s="147"/>
      <c r="AB344" s="147"/>
      <c r="AC344" s="147"/>
      <c r="AD344" s="147"/>
      <c r="AE344" s="147"/>
      <c r="AF344" s="147"/>
      <c r="AG344" s="147" t="s">
        <v>401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5">
      <c r="A345" s="179">
        <v>299</v>
      </c>
      <c r="B345" s="180" t="s">
        <v>1218</v>
      </c>
      <c r="C345" s="185" t="s">
        <v>1219</v>
      </c>
      <c r="D345" s="181" t="s">
        <v>284</v>
      </c>
      <c r="E345" s="182">
        <v>9098.8906999999999</v>
      </c>
      <c r="F345" s="183"/>
      <c r="G345" s="184">
        <f>ROUND(E345*F345,2)</f>
        <v>0</v>
      </c>
      <c r="H345" s="158"/>
      <c r="I345" s="157">
        <f>ROUND(E345*H345,2)</f>
        <v>0</v>
      </c>
      <c r="J345" s="158"/>
      <c r="K345" s="157">
        <f>ROUND(E345*J345,2)</f>
        <v>0</v>
      </c>
      <c r="L345" s="157">
        <v>15</v>
      </c>
      <c r="M345" s="157">
        <f>G345*(1+L345/100)</f>
        <v>0</v>
      </c>
      <c r="N345" s="157">
        <v>1.7000000000000001E-4</v>
      </c>
      <c r="O345" s="157">
        <f>ROUND(E345*N345,2)</f>
        <v>1.55</v>
      </c>
      <c r="P345" s="157">
        <v>0</v>
      </c>
      <c r="Q345" s="157">
        <f>ROUND(E345*P345,2)</f>
        <v>0</v>
      </c>
      <c r="R345" s="157"/>
      <c r="S345" s="157" t="s">
        <v>240</v>
      </c>
      <c r="T345" s="157" t="s">
        <v>240</v>
      </c>
      <c r="U345" s="157">
        <v>0.03</v>
      </c>
      <c r="V345" s="157">
        <f>ROUND(E345*U345,2)</f>
        <v>272.97000000000003</v>
      </c>
      <c r="W345" s="157"/>
      <c r="X345" s="157" t="s">
        <v>285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401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5">
      <c r="A346" s="179">
        <v>300</v>
      </c>
      <c r="B346" s="180" t="s">
        <v>1220</v>
      </c>
      <c r="C346" s="185" t="s">
        <v>1221</v>
      </c>
      <c r="D346" s="181" t="s">
        <v>284</v>
      </c>
      <c r="E346" s="182">
        <v>9098.8906999999999</v>
      </c>
      <c r="F346" s="183"/>
      <c r="G346" s="184">
        <f>ROUND(E346*F346,2)</f>
        <v>0</v>
      </c>
      <c r="H346" s="158"/>
      <c r="I346" s="157">
        <f>ROUND(E346*H346,2)</f>
        <v>0</v>
      </c>
      <c r="J346" s="158"/>
      <c r="K346" s="157">
        <f>ROUND(E346*J346,2)</f>
        <v>0</v>
      </c>
      <c r="L346" s="157">
        <v>15</v>
      </c>
      <c r="M346" s="157">
        <f>G346*(1+L346/100)</f>
        <v>0</v>
      </c>
      <c r="N346" s="157">
        <v>4.8000000000000001E-4</v>
      </c>
      <c r="O346" s="157">
        <f>ROUND(E346*N346,2)</f>
        <v>4.37</v>
      </c>
      <c r="P346" s="157">
        <v>0</v>
      </c>
      <c r="Q346" s="157">
        <f>ROUND(E346*P346,2)</f>
        <v>0</v>
      </c>
      <c r="R346" s="157"/>
      <c r="S346" s="157" t="s">
        <v>240</v>
      </c>
      <c r="T346" s="157" t="s">
        <v>240</v>
      </c>
      <c r="U346" s="157">
        <v>0.11</v>
      </c>
      <c r="V346" s="157">
        <f>ROUND(E346*U346,2)</f>
        <v>1000.88</v>
      </c>
      <c r="W346" s="157"/>
      <c r="X346" s="157" t="s">
        <v>285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401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x14ac:dyDescent="0.25">
      <c r="A347" s="160" t="s">
        <v>235</v>
      </c>
      <c r="B347" s="161" t="s">
        <v>191</v>
      </c>
      <c r="C347" s="174" t="s">
        <v>192</v>
      </c>
      <c r="D347" s="162"/>
      <c r="E347" s="163"/>
      <c r="F347" s="164"/>
      <c r="G347" s="165">
        <f>SUMIF(AG348:AG352,"&lt;&gt;NOR",G348:G352)</f>
        <v>0</v>
      </c>
      <c r="H347" s="159"/>
      <c r="I347" s="159">
        <f>SUM(I348:I352)</f>
        <v>0</v>
      </c>
      <c r="J347" s="159"/>
      <c r="K347" s="159">
        <f>SUM(K348:K352)</f>
        <v>0</v>
      </c>
      <c r="L347" s="159"/>
      <c r="M347" s="159">
        <f>SUM(M348:M352)</f>
        <v>0</v>
      </c>
      <c r="N347" s="159"/>
      <c r="O347" s="159">
        <f>SUM(O348:O352)</f>
        <v>0</v>
      </c>
      <c r="P347" s="159"/>
      <c r="Q347" s="159">
        <f>SUM(Q348:Q352)</f>
        <v>0</v>
      </c>
      <c r="R347" s="159"/>
      <c r="S347" s="159"/>
      <c r="T347" s="159"/>
      <c r="U347" s="159"/>
      <c r="V347" s="159">
        <f>SUM(V348:V352)</f>
        <v>0</v>
      </c>
      <c r="W347" s="159"/>
      <c r="X347" s="159"/>
      <c r="AG347" t="s">
        <v>236</v>
      </c>
    </row>
    <row r="348" spans="1:60" outlineLevel="1" x14ac:dyDescent="0.25">
      <c r="A348" s="179">
        <v>301</v>
      </c>
      <c r="B348" s="180" t="s">
        <v>1222</v>
      </c>
      <c r="C348" s="185" t="s">
        <v>1223</v>
      </c>
      <c r="D348" s="181" t="s">
        <v>366</v>
      </c>
      <c r="E348" s="182">
        <v>1</v>
      </c>
      <c r="F348" s="183"/>
      <c r="G348" s="184">
        <f>ROUND(E348*F348,2)</f>
        <v>0</v>
      </c>
      <c r="H348" s="158"/>
      <c r="I348" s="157">
        <f>ROUND(E348*H348,2)</f>
        <v>0</v>
      </c>
      <c r="J348" s="158"/>
      <c r="K348" s="157">
        <f>ROUND(E348*J348,2)</f>
        <v>0</v>
      </c>
      <c r="L348" s="157">
        <v>15</v>
      </c>
      <c r="M348" s="157">
        <f>G348*(1+L348/100)</f>
        <v>0</v>
      </c>
      <c r="N348" s="157">
        <v>0</v>
      </c>
      <c r="O348" s="157">
        <f>ROUND(E348*N348,2)</f>
        <v>0</v>
      </c>
      <c r="P348" s="157">
        <v>0</v>
      </c>
      <c r="Q348" s="157">
        <f>ROUND(E348*P348,2)</f>
        <v>0</v>
      </c>
      <c r="R348" s="157"/>
      <c r="S348" s="157" t="s">
        <v>269</v>
      </c>
      <c r="T348" s="157" t="s">
        <v>241</v>
      </c>
      <c r="U348" s="157">
        <v>0</v>
      </c>
      <c r="V348" s="157">
        <f>ROUND(E348*U348,2)</f>
        <v>0</v>
      </c>
      <c r="W348" s="157"/>
      <c r="X348" s="157" t="s">
        <v>285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401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5">
      <c r="A349" s="179">
        <v>302</v>
      </c>
      <c r="B349" s="180" t="s">
        <v>1224</v>
      </c>
      <c r="C349" s="185" t="s">
        <v>1225</v>
      </c>
      <c r="D349" s="181" t="s">
        <v>366</v>
      </c>
      <c r="E349" s="182">
        <v>1</v>
      </c>
      <c r="F349" s="183"/>
      <c r="G349" s="184">
        <f>ROUND(E349*F349,2)</f>
        <v>0</v>
      </c>
      <c r="H349" s="158"/>
      <c r="I349" s="157">
        <f>ROUND(E349*H349,2)</f>
        <v>0</v>
      </c>
      <c r="J349" s="158"/>
      <c r="K349" s="157">
        <f>ROUND(E349*J349,2)</f>
        <v>0</v>
      </c>
      <c r="L349" s="157">
        <v>15</v>
      </c>
      <c r="M349" s="157">
        <f>G349*(1+L349/100)</f>
        <v>0</v>
      </c>
      <c r="N349" s="157">
        <v>0</v>
      </c>
      <c r="O349" s="157">
        <f>ROUND(E349*N349,2)</f>
        <v>0</v>
      </c>
      <c r="P349" s="157">
        <v>0</v>
      </c>
      <c r="Q349" s="157">
        <f>ROUND(E349*P349,2)</f>
        <v>0</v>
      </c>
      <c r="R349" s="157"/>
      <c r="S349" s="157" t="s">
        <v>269</v>
      </c>
      <c r="T349" s="157" t="s">
        <v>241</v>
      </c>
      <c r="U349" s="157">
        <v>0</v>
      </c>
      <c r="V349" s="157">
        <f>ROUND(E349*U349,2)</f>
        <v>0</v>
      </c>
      <c r="W349" s="157"/>
      <c r="X349" s="157" t="s">
        <v>285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303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5">
      <c r="A350" s="179">
        <v>303</v>
      </c>
      <c r="B350" s="180" t="s">
        <v>1226</v>
      </c>
      <c r="C350" s="185" t="s">
        <v>1227</v>
      </c>
      <c r="D350" s="181" t="s">
        <v>366</v>
      </c>
      <c r="E350" s="182">
        <v>1</v>
      </c>
      <c r="F350" s="183"/>
      <c r="G350" s="184">
        <f>ROUND(E350*F350,2)</f>
        <v>0</v>
      </c>
      <c r="H350" s="158"/>
      <c r="I350" s="157">
        <f>ROUND(E350*H350,2)</f>
        <v>0</v>
      </c>
      <c r="J350" s="158"/>
      <c r="K350" s="157">
        <f>ROUND(E350*J350,2)</f>
        <v>0</v>
      </c>
      <c r="L350" s="157">
        <v>15</v>
      </c>
      <c r="M350" s="157">
        <f>G350*(1+L350/100)</f>
        <v>0</v>
      </c>
      <c r="N350" s="157">
        <v>0</v>
      </c>
      <c r="O350" s="157">
        <f>ROUND(E350*N350,2)</f>
        <v>0</v>
      </c>
      <c r="P350" s="157">
        <v>0</v>
      </c>
      <c r="Q350" s="157">
        <f>ROUND(E350*P350,2)</f>
        <v>0</v>
      </c>
      <c r="R350" s="157"/>
      <c r="S350" s="157" t="s">
        <v>269</v>
      </c>
      <c r="T350" s="157" t="s">
        <v>241</v>
      </c>
      <c r="U350" s="157">
        <v>0</v>
      </c>
      <c r="V350" s="157">
        <f>ROUND(E350*U350,2)</f>
        <v>0</v>
      </c>
      <c r="W350" s="157"/>
      <c r="X350" s="157" t="s">
        <v>285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303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79">
        <v>304</v>
      </c>
      <c r="B351" s="180" t="s">
        <v>1228</v>
      </c>
      <c r="C351" s="185" t="s">
        <v>1229</v>
      </c>
      <c r="D351" s="181" t="s">
        <v>366</v>
      </c>
      <c r="E351" s="182">
        <v>1</v>
      </c>
      <c r="F351" s="183"/>
      <c r="G351" s="184">
        <f>ROUND(E351*F351,2)</f>
        <v>0</v>
      </c>
      <c r="H351" s="158"/>
      <c r="I351" s="157">
        <f>ROUND(E351*H351,2)</f>
        <v>0</v>
      </c>
      <c r="J351" s="158"/>
      <c r="K351" s="157">
        <f>ROUND(E351*J351,2)</f>
        <v>0</v>
      </c>
      <c r="L351" s="157">
        <v>15</v>
      </c>
      <c r="M351" s="157">
        <f>G351*(1+L351/100)</f>
        <v>0</v>
      </c>
      <c r="N351" s="157">
        <v>0</v>
      </c>
      <c r="O351" s="157">
        <f>ROUND(E351*N351,2)</f>
        <v>0</v>
      </c>
      <c r="P351" s="157">
        <v>0</v>
      </c>
      <c r="Q351" s="157">
        <f>ROUND(E351*P351,2)</f>
        <v>0</v>
      </c>
      <c r="R351" s="157"/>
      <c r="S351" s="157" t="s">
        <v>269</v>
      </c>
      <c r="T351" s="157" t="s">
        <v>241</v>
      </c>
      <c r="U351" s="157">
        <v>0</v>
      </c>
      <c r="V351" s="157">
        <f>ROUND(E351*U351,2)</f>
        <v>0</v>
      </c>
      <c r="W351" s="157"/>
      <c r="X351" s="157" t="s">
        <v>285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303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5">
      <c r="A352" s="179">
        <v>305</v>
      </c>
      <c r="B352" s="180" t="s">
        <v>1230</v>
      </c>
      <c r="C352" s="185" t="s">
        <v>1231</v>
      </c>
      <c r="D352" s="181" t="s">
        <v>366</v>
      </c>
      <c r="E352" s="182">
        <v>1</v>
      </c>
      <c r="F352" s="183"/>
      <c r="G352" s="184">
        <f>ROUND(E352*F352,2)</f>
        <v>0</v>
      </c>
      <c r="H352" s="158"/>
      <c r="I352" s="157">
        <f>ROUND(E352*H352,2)</f>
        <v>0</v>
      </c>
      <c r="J352" s="158"/>
      <c r="K352" s="157">
        <f>ROUND(E352*J352,2)</f>
        <v>0</v>
      </c>
      <c r="L352" s="157">
        <v>15</v>
      </c>
      <c r="M352" s="157">
        <f>G352*(1+L352/100)</f>
        <v>0</v>
      </c>
      <c r="N352" s="157">
        <v>0</v>
      </c>
      <c r="O352" s="157">
        <f>ROUND(E352*N352,2)</f>
        <v>0</v>
      </c>
      <c r="P352" s="157">
        <v>0</v>
      </c>
      <c r="Q352" s="157">
        <f>ROUND(E352*P352,2)</f>
        <v>0</v>
      </c>
      <c r="R352" s="157"/>
      <c r="S352" s="157" t="s">
        <v>269</v>
      </c>
      <c r="T352" s="157" t="s">
        <v>241</v>
      </c>
      <c r="U352" s="157">
        <v>0</v>
      </c>
      <c r="V352" s="157">
        <f>ROUND(E352*U352,2)</f>
        <v>0</v>
      </c>
      <c r="W352" s="157"/>
      <c r="X352" s="157" t="s">
        <v>285</v>
      </c>
      <c r="Y352" s="147"/>
      <c r="Z352" s="147"/>
      <c r="AA352" s="147"/>
      <c r="AB352" s="147"/>
      <c r="AC352" s="147"/>
      <c r="AD352" s="147"/>
      <c r="AE352" s="147"/>
      <c r="AF352" s="147"/>
      <c r="AG352" s="147" t="s">
        <v>303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26.4" x14ac:dyDescent="0.25">
      <c r="A353" s="160" t="s">
        <v>235</v>
      </c>
      <c r="B353" s="161" t="s">
        <v>200</v>
      </c>
      <c r="C353" s="174" t="s">
        <v>201</v>
      </c>
      <c r="D353" s="162"/>
      <c r="E353" s="163"/>
      <c r="F353" s="164"/>
      <c r="G353" s="165">
        <f>SUMIF(AG354:AG358,"&lt;&gt;NOR",G354:G358)</f>
        <v>0</v>
      </c>
      <c r="H353" s="159"/>
      <c r="I353" s="159">
        <f>SUM(I354:I358)</f>
        <v>0</v>
      </c>
      <c r="J353" s="159"/>
      <c r="K353" s="159">
        <f>SUM(K354:K358)</f>
        <v>0</v>
      </c>
      <c r="L353" s="159"/>
      <c r="M353" s="159">
        <f>SUM(M354:M358)</f>
        <v>0</v>
      </c>
      <c r="N353" s="159"/>
      <c r="O353" s="159">
        <f>SUM(O354:O358)</f>
        <v>0</v>
      </c>
      <c r="P353" s="159"/>
      <c r="Q353" s="159">
        <f>SUM(Q354:Q358)</f>
        <v>0</v>
      </c>
      <c r="R353" s="159"/>
      <c r="S353" s="159"/>
      <c r="T353" s="159"/>
      <c r="U353" s="159"/>
      <c r="V353" s="159">
        <f>SUM(V354:V358)</f>
        <v>0</v>
      </c>
      <c r="W353" s="159"/>
      <c r="X353" s="159"/>
      <c r="AG353" t="s">
        <v>236</v>
      </c>
    </row>
    <row r="354" spans="1:60" outlineLevel="1" x14ac:dyDescent="0.25">
      <c r="A354" s="179">
        <v>306</v>
      </c>
      <c r="B354" s="180" t="s">
        <v>1232</v>
      </c>
      <c r="C354" s="185" t="s">
        <v>1233</v>
      </c>
      <c r="D354" s="181" t="s">
        <v>268</v>
      </c>
      <c r="E354" s="182">
        <v>1</v>
      </c>
      <c r="F354" s="183"/>
      <c r="G354" s="184">
        <f>ROUND(E354*F354,2)</f>
        <v>0</v>
      </c>
      <c r="H354" s="158"/>
      <c r="I354" s="157">
        <f>ROUND(E354*H354,2)</f>
        <v>0</v>
      </c>
      <c r="J354" s="158"/>
      <c r="K354" s="157">
        <f>ROUND(E354*J354,2)</f>
        <v>0</v>
      </c>
      <c r="L354" s="157">
        <v>15</v>
      </c>
      <c r="M354" s="157">
        <f>G354*(1+L354/100)</f>
        <v>0</v>
      </c>
      <c r="N354" s="157">
        <v>0</v>
      </c>
      <c r="O354" s="157">
        <f>ROUND(E354*N354,2)</f>
        <v>0</v>
      </c>
      <c r="P354" s="157">
        <v>0</v>
      </c>
      <c r="Q354" s="157">
        <f>ROUND(E354*P354,2)</f>
        <v>0</v>
      </c>
      <c r="R354" s="157"/>
      <c r="S354" s="157" t="s">
        <v>269</v>
      </c>
      <c r="T354" s="157" t="s">
        <v>241</v>
      </c>
      <c r="U354" s="157">
        <v>0</v>
      </c>
      <c r="V354" s="157">
        <f>ROUND(E354*U354,2)</f>
        <v>0</v>
      </c>
      <c r="W354" s="157"/>
      <c r="X354" s="157" t="s">
        <v>285</v>
      </c>
      <c r="Y354" s="147"/>
      <c r="Z354" s="147"/>
      <c r="AA354" s="147"/>
      <c r="AB354" s="147"/>
      <c r="AC354" s="147"/>
      <c r="AD354" s="147"/>
      <c r="AE354" s="147"/>
      <c r="AF354" s="147"/>
      <c r="AG354" s="147" t="s">
        <v>404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5">
      <c r="A355" s="179">
        <v>307</v>
      </c>
      <c r="B355" s="180" t="s">
        <v>1234</v>
      </c>
      <c r="C355" s="185" t="s">
        <v>1235</v>
      </c>
      <c r="D355" s="181" t="s">
        <v>268</v>
      </c>
      <c r="E355" s="182">
        <v>1</v>
      </c>
      <c r="F355" s="183"/>
      <c r="G355" s="184">
        <f>ROUND(E355*F355,2)</f>
        <v>0</v>
      </c>
      <c r="H355" s="158"/>
      <c r="I355" s="157">
        <f>ROUND(E355*H355,2)</f>
        <v>0</v>
      </c>
      <c r="J355" s="158"/>
      <c r="K355" s="157">
        <f>ROUND(E355*J355,2)</f>
        <v>0</v>
      </c>
      <c r="L355" s="157">
        <v>15</v>
      </c>
      <c r="M355" s="157">
        <f>G355*(1+L355/100)</f>
        <v>0</v>
      </c>
      <c r="N355" s="157">
        <v>0</v>
      </c>
      <c r="O355" s="157">
        <f>ROUND(E355*N355,2)</f>
        <v>0</v>
      </c>
      <c r="P355" s="157">
        <v>0</v>
      </c>
      <c r="Q355" s="157">
        <f>ROUND(E355*P355,2)</f>
        <v>0</v>
      </c>
      <c r="R355" s="157"/>
      <c r="S355" s="157" t="s">
        <v>269</v>
      </c>
      <c r="T355" s="157" t="s">
        <v>241</v>
      </c>
      <c r="U355" s="157">
        <v>0</v>
      </c>
      <c r="V355" s="157">
        <f>ROUND(E355*U355,2)</f>
        <v>0</v>
      </c>
      <c r="W355" s="157"/>
      <c r="X355" s="157" t="s">
        <v>285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404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5">
      <c r="A356" s="179">
        <v>308</v>
      </c>
      <c r="B356" s="180" t="s">
        <v>1236</v>
      </c>
      <c r="C356" s="185" t="s">
        <v>1237</v>
      </c>
      <c r="D356" s="181" t="s">
        <v>268</v>
      </c>
      <c r="E356" s="182">
        <v>1</v>
      </c>
      <c r="F356" s="183"/>
      <c r="G356" s="184">
        <f>ROUND(E356*F356,2)</f>
        <v>0</v>
      </c>
      <c r="H356" s="158"/>
      <c r="I356" s="157">
        <f>ROUND(E356*H356,2)</f>
        <v>0</v>
      </c>
      <c r="J356" s="158"/>
      <c r="K356" s="157">
        <f>ROUND(E356*J356,2)</f>
        <v>0</v>
      </c>
      <c r="L356" s="157">
        <v>15</v>
      </c>
      <c r="M356" s="157">
        <f>G356*(1+L356/100)</f>
        <v>0</v>
      </c>
      <c r="N356" s="157">
        <v>0</v>
      </c>
      <c r="O356" s="157">
        <f>ROUND(E356*N356,2)</f>
        <v>0</v>
      </c>
      <c r="P356" s="157">
        <v>0</v>
      </c>
      <c r="Q356" s="157">
        <f>ROUND(E356*P356,2)</f>
        <v>0</v>
      </c>
      <c r="R356" s="157"/>
      <c r="S356" s="157" t="s">
        <v>269</v>
      </c>
      <c r="T356" s="157" t="s">
        <v>241</v>
      </c>
      <c r="U356" s="157">
        <v>0</v>
      </c>
      <c r="V356" s="157">
        <f>ROUND(E356*U356,2)</f>
        <v>0</v>
      </c>
      <c r="W356" s="157"/>
      <c r="X356" s="157" t="s">
        <v>285</v>
      </c>
      <c r="Y356" s="147"/>
      <c r="Z356" s="147"/>
      <c r="AA356" s="147"/>
      <c r="AB356" s="147"/>
      <c r="AC356" s="147"/>
      <c r="AD356" s="147"/>
      <c r="AE356" s="147"/>
      <c r="AF356" s="147"/>
      <c r="AG356" s="147" t="s">
        <v>404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5">
      <c r="A357" s="179">
        <v>309</v>
      </c>
      <c r="B357" s="180" t="s">
        <v>1238</v>
      </c>
      <c r="C357" s="185" t="s">
        <v>1239</v>
      </c>
      <c r="D357" s="181" t="s">
        <v>268</v>
      </c>
      <c r="E357" s="182">
        <v>1</v>
      </c>
      <c r="F357" s="183"/>
      <c r="G357" s="184">
        <f>ROUND(E357*F357,2)</f>
        <v>0</v>
      </c>
      <c r="H357" s="158"/>
      <c r="I357" s="157">
        <f>ROUND(E357*H357,2)</f>
        <v>0</v>
      </c>
      <c r="J357" s="158"/>
      <c r="K357" s="157">
        <f>ROUND(E357*J357,2)</f>
        <v>0</v>
      </c>
      <c r="L357" s="157">
        <v>15</v>
      </c>
      <c r="M357" s="157">
        <f>G357*(1+L357/100)</f>
        <v>0</v>
      </c>
      <c r="N357" s="157">
        <v>0</v>
      </c>
      <c r="O357" s="157">
        <f>ROUND(E357*N357,2)</f>
        <v>0</v>
      </c>
      <c r="P357" s="157">
        <v>0</v>
      </c>
      <c r="Q357" s="157">
        <f>ROUND(E357*P357,2)</f>
        <v>0</v>
      </c>
      <c r="R357" s="157"/>
      <c r="S357" s="157" t="s">
        <v>269</v>
      </c>
      <c r="T357" s="157" t="s">
        <v>241</v>
      </c>
      <c r="U357" s="157">
        <v>0</v>
      </c>
      <c r="V357" s="157">
        <f>ROUND(E357*U357,2)</f>
        <v>0</v>
      </c>
      <c r="W357" s="157"/>
      <c r="X357" s="157" t="s">
        <v>285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303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66">
        <v>310</v>
      </c>
      <c r="B358" s="167" t="s">
        <v>1240</v>
      </c>
      <c r="C358" s="175" t="s">
        <v>1241</v>
      </c>
      <c r="D358" s="168" t="s">
        <v>1242</v>
      </c>
      <c r="E358" s="169">
        <v>3</v>
      </c>
      <c r="F358" s="170"/>
      <c r="G358" s="171">
        <f>ROUND(E358*F358,2)</f>
        <v>0</v>
      </c>
      <c r="H358" s="158"/>
      <c r="I358" s="157">
        <f>ROUND(E358*H358,2)</f>
        <v>0</v>
      </c>
      <c r="J358" s="158"/>
      <c r="K358" s="157">
        <f>ROUND(E358*J358,2)</f>
        <v>0</v>
      </c>
      <c r="L358" s="157">
        <v>15</v>
      </c>
      <c r="M358" s="157">
        <f>G358*(1+L358/100)</f>
        <v>0</v>
      </c>
      <c r="N358" s="157">
        <v>0</v>
      </c>
      <c r="O358" s="157">
        <f>ROUND(E358*N358,2)</f>
        <v>0</v>
      </c>
      <c r="P358" s="157">
        <v>0</v>
      </c>
      <c r="Q358" s="157">
        <f>ROUND(E358*P358,2)</f>
        <v>0</v>
      </c>
      <c r="R358" s="157"/>
      <c r="S358" s="157" t="s">
        <v>269</v>
      </c>
      <c r="T358" s="157" t="s">
        <v>241</v>
      </c>
      <c r="U358" s="157">
        <v>0</v>
      </c>
      <c r="V358" s="157">
        <f>ROUND(E358*U358,2)</f>
        <v>0</v>
      </c>
      <c r="W358" s="157"/>
      <c r="X358" s="157" t="s">
        <v>285</v>
      </c>
      <c r="Y358" s="147"/>
      <c r="Z358" s="147"/>
      <c r="AA358" s="147"/>
      <c r="AB358" s="147"/>
      <c r="AC358" s="147"/>
      <c r="AD358" s="147"/>
      <c r="AE358" s="147"/>
      <c r="AF358" s="147"/>
      <c r="AG358" s="147" t="s">
        <v>303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x14ac:dyDescent="0.25">
      <c r="A359" s="3"/>
      <c r="B359" s="4"/>
      <c r="C359" s="176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AE359">
        <v>15</v>
      </c>
      <c r="AF359">
        <v>21</v>
      </c>
      <c r="AG359" t="s">
        <v>222</v>
      </c>
    </row>
    <row r="360" spans="1:60" x14ac:dyDescent="0.25">
      <c r="A360" s="150"/>
      <c r="B360" s="151" t="s">
        <v>31</v>
      </c>
      <c r="C360" s="177"/>
      <c r="D360" s="152"/>
      <c r="E360" s="153"/>
      <c r="F360" s="153"/>
      <c r="G360" s="173">
        <f>G8+G28+G47+G59+G70+G85+G97+G113+G115+G121+G133+G145+G147+G153+G169+G230+G308+G315+G321+G326+G338+G343+G347+G353</f>
        <v>0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AE360">
        <f>SUMIF(L7:L358,AE359,G7:G358)</f>
        <v>0</v>
      </c>
      <c r="AF360">
        <f>SUMIF(L7:L358,AF359,G7:G358)</f>
        <v>0</v>
      </c>
      <c r="AG360" t="s">
        <v>278</v>
      </c>
    </row>
    <row r="361" spans="1:60" x14ac:dyDescent="0.25">
      <c r="A361" s="3"/>
      <c r="B361" s="4"/>
      <c r="C361" s="176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60" x14ac:dyDescent="0.25">
      <c r="A362" s="3"/>
      <c r="B362" s="4"/>
      <c r="C362" s="176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60" x14ac:dyDescent="0.25">
      <c r="A363" s="253" t="s">
        <v>279</v>
      </c>
      <c r="B363" s="253"/>
      <c r="C363" s="254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60" x14ac:dyDescent="0.25">
      <c r="A364" s="255"/>
      <c r="B364" s="256"/>
      <c r="C364" s="257"/>
      <c r="D364" s="256"/>
      <c r="E364" s="256"/>
      <c r="F364" s="256"/>
      <c r="G364" s="258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AG364" t="s">
        <v>280</v>
      </c>
    </row>
    <row r="365" spans="1:60" x14ac:dyDescent="0.25">
      <c r="A365" s="259"/>
      <c r="B365" s="260"/>
      <c r="C365" s="261"/>
      <c r="D365" s="260"/>
      <c r="E365" s="260"/>
      <c r="F365" s="260"/>
      <c r="G365" s="26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60" x14ac:dyDescent="0.25">
      <c r="A366" s="259"/>
      <c r="B366" s="260"/>
      <c r="C366" s="261"/>
      <c r="D366" s="260"/>
      <c r="E366" s="260"/>
      <c r="F366" s="260"/>
      <c r="G366" s="26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60" x14ac:dyDescent="0.25">
      <c r="A367" s="259"/>
      <c r="B367" s="260"/>
      <c r="C367" s="261"/>
      <c r="D367" s="260"/>
      <c r="E367" s="260"/>
      <c r="F367" s="260"/>
      <c r="G367" s="26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60" x14ac:dyDescent="0.25">
      <c r="A368" s="263"/>
      <c r="B368" s="264"/>
      <c r="C368" s="265"/>
      <c r="D368" s="264"/>
      <c r="E368" s="264"/>
      <c r="F368" s="264"/>
      <c r="G368" s="26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33" x14ac:dyDescent="0.25">
      <c r="A369" s="3"/>
      <c r="B369" s="4"/>
      <c r="C369" s="176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33" x14ac:dyDescent="0.25">
      <c r="C370" s="178"/>
      <c r="D370" s="10"/>
      <c r="AG370" t="s">
        <v>281</v>
      </c>
    </row>
    <row r="371" spans="1:33" x14ac:dyDescent="0.25">
      <c r="D371" s="10"/>
    </row>
    <row r="372" spans="1:33" x14ac:dyDescent="0.25">
      <c r="D372" s="10"/>
    </row>
    <row r="373" spans="1:33" x14ac:dyDescent="0.25">
      <c r="D373" s="10"/>
    </row>
    <row r="374" spans="1:33" x14ac:dyDescent="0.25">
      <c r="D374" s="10"/>
    </row>
    <row r="375" spans="1:33" x14ac:dyDescent="0.25">
      <c r="D375" s="10"/>
    </row>
    <row r="376" spans="1:33" x14ac:dyDescent="0.25">
      <c r="D376" s="10"/>
    </row>
    <row r="377" spans="1:33" x14ac:dyDescent="0.25">
      <c r="D377" s="10"/>
    </row>
    <row r="378" spans="1:33" x14ac:dyDescent="0.25">
      <c r="D378" s="10"/>
    </row>
    <row r="379" spans="1:33" x14ac:dyDescent="0.25">
      <c r="D379" s="10"/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3">
    <mergeCell ref="A363:C363"/>
    <mergeCell ref="A364:G368"/>
    <mergeCell ref="C38:G38"/>
    <mergeCell ref="C39:G39"/>
    <mergeCell ref="C40:G40"/>
    <mergeCell ref="C41:G41"/>
    <mergeCell ref="C111:G111"/>
    <mergeCell ref="A1:G1"/>
    <mergeCell ref="C2:G2"/>
    <mergeCell ref="C3:G3"/>
    <mergeCell ref="C4:G4"/>
    <mergeCell ref="C58:G58"/>
    <mergeCell ref="C62:G62"/>
    <mergeCell ref="C65:G65"/>
    <mergeCell ref="C87:G87"/>
    <mergeCell ref="C110:G110"/>
    <mergeCell ref="C341:G341"/>
    <mergeCell ref="C118:G118"/>
    <mergeCell ref="C120:G120"/>
    <mergeCell ref="C136:G136"/>
    <mergeCell ref="C328:G328"/>
    <mergeCell ref="C335:G335"/>
    <mergeCell ref="C337:G3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7EDB-6218-4B4C-85F0-320908E1CD8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AG1" t="s">
        <v>209</v>
      </c>
    </row>
    <row r="2" spans="1:60" ht="25.0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210</v>
      </c>
    </row>
    <row r="3" spans="1:60" ht="25.05" customHeight="1" x14ac:dyDescent="0.25">
      <c r="A3" s="139" t="s">
        <v>9</v>
      </c>
      <c r="B3" s="49" t="s">
        <v>60</v>
      </c>
      <c r="C3" s="247" t="s">
        <v>61</v>
      </c>
      <c r="D3" s="248"/>
      <c r="E3" s="248"/>
      <c r="F3" s="248"/>
      <c r="G3" s="249"/>
      <c r="AC3" s="121" t="s">
        <v>210</v>
      </c>
      <c r="AG3" t="s">
        <v>212</v>
      </c>
    </row>
    <row r="4" spans="1:60" ht="25.05" customHeight="1" x14ac:dyDescent="0.25">
      <c r="A4" s="140" t="s">
        <v>10</v>
      </c>
      <c r="B4" s="141" t="s">
        <v>62</v>
      </c>
      <c r="C4" s="250" t="s">
        <v>63</v>
      </c>
      <c r="D4" s="251"/>
      <c r="E4" s="251"/>
      <c r="F4" s="251"/>
      <c r="G4" s="252"/>
      <c r="AG4" t="s">
        <v>213</v>
      </c>
    </row>
    <row r="5" spans="1:60" x14ac:dyDescent="0.25">
      <c r="D5" s="10"/>
    </row>
    <row r="6" spans="1:60" ht="39.6" x14ac:dyDescent="0.25">
      <c r="A6" s="143" t="s">
        <v>214</v>
      </c>
      <c r="B6" s="145" t="s">
        <v>215</v>
      </c>
      <c r="C6" s="145" t="s">
        <v>216</v>
      </c>
      <c r="D6" s="144" t="s">
        <v>217</v>
      </c>
      <c r="E6" s="143" t="s">
        <v>218</v>
      </c>
      <c r="F6" s="142" t="s">
        <v>219</v>
      </c>
      <c r="G6" s="143" t="s">
        <v>31</v>
      </c>
      <c r="H6" s="146" t="s">
        <v>32</v>
      </c>
      <c r="I6" s="146" t="s">
        <v>220</v>
      </c>
      <c r="J6" s="146" t="s">
        <v>33</v>
      </c>
      <c r="K6" s="146" t="s">
        <v>221</v>
      </c>
      <c r="L6" s="146" t="s">
        <v>222</v>
      </c>
      <c r="M6" s="146" t="s">
        <v>223</v>
      </c>
      <c r="N6" s="146" t="s">
        <v>224</v>
      </c>
      <c r="O6" s="146" t="s">
        <v>225</v>
      </c>
      <c r="P6" s="146" t="s">
        <v>226</v>
      </c>
      <c r="Q6" s="146" t="s">
        <v>227</v>
      </c>
      <c r="R6" s="146" t="s">
        <v>228</v>
      </c>
      <c r="S6" s="146" t="s">
        <v>229</v>
      </c>
      <c r="T6" s="146" t="s">
        <v>230</v>
      </c>
      <c r="U6" s="146" t="s">
        <v>231</v>
      </c>
      <c r="V6" s="146" t="s">
        <v>232</v>
      </c>
      <c r="W6" s="146" t="s">
        <v>233</v>
      </c>
      <c r="X6" s="146" t="s">
        <v>234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0" t="s">
        <v>235</v>
      </c>
      <c r="B8" s="161" t="s">
        <v>110</v>
      </c>
      <c r="C8" s="174" t="s">
        <v>111</v>
      </c>
      <c r="D8" s="162"/>
      <c r="E8" s="163"/>
      <c r="F8" s="164"/>
      <c r="G8" s="165">
        <f>SUMIF(AG9:AG43,"&lt;&gt;NOR",G9:G43)</f>
        <v>0</v>
      </c>
      <c r="H8" s="159"/>
      <c r="I8" s="159">
        <f>SUM(I9:I43)</f>
        <v>0</v>
      </c>
      <c r="J8" s="159"/>
      <c r="K8" s="159">
        <f>SUM(K9:K43)</f>
        <v>0</v>
      </c>
      <c r="L8" s="159"/>
      <c r="M8" s="159">
        <f>SUM(M9:M43)</f>
        <v>0</v>
      </c>
      <c r="N8" s="159"/>
      <c r="O8" s="159">
        <f>SUM(O9:O43)</f>
        <v>0</v>
      </c>
      <c r="P8" s="159"/>
      <c r="Q8" s="159">
        <f>SUM(Q9:Q43)</f>
        <v>0</v>
      </c>
      <c r="R8" s="159"/>
      <c r="S8" s="159"/>
      <c r="T8" s="159"/>
      <c r="U8" s="159"/>
      <c r="V8" s="159">
        <f>SUM(V9:V43)</f>
        <v>0</v>
      </c>
      <c r="W8" s="159"/>
      <c r="X8" s="159"/>
      <c r="AG8" t="s">
        <v>236</v>
      </c>
    </row>
    <row r="9" spans="1:60" outlineLevel="1" x14ac:dyDescent="0.25">
      <c r="A9" s="179">
        <v>1</v>
      </c>
      <c r="B9" s="180" t="s">
        <v>1244</v>
      </c>
      <c r="C9" s="185" t="s">
        <v>1245</v>
      </c>
      <c r="D9" s="181" t="s">
        <v>1242</v>
      </c>
      <c r="E9" s="182">
        <v>1</v>
      </c>
      <c r="F9" s="183"/>
      <c r="G9" s="184">
        <f t="shared" ref="G9:G27" si="0">ROUND(E9*F9,2)</f>
        <v>0</v>
      </c>
      <c r="H9" s="158"/>
      <c r="I9" s="157">
        <f t="shared" ref="I9:I27" si="1">ROUND(E9*H9,2)</f>
        <v>0</v>
      </c>
      <c r="J9" s="158"/>
      <c r="K9" s="157">
        <f t="shared" ref="K9:K27" si="2">ROUND(E9*J9,2)</f>
        <v>0</v>
      </c>
      <c r="L9" s="157">
        <v>15</v>
      </c>
      <c r="M9" s="157">
        <f t="shared" ref="M9:M27" si="3">G9*(1+L9/100)</f>
        <v>0</v>
      </c>
      <c r="N9" s="157">
        <v>0</v>
      </c>
      <c r="O9" s="157">
        <f t="shared" ref="O9:O27" si="4">ROUND(E9*N9,2)</f>
        <v>0</v>
      </c>
      <c r="P9" s="157">
        <v>0</v>
      </c>
      <c r="Q9" s="157">
        <f t="shared" ref="Q9:Q27" si="5">ROUND(E9*P9,2)</f>
        <v>0</v>
      </c>
      <c r="R9" s="157"/>
      <c r="S9" s="157" t="s">
        <v>269</v>
      </c>
      <c r="T9" s="157" t="s">
        <v>241</v>
      </c>
      <c r="U9" s="157">
        <v>0</v>
      </c>
      <c r="V9" s="157">
        <f t="shared" ref="V9:V27" si="6">ROUND(E9*U9,2)</f>
        <v>0</v>
      </c>
      <c r="W9" s="157"/>
      <c r="X9" s="157" t="s">
        <v>285</v>
      </c>
      <c r="Y9" s="147"/>
      <c r="Z9" s="147"/>
      <c r="AA9" s="147"/>
      <c r="AB9" s="147"/>
      <c r="AC9" s="147"/>
      <c r="AD9" s="147"/>
      <c r="AE9" s="147"/>
      <c r="AF9" s="147"/>
      <c r="AG9" s="147" t="s">
        <v>286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1246</v>
      </c>
      <c r="C10" s="185" t="s">
        <v>1247</v>
      </c>
      <c r="D10" s="181" t="s">
        <v>1242</v>
      </c>
      <c r="E10" s="182">
        <v>2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269</v>
      </c>
      <c r="T10" s="157" t="s">
        <v>241</v>
      </c>
      <c r="U10" s="157">
        <v>0</v>
      </c>
      <c r="V10" s="157">
        <f t="shared" si="6"/>
        <v>0</v>
      </c>
      <c r="W10" s="157"/>
      <c r="X10" s="157" t="s">
        <v>285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1248</v>
      </c>
      <c r="C11" s="185" t="s">
        <v>1249</v>
      </c>
      <c r="D11" s="181" t="s">
        <v>1242</v>
      </c>
      <c r="E11" s="182">
        <v>4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269</v>
      </c>
      <c r="T11" s="157" t="s">
        <v>241</v>
      </c>
      <c r="U11" s="157">
        <v>0</v>
      </c>
      <c r="V11" s="157">
        <f t="shared" si="6"/>
        <v>0</v>
      </c>
      <c r="W11" s="157"/>
      <c r="X11" s="157" t="s">
        <v>285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1250</v>
      </c>
      <c r="C12" s="185" t="s">
        <v>1251</v>
      </c>
      <c r="D12" s="181" t="s">
        <v>1242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269</v>
      </c>
      <c r="T12" s="157" t="s">
        <v>241</v>
      </c>
      <c r="U12" s="157">
        <v>0</v>
      </c>
      <c r="V12" s="157">
        <f t="shared" si="6"/>
        <v>0</v>
      </c>
      <c r="W12" s="157"/>
      <c r="X12" s="157" t="s">
        <v>285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1252</v>
      </c>
      <c r="C13" s="185" t="s">
        <v>1253</v>
      </c>
      <c r="D13" s="181" t="s">
        <v>1242</v>
      </c>
      <c r="E13" s="182">
        <v>3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269</v>
      </c>
      <c r="T13" s="157" t="s">
        <v>241</v>
      </c>
      <c r="U13" s="157">
        <v>0</v>
      </c>
      <c r="V13" s="157">
        <f t="shared" si="6"/>
        <v>0</v>
      </c>
      <c r="W13" s="157"/>
      <c r="X13" s="157" t="s">
        <v>285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1254</v>
      </c>
      <c r="C14" s="185" t="s">
        <v>1255</v>
      </c>
      <c r="D14" s="181" t="s">
        <v>1242</v>
      </c>
      <c r="E14" s="182">
        <v>137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269</v>
      </c>
      <c r="T14" s="157" t="s">
        <v>241</v>
      </c>
      <c r="U14" s="157">
        <v>0</v>
      </c>
      <c r="V14" s="157">
        <f t="shared" si="6"/>
        <v>0</v>
      </c>
      <c r="W14" s="157"/>
      <c r="X14" s="157" t="s">
        <v>285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1256</v>
      </c>
      <c r="C15" s="185" t="s">
        <v>1257</v>
      </c>
      <c r="D15" s="181" t="s">
        <v>1242</v>
      </c>
      <c r="E15" s="182">
        <v>25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269</v>
      </c>
      <c r="T15" s="157" t="s">
        <v>241</v>
      </c>
      <c r="U15" s="157">
        <v>0</v>
      </c>
      <c r="V15" s="157">
        <f t="shared" si="6"/>
        <v>0</v>
      </c>
      <c r="W15" s="157"/>
      <c r="X15" s="157" t="s">
        <v>285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1258</v>
      </c>
      <c r="C16" s="185" t="s">
        <v>1259</v>
      </c>
      <c r="D16" s="181" t="s">
        <v>1242</v>
      </c>
      <c r="E16" s="182">
        <v>28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269</v>
      </c>
      <c r="T16" s="157" t="s">
        <v>241</v>
      </c>
      <c r="U16" s="157">
        <v>0</v>
      </c>
      <c r="V16" s="157">
        <f t="shared" si="6"/>
        <v>0</v>
      </c>
      <c r="W16" s="157"/>
      <c r="X16" s="157" t="s">
        <v>285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1260</v>
      </c>
      <c r="C17" s="185" t="s">
        <v>1261</v>
      </c>
      <c r="D17" s="181" t="s">
        <v>1242</v>
      </c>
      <c r="E17" s="182">
        <v>2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15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269</v>
      </c>
      <c r="T17" s="157" t="s">
        <v>241</v>
      </c>
      <c r="U17" s="157">
        <v>0</v>
      </c>
      <c r="V17" s="157">
        <f t="shared" si="6"/>
        <v>0</v>
      </c>
      <c r="W17" s="157"/>
      <c r="X17" s="157" t="s">
        <v>285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79">
        <v>10</v>
      </c>
      <c r="B18" s="180" t="s">
        <v>1262</v>
      </c>
      <c r="C18" s="185" t="s">
        <v>1263</v>
      </c>
      <c r="D18" s="181" t="s">
        <v>1242</v>
      </c>
      <c r="E18" s="182">
        <v>0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15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269</v>
      </c>
      <c r="T18" s="157" t="s">
        <v>241</v>
      </c>
      <c r="U18" s="157">
        <v>0</v>
      </c>
      <c r="V18" s="157">
        <f t="shared" si="6"/>
        <v>0</v>
      </c>
      <c r="W18" s="157"/>
      <c r="X18" s="157" t="s">
        <v>285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1264</v>
      </c>
      <c r="C19" s="185" t="s">
        <v>1265</v>
      </c>
      <c r="D19" s="181" t="s">
        <v>1242</v>
      </c>
      <c r="E19" s="182">
        <v>0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15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269</v>
      </c>
      <c r="T19" s="157" t="s">
        <v>241</v>
      </c>
      <c r="U19" s="157">
        <v>0</v>
      </c>
      <c r="V19" s="157">
        <f t="shared" si="6"/>
        <v>0</v>
      </c>
      <c r="W19" s="157"/>
      <c r="X19" s="157" t="s">
        <v>285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1266</v>
      </c>
      <c r="C20" s="185" t="s">
        <v>1267</v>
      </c>
      <c r="D20" s="181" t="s">
        <v>1242</v>
      </c>
      <c r="E20" s="182">
        <v>0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15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269</v>
      </c>
      <c r="T20" s="157" t="s">
        <v>241</v>
      </c>
      <c r="U20" s="157">
        <v>0</v>
      </c>
      <c r="V20" s="157">
        <f t="shared" si="6"/>
        <v>0</v>
      </c>
      <c r="W20" s="157"/>
      <c r="X20" s="157" t="s">
        <v>285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1268</v>
      </c>
      <c r="C21" s="185" t="s">
        <v>1269</v>
      </c>
      <c r="D21" s="181" t="s">
        <v>381</v>
      </c>
      <c r="E21" s="182">
        <v>2754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15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269</v>
      </c>
      <c r="T21" s="157" t="s">
        <v>241</v>
      </c>
      <c r="U21" s="157">
        <v>0</v>
      </c>
      <c r="V21" s="157">
        <f t="shared" si="6"/>
        <v>0</v>
      </c>
      <c r="W21" s="157"/>
      <c r="X21" s="157" t="s">
        <v>285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1270</v>
      </c>
      <c r="C22" s="185" t="s">
        <v>1271</v>
      </c>
      <c r="D22" s="181" t="s">
        <v>381</v>
      </c>
      <c r="E22" s="182">
        <v>1134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15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269</v>
      </c>
      <c r="T22" s="157" t="s">
        <v>241</v>
      </c>
      <c r="U22" s="157">
        <v>0</v>
      </c>
      <c r="V22" s="157">
        <f t="shared" si="6"/>
        <v>0</v>
      </c>
      <c r="W22" s="157"/>
      <c r="X22" s="157" t="s">
        <v>285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1272</v>
      </c>
      <c r="C23" s="185" t="s">
        <v>1273</v>
      </c>
      <c r="D23" s="181" t="s">
        <v>381</v>
      </c>
      <c r="E23" s="182">
        <v>980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15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269</v>
      </c>
      <c r="T23" s="157" t="s">
        <v>241</v>
      </c>
      <c r="U23" s="157">
        <v>0</v>
      </c>
      <c r="V23" s="157">
        <f t="shared" si="6"/>
        <v>0</v>
      </c>
      <c r="W23" s="157"/>
      <c r="X23" s="157" t="s">
        <v>285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1274</v>
      </c>
      <c r="C24" s="185" t="s">
        <v>1275</v>
      </c>
      <c r="D24" s="181" t="s">
        <v>381</v>
      </c>
      <c r="E24" s="182">
        <v>385.56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15</v>
      </c>
      <c r="M24" s="157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7"/>
      <c r="S24" s="157" t="s">
        <v>269</v>
      </c>
      <c r="T24" s="157" t="s">
        <v>241</v>
      </c>
      <c r="U24" s="157">
        <v>0</v>
      </c>
      <c r="V24" s="157">
        <f t="shared" si="6"/>
        <v>0</v>
      </c>
      <c r="W24" s="157"/>
      <c r="X24" s="157" t="s">
        <v>285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1276</v>
      </c>
      <c r="C25" s="185" t="s">
        <v>1277</v>
      </c>
      <c r="D25" s="181" t="s">
        <v>381</v>
      </c>
      <c r="E25" s="182">
        <v>2340.9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15</v>
      </c>
      <c r="M25" s="157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7"/>
      <c r="S25" s="157" t="s">
        <v>269</v>
      </c>
      <c r="T25" s="157" t="s">
        <v>241</v>
      </c>
      <c r="U25" s="157">
        <v>0</v>
      </c>
      <c r="V25" s="157">
        <f t="shared" si="6"/>
        <v>0</v>
      </c>
      <c r="W25" s="157"/>
      <c r="X25" s="157" t="s">
        <v>285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1278</v>
      </c>
      <c r="C26" s="185" t="s">
        <v>1279</v>
      </c>
      <c r="D26" s="181" t="s">
        <v>1242</v>
      </c>
      <c r="E26" s="182">
        <v>6217.6470600000002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15</v>
      </c>
      <c r="M26" s="157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7"/>
      <c r="S26" s="157" t="s">
        <v>269</v>
      </c>
      <c r="T26" s="157" t="s">
        <v>241</v>
      </c>
      <c r="U26" s="157">
        <v>0</v>
      </c>
      <c r="V26" s="157">
        <f t="shared" si="6"/>
        <v>0</v>
      </c>
      <c r="W26" s="157"/>
      <c r="X26" s="157" t="s">
        <v>285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6">
        <v>19</v>
      </c>
      <c r="B27" s="167" t="s">
        <v>1280</v>
      </c>
      <c r="C27" s="175" t="s">
        <v>1281</v>
      </c>
      <c r="D27" s="168" t="s">
        <v>268</v>
      </c>
      <c r="E27" s="169">
        <v>1</v>
      </c>
      <c r="F27" s="170"/>
      <c r="G27" s="171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15</v>
      </c>
      <c r="M27" s="157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7"/>
      <c r="S27" s="157" t="s">
        <v>269</v>
      </c>
      <c r="T27" s="157" t="s">
        <v>241</v>
      </c>
      <c r="U27" s="157">
        <v>0</v>
      </c>
      <c r="V27" s="157">
        <f t="shared" si="6"/>
        <v>0</v>
      </c>
      <c r="W27" s="157"/>
      <c r="X27" s="157" t="s">
        <v>285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286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4" t="s">
        <v>1282</v>
      </c>
      <c r="D28" s="245"/>
      <c r="E28" s="245"/>
      <c r="F28" s="245"/>
      <c r="G28" s="245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245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20</v>
      </c>
      <c r="B29" s="180" t="s">
        <v>1283</v>
      </c>
      <c r="C29" s="185" t="s">
        <v>1284</v>
      </c>
      <c r="D29" s="181" t="s">
        <v>268</v>
      </c>
      <c r="E29" s="182">
        <v>1</v>
      </c>
      <c r="F29" s="183"/>
      <c r="G29" s="184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7"/>
      <c r="S29" s="157" t="s">
        <v>269</v>
      </c>
      <c r="T29" s="157" t="s">
        <v>241</v>
      </c>
      <c r="U29" s="157">
        <v>0</v>
      </c>
      <c r="V29" s="157">
        <f>ROUND(E29*U29,2)</f>
        <v>0</v>
      </c>
      <c r="W29" s="157"/>
      <c r="X29" s="157" t="s">
        <v>285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21</v>
      </c>
      <c r="B30" s="180" t="s">
        <v>1285</v>
      </c>
      <c r="C30" s="185" t="s">
        <v>1286</v>
      </c>
      <c r="D30" s="181" t="s">
        <v>268</v>
      </c>
      <c r="E30" s="182">
        <v>1</v>
      </c>
      <c r="F30" s="183"/>
      <c r="G30" s="184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7"/>
      <c r="S30" s="157" t="s">
        <v>269</v>
      </c>
      <c r="T30" s="157" t="s">
        <v>241</v>
      </c>
      <c r="U30" s="157">
        <v>0</v>
      </c>
      <c r="V30" s="157">
        <f>ROUND(E30*U30,2)</f>
        <v>0</v>
      </c>
      <c r="W30" s="157"/>
      <c r="X30" s="157" t="s">
        <v>285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6">
        <v>22</v>
      </c>
      <c r="B31" s="167" t="s">
        <v>1287</v>
      </c>
      <c r="C31" s="175" t="s">
        <v>1288</v>
      </c>
      <c r="D31" s="168" t="s">
        <v>268</v>
      </c>
      <c r="E31" s="169">
        <v>1</v>
      </c>
      <c r="F31" s="170"/>
      <c r="G31" s="171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269</v>
      </c>
      <c r="T31" s="157" t="s">
        <v>241</v>
      </c>
      <c r="U31" s="157">
        <v>0</v>
      </c>
      <c r="V31" s="157">
        <f>ROUND(E31*U31,2)</f>
        <v>0</v>
      </c>
      <c r="W31" s="157"/>
      <c r="X31" s="157" t="s">
        <v>285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286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4" t="s">
        <v>1289</v>
      </c>
      <c r="D32" s="245"/>
      <c r="E32" s="245"/>
      <c r="F32" s="245"/>
      <c r="G32" s="245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245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23</v>
      </c>
      <c r="B33" s="180" t="s">
        <v>1290</v>
      </c>
      <c r="C33" s="185" t="s">
        <v>1291</v>
      </c>
      <c r="D33" s="181" t="s">
        <v>268</v>
      </c>
      <c r="E33" s="182">
        <v>1</v>
      </c>
      <c r="F33" s="183"/>
      <c r="G33" s="184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269</v>
      </c>
      <c r="T33" s="157" t="s">
        <v>241</v>
      </c>
      <c r="U33" s="157">
        <v>0</v>
      </c>
      <c r="V33" s="157">
        <f>ROUND(E33*U33,2)</f>
        <v>0</v>
      </c>
      <c r="W33" s="157"/>
      <c r="X33" s="157" t="s">
        <v>285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286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24</v>
      </c>
      <c r="B34" s="180" t="s">
        <v>1292</v>
      </c>
      <c r="C34" s="185" t="s">
        <v>1293</v>
      </c>
      <c r="D34" s="181" t="s">
        <v>268</v>
      </c>
      <c r="E34" s="182">
        <v>1</v>
      </c>
      <c r="F34" s="183"/>
      <c r="G34" s="184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240</v>
      </c>
      <c r="T34" s="157" t="s">
        <v>241</v>
      </c>
      <c r="U34" s="157">
        <v>0</v>
      </c>
      <c r="V34" s="157">
        <f>ROUND(E34*U34,2)</f>
        <v>0</v>
      </c>
      <c r="W34" s="157"/>
      <c r="X34" s="157" t="s">
        <v>242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243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66">
        <v>25</v>
      </c>
      <c r="B35" s="167" t="s">
        <v>1294</v>
      </c>
      <c r="C35" s="175" t="s">
        <v>1295</v>
      </c>
      <c r="D35" s="168" t="s">
        <v>268</v>
      </c>
      <c r="E35" s="169">
        <v>1</v>
      </c>
      <c r="F35" s="170"/>
      <c r="G35" s="171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269</v>
      </c>
      <c r="T35" s="157" t="s">
        <v>241</v>
      </c>
      <c r="U35" s="157">
        <v>0</v>
      </c>
      <c r="V35" s="157">
        <f>ROUND(E35*U35,2)</f>
        <v>0</v>
      </c>
      <c r="W35" s="157"/>
      <c r="X35" s="157" t="s">
        <v>285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286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4" t="s">
        <v>1296</v>
      </c>
      <c r="D36" s="245"/>
      <c r="E36" s="245"/>
      <c r="F36" s="245"/>
      <c r="G36" s="245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245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6">
        <v>26</v>
      </c>
      <c r="B37" s="167" t="s">
        <v>1297</v>
      </c>
      <c r="C37" s="175" t="s">
        <v>1298</v>
      </c>
      <c r="D37" s="168" t="s">
        <v>268</v>
      </c>
      <c r="E37" s="169">
        <v>1</v>
      </c>
      <c r="F37" s="170"/>
      <c r="G37" s="171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269</v>
      </c>
      <c r="T37" s="157" t="s">
        <v>241</v>
      </c>
      <c r="U37" s="157">
        <v>0</v>
      </c>
      <c r="V37" s="157">
        <f>ROUND(E37*U37,2)</f>
        <v>0</v>
      </c>
      <c r="W37" s="157"/>
      <c r="X37" s="157" t="s">
        <v>285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286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4" t="s">
        <v>1299</v>
      </c>
      <c r="D38" s="245"/>
      <c r="E38" s="245"/>
      <c r="F38" s="245"/>
      <c r="G38" s="245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245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27</v>
      </c>
      <c r="B39" s="180" t="s">
        <v>1300</v>
      </c>
      <c r="C39" s="185" t="s">
        <v>1301</v>
      </c>
      <c r="D39" s="181" t="s">
        <v>268</v>
      </c>
      <c r="E39" s="182">
        <v>1</v>
      </c>
      <c r="F39" s="183"/>
      <c r="G39" s="184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269</v>
      </c>
      <c r="T39" s="157" t="s">
        <v>241</v>
      </c>
      <c r="U39" s="157">
        <v>0</v>
      </c>
      <c r="V39" s="157">
        <f>ROUND(E39*U39,2)</f>
        <v>0</v>
      </c>
      <c r="W39" s="157"/>
      <c r="X39" s="157" t="s">
        <v>285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28</v>
      </c>
      <c r="B40" s="180" t="s">
        <v>1302</v>
      </c>
      <c r="C40" s="185" t="s">
        <v>1303</v>
      </c>
      <c r="D40" s="181" t="s">
        <v>268</v>
      </c>
      <c r="E40" s="182">
        <v>1</v>
      </c>
      <c r="F40" s="183"/>
      <c r="G40" s="184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15</v>
      </c>
      <c r="M40" s="157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269</v>
      </c>
      <c r="T40" s="157" t="s">
        <v>241</v>
      </c>
      <c r="U40" s="157">
        <v>0</v>
      </c>
      <c r="V40" s="157">
        <f>ROUND(E40*U40,2)</f>
        <v>0</v>
      </c>
      <c r="W40" s="157"/>
      <c r="X40" s="157" t="s">
        <v>285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6">
        <v>29</v>
      </c>
      <c r="B41" s="167" t="s">
        <v>1304</v>
      </c>
      <c r="C41" s="175" t="s">
        <v>1305</v>
      </c>
      <c r="D41" s="168" t="s">
        <v>268</v>
      </c>
      <c r="E41" s="169">
        <v>1</v>
      </c>
      <c r="F41" s="170"/>
      <c r="G41" s="171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15</v>
      </c>
      <c r="M41" s="157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7"/>
      <c r="S41" s="157" t="s">
        <v>269</v>
      </c>
      <c r="T41" s="157" t="s">
        <v>241</v>
      </c>
      <c r="U41" s="157">
        <v>0</v>
      </c>
      <c r="V41" s="157">
        <f>ROUND(E41*U41,2)</f>
        <v>0</v>
      </c>
      <c r="W41" s="157"/>
      <c r="X41" s="157" t="s">
        <v>285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286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44" t="s">
        <v>1306</v>
      </c>
      <c r="D42" s="245"/>
      <c r="E42" s="245"/>
      <c r="F42" s="245"/>
      <c r="G42" s="245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245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66">
        <v>30</v>
      </c>
      <c r="B43" s="167" t="s">
        <v>1307</v>
      </c>
      <c r="C43" s="175" t="s">
        <v>1308</v>
      </c>
      <c r="D43" s="168" t="s">
        <v>268</v>
      </c>
      <c r="E43" s="169">
        <v>1</v>
      </c>
      <c r="F43" s="170"/>
      <c r="G43" s="171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15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269</v>
      </c>
      <c r="T43" s="157" t="s">
        <v>241</v>
      </c>
      <c r="U43" s="157">
        <v>0</v>
      </c>
      <c r="V43" s="157">
        <f>ROUND(E43*U43,2)</f>
        <v>0</v>
      </c>
      <c r="W43" s="157"/>
      <c r="X43" s="157" t="s">
        <v>285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286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3"/>
      <c r="B44" s="4"/>
      <c r="C44" s="17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222</v>
      </c>
    </row>
    <row r="45" spans="1:60" x14ac:dyDescent="0.25">
      <c r="A45" s="150"/>
      <c r="B45" s="151" t="s">
        <v>31</v>
      </c>
      <c r="C45" s="177"/>
      <c r="D45" s="152"/>
      <c r="E45" s="153"/>
      <c r="F45" s="153"/>
      <c r="G45" s="173">
        <f>G8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278</v>
      </c>
    </row>
    <row r="46" spans="1:60" x14ac:dyDescent="0.25">
      <c r="A46" s="3"/>
      <c r="B46" s="4"/>
      <c r="C46" s="17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5">
      <c r="A47" s="3"/>
      <c r="B47" s="4"/>
      <c r="C47" s="176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5">
      <c r="A48" s="253" t="s">
        <v>279</v>
      </c>
      <c r="B48" s="253"/>
      <c r="C48" s="25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5">
      <c r="A49" s="255"/>
      <c r="B49" s="256"/>
      <c r="C49" s="257"/>
      <c r="D49" s="256"/>
      <c r="E49" s="256"/>
      <c r="F49" s="256"/>
      <c r="G49" s="25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G49" t="s">
        <v>280</v>
      </c>
    </row>
    <row r="50" spans="1:33" x14ac:dyDescent="0.25">
      <c r="A50" s="259"/>
      <c r="B50" s="260"/>
      <c r="C50" s="261"/>
      <c r="D50" s="260"/>
      <c r="E50" s="260"/>
      <c r="F50" s="260"/>
      <c r="G50" s="26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59"/>
      <c r="B51" s="260"/>
      <c r="C51" s="261"/>
      <c r="D51" s="260"/>
      <c r="E51" s="260"/>
      <c r="F51" s="260"/>
      <c r="G51" s="26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259"/>
      <c r="B52" s="260"/>
      <c r="C52" s="261"/>
      <c r="D52" s="260"/>
      <c r="E52" s="260"/>
      <c r="F52" s="260"/>
      <c r="G52" s="26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A53" s="263"/>
      <c r="B53" s="264"/>
      <c r="C53" s="265"/>
      <c r="D53" s="264"/>
      <c r="E53" s="264"/>
      <c r="F53" s="264"/>
      <c r="G53" s="26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3"/>
      <c r="B54" s="4"/>
      <c r="C54" s="17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C55" s="178"/>
      <c r="D55" s="10"/>
      <c r="AG55" t="s">
        <v>281</v>
      </c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1">
    <mergeCell ref="A48:C48"/>
    <mergeCell ref="A49:G53"/>
    <mergeCell ref="C28:G28"/>
    <mergeCell ref="C32:G32"/>
    <mergeCell ref="C36:G36"/>
    <mergeCell ref="C38:G38"/>
    <mergeCell ref="C42:G42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C0C4-577E-47E6-BF4E-2CD56646DB7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AG1" t="s">
        <v>209</v>
      </c>
    </row>
    <row r="2" spans="1:60" ht="25.0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210</v>
      </c>
    </row>
    <row r="3" spans="1:60" ht="25.05" customHeight="1" x14ac:dyDescent="0.25">
      <c r="A3" s="139" t="s">
        <v>9</v>
      </c>
      <c r="B3" s="49" t="s">
        <v>64</v>
      </c>
      <c r="C3" s="247" t="s">
        <v>65</v>
      </c>
      <c r="D3" s="248"/>
      <c r="E3" s="248"/>
      <c r="F3" s="248"/>
      <c r="G3" s="249"/>
      <c r="AC3" s="121" t="s">
        <v>210</v>
      </c>
      <c r="AG3" t="s">
        <v>212</v>
      </c>
    </row>
    <row r="4" spans="1:60" ht="25.05" customHeight="1" x14ac:dyDescent="0.25">
      <c r="A4" s="140" t="s">
        <v>10</v>
      </c>
      <c r="B4" s="141" t="s">
        <v>62</v>
      </c>
      <c r="C4" s="250" t="s">
        <v>66</v>
      </c>
      <c r="D4" s="251"/>
      <c r="E4" s="251"/>
      <c r="F4" s="251"/>
      <c r="G4" s="252"/>
      <c r="AG4" t="s">
        <v>213</v>
      </c>
    </row>
    <row r="5" spans="1:60" x14ac:dyDescent="0.25">
      <c r="D5" s="10"/>
    </row>
    <row r="6" spans="1:60" ht="39.6" x14ac:dyDescent="0.25">
      <c r="A6" s="143" t="s">
        <v>214</v>
      </c>
      <c r="B6" s="145" t="s">
        <v>215</v>
      </c>
      <c r="C6" s="145" t="s">
        <v>216</v>
      </c>
      <c r="D6" s="144" t="s">
        <v>217</v>
      </c>
      <c r="E6" s="143" t="s">
        <v>218</v>
      </c>
      <c r="F6" s="142" t="s">
        <v>219</v>
      </c>
      <c r="G6" s="143" t="s">
        <v>31</v>
      </c>
      <c r="H6" s="146" t="s">
        <v>32</v>
      </c>
      <c r="I6" s="146" t="s">
        <v>220</v>
      </c>
      <c r="J6" s="146" t="s">
        <v>33</v>
      </c>
      <c r="K6" s="146" t="s">
        <v>221</v>
      </c>
      <c r="L6" s="146" t="s">
        <v>222</v>
      </c>
      <c r="M6" s="146" t="s">
        <v>223</v>
      </c>
      <c r="N6" s="146" t="s">
        <v>224</v>
      </c>
      <c r="O6" s="146" t="s">
        <v>225</v>
      </c>
      <c r="P6" s="146" t="s">
        <v>226</v>
      </c>
      <c r="Q6" s="146" t="s">
        <v>227</v>
      </c>
      <c r="R6" s="146" t="s">
        <v>228</v>
      </c>
      <c r="S6" s="146" t="s">
        <v>229</v>
      </c>
      <c r="T6" s="146" t="s">
        <v>230</v>
      </c>
      <c r="U6" s="146" t="s">
        <v>231</v>
      </c>
      <c r="V6" s="146" t="s">
        <v>232</v>
      </c>
      <c r="W6" s="146" t="s">
        <v>233</v>
      </c>
      <c r="X6" s="146" t="s">
        <v>234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0" t="s">
        <v>235</v>
      </c>
      <c r="B8" s="161" t="s">
        <v>88</v>
      </c>
      <c r="C8" s="174" t="s">
        <v>195</v>
      </c>
      <c r="D8" s="162"/>
      <c r="E8" s="163"/>
      <c r="F8" s="164"/>
      <c r="G8" s="165">
        <f>SUMIF(AG9:AG32,"&lt;&gt;NOR",G9:G32)</f>
        <v>0</v>
      </c>
      <c r="H8" s="159"/>
      <c r="I8" s="159">
        <f>SUM(I9:I32)</f>
        <v>0</v>
      </c>
      <c r="J8" s="159"/>
      <c r="K8" s="159">
        <f>SUM(K9:K32)</f>
        <v>0</v>
      </c>
      <c r="L8" s="159"/>
      <c r="M8" s="159">
        <f>SUM(M9:M32)</f>
        <v>0</v>
      </c>
      <c r="N8" s="159"/>
      <c r="O8" s="159">
        <f>SUM(O9:O32)</f>
        <v>0</v>
      </c>
      <c r="P8" s="159"/>
      <c r="Q8" s="159">
        <f>SUM(Q9:Q32)</f>
        <v>0</v>
      </c>
      <c r="R8" s="159"/>
      <c r="S8" s="159"/>
      <c r="T8" s="159"/>
      <c r="U8" s="159"/>
      <c r="V8" s="159">
        <f>SUM(V9:V32)</f>
        <v>0</v>
      </c>
      <c r="W8" s="159"/>
      <c r="X8" s="159"/>
      <c r="AG8" t="s">
        <v>236</v>
      </c>
    </row>
    <row r="9" spans="1:60" ht="20.399999999999999" outlineLevel="1" x14ac:dyDescent="0.25">
      <c r="A9" s="179">
        <v>1</v>
      </c>
      <c r="B9" s="180" t="s">
        <v>1244</v>
      </c>
      <c r="C9" s="185" t="s">
        <v>1309</v>
      </c>
      <c r="D9" s="181" t="s">
        <v>1242</v>
      </c>
      <c r="E9" s="182">
        <v>1</v>
      </c>
      <c r="F9" s="183"/>
      <c r="G9" s="184">
        <f t="shared" ref="G9:G31" si="0">ROUND(E9*F9,2)</f>
        <v>0</v>
      </c>
      <c r="H9" s="158"/>
      <c r="I9" s="157">
        <f t="shared" ref="I9:I31" si="1">ROUND(E9*H9,2)</f>
        <v>0</v>
      </c>
      <c r="J9" s="158"/>
      <c r="K9" s="157">
        <f t="shared" ref="K9:K31" si="2">ROUND(E9*J9,2)</f>
        <v>0</v>
      </c>
      <c r="L9" s="157">
        <v>15</v>
      </c>
      <c r="M9" s="157">
        <f t="shared" ref="M9:M31" si="3">G9*(1+L9/100)</f>
        <v>0</v>
      </c>
      <c r="N9" s="157">
        <v>0</v>
      </c>
      <c r="O9" s="157">
        <f t="shared" ref="O9:O31" si="4">ROUND(E9*N9,2)</f>
        <v>0</v>
      </c>
      <c r="P9" s="157">
        <v>0</v>
      </c>
      <c r="Q9" s="157">
        <f t="shared" ref="Q9:Q31" si="5">ROUND(E9*P9,2)</f>
        <v>0</v>
      </c>
      <c r="R9" s="157"/>
      <c r="S9" s="157" t="s">
        <v>269</v>
      </c>
      <c r="T9" s="157" t="s">
        <v>241</v>
      </c>
      <c r="U9" s="157">
        <v>0</v>
      </c>
      <c r="V9" s="157">
        <f t="shared" ref="V9:V31" si="6">ROUND(E9*U9,2)</f>
        <v>0</v>
      </c>
      <c r="W9" s="157"/>
      <c r="X9" s="157" t="s">
        <v>285</v>
      </c>
      <c r="Y9" s="147"/>
      <c r="Z9" s="147"/>
      <c r="AA9" s="147"/>
      <c r="AB9" s="147"/>
      <c r="AC9" s="147"/>
      <c r="AD9" s="147"/>
      <c r="AE9" s="147"/>
      <c r="AF9" s="147"/>
      <c r="AG9" s="147" t="s">
        <v>286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1246</v>
      </c>
      <c r="C10" s="185" t="s">
        <v>1310</v>
      </c>
      <c r="D10" s="181" t="s">
        <v>1242</v>
      </c>
      <c r="E10" s="182">
        <v>2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269</v>
      </c>
      <c r="T10" s="157" t="s">
        <v>241</v>
      </c>
      <c r="U10" s="157">
        <v>0</v>
      </c>
      <c r="V10" s="157">
        <f t="shared" si="6"/>
        <v>0</v>
      </c>
      <c r="W10" s="157"/>
      <c r="X10" s="157" t="s">
        <v>285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1311</v>
      </c>
      <c r="C11" s="185" t="s">
        <v>1312</v>
      </c>
      <c r="D11" s="181" t="s">
        <v>1242</v>
      </c>
      <c r="E11" s="182">
        <v>0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 t="s">
        <v>460</v>
      </c>
      <c r="S11" s="157" t="s">
        <v>240</v>
      </c>
      <c r="T11" s="157" t="s">
        <v>240</v>
      </c>
      <c r="U11" s="157">
        <v>0</v>
      </c>
      <c r="V11" s="157">
        <f t="shared" si="6"/>
        <v>0</v>
      </c>
      <c r="W11" s="157"/>
      <c r="X11" s="157" t="s">
        <v>461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1250</v>
      </c>
      <c r="C12" s="185" t="s">
        <v>1313</v>
      </c>
      <c r="D12" s="181" t="s">
        <v>1242</v>
      </c>
      <c r="E12" s="182">
        <v>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269</v>
      </c>
      <c r="T12" s="157" t="s">
        <v>241</v>
      </c>
      <c r="U12" s="157">
        <v>0</v>
      </c>
      <c r="V12" s="157">
        <f t="shared" si="6"/>
        <v>0</v>
      </c>
      <c r="W12" s="157"/>
      <c r="X12" s="157" t="s">
        <v>285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1252</v>
      </c>
      <c r="C13" s="185" t="s">
        <v>1314</v>
      </c>
      <c r="D13" s="181" t="s">
        <v>1242</v>
      </c>
      <c r="E13" s="182">
        <v>5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269</v>
      </c>
      <c r="T13" s="157" t="s">
        <v>241</v>
      </c>
      <c r="U13" s="157">
        <v>0</v>
      </c>
      <c r="V13" s="157">
        <f t="shared" si="6"/>
        <v>0</v>
      </c>
      <c r="W13" s="157"/>
      <c r="X13" s="157" t="s">
        <v>285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1254</v>
      </c>
      <c r="C14" s="185" t="s">
        <v>1315</v>
      </c>
      <c r="D14" s="181" t="s">
        <v>1242</v>
      </c>
      <c r="E14" s="182">
        <v>12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269</v>
      </c>
      <c r="T14" s="157" t="s">
        <v>241</v>
      </c>
      <c r="U14" s="157">
        <v>0</v>
      </c>
      <c r="V14" s="157">
        <f t="shared" si="6"/>
        <v>0</v>
      </c>
      <c r="W14" s="157"/>
      <c r="X14" s="157" t="s">
        <v>285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1256</v>
      </c>
      <c r="C15" s="185" t="s">
        <v>1316</v>
      </c>
      <c r="D15" s="181" t="s">
        <v>1242</v>
      </c>
      <c r="E15" s="182">
        <v>12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269</v>
      </c>
      <c r="T15" s="157" t="s">
        <v>241</v>
      </c>
      <c r="U15" s="157">
        <v>0</v>
      </c>
      <c r="V15" s="157">
        <f t="shared" si="6"/>
        <v>0</v>
      </c>
      <c r="W15" s="157"/>
      <c r="X15" s="157" t="s">
        <v>285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1258</v>
      </c>
      <c r="C16" s="185" t="s">
        <v>1317</v>
      </c>
      <c r="D16" s="181" t="s">
        <v>1242</v>
      </c>
      <c r="E16" s="182">
        <v>2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269</v>
      </c>
      <c r="T16" s="157" t="s">
        <v>241</v>
      </c>
      <c r="U16" s="157">
        <v>0</v>
      </c>
      <c r="V16" s="157">
        <f t="shared" si="6"/>
        <v>0</v>
      </c>
      <c r="W16" s="157"/>
      <c r="X16" s="157" t="s">
        <v>285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1260</v>
      </c>
      <c r="C17" s="185" t="s">
        <v>1318</v>
      </c>
      <c r="D17" s="181" t="s">
        <v>1242</v>
      </c>
      <c r="E17" s="182">
        <v>7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15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269</v>
      </c>
      <c r="T17" s="157" t="s">
        <v>241</v>
      </c>
      <c r="U17" s="157">
        <v>0</v>
      </c>
      <c r="V17" s="157">
        <f t="shared" si="6"/>
        <v>0</v>
      </c>
      <c r="W17" s="157"/>
      <c r="X17" s="157" t="s">
        <v>285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1262</v>
      </c>
      <c r="C18" s="185" t="s">
        <v>1319</v>
      </c>
      <c r="D18" s="181" t="s">
        <v>1242</v>
      </c>
      <c r="E18" s="182">
        <v>15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15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269</v>
      </c>
      <c r="T18" s="157" t="s">
        <v>241</v>
      </c>
      <c r="U18" s="157">
        <v>0</v>
      </c>
      <c r="V18" s="157">
        <f t="shared" si="6"/>
        <v>0</v>
      </c>
      <c r="W18" s="157"/>
      <c r="X18" s="157" t="s">
        <v>285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1264</v>
      </c>
      <c r="C19" s="185" t="s">
        <v>1320</v>
      </c>
      <c r="D19" s="181" t="s">
        <v>1242</v>
      </c>
      <c r="E19" s="182">
        <v>27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15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269</v>
      </c>
      <c r="T19" s="157" t="s">
        <v>241</v>
      </c>
      <c r="U19" s="157">
        <v>0</v>
      </c>
      <c r="V19" s="157">
        <f t="shared" si="6"/>
        <v>0</v>
      </c>
      <c r="W19" s="157"/>
      <c r="X19" s="157" t="s">
        <v>285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1266</v>
      </c>
      <c r="C20" s="185" t="s">
        <v>1321</v>
      </c>
      <c r="D20" s="181" t="s">
        <v>1242</v>
      </c>
      <c r="E20" s="182">
        <v>42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15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269</v>
      </c>
      <c r="T20" s="157" t="s">
        <v>241</v>
      </c>
      <c r="U20" s="157">
        <v>0</v>
      </c>
      <c r="V20" s="157">
        <f t="shared" si="6"/>
        <v>0</v>
      </c>
      <c r="W20" s="157"/>
      <c r="X20" s="157" t="s">
        <v>285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1268</v>
      </c>
      <c r="C21" s="185" t="s">
        <v>1322</v>
      </c>
      <c r="D21" s="181" t="s">
        <v>1242</v>
      </c>
      <c r="E21" s="182">
        <v>2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15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269</v>
      </c>
      <c r="T21" s="157" t="s">
        <v>241</v>
      </c>
      <c r="U21" s="157">
        <v>0</v>
      </c>
      <c r="V21" s="157">
        <f t="shared" si="6"/>
        <v>0</v>
      </c>
      <c r="W21" s="157"/>
      <c r="X21" s="157" t="s">
        <v>285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1270</v>
      </c>
      <c r="C22" s="185" t="s">
        <v>1323</v>
      </c>
      <c r="D22" s="181" t="s">
        <v>381</v>
      </c>
      <c r="E22" s="182">
        <v>2604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15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269</v>
      </c>
      <c r="T22" s="157" t="s">
        <v>241</v>
      </c>
      <c r="U22" s="157">
        <v>0</v>
      </c>
      <c r="V22" s="157">
        <f t="shared" si="6"/>
        <v>0</v>
      </c>
      <c r="W22" s="157"/>
      <c r="X22" s="157" t="s">
        <v>285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1272</v>
      </c>
      <c r="C23" s="185" t="s">
        <v>1324</v>
      </c>
      <c r="D23" s="181" t="s">
        <v>381</v>
      </c>
      <c r="E23" s="182">
        <v>442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15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269</v>
      </c>
      <c r="T23" s="157" t="s">
        <v>241</v>
      </c>
      <c r="U23" s="157">
        <v>0</v>
      </c>
      <c r="V23" s="157">
        <f t="shared" si="6"/>
        <v>0</v>
      </c>
      <c r="W23" s="157"/>
      <c r="X23" s="157" t="s">
        <v>285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1274</v>
      </c>
      <c r="C24" s="185" t="s">
        <v>1325</v>
      </c>
      <c r="D24" s="181" t="s">
        <v>381</v>
      </c>
      <c r="E24" s="182">
        <v>442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15</v>
      </c>
      <c r="M24" s="157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7"/>
      <c r="S24" s="157" t="s">
        <v>269</v>
      </c>
      <c r="T24" s="157" t="s">
        <v>241</v>
      </c>
      <c r="U24" s="157">
        <v>0</v>
      </c>
      <c r="V24" s="157">
        <f t="shared" si="6"/>
        <v>0</v>
      </c>
      <c r="W24" s="157"/>
      <c r="X24" s="157" t="s">
        <v>285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1276</v>
      </c>
      <c r="C25" s="185" t="s">
        <v>1326</v>
      </c>
      <c r="D25" s="181" t="s">
        <v>381</v>
      </c>
      <c r="E25" s="182">
        <v>1462.08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15</v>
      </c>
      <c r="M25" s="157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7"/>
      <c r="S25" s="157" t="s">
        <v>269</v>
      </c>
      <c r="T25" s="157" t="s">
        <v>241</v>
      </c>
      <c r="U25" s="157">
        <v>0</v>
      </c>
      <c r="V25" s="157">
        <f t="shared" si="6"/>
        <v>0</v>
      </c>
      <c r="W25" s="157"/>
      <c r="X25" s="157" t="s">
        <v>285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1278</v>
      </c>
      <c r="C26" s="185" t="s">
        <v>1327</v>
      </c>
      <c r="D26" s="181" t="s">
        <v>381</v>
      </c>
      <c r="E26" s="182">
        <v>487.36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15</v>
      </c>
      <c r="M26" s="157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7"/>
      <c r="S26" s="157" t="s">
        <v>269</v>
      </c>
      <c r="T26" s="157" t="s">
        <v>241</v>
      </c>
      <c r="U26" s="157">
        <v>0</v>
      </c>
      <c r="V26" s="157">
        <f t="shared" si="6"/>
        <v>0</v>
      </c>
      <c r="W26" s="157"/>
      <c r="X26" s="157" t="s">
        <v>285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19</v>
      </c>
      <c r="B27" s="180" t="s">
        <v>1280</v>
      </c>
      <c r="C27" s="185" t="s">
        <v>1328</v>
      </c>
      <c r="D27" s="181" t="s">
        <v>381</v>
      </c>
      <c r="E27" s="182">
        <v>243.68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15</v>
      </c>
      <c r="M27" s="157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7"/>
      <c r="S27" s="157" t="s">
        <v>269</v>
      </c>
      <c r="T27" s="157" t="s">
        <v>241</v>
      </c>
      <c r="U27" s="157">
        <v>0</v>
      </c>
      <c r="V27" s="157">
        <f t="shared" si="6"/>
        <v>0</v>
      </c>
      <c r="W27" s="157"/>
      <c r="X27" s="157" t="s">
        <v>285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286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20</v>
      </c>
      <c r="B28" s="180" t="s">
        <v>1283</v>
      </c>
      <c r="C28" s="185" t="s">
        <v>1329</v>
      </c>
      <c r="D28" s="181" t="s">
        <v>381</v>
      </c>
      <c r="E28" s="182">
        <v>121.84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15</v>
      </c>
      <c r="M28" s="157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7"/>
      <c r="S28" s="157" t="s">
        <v>269</v>
      </c>
      <c r="T28" s="157" t="s">
        <v>241</v>
      </c>
      <c r="U28" s="157">
        <v>0</v>
      </c>
      <c r="V28" s="157">
        <f t="shared" si="6"/>
        <v>0</v>
      </c>
      <c r="W28" s="157"/>
      <c r="X28" s="157" t="s">
        <v>285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21</v>
      </c>
      <c r="B29" s="180" t="s">
        <v>1285</v>
      </c>
      <c r="C29" s="185" t="s">
        <v>1330</v>
      </c>
      <c r="D29" s="181" t="s">
        <v>381</v>
      </c>
      <c r="E29" s="182">
        <v>50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15</v>
      </c>
      <c r="M29" s="157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7"/>
      <c r="S29" s="157" t="s">
        <v>269</v>
      </c>
      <c r="T29" s="157" t="s">
        <v>241</v>
      </c>
      <c r="U29" s="157">
        <v>0</v>
      </c>
      <c r="V29" s="157">
        <f t="shared" si="6"/>
        <v>0</v>
      </c>
      <c r="W29" s="157"/>
      <c r="X29" s="157" t="s">
        <v>285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22</v>
      </c>
      <c r="B30" s="180" t="s">
        <v>1287</v>
      </c>
      <c r="C30" s="185" t="s">
        <v>1331</v>
      </c>
      <c r="D30" s="181" t="s">
        <v>381</v>
      </c>
      <c r="E30" s="182">
        <v>180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15</v>
      </c>
      <c r="M30" s="157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7"/>
      <c r="S30" s="157" t="s">
        <v>269</v>
      </c>
      <c r="T30" s="157" t="s">
        <v>241</v>
      </c>
      <c r="U30" s="157">
        <v>0</v>
      </c>
      <c r="V30" s="157">
        <f t="shared" si="6"/>
        <v>0</v>
      </c>
      <c r="W30" s="157"/>
      <c r="X30" s="157" t="s">
        <v>285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6">
        <v>23</v>
      </c>
      <c r="B31" s="167" t="s">
        <v>1290</v>
      </c>
      <c r="C31" s="175" t="s">
        <v>1332</v>
      </c>
      <c r="D31" s="168" t="s">
        <v>268</v>
      </c>
      <c r="E31" s="169">
        <v>1</v>
      </c>
      <c r="F31" s="170"/>
      <c r="G31" s="171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15</v>
      </c>
      <c r="M31" s="157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7"/>
      <c r="S31" s="157" t="s">
        <v>269</v>
      </c>
      <c r="T31" s="157" t="s">
        <v>241</v>
      </c>
      <c r="U31" s="157">
        <v>0</v>
      </c>
      <c r="V31" s="157">
        <f t="shared" si="6"/>
        <v>0</v>
      </c>
      <c r="W31" s="157"/>
      <c r="X31" s="157" t="s">
        <v>285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286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4" t="s">
        <v>1333</v>
      </c>
      <c r="D32" s="245"/>
      <c r="E32" s="245"/>
      <c r="F32" s="245"/>
      <c r="G32" s="245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245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5">
      <c r="A33" s="160" t="s">
        <v>235</v>
      </c>
      <c r="B33" s="161" t="s">
        <v>93</v>
      </c>
      <c r="C33" s="174" t="s">
        <v>95</v>
      </c>
      <c r="D33" s="162"/>
      <c r="E33" s="163"/>
      <c r="F33" s="164"/>
      <c r="G33" s="165">
        <f>SUMIF(AG34:AG53,"&lt;&gt;NOR",G34:G53)</f>
        <v>0</v>
      </c>
      <c r="H33" s="159"/>
      <c r="I33" s="159">
        <f>SUM(I34:I53)</f>
        <v>0</v>
      </c>
      <c r="J33" s="159"/>
      <c r="K33" s="159">
        <f>SUM(K34:K53)</f>
        <v>0</v>
      </c>
      <c r="L33" s="159"/>
      <c r="M33" s="159">
        <f>SUM(M34:M53)</f>
        <v>0</v>
      </c>
      <c r="N33" s="159"/>
      <c r="O33" s="159">
        <f>SUM(O34:O53)</f>
        <v>0</v>
      </c>
      <c r="P33" s="159"/>
      <c r="Q33" s="159">
        <f>SUM(Q34:Q53)</f>
        <v>0</v>
      </c>
      <c r="R33" s="159"/>
      <c r="S33" s="159"/>
      <c r="T33" s="159"/>
      <c r="U33" s="159"/>
      <c r="V33" s="159">
        <f>SUM(V34:V53)</f>
        <v>0</v>
      </c>
      <c r="W33" s="159"/>
      <c r="X33" s="159"/>
      <c r="AG33" t="s">
        <v>236</v>
      </c>
    </row>
    <row r="34" spans="1:60" outlineLevel="1" x14ac:dyDescent="0.25">
      <c r="A34" s="179">
        <v>24</v>
      </c>
      <c r="B34" s="180" t="s">
        <v>1334</v>
      </c>
      <c r="C34" s="185" t="s">
        <v>1335</v>
      </c>
      <c r="D34" s="181" t="s">
        <v>1242</v>
      </c>
      <c r="E34" s="182">
        <v>1</v>
      </c>
      <c r="F34" s="183"/>
      <c r="G34" s="184">
        <f t="shared" ref="G34:G52" si="7">ROUND(E34*F34,2)</f>
        <v>0</v>
      </c>
      <c r="H34" s="158"/>
      <c r="I34" s="157">
        <f t="shared" ref="I34:I52" si="8">ROUND(E34*H34,2)</f>
        <v>0</v>
      </c>
      <c r="J34" s="158"/>
      <c r="K34" s="157">
        <f t="shared" ref="K34:K52" si="9">ROUND(E34*J34,2)</f>
        <v>0</v>
      </c>
      <c r="L34" s="157">
        <v>15</v>
      </c>
      <c r="M34" s="157">
        <f t="shared" ref="M34:M52" si="10">G34*(1+L34/100)</f>
        <v>0</v>
      </c>
      <c r="N34" s="157">
        <v>0</v>
      </c>
      <c r="O34" s="157">
        <f t="shared" ref="O34:O52" si="11">ROUND(E34*N34,2)</f>
        <v>0</v>
      </c>
      <c r="P34" s="157">
        <v>0</v>
      </c>
      <c r="Q34" s="157">
        <f t="shared" ref="Q34:Q52" si="12">ROUND(E34*P34,2)</f>
        <v>0</v>
      </c>
      <c r="R34" s="157"/>
      <c r="S34" s="157" t="s">
        <v>269</v>
      </c>
      <c r="T34" s="157" t="s">
        <v>241</v>
      </c>
      <c r="U34" s="157">
        <v>0</v>
      </c>
      <c r="V34" s="157">
        <f t="shared" ref="V34:V52" si="13">ROUND(E34*U34,2)</f>
        <v>0</v>
      </c>
      <c r="W34" s="157"/>
      <c r="X34" s="157" t="s">
        <v>285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25</v>
      </c>
      <c r="B35" s="180" t="s">
        <v>1294</v>
      </c>
      <c r="C35" s="185" t="s">
        <v>1336</v>
      </c>
      <c r="D35" s="181" t="s">
        <v>1242</v>
      </c>
      <c r="E35" s="182">
        <v>1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15</v>
      </c>
      <c r="M35" s="157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269</v>
      </c>
      <c r="T35" s="157" t="s">
        <v>241</v>
      </c>
      <c r="U35" s="157">
        <v>0</v>
      </c>
      <c r="V35" s="157">
        <f t="shared" si="13"/>
        <v>0</v>
      </c>
      <c r="W35" s="157"/>
      <c r="X35" s="157" t="s">
        <v>285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286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26</v>
      </c>
      <c r="B36" s="180" t="s">
        <v>1297</v>
      </c>
      <c r="C36" s="185" t="s">
        <v>1337</v>
      </c>
      <c r="D36" s="181" t="s">
        <v>1242</v>
      </c>
      <c r="E36" s="182">
        <v>60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15</v>
      </c>
      <c r="M36" s="157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269</v>
      </c>
      <c r="T36" s="157" t="s">
        <v>241</v>
      </c>
      <c r="U36" s="157">
        <v>0</v>
      </c>
      <c r="V36" s="157">
        <f t="shared" si="13"/>
        <v>0</v>
      </c>
      <c r="W36" s="157"/>
      <c r="X36" s="157" t="s">
        <v>285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27</v>
      </c>
      <c r="B37" s="180" t="s">
        <v>1300</v>
      </c>
      <c r="C37" s="185" t="s">
        <v>1338</v>
      </c>
      <c r="D37" s="181" t="s">
        <v>1242</v>
      </c>
      <c r="E37" s="182">
        <v>1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15</v>
      </c>
      <c r="M37" s="157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7"/>
      <c r="S37" s="157" t="s">
        <v>269</v>
      </c>
      <c r="T37" s="157" t="s">
        <v>241</v>
      </c>
      <c r="U37" s="157">
        <v>0</v>
      </c>
      <c r="V37" s="157">
        <f t="shared" si="13"/>
        <v>0</v>
      </c>
      <c r="W37" s="157"/>
      <c r="X37" s="157" t="s">
        <v>285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286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28</v>
      </c>
      <c r="B38" s="180" t="s">
        <v>1302</v>
      </c>
      <c r="C38" s="185" t="s">
        <v>1339</v>
      </c>
      <c r="D38" s="181" t="s">
        <v>1242</v>
      </c>
      <c r="E38" s="182">
        <v>1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15</v>
      </c>
      <c r="M38" s="157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7"/>
      <c r="S38" s="157" t="s">
        <v>269</v>
      </c>
      <c r="T38" s="157" t="s">
        <v>241</v>
      </c>
      <c r="U38" s="157">
        <v>0</v>
      </c>
      <c r="V38" s="157">
        <f t="shared" si="13"/>
        <v>0</v>
      </c>
      <c r="W38" s="157"/>
      <c r="X38" s="157" t="s">
        <v>285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286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29</v>
      </c>
      <c r="B39" s="180" t="s">
        <v>1304</v>
      </c>
      <c r="C39" s="185" t="s">
        <v>1340</v>
      </c>
      <c r="D39" s="181" t="s">
        <v>1242</v>
      </c>
      <c r="E39" s="182">
        <v>1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15</v>
      </c>
      <c r="M39" s="157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7"/>
      <c r="S39" s="157" t="s">
        <v>269</v>
      </c>
      <c r="T39" s="157" t="s">
        <v>241</v>
      </c>
      <c r="U39" s="157">
        <v>0</v>
      </c>
      <c r="V39" s="157">
        <f t="shared" si="13"/>
        <v>0</v>
      </c>
      <c r="W39" s="157"/>
      <c r="X39" s="157" t="s">
        <v>285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25">
      <c r="A40" s="179">
        <v>30</v>
      </c>
      <c r="B40" s="180" t="s">
        <v>1307</v>
      </c>
      <c r="C40" s="185" t="s">
        <v>1341</v>
      </c>
      <c r="D40" s="181" t="s">
        <v>1242</v>
      </c>
      <c r="E40" s="182">
        <v>1</v>
      </c>
      <c r="F40" s="183"/>
      <c r="G40" s="184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15</v>
      </c>
      <c r="M40" s="157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7"/>
      <c r="S40" s="157" t="s">
        <v>269</v>
      </c>
      <c r="T40" s="157" t="s">
        <v>241</v>
      </c>
      <c r="U40" s="157">
        <v>0</v>
      </c>
      <c r="V40" s="157">
        <f t="shared" si="13"/>
        <v>0</v>
      </c>
      <c r="W40" s="157"/>
      <c r="X40" s="157" t="s">
        <v>285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31</v>
      </c>
      <c r="B41" s="180" t="s">
        <v>1342</v>
      </c>
      <c r="C41" s="185" t="s">
        <v>1343</v>
      </c>
      <c r="D41" s="181" t="s">
        <v>1242</v>
      </c>
      <c r="E41" s="182">
        <v>2</v>
      </c>
      <c r="F41" s="183"/>
      <c r="G41" s="184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15</v>
      </c>
      <c r="M41" s="157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7"/>
      <c r="S41" s="157" t="s">
        <v>269</v>
      </c>
      <c r="T41" s="157" t="s">
        <v>241</v>
      </c>
      <c r="U41" s="157">
        <v>0</v>
      </c>
      <c r="V41" s="157">
        <f t="shared" si="13"/>
        <v>0</v>
      </c>
      <c r="W41" s="157"/>
      <c r="X41" s="157" t="s">
        <v>285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286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32</v>
      </c>
      <c r="B42" s="180" t="s">
        <v>1344</v>
      </c>
      <c r="C42" s="185" t="s">
        <v>1345</v>
      </c>
      <c r="D42" s="181" t="s">
        <v>1242</v>
      </c>
      <c r="E42" s="182">
        <v>2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15</v>
      </c>
      <c r="M42" s="157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7"/>
      <c r="S42" s="157" t="s">
        <v>269</v>
      </c>
      <c r="T42" s="157" t="s">
        <v>241</v>
      </c>
      <c r="U42" s="157">
        <v>0</v>
      </c>
      <c r="V42" s="157">
        <f t="shared" si="13"/>
        <v>0</v>
      </c>
      <c r="W42" s="157"/>
      <c r="X42" s="157" t="s">
        <v>285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286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33</v>
      </c>
      <c r="B43" s="180" t="s">
        <v>1346</v>
      </c>
      <c r="C43" s="185" t="s">
        <v>1347</v>
      </c>
      <c r="D43" s="181" t="s">
        <v>1242</v>
      </c>
      <c r="E43" s="182">
        <v>1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15</v>
      </c>
      <c r="M43" s="157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7"/>
      <c r="S43" s="157" t="s">
        <v>269</v>
      </c>
      <c r="T43" s="157" t="s">
        <v>241</v>
      </c>
      <c r="U43" s="157">
        <v>0</v>
      </c>
      <c r="V43" s="157">
        <f t="shared" si="13"/>
        <v>0</v>
      </c>
      <c r="W43" s="157"/>
      <c r="X43" s="157" t="s">
        <v>285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286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 x14ac:dyDescent="0.25">
      <c r="A44" s="179">
        <v>34</v>
      </c>
      <c r="B44" s="180" t="s">
        <v>1348</v>
      </c>
      <c r="C44" s="185" t="s">
        <v>1349</v>
      </c>
      <c r="D44" s="181" t="s">
        <v>1242</v>
      </c>
      <c r="E44" s="182">
        <v>3</v>
      </c>
      <c r="F44" s="183"/>
      <c r="G44" s="184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15</v>
      </c>
      <c r="M44" s="157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7"/>
      <c r="S44" s="157" t="s">
        <v>269</v>
      </c>
      <c r="T44" s="157" t="s">
        <v>241</v>
      </c>
      <c r="U44" s="157">
        <v>0</v>
      </c>
      <c r="V44" s="157">
        <f t="shared" si="13"/>
        <v>0</v>
      </c>
      <c r="W44" s="157"/>
      <c r="X44" s="157" t="s">
        <v>285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286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35</v>
      </c>
      <c r="B45" s="180" t="s">
        <v>1350</v>
      </c>
      <c r="C45" s="185" t="s">
        <v>1351</v>
      </c>
      <c r="D45" s="181" t="s">
        <v>1242</v>
      </c>
      <c r="E45" s="182">
        <v>2</v>
      </c>
      <c r="F45" s="183"/>
      <c r="G45" s="184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15</v>
      </c>
      <c r="M45" s="157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7"/>
      <c r="S45" s="157" t="s">
        <v>269</v>
      </c>
      <c r="T45" s="157" t="s">
        <v>241</v>
      </c>
      <c r="U45" s="157">
        <v>0</v>
      </c>
      <c r="V45" s="157">
        <f t="shared" si="13"/>
        <v>0</v>
      </c>
      <c r="W45" s="157"/>
      <c r="X45" s="157" t="s">
        <v>285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286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36</v>
      </c>
      <c r="B46" s="180" t="s">
        <v>1352</v>
      </c>
      <c r="C46" s="185" t="s">
        <v>1353</v>
      </c>
      <c r="D46" s="181" t="s">
        <v>1242</v>
      </c>
      <c r="E46" s="182">
        <v>0</v>
      </c>
      <c r="F46" s="183"/>
      <c r="G46" s="184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15</v>
      </c>
      <c r="M46" s="157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7"/>
      <c r="S46" s="157" t="s">
        <v>269</v>
      </c>
      <c r="T46" s="157" t="s">
        <v>241</v>
      </c>
      <c r="U46" s="157">
        <v>0</v>
      </c>
      <c r="V46" s="157">
        <f t="shared" si="13"/>
        <v>0</v>
      </c>
      <c r="W46" s="157"/>
      <c r="X46" s="157" t="s">
        <v>285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286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9">
        <v>37</v>
      </c>
      <c r="B47" s="180" t="s">
        <v>1354</v>
      </c>
      <c r="C47" s="185" t="s">
        <v>1355</v>
      </c>
      <c r="D47" s="181" t="s">
        <v>1242</v>
      </c>
      <c r="E47" s="182">
        <v>4</v>
      </c>
      <c r="F47" s="183"/>
      <c r="G47" s="184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15</v>
      </c>
      <c r="M47" s="157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7"/>
      <c r="S47" s="157" t="s">
        <v>269</v>
      </c>
      <c r="T47" s="157" t="s">
        <v>241</v>
      </c>
      <c r="U47" s="157">
        <v>0</v>
      </c>
      <c r="V47" s="157">
        <f t="shared" si="13"/>
        <v>0</v>
      </c>
      <c r="W47" s="157"/>
      <c r="X47" s="157" t="s">
        <v>285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286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9">
        <v>38</v>
      </c>
      <c r="B48" s="180" t="s">
        <v>1356</v>
      </c>
      <c r="C48" s="185" t="s">
        <v>1357</v>
      </c>
      <c r="D48" s="181" t="s">
        <v>1242</v>
      </c>
      <c r="E48" s="182">
        <v>56</v>
      </c>
      <c r="F48" s="183"/>
      <c r="G48" s="184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15</v>
      </c>
      <c r="M48" s="157">
        <f t="shared" si="10"/>
        <v>0</v>
      </c>
      <c r="N48" s="157">
        <v>0</v>
      </c>
      <c r="O48" s="157">
        <f t="shared" si="11"/>
        <v>0</v>
      </c>
      <c r="P48" s="157">
        <v>0</v>
      </c>
      <c r="Q48" s="157">
        <f t="shared" si="12"/>
        <v>0</v>
      </c>
      <c r="R48" s="157"/>
      <c r="S48" s="157" t="s">
        <v>269</v>
      </c>
      <c r="T48" s="157" t="s">
        <v>241</v>
      </c>
      <c r="U48" s="157">
        <v>0</v>
      </c>
      <c r="V48" s="157">
        <f t="shared" si="13"/>
        <v>0</v>
      </c>
      <c r="W48" s="157"/>
      <c r="X48" s="157" t="s">
        <v>285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286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9">
        <v>39</v>
      </c>
      <c r="B49" s="180" t="s">
        <v>1358</v>
      </c>
      <c r="C49" s="185" t="s">
        <v>1359</v>
      </c>
      <c r="D49" s="181" t="s">
        <v>1242</v>
      </c>
      <c r="E49" s="182">
        <v>1</v>
      </c>
      <c r="F49" s="183"/>
      <c r="G49" s="184">
        <f t="shared" si="7"/>
        <v>0</v>
      </c>
      <c r="H49" s="158"/>
      <c r="I49" s="157">
        <f t="shared" si="8"/>
        <v>0</v>
      </c>
      <c r="J49" s="158"/>
      <c r="K49" s="157">
        <f t="shared" si="9"/>
        <v>0</v>
      </c>
      <c r="L49" s="157">
        <v>15</v>
      </c>
      <c r="M49" s="157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7"/>
      <c r="S49" s="157" t="s">
        <v>269</v>
      </c>
      <c r="T49" s="157" t="s">
        <v>241</v>
      </c>
      <c r="U49" s="157">
        <v>0</v>
      </c>
      <c r="V49" s="157">
        <f t="shared" si="13"/>
        <v>0</v>
      </c>
      <c r="W49" s="157"/>
      <c r="X49" s="157" t="s">
        <v>285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286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9">
        <v>40</v>
      </c>
      <c r="B50" s="180" t="s">
        <v>1360</v>
      </c>
      <c r="C50" s="185" t="s">
        <v>1361</v>
      </c>
      <c r="D50" s="181" t="s">
        <v>1242</v>
      </c>
      <c r="E50" s="182">
        <v>60</v>
      </c>
      <c r="F50" s="183"/>
      <c r="G50" s="184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15</v>
      </c>
      <c r="M50" s="157">
        <f t="shared" si="10"/>
        <v>0</v>
      </c>
      <c r="N50" s="157">
        <v>0</v>
      </c>
      <c r="O50" s="157">
        <f t="shared" si="11"/>
        <v>0</v>
      </c>
      <c r="P50" s="157">
        <v>0</v>
      </c>
      <c r="Q50" s="157">
        <f t="shared" si="12"/>
        <v>0</v>
      </c>
      <c r="R50" s="157"/>
      <c r="S50" s="157" t="s">
        <v>269</v>
      </c>
      <c r="T50" s="157" t="s">
        <v>241</v>
      </c>
      <c r="U50" s="157">
        <v>0</v>
      </c>
      <c r="V50" s="157">
        <f t="shared" si="13"/>
        <v>0</v>
      </c>
      <c r="W50" s="157"/>
      <c r="X50" s="157" t="s">
        <v>285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286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41</v>
      </c>
      <c r="B51" s="180" t="s">
        <v>1362</v>
      </c>
      <c r="C51" s="185" t="s">
        <v>1363</v>
      </c>
      <c r="D51" s="181" t="s">
        <v>313</v>
      </c>
      <c r="E51" s="182">
        <v>1</v>
      </c>
      <c r="F51" s="183"/>
      <c r="G51" s="184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15</v>
      </c>
      <c r="M51" s="157">
        <f t="shared" si="10"/>
        <v>0</v>
      </c>
      <c r="N51" s="157">
        <v>0</v>
      </c>
      <c r="O51" s="157">
        <f t="shared" si="11"/>
        <v>0</v>
      </c>
      <c r="P51" s="157">
        <v>0</v>
      </c>
      <c r="Q51" s="157">
        <f t="shared" si="12"/>
        <v>0</v>
      </c>
      <c r="R51" s="157"/>
      <c r="S51" s="157" t="s">
        <v>269</v>
      </c>
      <c r="T51" s="157" t="s">
        <v>241</v>
      </c>
      <c r="U51" s="157">
        <v>0</v>
      </c>
      <c r="V51" s="157">
        <f t="shared" si="13"/>
        <v>0</v>
      </c>
      <c r="W51" s="157"/>
      <c r="X51" s="157" t="s">
        <v>285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286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6">
        <v>42</v>
      </c>
      <c r="B52" s="167" t="s">
        <v>1364</v>
      </c>
      <c r="C52" s="175" t="s">
        <v>1332</v>
      </c>
      <c r="D52" s="168" t="s">
        <v>268</v>
      </c>
      <c r="E52" s="169">
        <v>1</v>
      </c>
      <c r="F52" s="170"/>
      <c r="G52" s="171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15</v>
      </c>
      <c r="M52" s="157">
        <f t="shared" si="10"/>
        <v>0</v>
      </c>
      <c r="N52" s="157">
        <v>0</v>
      </c>
      <c r="O52" s="157">
        <f t="shared" si="11"/>
        <v>0</v>
      </c>
      <c r="P52" s="157">
        <v>0</v>
      </c>
      <c r="Q52" s="157">
        <f t="shared" si="12"/>
        <v>0</v>
      </c>
      <c r="R52" s="157"/>
      <c r="S52" s="157" t="s">
        <v>269</v>
      </c>
      <c r="T52" s="157" t="s">
        <v>241</v>
      </c>
      <c r="U52" s="157">
        <v>0</v>
      </c>
      <c r="V52" s="157">
        <f t="shared" si="13"/>
        <v>0</v>
      </c>
      <c r="W52" s="157"/>
      <c r="X52" s="157" t="s">
        <v>285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286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4" t="s">
        <v>1333</v>
      </c>
      <c r="D53" s="245"/>
      <c r="E53" s="245"/>
      <c r="F53" s="245"/>
      <c r="G53" s="245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245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5">
      <c r="A54" s="160" t="s">
        <v>235</v>
      </c>
      <c r="B54" s="161" t="s">
        <v>97</v>
      </c>
      <c r="C54" s="174" t="s">
        <v>99</v>
      </c>
      <c r="D54" s="162"/>
      <c r="E54" s="163"/>
      <c r="F54" s="164"/>
      <c r="G54" s="165">
        <f>SUMIF(AG55:AG71,"&lt;&gt;NOR",G55:G71)</f>
        <v>0</v>
      </c>
      <c r="H54" s="159"/>
      <c r="I54" s="159">
        <f>SUM(I55:I71)</f>
        <v>0</v>
      </c>
      <c r="J54" s="159"/>
      <c r="K54" s="159">
        <f>SUM(K55:K71)</f>
        <v>0</v>
      </c>
      <c r="L54" s="159"/>
      <c r="M54" s="159">
        <f>SUM(M55:M71)</f>
        <v>0</v>
      </c>
      <c r="N54" s="159"/>
      <c r="O54" s="159">
        <f>SUM(O55:O71)</f>
        <v>0</v>
      </c>
      <c r="P54" s="159"/>
      <c r="Q54" s="159">
        <f>SUM(Q55:Q71)</f>
        <v>0</v>
      </c>
      <c r="R54" s="159"/>
      <c r="S54" s="159"/>
      <c r="T54" s="159"/>
      <c r="U54" s="159"/>
      <c r="V54" s="159">
        <f>SUM(V55:V71)</f>
        <v>0</v>
      </c>
      <c r="W54" s="159"/>
      <c r="X54" s="159"/>
      <c r="AG54" t="s">
        <v>236</v>
      </c>
    </row>
    <row r="55" spans="1:60" outlineLevel="1" x14ac:dyDescent="0.25">
      <c r="A55" s="179">
        <v>43</v>
      </c>
      <c r="B55" s="180" t="s">
        <v>1365</v>
      </c>
      <c r="C55" s="185" t="s">
        <v>1338</v>
      </c>
      <c r="D55" s="181" t="s">
        <v>1242</v>
      </c>
      <c r="E55" s="182">
        <v>5</v>
      </c>
      <c r="F55" s="183"/>
      <c r="G55" s="184">
        <f t="shared" ref="G55:G70" si="14">ROUND(E55*F55,2)</f>
        <v>0</v>
      </c>
      <c r="H55" s="158"/>
      <c r="I55" s="157">
        <f t="shared" ref="I55:I70" si="15">ROUND(E55*H55,2)</f>
        <v>0</v>
      </c>
      <c r="J55" s="158"/>
      <c r="K55" s="157">
        <f t="shared" ref="K55:K70" si="16">ROUND(E55*J55,2)</f>
        <v>0</v>
      </c>
      <c r="L55" s="157">
        <v>15</v>
      </c>
      <c r="M55" s="157">
        <f t="shared" ref="M55:M70" si="17">G55*(1+L55/100)</f>
        <v>0</v>
      </c>
      <c r="N55" s="157">
        <v>0</v>
      </c>
      <c r="O55" s="157">
        <f t="shared" ref="O55:O70" si="18">ROUND(E55*N55,2)</f>
        <v>0</v>
      </c>
      <c r="P55" s="157">
        <v>0</v>
      </c>
      <c r="Q55" s="157">
        <f t="shared" ref="Q55:Q70" si="19">ROUND(E55*P55,2)</f>
        <v>0</v>
      </c>
      <c r="R55" s="157"/>
      <c r="S55" s="157" t="s">
        <v>269</v>
      </c>
      <c r="T55" s="157" t="s">
        <v>241</v>
      </c>
      <c r="U55" s="157">
        <v>0</v>
      </c>
      <c r="V55" s="157">
        <f t="shared" ref="V55:V70" si="20">ROUND(E55*U55,2)</f>
        <v>0</v>
      </c>
      <c r="W55" s="157"/>
      <c r="X55" s="157" t="s">
        <v>285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286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44</v>
      </c>
      <c r="B56" s="180" t="s">
        <v>1366</v>
      </c>
      <c r="C56" s="185" t="s">
        <v>1339</v>
      </c>
      <c r="D56" s="181" t="s">
        <v>1242</v>
      </c>
      <c r="E56" s="182">
        <v>1</v>
      </c>
      <c r="F56" s="183"/>
      <c r="G56" s="184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15</v>
      </c>
      <c r="M56" s="157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7"/>
      <c r="S56" s="157" t="s">
        <v>269</v>
      </c>
      <c r="T56" s="157" t="s">
        <v>241</v>
      </c>
      <c r="U56" s="157">
        <v>0</v>
      </c>
      <c r="V56" s="157">
        <f t="shared" si="20"/>
        <v>0</v>
      </c>
      <c r="W56" s="157"/>
      <c r="X56" s="157" t="s">
        <v>285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286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9">
        <v>45</v>
      </c>
      <c r="B57" s="180" t="s">
        <v>1367</v>
      </c>
      <c r="C57" s="185" t="s">
        <v>1368</v>
      </c>
      <c r="D57" s="181" t="s">
        <v>1242</v>
      </c>
      <c r="E57" s="182">
        <v>22</v>
      </c>
      <c r="F57" s="183"/>
      <c r="G57" s="184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15</v>
      </c>
      <c r="M57" s="157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7"/>
      <c r="S57" s="157" t="s">
        <v>269</v>
      </c>
      <c r="T57" s="157" t="s">
        <v>241</v>
      </c>
      <c r="U57" s="157">
        <v>0</v>
      </c>
      <c r="V57" s="157">
        <f t="shared" si="20"/>
        <v>0</v>
      </c>
      <c r="W57" s="157"/>
      <c r="X57" s="157" t="s">
        <v>285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286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79">
        <v>46</v>
      </c>
      <c r="B58" s="180" t="s">
        <v>1369</v>
      </c>
      <c r="C58" s="185" t="s">
        <v>1341</v>
      </c>
      <c r="D58" s="181" t="s">
        <v>1242</v>
      </c>
      <c r="E58" s="182">
        <v>5</v>
      </c>
      <c r="F58" s="183"/>
      <c r="G58" s="184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15</v>
      </c>
      <c r="M58" s="157">
        <f t="shared" si="17"/>
        <v>0</v>
      </c>
      <c r="N58" s="157">
        <v>0</v>
      </c>
      <c r="O58" s="157">
        <f t="shared" si="18"/>
        <v>0</v>
      </c>
      <c r="P58" s="157">
        <v>0</v>
      </c>
      <c r="Q58" s="157">
        <f t="shared" si="19"/>
        <v>0</v>
      </c>
      <c r="R58" s="157"/>
      <c r="S58" s="157" t="s">
        <v>269</v>
      </c>
      <c r="T58" s="157" t="s">
        <v>241</v>
      </c>
      <c r="U58" s="157">
        <v>0</v>
      </c>
      <c r="V58" s="157">
        <f t="shared" si="20"/>
        <v>0</v>
      </c>
      <c r="W58" s="157"/>
      <c r="X58" s="157" t="s">
        <v>285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286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9">
        <v>47</v>
      </c>
      <c r="B59" s="180" t="s">
        <v>1370</v>
      </c>
      <c r="C59" s="185" t="s">
        <v>1343</v>
      </c>
      <c r="D59" s="181" t="s">
        <v>1242</v>
      </c>
      <c r="E59" s="182">
        <v>20</v>
      </c>
      <c r="F59" s="183"/>
      <c r="G59" s="184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15</v>
      </c>
      <c r="M59" s="157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7"/>
      <c r="S59" s="157" t="s">
        <v>269</v>
      </c>
      <c r="T59" s="157" t="s">
        <v>241</v>
      </c>
      <c r="U59" s="157">
        <v>0</v>
      </c>
      <c r="V59" s="157">
        <f t="shared" si="20"/>
        <v>0</v>
      </c>
      <c r="W59" s="157"/>
      <c r="X59" s="157" t="s">
        <v>285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286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9">
        <v>48</v>
      </c>
      <c r="B60" s="180" t="s">
        <v>1371</v>
      </c>
      <c r="C60" s="185" t="s">
        <v>1345</v>
      </c>
      <c r="D60" s="181" t="s">
        <v>1242</v>
      </c>
      <c r="E60" s="182">
        <v>20</v>
      </c>
      <c r="F60" s="183"/>
      <c r="G60" s="184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15</v>
      </c>
      <c r="M60" s="157">
        <f t="shared" si="17"/>
        <v>0</v>
      </c>
      <c r="N60" s="157">
        <v>0</v>
      </c>
      <c r="O60" s="157">
        <f t="shared" si="18"/>
        <v>0</v>
      </c>
      <c r="P60" s="157">
        <v>0</v>
      </c>
      <c r="Q60" s="157">
        <f t="shared" si="19"/>
        <v>0</v>
      </c>
      <c r="R60" s="157"/>
      <c r="S60" s="157" t="s">
        <v>269</v>
      </c>
      <c r="T60" s="157" t="s">
        <v>241</v>
      </c>
      <c r="U60" s="157">
        <v>0</v>
      </c>
      <c r="V60" s="157">
        <f t="shared" si="20"/>
        <v>0</v>
      </c>
      <c r="W60" s="157"/>
      <c r="X60" s="157" t="s">
        <v>285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286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9">
        <v>49</v>
      </c>
      <c r="B61" s="180" t="s">
        <v>1372</v>
      </c>
      <c r="C61" s="185" t="s">
        <v>1373</v>
      </c>
      <c r="D61" s="181" t="s">
        <v>1242</v>
      </c>
      <c r="E61" s="182">
        <v>1</v>
      </c>
      <c r="F61" s="183"/>
      <c r="G61" s="184">
        <f t="shared" si="14"/>
        <v>0</v>
      </c>
      <c r="H61" s="158"/>
      <c r="I61" s="157">
        <f t="shared" si="15"/>
        <v>0</v>
      </c>
      <c r="J61" s="158"/>
      <c r="K61" s="157">
        <f t="shared" si="16"/>
        <v>0</v>
      </c>
      <c r="L61" s="157">
        <v>15</v>
      </c>
      <c r="M61" s="157">
        <f t="shared" si="17"/>
        <v>0</v>
      </c>
      <c r="N61" s="157">
        <v>0</v>
      </c>
      <c r="O61" s="157">
        <f t="shared" si="18"/>
        <v>0</v>
      </c>
      <c r="P61" s="157">
        <v>0</v>
      </c>
      <c r="Q61" s="157">
        <f t="shared" si="19"/>
        <v>0</v>
      </c>
      <c r="R61" s="157"/>
      <c r="S61" s="157" t="s">
        <v>269</v>
      </c>
      <c r="T61" s="157" t="s">
        <v>241</v>
      </c>
      <c r="U61" s="157">
        <v>0</v>
      </c>
      <c r="V61" s="157">
        <f t="shared" si="20"/>
        <v>0</v>
      </c>
      <c r="W61" s="157"/>
      <c r="X61" s="157" t="s">
        <v>285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286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9">
        <v>50</v>
      </c>
      <c r="B62" s="180" t="s">
        <v>1374</v>
      </c>
      <c r="C62" s="185" t="s">
        <v>1375</v>
      </c>
      <c r="D62" s="181" t="s">
        <v>1242</v>
      </c>
      <c r="E62" s="182">
        <v>6</v>
      </c>
      <c r="F62" s="183"/>
      <c r="G62" s="184">
        <f t="shared" si="14"/>
        <v>0</v>
      </c>
      <c r="H62" s="158"/>
      <c r="I62" s="157">
        <f t="shared" si="15"/>
        <v>0</v>
      </c>
      <c r="J62" s="158"/>
      <c r="K62" s="157">
        <f t="shared" si="16"/>
        <v>0</v>
      </c>
      <c r="L62" s="157">
        <v>15</v>
      </c>
      <c r="M62" s="157">
        <f t="shared" si="17"/>
        <v>0</v>
      </c>
      <c r="N62" s="157">
        <v>0</v>
      </c>
      <c r="O62" s="157">
        <f t="shared" si="18"/>
        <v>0</v>
      </c>
      <c r="P62" s="157">
        <v>0</v>
      </c>
      <c r="Q62" s="157">
        <f t="shared" si="19"/>
        <v>0</v>
      </c>
      <c r="R62" s="157"/>
      <c r="S62" s="157" t="s">
        <v>269</v>
      </c>
      <c r="T62" s="157" t="s">
        <v>241</v>
      </c>
      <c r="U62" s="157">
        <v>0</v>
      </c>
      <c r="V62" s="157">
        <f t="shared" si="20"/>
        <v>0</v>
      </c>
      <c r="W62" s="157"/>
      <c r="X62" s="157" t="s">
        <v>285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286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9">
        <v>51</v>
      </c>
      <c r="B63" s="180" t="s">
        <v>1376</v>
      </c>
      <c r="C63" s="185" t="s">
        <v>1377</v>
      </c>
      <c r="D63" s="181" t="s">
        <v>1242</v>
      </c>
      <c r="E63" s="182">
        <v>52</v>
      </c>
      <c r="F63" s="183"/>
      <c r="G63" s="184">
        <f t="shared" si="14"/>
        <v>0</v>
      </c>
      <c r="H63" s="158"/>
      <c r="I63" s="157">
        <f t="shared" si="15"/>
        <v>0</v>
      </c>
      <c r="J63" s="158"/>
      <c r="K63" s="157">
        <f t="shared" si="16"/>
        <v>0</v>
      </c>
      <c r="L63" s="157">
        <v>15</v>
      </c>
      <c r="M63" s="157">
        <f t="shared" si="17"/>
        <v>0</v>
      </c>
      <c r="N63" s="157">
        <v>0</v>
      </c>
      <c r="O63" s="157">
        <f t="shared" si="18"/>
        <v>0</v>
      </c>
      <c r="P63" s="157">
        <v>0</v>
      </c>
      <c r="Q63" s="157">
        <f t="shared" si="19"/>
        <v>0</v>
      </c>
      <c r="R63" s="157"/>
      <c r="S63" s="157" t="s">
        <v>269</v>
      </c>
      <c r="T63" s="157" t="s">
        <v>241</v>
      </c>
      <c r="U63" s="157">
        <v>0</v>
      </c>
      <c r="V63" s="157">
        <f t="shared" si="20"/>
        <v>0</v>
      </c>
      <c r="W63" s="157"/>
      <c r="X63" s="157" t="s">
        <v>285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286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9">
        <v>52</v>
      </c>
      <c r="B64" s="180" t="s">
        <v>1378</v>
      </c>
      <c r="C64" s="185" t="s">
        <v>1353</v>
      </c>
      <c r="D64" s="181" t="s">
        <v>1242</v>
      </c>
      <c r="E64" s="182">
        <v>0</v>
      </c>
      <c r="F64" s="183"/>
      <c r="G64" s="184">
        <f t="shared" si="14"/>
        <v>0</v>
      </c>
      <c r="H64" s="158"/>
      <c r="I64" s="157">
        <f t="shared" si="15"/>
        <v>0</v>
      </c>
      <c r="J64" s="158"/>
      <c r="K64" s="157">
        <f t="shared" si="16"/>
        <v>0</v>
      </c>
      <c r="L64" s="157">
        <v>15</v>
      </c>
      <c r="M64" s="157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7"/>
      <c r="S64" s="157" t="s">
        <v>269</v>
      </c>
      <c r="T64" s="157" t="s">
        <v>241</v>
      </c>
      <c r="U64" s="157">
        <v>0</v>
      </c>
      <c r="V64" s="157">
        <f t="shared" si="20"/>
        <v>0</v>
      </c>
      <c r="W64" s="157"/>
      <c r="X64" s="157" t="s">
        <v>285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286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9">
        <v>53</v>
      </c>
      <c r="B65" s="180" t="s">
        <v>1379</v>
      </c>
      <c r="C65" s="185" t="s">
        <v>1380</v>
      </c>
      <c r="D65" s="181" t="s">
        <v>1242</v>
      </c>
      <c r="E65" s="182">
        <v>0</v>
      </c>
      <c r="F65" s="183"/>
      <c r="G65" s="184">
        <f t="shared" si="14"/>
        <v>0</v>
      </c>
      <c r="H65" s="158"/>
      <c r="I65" s="157">
        <f t="shared" si="15"/>
        <v>0</v>
      </c>
      <c r="J65" s="158"/>
      <c r="K65" s="157">
        <f t="shared" si="16"/>
        <v>0</v>
      </c>
      <c r="L65" s="157">
        <v>15</v>
      </c>
      <c r="M65" s="157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7"/>
      <c r="S65" s="157" t="s">
        <v>269</v>
      </c>
      <c r="T65" s="157" t="s">
        <v>241</v>
      </c>
      <c r="U65" s="157">
        <v>0</v>
      </c>
      <c r="V65" s="157">
        <f t="shared" si="20"/>
        <v>0</v>
      </c>
      <c r="W65" s="157"/>
      <c r="X65" s="157" t="s">
        <v>285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286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9">
        <v>54</v>
      </c>
      <c r="B66" s="180" t="s">
        <v>1381</v>
      </c>
      <c r="C66" s="185" t="s">
        <v>1359</v>
      </c>
      <c r="D66" s="181" t="s">
        <v>1242</v>
      </c>
      <c r="E66" s="182">
        <v>5</v>
      </c>
      <c r="F66" s="183"/>
      <c r="G66" s="184">
        <f t="shared" si="14"/>
        <v>0</v>
      </c>
      <c r="H66" s="158"/>
      <c r="I66" s="157">
        <f t="shared" si="15"/>
        <v>0</v>
      </c>
      <c r="J66" s="158"/>
      <c r="K66" s="157">
        <f t="shared" si="16"/>
        <v>0</v>
      </c>
      <c r="L66" s="157">
        <v>15</v>
      </c>
      <c r="M66" s="157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7"/>
      <c r="S66" s="157" t="s">
        <v>269</v>
      </c>
      <c r="T66" s="157" t="s">
        <v>241</v>
      </c>
      <c r="U66" s="157">
        <v>0</v>
      </c>
      <c r="V66" s="157">
        <f t="shared" si="20"/>
        <v>0</v>
      </c>
      <c r="W66" s="157"/>
      <c r="X66" s="157" t="s">
        <v>285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286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9">
        <v>55</v>
      </c>
      <c r="B67" s="180" t="s">
        <v>1382</v>
      </c>
      <c r="C67" s="185" t="s">
        <v>1361</v>
      </c>
      <c r="D67" s="181" t="s">
        <v>1242</v>
      </c>
      <c r="E67" s="182">
        <v>150</v>
      </c>
      <c r="F67" s="183"/>
      <c r="G67" s="184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15</v>
      </c>
      <c r="M67" s="157">
        <f t="shared" si="17"/>
        <v>0</v>
      </c>
      <c r="N67" s="157">
        <v>0</v>
      </c>
      <c r="O67" s="157">
        <f t="shared" si="18"/>
        <v>0</v>
      </c>
      <c r="P67" s="157">
        <v>0</v>
      </c>
      <c r="Q67" s="157">
        <f t="shared" si="19"/>
        <v>0</v>
      </c>
      <c r="R67" s="157"/>
      <c r="S67" s="157" t="s">
        <v>269</v>
      </c>
      <c r="T67" s="157" t="s">
        <v>241</v>
      </c>
      <c r="U67" s="157">
        <v>0</v>
      </c>
      <c r="V67" s="157">
        <f t="shared" si="20"/>
        <v>0</v>
      </c>
      <c r="W67" s="157"/>
      <c r="X67" s="157" t="s">
        <v>285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286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9">
        <v>56</v>
      </c>
      <c r="B68" s="180" t="s">
        <v>1383</v>
      </c>
      <c r="C68" s="185" t="s">
        <v>1384</v>
      </c>
      <c r="D68" s="181" t="s">
        <v>1242</v>
      </c>
      <c r="E68" s="182">
        <v>52</v>
      </c>
      <c r="F68" s="183"/>
      <c r="G68" s="184">
        <f t="shared" si="14"/>
        <v>0</v>
      </c>
      <c r="H68" s="158"/>
      <c r="I68" s="157">
        <f t="shared" si="15"/>
        <v>0</v>
      </c>
      <c r="J68" s="158"/>
      <c r="K68" s="157">
        <f t="shared" si="16"/>
        <v>0</v>
      </c>
      <c r="L68" s="157">
        <v>15</v>
      </c>
      <c r="M68" s="157">
        <f t="shared" si="17"/>
        <v>0</v>
      </c>
      <c r="N68" s="157">
        <v>0</v>
      </c>
      <c r="O68" s="157">
        <f t="shared" si="18"/>
        <v>0</v>
      </c>
      <c r="P68" s="157">
        <v>0</v>
      </c>
      <c r="Q68" s="157">
        <f t="shared" si="19"/>
        <v>0</v>
      </c>
      <c r="R68" s="157"/>
      <c r="S68" s="157" t="s">
        <v>269</v>
      </c>
      <c r="T68" s="157" t="s">
        <v>241</v>
      </c>
      <c r="U68" s="157">
        <v>0</v>
      </c>
      <c r="V68" s="157">
        <f t="shared" si="20"/>
        <v>0</v>
      </c>
      <c r="W68" s="157"/>
      <c r="X68" s="157" t="s">
        <v>285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9">
        <v>57</v>
      </c>
      <c r="B69" s="180" t="s">
        <v>1385</v>
      </c>
      <c r="C69" s="185" t="s">
        <v>1363</v>
      </c>
      <c r="D69" s="181" t="s">
        <v>313</v>
      </c>
      <c r="E69" s="182">
        <v>1</v>
      </c>
      <c r="F69" s="183"/>
      <c r="G69" s="184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15</v>
      </c>
      <c r="M69" s="157">
        <f t="shared" si="17"/>
        <v>0</v>
      </c>
      <c r="N69" s="157">
        <v>0</v>
      </c>
      <c r="O69" s="157">
        <f t="shared" si="18"/>
        <v>0</v>
      </c>
      <c r="P69" s="157">
        <v>0</v>
      </c>
      <c r="Q69" s="157">
        <f t="shared" si="19"/>
        <v>0</v>
      </c>
      <c r="R69" s="157"/>
      <c r="S69" s="157" t="s">
        <v>269</v>
      </c>
      <c r="T69" s="157" t="s">
        <v>241</v>
      </c>
      <c r="U69" s="157">
        <v>0</v>
      </c>
      <c r="V69" s="157">
        <f t="shared" si="20"/>
        <v>0</v>
      </c>
      <c r="W69" s="157"/>
      <c r="X69" s="157" t="s">
        <v>285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286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66">
        <v>58</v>
      </c>
      <c r="B70" s="167" t="s">
        <v>1386</v>
      </c>
      <c r="C70" s="175" t="s">
        <v>1332</v>
      </c>
      <c r="D70" s="168" t="s">
        <v>268</v>
      </c>
      <c r="E70" s="169">
        <v>1</v>
      </c>
      <c r="F70" s="170"/>
      <c r="G70" s="171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15</v>
      </c>
      <c r="M70" s="157">
        <f t="shared" si="17"/>
        <v>0</v>
      </c>
      <c r="N70" s="157">
        <v>0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269</v>
      </c>
      <c r="T70" s="157" t="s">
        <v>241</v>
      </c>
      <c r="U70" s="157">
        <v>0</v>
      </c>
      <c r="V70" s="157">
        <f t="shared" si="20"/>
        <v>0</v>
      </c>
      <c r="W70" s="157"/>
      <c r="X70" s="157" t="s">
        <v>285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286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44" t="s">
        <v>1333</v>
      </c>
      <c r="D71" s="245"/>
      <c r="E71" s="245"/>
      <c r="F71" s="245"/>
      <c r="G71" s="245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245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5">
      <c r="A72" s="160" t="s">
        <v>235</v>
      </c>
      <c r="B72" s="161" t="s">
        <v>103</v>
      </c>
      <c r="C72" s="174" t="s">
        <v>104</v>
      </c>
      <c r="D72" s="162"/>
      <c r="E72" s="163"/>
      <c r="F72" s="164"/>
      <c r="G72" s="165">
        <f>SUMIF(AG73:AG97,"&lt;&gt;NOR",G73:G97)</f>
        <v>0</v>
      </c>
      <c r="H72" s="159"/>
      <c r="I72" s="159">
        <f>SUM(I73:I97)</f>
        <v>0</v>
      </c>
      <c r="J72" s="159"/>
      <c r="K72" s="159">
        <f>SUM(K73:K97)</f>
        <v>0</v>
      </c>
      <c r="L72" s="159"/>
      <c r="M72" s="159">
        <f>SUM(M73:M97)</f>
        <v>0</v>
      </c>
      <c r="N72" s="159"/>
      <c r="O72" s="159">
        <f>SUM(O73:O97)</f>
        <v>0</v>
      </c>
      <c r="P72" s="159"/>
      <c r="Q72" s="159">
        <f>SUM(Q73:Q97)</f>
        <v>0</v>
      </c>
      <c r="R72" s="159"/>
      <c r="S72" s="159"/>
      <c r="T72" s="159"/>
      <c r="U72" s="159"/>
      <c r="V72" s="159">
        <f>SUM(V73:V97)</f>
        <v>0</v>
      </c>
      <c r="W72" s="159"/>
      <c r="X72" s="159"/>
      <c r="AG72" t="s">
        <v>236</v>
      </c>
    </row>
    <row r="73" spans="1:60" outlineLevel="1" x14ac:dyDescent="0.25">
      <c r="A73" s="179">
        <v>59</v>
      </c>
      <c r="B73" s="180" t="s">
        <v>1387</v>
      </c>
      <c r="C73" s="185" t="s">
        <v>1388</v>
      </c>
      <c r="D73" s="181" t="s">
        <v>1242</v>
      </c>
      <c r="E73" s="182">
        <v>2</v>
      </c>
      <c r="F73" s="183"/>
      <c r="G73" s="184">
        <f t="shared" ref="G73:G96" si="21">ROUND(E73*F73,2)</f>
        <v>0</v>
      </c>
      <c r="H73" s="158"/>
      <c r="I73" s="157">
        <f t="shared" ref="I73:I96" si="22">ROUND(E73*H73,2)</f>
        <v>0</v>
      </c>
      <c r="J73" s="158"/>
      <c r="K73" s="157">
        <f t="shared" ref="K73:K96" si="23">ROUND(E73*J73,2)</f>
        <v>0</v>
      </c>
      <c r="L73" s="157">
        <v>15</v>
      </c>
      <c r="M73" s="157">
        <f t="shared" ref="M73:M96" si="24">G73*(1+L73/100)</f>
        <v>0</v>
      </c>
      <c r="N73" s="157">
        <v>0</v>
      </c>
      <c r="O73" s="157">
        <f t="shared" ref="O73:O96" si="25">ROUND(E73*N73,2)</f>
        <v>0</v>
      </c>
      <c r="P73" s="157">
        <v>0</v>
      </c>
      <c r="Q73" s="157">
        <f t="shared" ref="Q73:Q96" si="26">ROUND(E73*P73,2)</f>
        <v>0</v>
      </c>
      <c r="R73" s="157"/>
      <c r="S73" s="157" t="s">
        <v>269</v>
      </c>
      <c r="T73" s="157" t="s">
        <v>241</v>
      </c>
      <c r="U73" s="157">
        <v>0</v>
      </c>
      <c r="V73" s="157">
        <f t="shared" ref="V73:V96" si="27">ROUND(E73*U73,2)</f>
        <v>0</v>
      </c>
      <c r="W73" s="157"/>
      <c r="X73" s="157" t="s">
        <v>285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286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9">
        <v>60</v>
      </c>
      <c r="B74" s="180" t="s">
        <v>1389</v>
      </c>
      <c r="C74" s="185" t="s">
        <v>1390</v>
      </c>
      <c r="D74" s="181" t="s">
        <v>1242</v>
      </c>
      <c r="E74" s="182">
        <v>2</v>
      </c>
      <c r="F74" s="183"/>
      <c r="G74" s="184">
        <f t="shared" si="21"/>
        <v>0</v>
      </c>
      <c r="H74" s="158"/>
      <c r="I74" s="157">
        <f t="shared" si="22"/>
        <v>0</v>
      </c>
      <c r="J74" s="158"/>
      <c r="K74" s="157">
        <f t="shared" si="23"/>
        <v>0</v>
      </c>
      <c r="L74" s="157">
        <v>15</v>
      </c>
      <c r="M74" s="157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7"/>
      <c r="S74" s="157" t="s">
        <v>269</v>
      </c>
      <c r="T74" s="157" t="s">
        <v>241</v>
      </c>
      <c r="U74" s="157">
        <v>0</v>
      </c>
      <c r="V74" s="157">
        <f t="shared" si="27"/>
        <v>0</v>
      </c>
      <c r="W74" s="157"/>
      <c r="X74" s="157" t="s">
        <v>285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286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79">
        <v>61</v>
      </c>
      <c r="B75" s="180" t="s">
        <v>1391</v>
      </c>
      <c r="C75" s="185" t="s">
        <v>1392</v>
      </c>
      <c r="D75" s="181" t="s">
        <v>1242</v>
      </c>
      <c r="E75" s="182">
        <v>4</v>
      </c>
      <c r="F75" s="183"/>
      <c r="G75" s="184">
        <f t="shared" si="21"/>
        <v>0</v>
      </c>
      <c r="H75" s="158"/>
      <c r="I75" s="157">
        <f t="shared" si="22"/>
        <v>0</v>
      </c>
      <c r="J75" s="158"/>
      <c r="K75" s="157">
        <f t="shared" si="23"/>
        <v>0</v>
      </c>
      <c r="L75" s="157">
        <v>15</v>
      </c>
      <c r="M75" s="157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7"/>
      <c r="S75" s="157" t="s">
        <v>269</v>
      </c>
      <c r="T75" s="157" t="s">
        <v>241</v>
      </c>
      <c r="U75" s="157">
        <v>0</v>
      </c>
      <c r="V75" s="157">
        <f t="shared" si="27"/>
        <v>0</v>
      </c>
      <c r="W75" s="157"/>
      <c r="X75" s="157" t="s">
        <v>285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286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9">
        <v>62</v>
      </c>
      <c r="B76" s="180" t="s">
        <v>1393</v>
      </c>
      <c r="C76" s="185" t="s">
        <v>1394</v>
      </c>
      <c r="D76" s="181" t="s">
        <v>1242</v>
      </c>
      <c r="E76" s="182">
        <v>2</v>
      </c>
      <c r="F76" s="183"/>
      <c r="G76" s="184">
        <f t="shared" si="21"/>
        <v>0</v>
      </c>
      <c r="H76" s="158"/>
      <c r="I76" s="157">
        <f t="shared" si="22"/>
        <v>0</v>
      </c>
      <c r="J76" s="158"/>
      <c r="K76" s="157">
        <f t="shared" si="23"/>
        <v>0</v>
      </c>
      <c r="L76" s="157">
        <v>15</v>
      </c>
      <c r="M76" s="157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7"/>
      <c r="S76" s="157" t="s">
        <v>269</v>
      </c>
      <c r="T76" s="157" t="s">
        <v>241</v>
      </c>
      <c r="U76" s="157">
        <v>0</v>
      </c>
      <c r="V76" s="157">
        <f t="shared" si="27"/>
        <v>0</v>
      </c>
      <c r="W76" s="157"/>
      <c r="X76" s="157" t="s">
        <v>285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286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9">
        <v>63</v>
      </c>
      <c r="B77" s="180" t="s">
        <v>1395</v>
      </c>
      <c r="C77" s="185" t="s">
        <v>1396</v>
      </c>
      <c r="D77" s="181" t="s">
        <v>1242</v>
      </c>
      <c r="E77" s="182">
        <v>4</v>
      </c>
      <c r="F77" s="183"/>
      <c r="G77" s="184">
        <f t="shared" si="21"/>
        <v>0</v>
      </c>
      <c r="H77" s="158"/>
      <c r="I77" s="157">
        <f t="shared" si="22"/>
        <v>0</v>
      </c>
      <c r="J77" s="158"/>
      <c r="K77" s="157">
        <f t="shared" si="23"/>
        <v>0</v>
      </c>
      <c r="L77" s="157">
        <v>15</v>
      </c>
      <c r="M77" s="157">
        <f t="shared" si="24"/>
        <v>0</v>
      </c>
      <c r="N77" s="157">
        <v>0</v>
      </c>
      <c r="O77" s="157">
        <f t="shared" si="25"/>
        <v>0</v>
      </c>
      <c r="P77" s="157">
        <v>0</v>
      </c>
      <c r="Q77" s="157">
        <f t="shared" si="26"/>
        <v>0</v>
      </c>
      <c r="R77" s="157"/>
      <c r="S77" s="157" t="s">
        <v>269</v>
      </c>
      <c r="T77" s="157" t="s">
        <v>241</v>
      </c>
      <c r="U77" s="157">
        <v>0</v>
      </c>
      <c r="V77" s="157">
        <f t="shared" si="27"/>
        <v>0</v>
      </c>
      <c r="W77" s="157"/>
      <c r="X77" s="157" t="s">
        <v>285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286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 x14ac:dyDescent="0.25">
      <c r="A78" s="179">
        <v>64</v>
      </c>
      <c r="B78" s="180" t="s">
        <v>1397</v>
      </c>
      <c r="C78" s="185" t="s">
        <v>1398</v>
      </c>
      <c r="D78" s="181" t="s">
        <v>1242</v>
      </c>
      <c r="E78" s="182">
        <v>0</v>
      </c>
      <c r="F78" s="183"/>
      <c r="G78" s="184">
        <f t="shared" si="21"/>
        <v>0</v>
      </c>
      <c r="H78" s="158"/>
      <c r="I78" s="157">
        <f t="shared" si="22"/>
        <v>0</v>
      </c>
      <c r="J78" s="158"/>
      <c r="K78" s="157">
        <f t="shared" si="23"/>
        <v>0</v>
      </c>
      <c r="L78" s="157">
        <v>15</v>
      </c>
      <c r="M78" s="157">
        <f t="shared" si="24"/>
        <v>0</v>
      </c>
      <c r="N78" s="157">
        <v>0</v>
      </c>
      <c r="O78" s="157">
        <f t="shared" si="25"/>
        <v>0</v>
      </c>
      <c r="P78" s="157">
        <v>0</v>
      </c>
      <c r="Q78" s="157">
        <f t="shared" si="26"/>
        <v>0</v>
      </c>
      <c r="R78" s="157"/>
      <c r="S78" s="157" t="s">
        <v>269</v>
      </c>
      <c r="T78" s="157" t="s">
        <v>241</v>
      </c>
      <c r="U78" s="157">
        <v>0</v>
      </c>
      <c r="V78" s="157">
        <f t="shared" si="27"/>
        <v>0</v>
      </c>
      <c r="W78" s="157"/>
      <c r="X78" s="157" t="s">
        <v>285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286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79">
        <v>65</v>
      </c>
      <c r="B79" s="180" t="s">
        <v>1399</v>
      </c>
      <c r="C79" s="185" t="s">
        <v>1400</v>
      </c>
      <c r="D79" s="181" t="s">
        <v>1242</v>
      </c>
      <c r="E79" s="182">
        <v>1</v>
      </c>
      <c r="F79" s="183"/>
      <c r="G79" s="184">
        <f t="shared" si="21"/>
        <v>0</v>
      </c>
      <c r="H79" s="158"/>
      <c r="I79" s="157">
        <f t="shared" si="22"/>
        <v>0</v>
      </c>
      <c r="J79" s="158"/>
      <c r="K79" s="157">
        <f t="shared" si="23"/>
        <v>0</v>
      </c>
      <c r="L79" s="157">
        <v>15</v>
      </c>
      <c r="M79" s="157">
        <f t="shared" si="24"/>
        <v>0</v>
      </c>
      <c r="N79" s="157">
        <v>0</v>
      </c>
      <c r="O79" s="157">
        <f t="shared" si="25"/>
        <v>0</v>
      </c>
      <c r="P79" s="157">
        <v>0</v>
      </c>
      <c r="Q79" s="157">
        <f t="shared" si="26"/>
        <v>0</v>
      </c>
      <c r="R79" s="157"/>
      <c r="S79" s="157" t="s">
        <v>269</v>
      </c>
      <c r="T79" s="157" t="s">
        <v>241</v>
      </c>
      <c r="U79" s="157">
        <v>0</v>
      </c>
      <c r="V79" s="157">
        <f t="shared" si="27"/>
        <v>0</v>
      </c>
      <c r="W79" s="157"/>
      <c r="X79" s="157" t="s">
        <v>285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286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9">
        <v>66</v>
      </c>
      <c r="B80" s="180" t="s">
        <v>1401</v>
      </c>
      <c r="C80" s="185" t="s">
        <v>1402</v>
      </c>
      <c r="D80" s="181" t="s">
        <v>1242</v>
      </c>
      <c r="E80" s="182">
        <v>10</v>
      </c>
      <c r="F80" s="183"/>
      <c r="G80" s="184">
        <f t="shared" si="21"/>
        <v>0</v>
      </c>
      <c r="H80" s="158"/>
      <c r="I80" s="157">
        <f t="shared" si="22"/>
        <v>0</v>
      </c>
      <c r="J80" s="158"/>
      <c r="K80" s="157">
        <f t="shared" si="23"/>
        <v>0</v>
      </c>
      <c r="L80" s="157">
        <v>15</v>
      </c>
      <c r="M80" s="157">
        <f t="shared" si="24"/>
        <v>0</v>
      </c>
      <c r="N80" s="157">
        <v>0</v>
      </c>
      <c r="O80" s="157">
        <f t="shared" si="25"/>
        <v>0</v>
      </c>
      <c r="P80" s="157">
        <v>0</v>
      </c>
      <c r="Q80" s="157">
        <f t="shared" si="26"/>
        <v>0</v>
      </c>
      <c r="R80" s="157"/>
      <c r="S80" s="157" t="s">
        <v>269</v>
      </c>
      <c r="T80" s="157" t="s">
        <v>241</v>
      </c>
      <c r="U80" s="157">
        <v>0</v>
      </c>
      <c r="V80" s="157">
        <f t="shared" si="27"/>
        <v>0</v>
      </c>
      <c r="W80" s="157"/>
      <c r="X80" s="157" t="s">
        <v>285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286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 x14ac:dyDescent="0.25">
      <c r="A81" s="179">
        <v>67</v>
      </c>
      <c r="B81" s="180" t="s">
        <v>1403</v>
      </c>
      <c r="C81" s="185" t="s">
        <v>1404</v>
      </c>
      <c r="D81" s="181" t="s">
        <v>1242</v>
      </c>
      <c r="E81" s="182">
        <v>10</v>
      </c>
      <c r="F81" s="183"/>
      <c r="G81" s="184">
        <f t="shared" si="21"/>
        <v>0</v>
      </c>
      <c r="H81" s="158"/>
      <c r="I81" s="157">
        <f t="shared" si="22"/>
        <v>0</v>
      </c>
      <c r="J81" s="158"/>
      <c r="K81" s="157">
        <f t="shared" si="23"/>
        <v>0</v>
      </c>
      <c r="L81" s="157">
        <v>15</v>
      </c>
      <c r="M81" s="157">
        <f t="shared" si="24"/>
        <v>0</v>
      </c>
      <c r="N81" s="157">
        <v>0</v>
      </c>
      <c r="O81" s="157">
        <f t="shared" si="25"/>
        <v>0</v>
      </c>
      <c r="P81" s="157">
        <v>0</v>
      </c>
      <c r="Q81" s="157">
        <f t="shared" si="26"/>
        <v>0</v>
      </c>
      <c r="R81" s="157"/>
      <c r="S81" s="157" t="s">
        <v>269</v>
      </c>
      <c r="T81" s="157" t="s">
        <v>241</v>
      </c>
      <c r="U81" s="157">
        <v>0</v>
      </c>
      <c r="V81" s="157">
        <f t="shared" si="27"/>
        <v>0</v>
      </c>
      <c r="W81" s="157"/>
      <c r="X81" s="157" t="s">
        <v>285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286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1" x14ac:dyDescent="0.25">
      <c r="A82" s="179">
        <v>68</v>
      </c>
      <c r="B82" s="180" t="s">
        <v>1405</v>
      </c>
      <c r="C82" s="185" t="s">
        <v>1406</v>
      </c>
      <c r="D82" s="181" t="s">
        <v>1242</v>
      </c>
      <c r="E82" s="182">
        <v>27</v>
      </c>
      <c r="F82" s="183"/>
      <c r="G82" s="184">
        <f t="shared" si="21"/>
        <v>0</v>
      </c>
      <c r="H82" s="158"/>
      <c r="I82" s="157">
        <f t="shared" si="22"/>
        <v>0</v>
      </c>
      <c r="J82" s="158"/>
      <c r="K82" s="157">
        <f t="shared" si="23"/>
        <v>0</v>
      </c>
      <c r="L82" s="157">
        <v>15</v>
      </c>
      <c r="M82" s="157">
        <f t="shared" si="24"/>
        <v>0</v>
      </c>
      <c r="N82" s="157">
        <v>0</v>
      </c>
      <c r="O82" s="157">
        <f t="shared" si="25"/>
        <v>0</v>
      </c>
      <c r="P82" s="157">
        <v>0</v>
      </c>
      <c r="Q82" s="157">
        <f t="shared" si="26"/>
        <v>0</v>
      </c>
      <c r="R82" s="157"/>
      <c r="S82" s="157" t="s">
        <v>269</v>
      </c>
      <c r="T82" s="157" t="s">
        <v>241</v>
      </c>
      <c r="U82" s="157">
        <v>0</v>
      </c>
      <c r="V82" s="157">
        <f t="shared" si="27"/>
        <v>0</v>
      </c>
      <c r="W82" s="157"/>
      <c r="X82" s="157" t="s">
        <v>285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286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 x14ac:dyDescent="0.25">
      <c r="A83" s="179">
        <v>69</v>
      </c>
      <c r="B83" s="180" t="s">
        <v>1407</v>
      </c>
      <c r="C83" s="185" t="s">
        <v>1408</v>
      </c>
      <c r="D83" s="181" t="s">
        <v>1242</v>
      </c>
      <c r="E83" s="182">
        <v>37</v>
      </c>
      <c r="F83" s="183"/>
      <c r="G83" s="184">
        <f t="shared" si="21"/>
        <v>0</v>
      </c>
      <c r="H83" s="158"/>
      <c r="I83" s="157">
        <f t="shared" si="22"/>
        <v>0</v>
      </c>
      <c r="J83" s="158"/>
      <c r="K83" s="157">
        <f t="shared" si="23"/>
        <v>0</v>
      </c>
      <c r="L83" s="157">
        <v>15</v>
      </c>
      <c r="M83" s="157">
        <f t="shared" si="24"/>
        <v>0</v>
      </c>
      <c r="N83" s="157">
        <v>0</v>
      </c>
      <c r="O83" s="157">
        <f t="shared" si="25"/>
        <v>0</v>
      </c>
      <c r="P83" s="157">
        <v>0</v>
      </c>
      <c r="Q83" s="157">
        <f t="shared" si="26"/>
        <v>0</v>
      </c>
      <c r="R83" s="157"/>
      <c r="S83" s="157" t="s">
        <v>269</v>
      </c>
      <c r="T83" s="157" t="s">
        <v>241</v>
      </c>
      <c r="U83" s="157">
        <v>0</v>
      </c>
      <c r="V83" s="157">
        <f t="shared" si="27"/>
        <v>0</v>
      </c>
      <c r="W83" s="157"/>
      <c r="X83" s="157" t="s">
        <v>285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286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9">
        <v>70</v>
      </c>
      <c r="B84" s="180" t="s">
        <v>1409</v>
      </c>
      <c r="C84" s="185" t="s">
        <v>1410</v>
      </c>
      <c r="D84" s="181" t="s">
        <v>1242</v>
      </c>
      <c r="E84" s="182">
        <v>45</v>
      </c>
      <c r="F84" s="183"/>
      <c r="G84" s="184">
        <f t="shared" si="21"/>
        <v>0</v>
      </c>
      <c r="H84" s="158"/>
      <c r="I84" s="157">
        <f t="shared" si="22"/>
        <v>0</v>
      </c>
      <c r="J84" s="158"/>
      <c r="K84" s="157">
        <f t="shared" si="23"/>
        <v>0</v>
      </c>
      <c r="L84" s="157">
        <v>15</v>
      </c>
      <c r="M84" s="157">
        <f t="shared" si="24"/>
        <v>0</v>
      </c>
      <c r="N84" s="157">
        <v>0</v>
      </c>
      <c r="O84" s="157">
        <f t="shared" si="25"/>
        <v>0</v>
      </c>
      <c r="P84" s="157">
        <v>0</v>
      </c>
      <c r="Q84" s="157">
        <f t="shared" si="26"/>
        <v>0</v>
      </c>
      <c r="R84" s="157"/>
      <c r="S84" s="157" t="s">
        <v>269</v>
      </c>
      <c r="T84" s="157" t="s">
        <v>241</v>
      </c>
      <c r="U84" s="157">
        <v>0</v>
      </c>
      <c r="V84" s="157">
        <f t="shared" si="27"/>
        <v>0</v>
      </c>
      <c r="W84" s="157"/>
      <c r="X84" s="157" t="s">
        <v>285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286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9">
        <v>71</v>
      </c>
      <c r="B85" s="180" t="s">
        <v>1411</v>
      </c>
      <c r="C85" s="185" t="s">
        <v>1412</v>
      </c>
      <c r="D85" s="181" t="s">
        <v>1242</v>
      </c>
      <c r="E85" s="182">
        <v>24</v>
      </c>
      <c r="F85" s="183"/>
      <c r="G85" s="184">
        <f t="shared" si="21"/>
        <v>0</v>
      </c>
      <c r="H85" s="158"/>
      <c r="I85" s="157">
        <f t="shared" si="22"/>
        <v>0</v>
      </c>
      <c r="J85" s="158"/>
      <c r="K85" s="157">
        <f t="shared" si="23"/>
        <v>0</v>
      </c>
      <c r="L85" s="157">
        <v>15</v>
      </c>
      <c r="M85" s="157">
        <f t="shared" si="24"/>
        <v>0</v>
      </c>
      <c r="N85" s="157">
        <v>0</v>
      </c>
      <c r="O85" s="157">
        <f t="shared" si="25"/>
        <v>0</v>
      </c>
      <c r="P85" s="157">
        <v>0</v>
      </c>
      <c r="Q85" s="157">
        <f t="shared" si="26"/>
        <v>0</v>
      </c>
      <c r="R85" s="157"/>
      <c r="S85" s="157" t="s">
        <v>269</v>
      </c>
      <c r="T85" s="157" t="s">
        <v>241</v>
      </c>
      <c r="U85" s="157">
        <v>0</v>
      </c>
      <c r="V85" s="157">
        <f t="shared" si="27"/>
        <v>0</v>
      </c>
      <c r="W85" s="157"/>
      <c r="X85" s="157" t="s">
        <v>285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286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9">
        <v>72</v>
      </c>
      <c r="B86" s="180" t="s">
        <v>1413</v>
      </c>
      <c r="C86" s="185" t="s">
        <v>1414</v>
      </c>
      <c r="D86" s="181" t="s">
        <v>1242</v>
      </c>
      <c r="E86" s="182">
        <v>150</v>
      </c>
      <c r="F86" s="183"/>
      <c r="G86" s="184">
        <f t="shared" si="21"/>
        <v>0</v>
      </c>
      <c r="H86" s="158"/>
      <c r="I86" s="157">
        <f t="shared" si="22"/>
        <v>0</v>
      </c>
      <c r="J86" s="158"/>
      <c r="K86" s="157">
        <f t="shared" si="23"/>
        <v>0</v>
      </c>
      <c r="L86" s="157">
        <v>15</v>
      </c>
      <c r="M86" s="157">
        <f t="shared" si="24"/>
        <v>0</v>
      </c>
      <c r="N86" s="157">
        <v>0</v>
      </c>
      <c r="O86" s="157">
        <f t="shared" si="25"/>
        <v>0</v>
      </c>
      <c r="P86" s="157">
        <v>0</v>
      </c>
      <c r="Q86" s="157">
        <f t="shared" si="26"/>
        <v>0</v>
      </c>
      <c r="R86" s="157"/>
      <c r="S86" s="157" t="s">
        <v>269</v>
      </c>
      <c r="T86" s="157" t="s">
        <v>241</v>
      </c>
      <c r="U86" s="157">
        <v>0</v>
      </c>
      <c r="V86" s="157">
        <f t="shared" si="27"/>
        <v>0</v>
      </c>
      <c r="W86" s="157"/>
      <c r="X86" s="157" t="s">
        <v>285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286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79">
        <v>73</v>
      </c>
      <c r="B87" s="180" t="s">
        <v>1415</v>
      </c>
      <c r="C87" s="185" t="s">
        <v>1416</v>
      </c>
      <c r="D87" s="181" t="s">
        <v>1242</v>
      </c>
      <c r="E87" s="182">
        <v>50</v>
      </c>
      <c r="F87" s="183"/>
      <c r="G87" s="184">
        <f t="shared" si="21"/>
        <v>0</v>
      </c>
      <c r="H87" s="158"/>
      <c r="I87" s="157">
        <f t="shared" si="22"/>
        <v>0</v>
      </c>
      <c r="J87" s="158"/>
      <c r="K87" s="157">
        <f t="shared" si="23"/>
        <v>0</v>
      </c>
      <c r="L87" s="157">
        <v>15</v>
      </c>
      <c r="M87" s="157">
        <f t="shared" si="24"/>
        <v>0</v>
      </c>
      <c r="N87" s="157">
        <v>0</v>
      </c>
      <c r="O87" s="157">
        <f t="shared" si="25"/>
        <v>0</v>
      </c>
      <c r="P87" s="157">
        <v>0</v>
      </c>
      <c r="Q87" s="157">
        <f t="shared" si="26"/>
        <v>0</v>
      </c>
      <c r="R87" s="157"/>
      <c r="S87" s="157" t="s">
        <v>269</v>
      </c>
      <c r="T87" s="157" t="s">
        <v>241</v>
      </c>
      <c r="U87" s="157">
        <v>0</v>
      </c>
      <c r="V87" s="157">
        <f t="shared" si="27"/>
        <v>0</v>
      </c>
      <c r="W87" s="157"/>
      <c r="X87" s="157" t="s">
        <v>285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286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9">
        <v>74</v>
      </c>
      <c r="B88" s="180" t="s">
        <v>1417</v>
      </c>
      <c r="C88" s="185" t="s">
        <v>1418</v>
      </c>
      <c r="D88" s="181" t="s">
        <v>1242</v>
      </c>
      <c r="E88" s="182">
        <v>30</v>
      </c>
      <c r="F88" s="183"/>
      <c r="G88" s="184">
        <f t="shared" si="21"/>
        <v>0</v>
      </c>
      <c r="H88" s="158"/>
      <c r="I88" s="157">
        <f t="shared" si="22"/>
        <v>0</v>
      </c>
      <c r="J88" s="158"/>
      <c r="K88" s="157">
        <f t="shared" si="23"/>
        <v>0</v>
      </c>
      <c r="L88" s="157">
        <v>15</v>
      </c>
      <c r="M88" s="157">
        <f t="shared" si="24"/>
        <v>0</v>
      </c>
      <c r="N88" s="157">
        <v>0</v>
      </c>
      <c r="O88" s="157">
        <f t="shared" si="25"/>
        <v>0</v>
      </c>
      <c r="P88" s="157">
        <v>0</v>
      </c>
      <c r="Q88" s="157">
        <f t="shared" si="26"/>
        <v>0</v>
      </c>
      <c r="R88" s="157"/>
      <c r="S88" s="157" t="s">
        <v>269</v>
      </c>
      <c r="T88" s="157" t="s">
        <v>241</v>
      </c>
      <c r="U88" s="157">
        <v>0</v>
      </c>
      <c r="V88" s="157">
        <f t="shared" si="27"/>
        <v>0</v>
      </c>
      <c r="W88" s="157"/>
      <c r="X88" s="157" t="s">
        <v>285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286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9">
        <v>75</v>
      </c>
      <c r="B89" s="180" t="s">
        <v>1419</v>
      </c>
      <c r="C89" s="185" t="s">
        <v>1420</v>
      </c>
      <c r="D89" s="181" t="s">
        <v>381</v>
      </c>
      <c r="E89" s="182">
        <v>90</v>
      </c>
      <c r="F89" s="183"/>
      <c r="G89" s="184">
        <f t="shared" si="21"/>
        <v>0</v>
      </c>
      <c r="H89" s="158"/>
      <c r="I89" s="157">
        <f t="shared" si="22"/>
        <v>0</v>
      </c>
      <c r="J89" s="158"/>
      <c r="K89" s="157">
        <f t="shared" si="23"/>
        <v>0</v>
      </c>
      <c r="L89" s="157">
        <v>15</v>
      </c>
      <c r="M89" s="157">
        <f t="shared" si="24"/>
        <v>0</v>
      </c>
      <c r="N89" s="157">
        <v>0</v>
      </c>
      <c r="O89" s="157">
        <f t="shared" si="25"/>
        <v>0</v>
      </c>
      <c r="P89" s="157">
        <v>0</v>
      </c>
      <c r="Q89" s="157">
        <f t="shared" si="26"/>
        <v>0</v>
      </c>
      <c r="R89" s="157"/>
      <c r="S89" s="157" t="s">
        <v>269</v>
      </c>
      <c r="T89" s="157" t="s">
        <v>241</v>
      </c>
      <c r="U89" s="157">
        <v>0</v>
      </c>
      <c r="V89" s="157">
        <f t="shared" si="27"/>
        <v>0</v>
      </c>
      <c r="W89" s="157"/>
      <c r="X89" s="157" t="s">
        <v>285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286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9">
        <v>76</v>
      </c>
      <c r="B90" s="180" t="s">
        <v>1421</v>
      </c>
      <c r="C90" s="185" t="s">
        <v>1422</v>
      </c>
      <c r="D90" s="181" t="s">
        <v>381</v>
      </c>
      <c r="E90" s="182">
        <v>7152</v>
      </c>
      <c r="F90" s="183"/>
      <c r="G90" s="184">
        <f t="shared" si="21"/>
        <v>0</v>
      </c>
      <c r="H90" s="158"/>
      <c r="I90" s="157">
        <f t="shared" si="22"/>
        <v>0</v>
      </c>
      <c r="J90" s="158"/>
      <c r="K90" s="157">
        <f t="shared" si="23"/>
        <v>0</v>
      </c>
      <c r="L90" s="157">
        <v>15</v>
      </c>
      <c r="M90" s="157">
        <f t="shared" si="24"/>
        <v>0</v>
      </c>
      <c r="N90" s="157">
        <v>0</v>
      </c>
      <c r="O90" s="157">
        <f t="shared" si="25"/>
        <v>0</v>
      </c>
      <c r="P90" s="157">
        <v>0</v>
      </c>
      <c r="Q90" s="157">
        <f t="shared" si="26"/>
        <v>0</v>
      </c>
      <c r="R90" s="157"/>
      <c r="S90" s="157" t="s">
        <v>269</v>
      </c>
      <c r="T90" s="157" t="s">
        <v>241</v>
      </c>
      <c r="U90" s="157">
        <v>0</v>
      </c>
      <c r="V90" s="157">
        <f t="shared" si="27"/>
        <v>0</v>
      </c>
      <c r="W90" s="157"/>
      <c r="X90" s="157" t="s">
        <v>285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286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9">
        <v>77</v>
      </c>
      <c r="B91" s="180" t="s">
        <v>1423</v>
      </c>
      <c r="C91" s="185" t="s">
        <v>1424</v>
      </c>
      <c r="D91" s="181" t="s">
        <v>381</v>
      </c>
      <c r="E91" s="182">
        <v>160</v>
      </c>
      <c r="F91" s="183"/>
      <c r="G91" s="184">
        <f t="shared" si="21"/>
        <v>0</v>
      </c>
      <c r="H91" s="158"/>
      <c r="I91" s="157">
        <f t="shared" si="22"/>
        <v>0</v>
      </c>
      <c r="J91" s="158"/>
      <c r="K91" s="157">
        <f t="shared" si="23"/>
        <v>0</v>
      </c>
      <c r="L91" s="157">
        <v>15</v>
      </c>
      <c r="M91" s="157">
        <f t="shared" si="24"/>
        <v>0</v>
      </c>
      <c r="N91" s="157">
        <v>0</v>
      </c>
      <c r="O91" s="157">
        <f t="shared" si="25"/>
        <v>0</v>
      </c>
      <c r="P91" s="157">
        <v>0</v>
      </c>
      <c r="Q91" s="157">
        <f t="shared" si="26"/>
        <v>0</v>
      </c>
      <c r="R91" s="157"/>
      <c r="S91" s="157" t="s">
        <v>269</v>
      </c>
      <c r="T91" s="157" t="s">
        <v>241</v>
      </c>
      <c r="U91" s="157">
        <v>0</v>
      </c>
      <c r="V91" s="157">
        <f t="shared" si="27"/>
        <v>0</v>
      </c>
      <c r="W91" s="157"/>
      <c r="X91" s="157" t="s">
        <v>285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286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9">
        <v>78</v>
      </c>
      <c r="B92" s="180" t="s">
        <v>1425</v>
      </c>
      <c r="C92" s="185" t="s">
        <v>1426</v>
      </c>
      <c r="D92" s="181" t="s">
        <v>381</v>
      </c>
      <c r="E92" s="182">
        <v>5565</v>
      </c>
      <c r="F92" s="183"/>
      <c r="G92" s="184">
        <f t="shared" si="21"/>
        <v>0</v>
      </c>
      <c r="H92" s="158"/>
      <c r="I92" s="157">
        <f t="shared" si="22"/>
        <v>0</v>
      </c>
      <c r="J92" s="158"/>
      <c r="K92" s="157">
        <f t="shared" si="23"/>
        <v>0</v>
      </c>
      <c r="L92" s="157">
        <v>15</v>
      </c>
      <c r="M92" s="157">
        <f t="shared" si="24"/>
        <v>0</v>
      </c>
      <c r="N92" s="157">
        <v>0</v>
      </c>
      <c r="O92" s="157">
        <f t="shared" si="25"/>
        <v>0</v>
      </c>
      <c r="P92" s="157">
        <v>0</v>
      </c>
      <c r="Q92" s="157">
        <f t="shared" si="26"/>
        <v>0</v>
      </c>
      <c r="R92" s="157"/>
      <c r="S92" s="157" t="s">
        <v>269</v>
      </c>
      <c r="T92" s="157" t="s">
        <v>241</v>
      </c>
      <c r="U92" s="157">
        <v>0</v>
      </c>
      <c r="V92" s="157">
        <f t="shared" si="27"/>
        <v>0</v>
      </c>
      <c r="W92" s="157"/>
      <c r="X92" s="157" t="s">
        <v>285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286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9">
        <v>79</v>
      </c>
      <c r="B93" s="180" t="s">
        <v>1427</v>
      </c>
      <c r="C93" s="185" t="s">
        <v>1428</v>
      </c>
      <c r="D93" s="181" t="s">
        <v>381</v>
      </c>
      <c r="E93" s="182">
        <v>45</v>
      </c>
      <c r="F93" s="183"/>
      <c r="G93" s="184">
        <f t="shared" si="21"/>
        <v>0</v>
      </c>
      <c r="H93" s="158"/>
      <c r="I93" s="157">
        <f t="shared" si="22"/>
        <v>0</v>
      </c>
      <c r="J93" s="158"/>
      <c r="K93" s="157">
        <f t="shared" si="23"/>
        <v>0</v>
      </c>
      <c r="L93" s="157">
        <v>15</v>
      </c>
      <c r="M93" s="157">
        <f t="shared" si="24"/>
        <v>0</v>
      </c>
      <c r="N93" s="157">
        <v>0</v>
      </c>
      <c r="O93" s="157">
        <f t="shared" si="25"/>
        <v>0</v>
      </c>
      <c r="P93" s="157">
        <v>0</v>
      </c>
      <c r="Q93" s="157">
        <f t="shared" si="26"/>
        <v>0</v>
      </c>
      <c r="R93" s="157"/>
      <c r="S93" s="157" t="s">
        <v>269</v>
      </c>
      <c r="T93" s="157" t="s">
        <v>241</v>
      </c>
      <c r="U93" s="157">
        <v>0</v>
      </c>
      <c r="V93" s="157">
        <f t="shared" si="27"/>
        <v>0</v>
      </c>
      <c r="W93" s="157"/>
      <c r="X93" s="157" t="s">
        <v>285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286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9">
        <v>80</v>
      </c>
      <c r="B94" s="180" t="s">
        <v>1429</v>
      </c>
      <c r="C94" s="185" t="s">
        <v>1430</v>
      </c>
      <c r="D94" s="181" t="s">
        <v>381</v>
      </c>
      <c r="E94" s="182">
        <v>60</v>
      </c>
      <c r="F94" s="183"/>
      <c r="G94" s="184">
        <f t="shared" si="21"/>
        <v>0</v>
      </c>
      <c r="H94" s="158"/>
      <c r="I94" s="157">
        <f t="shared" si="22"/>
        <v>0</v>
      </c>
      <c r="J94" s="158"/>
      <c r="K94" s="157">
        <f t="shared" si="23"/>
        <v>0</v>
      </c>
      <c r="L94" s="157">
        <v>15</v>
      </c>
      <c r="M94" s="157">
        <f t="shared" si="24"/>
        <v>0</v>
      </c>
      <c r="N94" s="157">
        <v>0</v>
      </c>
      <c r="O94" s="157">
        <f t="shared" si="25"/>
        <v>0</v>
      </c>
      <c r="P94" s="157">
        <v>0</v>
      </c>
      <c r="Q94" s="157">
        <f t="shared" si="26"/>
        <v>0</v>
      </c>
      <c r="R94" s="157"/>
      <c r="S94" s="157" t="s">
        <v>269</v>
      </c>
      <c r="T94" s="157" t="s">
        <v>241</v>
      </c>
      <c r="U94" s="157">
        <v>0</v>
      </c>
      <c r="V94" s="157">
        <f t="shared" si="27"/>
        <v>0</v>
      </c>
      <c r="W94" s="157"/>
      <c r="X94" s="157" t="s">
        <v>285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286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.399999999999999" outlineLevel="1" x14ac:dyDescent="0.25">
      <c r="A95" s="179">
        <v>81</v>
      </c>
      <c r="B95" s="180" t="s">
        <v>1431</v>
      </c>
      <c r="C95" s="185" t="s">
        <v>1432</v>
      </c>
      <c r="D95" s="181" t="s">
        <v>313</v>
      </c>
      <c r="E95" s="182">
        <v>1</v>
      </c>
      <c r="F95" s="183"/>
      <c r="G95" s="184">
        <f t="shared" si="21"/>
        <v>0</v>
      </c>
      <c r="H95" s="158"/>
      <c r="I95" s="157">
        <f t="shared" si="22"/>
        <v>0</v>
      </c>
      <c r="J95" s="158"/>
      <c r="K95" s="157">
        <f t="shared" si="23"/>
        <v>0</v>
      </c>
      <c r="L95" s="157">
        <v>15</v>
      </c>
      <c r="M95" s="157">
        <f t="shared" si="24"/>
        <v>0</v>
      </c>
      <c r="N95" s="157">
        <v>0</v>
      </c>
      <c r="O95" s="157">
        <f t="shared" si="25"/>
        <v>0</v>
      </c>
      <c r="P95" s="157">
        <v>0</v>
      </c>
      <c r="Q95" s="157">
        <f t="shared" si="26"/>
        <v>0</v>
      </c>
      <c r="R95" s="157"/>
      <c r="S95" s="157" t="s">
        <v>269</v>
      </c>
      <c r="T95" s="157" t="s">
        <v>241</v>
      </c>
      <c r="U95" s="157">
        <v>0</v>
      </c>
      <c r="V95" s="157">
        <f t="shared" si="27"/>
        <v>0</v>
      </c>
      <c r="W95" s="157"/>
      <c r="X95" s="157" t="s">
        <v>285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286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66">
        <v>82</v>
      </c>
      <c r="B96" s="167" t="s">
        <v>1433</v>
      </c>
      <c r="C96" s="175" t="s">
        <v>1434</v>
      </c>
      <c r="D96" s="168" t="s">
        <v>268</v>
      </c>
      <c r="E96" s="169">
        <v>1</v>
      </c>
      <c r="F96" s="170"/>
      <c r="G96" s="171">
        <f t="shared" si="21"/>
        <v>0</v>
      </c>
      <c r="H96" s="158"/>
      <c r="I96" s="157">
        <f t="shared" si="22"/>
        <v>0</v>
      </c>
      <c r="J96" s="158"/>
      <c r="K96" s="157">
        <f t="shared" si="23"/>
        <v>0</v>
      </c>
      <c r="L96" s="157">
        <v>15</v>
      </c>
      <c r="M96" s="157">
        <f t="shared" si="24"/>
        <v>0</v>
      </c>
      <c r="N96" s="157">
        <v>0</v>
      </c>
      <c r="O96" s="157">
        <f t="shared" si="25"/>
        <v>0</v>
      </c>
      <c r="P96" s="157">
        <v>0</v>
      </c>
      <c r="Q96" s="157">
        <f t="shared" si="26"/>
        <v>0</v>
      </c>
      <c r="R96" s="157"/>
      <c r="S96" s="157" t="s">
        <v>269</v>
      </c>
      <c r="T96" s="157" t="s">
        <v>241</v>
      </c>
      <c r="U96" s="157">
        <v>0</v>
      </c>
      <c r="V96" s="157">
        <f t="shared" si="27"/>
        <v>0</v>
      </c>
      <c r="W96" s="157"/>
      <c r="X96" s="157" t="s">
        <v>285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286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244" t="s">
        <v>1333</v>
      </c>
      <c r="D97" s="245"/>
      <c r="E97" s="245"/>
      <c r="F97" s="245"/>
      <c r="G97" s="245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245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5">
      <c r="A98" s="160" t="s">
        <v>235</v>
      </c>
      <c r="B98" s="161" t="s">
        <v>105</v>
      </c>
      <c r="C98" s="174" t="s">
        <v>107</v>
      </c>
      <c r="D98" s="162"/>
      <c r="E98" s="163"/>
      <c r="F98" s="164"/>
      <c r="G98" s="165">
        <f>SUMIF(AG99:AG121,"&lt;&gt;NOR",G99:G121)</f>
        <v>0</v>
      </c>
      <c r="H98" s="159"/>
      <c r="I98" s="159">
        <f>SUM(I99:I121)</f>
        <v>0</v>
      </c>
      <c r="J98" s="159"/>
      <c r="K98" s="159">
        <f>SUM(K99:K121)</f>
        <v>0</v>
      </c>
      <c r="L98" s="159"/>
      <c r="M98" s="159">
        <f>SUM(M99:M121)</f>
        <v>0</v>
      </c>
      <c r="N98" s="159"/>
      <c r="O98" s="159">
        <f>SUM(O99:O121)</f>
        <v>0</v>
      </c>
      <c r="P98" s="159"/>
      <c r="Q98" s="159">
        <f>SUM(Q99:Q121)</f>
        <v>0</v>
      </c>
      <c r="R98" s="159"/>
      <c r="S98" s="159"/>
      <c r="T98" s="159"/>
      <c r="U98" s="159"/>
      <c r="V98" s="159">
        <f>SUM(V99:V121)</f>
        <v>0</v>
      </c>
      <c r="W98" s="159"/>
      <c r="X98" s="159"/>
      <c r="AG98" t="s">
        <v>236</v>
      </c>
    </row>
    <row r="99" spans="1:60" outlineLevel="1" x14ac:dyDescent="0.25">
      <c r="A99" s="179">
        <v>83</v>
      </c>
      <c r="B99" s="180" t="s">
        <v>1435</v>
      </c>
      <c r="C99" s="185" t="s">
        <v>1436</v>
      </c>
      <c r="D99" s="181" t="s">
        <v>1242</v>
      </c>
      <c r="E99" s="182">
        <v>1</v>
      </c>
      <c r="F99" s="183"/>
      <c r="G99" s="184">
        <f t="shared" ref="G99:G120" si="28">ROUND(E99*F99,2)</f>
        <v>0</v>
      </c>
      <c r="H99" s="158"/>
      <c r="I99" s="157">
        <f t="shared" ref="I99:I120" si="29">ROUND(E99*H99,2)</f>
        <v>0</v>
      </c>
      <c r="J99" s="158"/>
      <c r="K99" s="157">
        <f t="shared" ref="K99:K120" si="30">ROUND(E99*J99,2)</f>
        <v>0</v>
      </c>
      <c r="L99" s="157">
        <v>15</v>
      </c>
      <c r="M99" s="157">
        <f t="shared" ref="M99:M120" si="31">G99*(1+L99/100)</f>
        <v>0</v>
      </c>
      <c r="N99" s="157">
        <v>0</v>
      </c>
      <c r="O99" s="157">
        <f t="shared" ref="O99:O120" si="32">ROUND(E99*N99,2)</f>
        <v>0</v>
      </c>
      <c r="P99" s="157">
        <v>0</v>
      </c>
      <c r="Q99" s="157">
        <f t="shared" ref="Q99:Q120" si="33">ROUND(E99*P99,2)</f>
        <v>0</v>
      </c>
      <c r="R99" s="157"/>
      <c r="S99" s="157" t="s">
        <v>269</v>
      </c>
      <c r="T99" s="157" t="s">
        <v>241</v>
      </c>
      <c r="U99" s="157">
        <v>0</v>
      </c>
      <c r="V99" s="157">
        <f t="shared" ref="V99:V120" si="34">ROUND(E99*U99,2)</f>
        <v>0</v>
      </c>
      <c r="W99" s="157"/>
      <c r="X99" s="157" t="s">
        <v>285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286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9">
        <v>84</v>
      </c>
      <c r="B100" s="180" t="s">
        <v>1437</v>
      </c>
      <c r="C100" s="185" t="s">
        <v>1390</v>
      </c>
      <c r="D100" s="181" t="s">
        <v>1242</v>
      </c>
      <c r="E100" s="182">
        <v>1</v>
      </c>
      <c r="F100" s="183"/>
      <c r="G100" s="184">
        <f t="shared" si="28"/>
        <v>0</v>
      </c>
      <c r="H100" s="158"/>
      <c r="I100" s="157">
        <f t="shared" si="29"/>
        <v>0</v>
      </c>
      <c r="J100" s="158"/>
      <c r="K100" s="157">
        <f t="shared" si="30"/>
        <v>0</v>
      </c>
      <c r="L100" s="157">
        <v>15</v>
      </c>
      <c r="M100" s="157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7"/>
      <c r="S100" s="157" t="s">
        <v>269</v>
      </c>
      <c r="T100" s="157" t="s">
        <v>241</v>
      </c>
      <c r="U100" s="157">
        <v>0</v>
      </c>
      <c r="V100" s="157">
        <f t="shared" si="34"/>
        <v>0</v>
      </c>
      <c r="W100" s="157"/>
      <c r="X100" s="157" t="s">
        <v>285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286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 x14ac:dyDescent="0.25">
      <c r="A101" s="179">
        <v>85</v>
      </c>
      <c r="B101" s="180" t="s">
        <v>1438</v>
      </c>
      <c r="C101" s="185" t="s">
        <v>1392</v>
      </c>
      <c r="D101" s="181" t="s">
        <v>1242</v>
      </c>
      <c r="E101" s="182">
        <v>2</v>
      </c>
      <c r="F101" s="183"/>
      <c r="G101" s="184">
        <f t="shared" si="28"/>
        <v>0</v>
      </c>
      <c r="H101" s="158"/>
      <c r="I101" s="157">
        <f t="shared" si="29"/>
        <v>0</v>
      </c>
      <c r="J101" s="158"/>
      <c r="K101" s="157">
        <f t="shared" si="30"/>
        <v>0</v>
      </c>
      <c r="L101" s="157">
        <v>15</v>
      </c>
      <c r="M101" s="157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7"/>
      <c r="S101" s="157" t="s">
        <v>269</v>
      </c>
      <c r="T101" s="157" t="s">
        <v>241</v>
      </c>
      <c r="U101" s="157">
        <v>0</v>
      </c>
      <c r="V101" s="157">
        <f t="shared" si="34"/>
        <v>0</v>
      </c>
      <c r="W101" s="157"/>
      <c r="X101" s="157" t="s">
        <v>285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286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9">
        <v>86</v>
      </c>
      <c r="B102" s="180" t="s">
        <v>1439</v>
      </c>
      <c r="C102" s="185" t="s">
        <v>1394</v>
      </c>
      <c r="D102" s="181" t="s">
        <v>1242</v>
      </c>
      <c r="E102" s="182">
        <v>1</v>
      </c>
      <c r="F102" s="183"/>
      <c r="G102" s="184">
        <f t="shared" si="28"/>
        <v>0</v>
      </c>
      <c r="H102" s="158"/>
      <c r="I102" s="157">
        <f t="shared" si="29"/>
        <v>0</v>
      </c>
      <c r="J102" s="158"/>
      <c r="K102" s="157">
        <f t="shared" si="30"/>
        <v>0</v>
      </c>
      <c r="L102" s="157">
        <v>15</v>
      </c>
      <c r="M102" s="157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7"/>
      <c r="S102" s="157" t="s">
        <v>269</v>
      </c>
      <c r="T102" s="157" t="s">
        <v>241</v>
      </c>
      <c r="U102" s="157">
        <v>0</v>
      </c>
      <c r="V102" s="157">
        <f t="shared" si="34"/>
        <v>0</v>
      </c>
      <c r="W102" s="157"/>
      <c r="X102" s="157" t="s">
        <v>285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286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9">
        <v>87</v>
      </c>
      <c r="B103" s="180" t="s">
        <v>1440</v>
      </c>
      <c r="C103" s="185" t="s">
        <v>1396</v>
      </c>
      <c r="D103" s="181" t="s">
        <v>1242</v>
      </c>
      <c r="E103" s="182">
        <v>2</v>
      </c>
      <c r="F103" s="183"/>
      <c r="G103" s="184">
        <f t="shared" si="28"/>
        <v>0</v>
      </c>
      <c r="H103" s="158"/>
      <c r="I103" s="157">
        <f t="shared" si="29"/>
        <v>0</v>
      </c>
      <c r="J103" s="158"/>
      <c r="K103" s="157">
        <f t="shared" si="30"/>
        <v>0</v>
      </c>
      <c r="L103" s="157">
        <v>15</v>
      </c>
      <c r="M103" s="157">
        <f t="shared" si="31"/>
        <v>0</v>
      </c>
      <c r="N103" s="157">
        <v>0</v>
      </c>
      <c r="O103" s="157">
        <f t="shared" si="32"/>
        <v>0</v>
      </c>
      <c r="P103" s="157">
        <v>0</v>
      </c>
      <c r="Q103" s="157">
        <f t="shared" si="33"/>
        <v>0</v>
      </c>
      <c r="R103" s="157"/>
      <c r="S103" s="157" t="s">
        <v>269</v>
      </c>
      <c r="T103" s="157" t="s">
        <v>241</v>
      </c>
      <c r="U103" s="157">
        <v>0</v>
      </c>
      <c r="V103" s="157">
        <f t="shared" si="34"/>
        <v>0</v>
      </c>
      <c r="W103" s="157"/>
      <c r="X103" s="157" t="s">
        <v>285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286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 x14ac:dyDescent="0.25">
      <c r="A104" s="179">
        <v>88</v>
      </c>
      <c r="B104" s="180" t="s">
        <v>1441</v>
      </c>
      <c r="C104" s="185" t="s">
        <v>1398</v>
      </c>
      <c r="D104" s="181" t="s">
        <v>1242</v>
      </c>
      <c r="E104" s="182">
        <v>5</v>
      </c>
      <c r="F104" s="183"/>
      <c r="G104" s="184">
        <f t="shared" si="28"/>
        <v>0</v>
      </c>
      <c r="H104" s="158"/>
      <c r="I104" s="157">
        <f t="shared" si="29"/>
        <v>0</v>
      </c>
      <c r="J104" s="158"/>
      <c r="K104" s="157">
        <f t="shared" si="30"/>
        <v>0</v>
      </c>
      <c r="L104" s="157">
        <v>15</v>
      </c>
      <c r="M104" s="157">
        <f t="shared" si="31"/>
        <v>0</v>
      </c>
      <c r="N104" s="157">
        <v>0</v>
      </c>
      <c r="O104" s="157">
        <f t="shared" si="32"/>
        <v>0</v>
      </c>
      <c r="P104" s="157">
        <v>0</v>
      </c>
      <c r="Q104" s="157">
        <f t="shared" si="33"/>
        <v>0</v>
      </c>
      <c r="R104" s="157"/>
      <c r="S104" s="157" t="s">
        <v>269</v>
      </c>
      <c r="T104" s="157" t="s">
        <v>241</v>
      </c>
      <c r="U104" s="157">
        <v>0</v>
      </c>
      <c r="V104" s="157">
        <f t="shared" si="34"/>
        <v>0</v>
      </c>
      <c r="W104" s="157"/>
      <c r="X104" s="157" t="s">
        <v>285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286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.399999999999999" outlineLevel="1" x14ac:dyDescent="0.25">
      <c r="A105" s="179">
        <v>89</v>
      </c>
      <c r="B105" s="180" t="s">
        <v>1442</v>
      </c>
      <c r="C105" s="185" t="s">
        <v>1400</v>
      </c>
      <c r="D105" s="181" t="s">
        <v>1242</v>
      </c>
      <c r="E105" s="182">
        <v>1</v>
      </c>
      <c r="F105" s="183"/>
      <c r="G105" s="184">
        <f t="shared" si="28"/>
        <v>0</v>
      </c>
      <c r="H105" s="158"/>
      <c r="I105" s="157">
        <f t="shared" si="29"/>
        <v>0</v>
      </c>
      <c r="J105" s="158"/>
      <c r="K105" s="157">
        <f t="shared" si="30"/>
        <v>0</v>
      </c>
      <c r="L105" s="157">
        <v>15</v>
      </c>
      <c r="M105" s="157">
        <f t="shared" si="31"/>
        <v>0</v>
      </c>
      <c r="N105" s="157">
        <v>0</v>
      </c>
      <c r="O105" s="157">
        <f t="shared" si="32"/>
        <v>0</v>
      </c>
      <c r="P105" s="157">
        <v>0</v>
      </c>
      <c r="Q105" s="157">
        <f t="shared" si="33"/>
        <v>0</v>
      </c>
      <c r="R105" s="157"/>
      <c r="S105" s="157" t="s">
        <v>269</v>
      </c>
      <c r="T105" s="157" t="s">
        <v>241</v>
      </c>
      <c r="U105" s="157">
        <v>0</v>
      </c>
      <c r="V105" s="157">
        <f t="shared" si="34"/>
        <v>0</v>
      </c>
      <c r="W105" s="157"/>
      <c r="X105" s="157" t="s">
        <v>285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286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9">
        <v>90</v>
      </c>
      <c r="B106" s="180" t="s">
        <v>1443</v>
      </c>
      <c r="C106" s="185" t="s">
        <v>1402</v>
      </c>
      <c r="D106" s="181" t="s">
        <v>1242</v>
      </c>
      <c r="E106" s="182">
        <v>6</v>
      </c>
      <c r="F106" s="183"/>
      <c r="G106" s="184">
        <f t="shared" si="28"/>
        <v>0</v>
      </c>
      <c r="H106" s="158"/>
      <c r="I106" s="157">
        <f t="shared" si="29"/>
        <v>0</v>
      </c>
      <c r="J106" s="158"/>
      <c r="K106" s="157">
        <f t="shared" si="30"/>
        <v>0</v>
      </c>
      <c r="L106" s="157">
        <v>15</v>
      </c>
      <c r="M106" s="157">
        <f t="shared" si="31"/>
        <v>0</v>
      </c>
      <c r="N106" s="157">
        <v>0</v>
      </c>
      <c r="O106" s="157">
        <f t="shared" si="32"/>
        <v>0</v>
      </c>
      <c r="P106" s="157">
        <v>0</v>
      </c>
      <c r="Q106" s="157">
        <f t="shared" si="33"/>
        <v>0</v>
      </c>
      <c r="R106" s="157"/>
      <c r="S106" s="157" t="s">
        <v>269</v>
      </c>
      <c r="T106" s="157" t="s">
        <v>241</v>
      </c>
      <c r="U106" s="157">
        <v>0</v>
      </c>
      <c r="V106" s="157">
        <f t="shared" si="34"/>
        <v>0</v>
      </c>
      <c r="W106" s="157"/>
      <c r="X106" s="157" t="s">
        <v>285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286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.399999999999999" outlineLevel="1" x14ac:dyDescent="0.25">
      <c r="A107" s="179">
        <v>91</v>
      </c>
      <c r="B107" s="180" t="s">
        <v>1444</v>
      </c>
      <c r="C107" s="185" t="s">
        <v>1445</v>
      </c>
      <c r="D107" s="181" t="s">
        <v>1242</v>
      </c>
      <c r="E107" s="182">
        <v>5</v>
      </c>
      <c r="F107" s="183"/>
      <c r="G107" s="184">
        <f t="shared" si="28"/>
        <v>0</v>
      </c>
      <c r="H107" s="158"/>
      <c r="I107" s="157">
        <f t="shared" si="29"/>
        <v>0</v>
      </c>
      <c r="J107" s="158"/>
      <c r="K107" s="157">
        <f t="shared" si="30"/>
        <v>0</v>
      </c>
      <c r="L107" s="157">
        <v>15</v>
      </c>
      <c r="M107" s="157">
        <f t="shared" si="31"/>
        <v>0</v>
      </c>
      <c r="N107" s="157">
        <v>0</v>
      </c>
      <c r="O107" s="157">
        <f t="shared" si="32"/>
        <v>0</v>
      </c>
      <c r="P107" s="157">
        <v>0</v>
      </c>
      <c r="Q107" s="157">
        <f t="shared" si="33"/>
        <v>0</v>
      </c>
      <c r="R107" s="157"/>
      <c r="S107" s="157" t="s">
        <v>269</v>
      </c>
      <c r="T107" s="157" t="s">
        <v>241</v>
      </c>
      <c r="U107" s="157">
        <v>0</v>
      </c>
      <c r="V107" s="157">
        <f t="shared" si="34"/>
        <v>0</v>
      </c>
      <c r="W107" s="157"/>
      <c r="X107" s="157" t="s">
        <v>285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286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9">
        <v>92</v>
      </c>
      <c r="B108" s="180" t="s">
        <v>1446</v>
      </c>
      <c r="C108" s="185" t="s">
        <v>1447</v>
      </c>
      <c r="D108" s="181" t="s">
        <v>1242</v>
      </c>
      <c r="E108" s="182">
        <v>5</v>
      </c>
      <c r="F108" s="183"/>
      <c r="G108" s="184">
        <f t="shared" si="28"/>
        <v>0</v>
      </c>
      <c r="H108" s="158"/>
      <c r="I108" s="157">
        <f t="shared" si="29"/>
        <v>0</v>
      </c>
      <c r="J108" s="158"/>
      <c r="K108" s="157">
        <f t="shared" si="30"/>
        <v>0</v>
      </c>
      <c r="L108" s="157">
        <v>15</v>
      </c>
      <c r="M108" s="157">
        <f t="shared" si="31"/>
        <v>0</v>
      </c>
      <c r="N108" s="157">
        <v>0</v>
      </c>
      <c r="O108" s="157">
        <f t="shared" si="32"/>
        <v>0</v>
      </c>
      <c r="P108" s="157">
        <v>0</v>
      </c>
      <c r="Q108" s="157">
        <f t="shared" si="33"/>
        <v>0</v>
      </c>
      <c r="R108" s="157"/>
      <c r="S108" s="157" t="s">
        <v>269</v>
      </c>
      <c r="T108" s="157" t="s">
        <v>241</v>
      </c>
      <c r="U108" s="157">
        <v>0</v>
      </c>
      <c r="V108" s="157">
        <f t="shared" si="34"/>
        <v>0</v>
      </c>
      <c r="W108" s="157"/>
      <c r="X108" s="157" t="s">
        <v>285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286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9">
        <v>93</v>
      </c>
      <c r="B109" s="180" t="s">
        <v>1448</v>
      </c>
      <c r="C109" s="185" t="s">
        <v>1449</v>
      </c>
      <c r="D109" s="181" t="s">
        <v>1242</v>
      </c>
      <c r="E109" s="182">
        <v>51</v>
      </c>
      <c r="F109" s="183"/>
      <c r="G109" s="184">
        <f t="shared" si="28"/>
        <v>0</v>
      </c>
      <c r="H109" s="158"/>
      <c r="I109" s="157">
        <f t="shared" si="29"/>
        <v>0</v>
      </c>
      <c r="J109" s="158"/>
      <c r="K109" s="157">
        <f t="shared" si="30"/>
        <v>0</v>
      </c>
      <c r="L109" s="157">
        <v>15</v>
      </c>
      <c r="M109" s="157">
        <f t="shared" si="31"/>
        <v>0</v>
      </c>
      <c r="N109" s="157">
        <v>0</v>
      </c>
      <c r="O109" s="157">
        <f t="shared" si="32"/>
        <v>0</v>
      </c>
      <c r="P109" s="157">
        <v>0</v>
      </c>
      <c r="Q109" s="157">
        <f t="shared" si="33"/>
        <v>0</v>
      </c>
      <c r="R109" s="157"/>
      <c r="S109" s="157" t="s">
        <v>269</v>
      </c>
      <c r="T109" s="157" t="s">
        <v>241</v>
      </c>
      <c r="U109" s="157">
        <v>0</v>
      </c>
      <c r="V109" s="157">
        <f t="shared" si="34"/>
        <v>0</v>
      </c>
      <c r="W109" s="157"/>
      <c r="X109" s="157" t="s">
        <v>285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286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9">
        <v>94</v>
      </c>
      <c r="B110" s="180" t="s">
        <v>1450</v>
      </c>
      <c r="C110" s="185" t="s">
        <v>1414</v>
      </c>
      <c r="D110" s="181" t="s">
        <v>1242</v>
      </c>
      <c r="E110" s="182">
        <v>60</v>
      </c>
      <c r="F110" s="183"/>
      <c r="G110" s="184">
        <f t="shared" si="28"/>
        <v>0</v>
      </c>
      <c r="H110" s="158"/>
      <c r="I110" s="157">
        <f t="shared" si="29"/>
        <v>0</v>
      </c>
      <c r="J110" s="158"/>
      <c r="K110" s="157">
        <f t="shared" si="30"/>
        <v>0</v>
      </c>
      <c r="L110" s="157">
        <v>15</v>
      </c>
      <c r="M110" s="157">
        <f t="shared" si="31"/>
        <v>0</v>
      </c>
      <c r="N110" s="157">
        <v>0</v>
      </c>
      <c r="O110" s="157">
        <f t="shared" si="32"/>
        <v>0</v>
      </c>
      <c r="P110" s="157">
        <v>0</v>
      </c>
      <c r="Q110" s="157">
        <f t="shared" si="33"/>
        <v>0</v>
      </c>
      <c r="R110" s="157"/>
      <c r="S110" s="157" t="s">
        <v>269</v>
      </c>
      <c r="T110" s="157" t="s">
        <v>241</v>
      </c>
      <c r="U110" s="157">
        <v>0</v>
      </c>
      <c r="V110" s="157">
        <f t="shared" si="34"/>
        <v>0</v>
      </c>
      <c r="W110" s="157"/>
      <c r="X110" s="157" t="s">
        <v>285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286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9">
        <v>95</v>
      </c>
      <c r="B111" s="180" t="s">
        <v>1451</v>
      </c>
      <c r="C111" s="185" t="s">
        <v>1416</v>
      </c>
      <c r="D111" s="181" t="s">
        <v>1242</v>
      </c>
      <c r="E111" s="182">
        <v>5</v>
      </c>
      <c r="F111" s="183"/>
      <c r="G111" s="184">
        <f t="shared" si="28"/>
        <v>0</v>
      </c>
      <c r="H111" s="158"/>
      <c r="I111" s="157">
        <f t="shared" si="29"/>
        <v>0</v>
      </c>
      <c r="J111" s="158"/>
      <c r="K111" s="157">
        <f t="shared" si="30"/>
        <v>0</v>
      </c>
      <c r="L111" s="157">
        <v>15</v>
      </c>
      <c r="M111" s="157">
        <f t="shared" si="31"/>
        <v>0</v>
      </c>
      <c r="N111" s="157">
        <v>0</v>
      </c>
      <c r="O111" s="157">
        <f t="shared" si="32"/>
        <v>0</v>
      </c>
      <c r="P111" s="157">
        <v>0</v>
      </c>
      <c r="Q111" s="157">
        <f t="shared" si="33"/>
        <v>0</v>
      </c>
      <c r="R111" s="157"/>
      <c r="S111" s="157" t="s">
        <v>269</v>
      </c>
      <c r="T111" s="157" t="s">
        <v>241</v>
      </c>
      <c r="U111" s="157">
        <v>0</v>
      </c>
      <c r="V111" s="157">
        <f t="shared" si="34"/>
        <v>0</v>
      </c>
      <c r="W111" s="157"/>
      <c r="X111" s="157" t="s">
        <v>285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286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9">
        <v>96</v>
      </c>
      <c r="B112" s="180" t="s">
        <v>1452</v>
      </c>
      <c r="C112" s="185" t="s">
        <v>1418</v>
      </c>
      <c r="D112" s="181" t="s">
        <v>1242</v>
      </c>
      <c r="E112" s="182">
        <v>2</v>
      </c>
      <c r="F112" s="183"/>
      <c r="G112" s="184">
        <f t="shared" si="28"/>
        <v>0</v>
      </c>
      <c r="H112" s="158"/>
      <c r="I112" s="157">
        <f t="shared" si="29"/>
        <v>0</v>
      </c>
      <c r="J112" s="158"/>
      <c r="K112" s="157">
        <f t="shared" si="30"/>
        <v>0</v>
      </c>
      <c r="L112" s="157">
        <v>15</v>
      </c>
      <c r="M112" s="157">
        <f t="shared" si="31"/>
        <v>0</v>
      </c>
      <c r="N112" s="157">
        <v>0</v>
      </c>
      <c r="O112" s="157">
        <f t="shared" si="32"/>
        <v>0</v>
      </c>
      <c r="P112" s="157">
        <v>0</v>
      </c>
      <c r="Q112" s="157">
        <f t="shared" si="33"/>
        <v>0</v>
      </c>
      <c r="R112" s="157"/>
      <c r="S112" s="157" t="s">
        <v>269</v>
      </c>
      <c r="T112" s="157" t="s">
        <v>241</v>
      </c>
      <c r="U112" s="157">
        <v>0</v>
      </c>
      <c r="V112" s="157">
        <f t="shared" si="34"/>
        <v>0</v>
      </c>
      <c r="W112" s="157"/>
      <c r="X112" s="157" t="s">
        <v>285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286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9">
        <v>97</v>
      </c>
      <c r="B113" s="180" t="s">
        <v>1453</v>
      </c>
      <c r="C113" s="185" t="s">
        <v>1420</v>
      </c>
      <c r="D113" s="181" t="s">
        <v>381</v>
      </c>
      <c r="E113" s="182">
        <v>60</v>
      </c>
      <c r="F113" s="183"/>
      <c r="G113" s="184">
        <f t="shared" si="28"/>
        <v>0</v>
      </c>
      <c r="H113" s="158"/>
      <c r="I113" s="157">
        <f t="shared" si="29"/>
        <v>0</v>
      </c>
      <c r="J113" s="158"/>
      <c r="K113" s="157">
        <f t="shared" si="30"/>
        <v>0</v>
      </c>
      <c r="L113" s="157">
        <v>15</v>
      </c>
      <c r="M113" s="157">
        <f t="shared" si="31"/>
        <v>0</v>
      </c>
      <c r="N113" s="157">
        <v>0</v>
      </c>
      <c r="O113" s="157">
        <f t="shared" si="32"/>
        <v>0</v>
      </c>
      <c r="P113" s="157">
        <v>0</v>
      </c>
      <c r="Q113" s="157">
        <f t="shared" si="33"/>
        <v>0</v>
      </c>
      <c r="R113" s="157"/>
      <c r="S113" s="157" t="s">
        <v>269</v>
      </c>
      <c r="T113" s="157" t="s">
        <v>241</v>
      </c>
      <c r="U113" s="157">
        <v>0</v>
      </c>
      <c r="V113" s="157">
        <f t="shared" si="34"/>
        <v>0</v>
      </c>
      <c r="W113" s="157"/>
      <c r="X113" s="157" t="s">
        <v>285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286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9">
        <v>98</v>
      </c>
      <c r="B114" s="180" t="s">
        <v>1454</v>
      </c>
      <c r="C114" s="185" t="s">
        <v>1422</v>
      </c>
      <c r="D114" s="181" t="s">
        <v>381</v>
      </c>
      <c r="E114" s="182">
        <v>5350</v>
      </c>
      <c r="F114" s="183"/>
      <c r="G114" s="184">
        <f t="shared" si="28"/>
        <v>0</v>
      </c>
      <c r="H114" s="158"/>
      <c r="I114" s="157">
        <f t="shared" si="29"/>
        <v>0</v>
      </c>
      <c r="J114" s="158"/>
      <c r="K114" s="157">
        <f t="shared" si="30"/>
        <v>0</v>
      </c>
      <c r="L114" s="157">
        <v>15</v>
      </c>
      <c r="M114" s="157">
        <f t="shared" si="31"/>
        <v>0</v>
      </c>
      <c r="N114" s="157">
        <v>0</v>
      </c>
      <c r="O114" s="157">
        <f t="shared" si="32"/>
        <v>0</v>
      </c>
      <c r="P114" s="157">
        <v>0</v>
      </c>
      <c r="Q114" s="157">
        <f t="shared" si="33"/>
        <v>0</v>
      </c>
      <c r="R114" s="157"/>
      <c r="S114" s="157" t="s">
        <v>269</v>
      </c>
      <c r="T114" s="157" t="s">
        <v>241</v>
      </c>
      <c r="U114" s="157">
        <v>0</v>
      </c>
      <c r="V114" s="157">
        <f t="shared" si="34"/>
        <v>0</v>
      </c>
      <c r="W114" s="157"/>
      <c r="X114" s="157" t="s">
        <v>285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286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9">
        <v>99</v>
      </c>
      <c r="B115" s="180" t="s">
        <v>1455</v>
      </c>
      <c r="C115" s="185" t="s">
        <v>1424</v>
      </c>
      <c r="D115" s="181" t="s">
        <v>381</v>
      </c>
      <c r="E115" s="182">
        <v>120</v>
      </c>
      <c r="F115" s="183"/>
      <c r="G115" s="184">
        <f t="shared" si="28"/>
        <v>0</v>
      </c>
      <c r="H115" s="158"/>
      <c r="I115" s="157">
        <f t="shared" si="29"/>
        <v>0</v>
      </c>
      <c r="J115" s="158"/>
      <c r="K115" s="157">
        <f t="shared" si="30"/>
        <v>0</v>
      </c>
      <c r="L115" s="157">
        <v>15</v>
      </c>
      <c r="M115" s="157">
        <f t="shared" si="31"/>
        <v>0</v>
      </c>
      <c r="N115" s="157">
        <v>0</v>
      </c>
      <c r="O115" s="157">
        <f t="shared" si="32"/>
        <v>0</v>
      </c>
      <c r="P115" s="157">
        <v>0</v>
      </c>
      <c r="Q115" s="157">
        <f t="shared" si="33"/>
        <v>0</v>
      </c>
      <c r="R115" s="157"/>
      <c r="S115" s="157" t="s">
        <v>269</v>
      </c>
      <c r="T115" s="157" t="s">
        <v>241</v>
      </c>
      <c r="U115" s="157">
        <v>0</v>
      </c>
      <c r="V115" s="157">
        <f t="shared" si="34"/>
        <v>0</v>
      </c>
      <c r="W115" s="157"/>
      <c r="X115" s="157" t="s">
        <v>285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286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9">
        <v>100</v>
      </c>
      <c r="B116" s="180" t="s">
        <v>1456</v>
      </c>
      <c r="C116" s="185" t="s">
        <v>1426</v>
      </c>
      <c r="D116" s="181" t="s">
        <v>381</v>
      </c>
      <c r="E116" s="182">
        <v>2289</v>
      </c>
      <c r="F116" s="183"/>
      <c r="G116" s="184">
        <f t="shared" si="28"/>
        <v>0</v>
      </c>
      <c r="H116" s="158"/>
      <c r="I116" s="157">
        <f t="shared" si="29"/>
        <v>0</v>
      </c>
      <c r="J116" s="158"/>
      <c r="K116" s="157">
        <f t="shared" si="30"/>
        <v>0</v>
      </c>
      <c r="L116" s="157">
        <v>15</v>
      </c>
      <c r="M116" s="157">
        <f t="shared" si="31"/>
        <v>0</v>
      </c>
      <c r="N116" s="157">
        <v>0</v>
      </c>
      <c r="O116" s="157">
        <f t="shared" si="32"/>
        <v>0</v>
      </c>
      <c r="P116" s="157">
        <v>0</v>
      </c>
      <c r="Q116" s="157">
        <f t="shared" si="33"/>
        <v>0</v>
      </c>
      <c r="R116" s="157"/>
      <c r="S116" s="157" t="s">
        <v>269</v>
      </c>
      <c r="T116" s="157" t="s">
        <v>241</v>
      </c>
      <c r="U116" s="157">
        <v>0</v>
      </c>
      <c r="V116" s="157">
        <f t="shared" si="34"/>
        <v>0</v>
      </c>
      <c r="W116" s="157"/>
      <c r="X116" s="157" t="s">
        <v>285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286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9">
        <v>101</v>
      </c>
      <c r="B117" s="180" t="s">
        <v>1457</v>
      </c>
      <c r="C117" s="185" t="s">
        <v>1428</v>
      </c>
      <c r="D117" s="181" t="s">
        <v>381</v>
      </c>
      <c r="E117" s="182">
        <v>45</v>
      </c>
      <c r="F117" s="183"/>
      <c r="G117" s="184">
        <f t="shared" si="28"/>
        <v>0</v>
      </c>
      <c r="H117" s="158"/>
      <c r="I117" s="157">
        <f t="shared" si="29"/>
        <v>0</v>
      </c>
      <c r="J117" s="158"/>
      <c r="K117" s="157">
        <f t="shared" si="30"/>
        <v>0</v>
      </c>
      <c r="L117" s="157">
        <v>15</v>
      </c>
      <c r="M117" s="157">
        <f t="shared" si="31"/>
        <v>0</v>
      </c>
      <c r="N117" s="157">
        <v>0</v>
      </c>
      <c r="O117" s="157">
        <f t="shared" si="32"/>
        <v>0</v>
      </c>
      <c r="P117" s="157">
        <v>0</v>
      </c>
      <c r="Q117" s="157">
        <f t="shared" si="33"/>
        <v>0</v>
      </c>
      <c r="R117" s="157"/>
      <c r="S117" s="157" t="s">
        <v>269</v>
      </c>
      <c r="T117" s="157" t="s">
        <v>241</v>
      </c>
      <c r="U117" s="157">
        <v>0</v>
      </c>
      <c r="V117" s="157">
        <f t="shared" si="34"/>
        <v>0</v>
      </c>
      <c r="W117" s="157"/>
      <c r="X117" s="157" t="s">
        <v>285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286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9">
        <v>102</v>
      </c>
      <c r="B118" s="180" t="s">
        <v>1458</v>
      </c>
      <c r="C118" s="185" t="s">
        <v>1430</v>
      </c>
      <c r="D118" s="181" t="s">
        <v>381</v>
      </c>
      <c r="E118" s="182">
        <v>60</v>
      </c>
      <c r="F118" s="183"/>
      <c r="G118" s="184">
        <f t="shared" si="28"/>
        <v>0</v>
      </c>
      <c r="H118" s="158"/>
      <c r="I118" s="157">
        <f t="shared" si="29"/>
        <v>0</v>
      </c>
      <c r="J118" s="158"/>
      <c r="K118" s="157">
        <f t="shared" si="30"/>
        <v>0</v>
      </c>
      <c r="L118" s="157">
        <v>15</v>
      </c>
      <c r="M118" s="157">
        <f t="shared" si="31"/>
        <v>0</v>
      </c>
      <c r="N118" s="157">
        <v>0</v>
      </c>
      <c r="O118" s="157">
        <f t="shared" si="32"/>
        <v>0</v>
      </c>
      <c r="P118" s="157">
        <v>0</v>
      </c>
      <c r="Q118" s="157">
        <f t="shared" si="33"/>
        <v>0</v>
      </c>
      <c r="R118" s="157"/>
      <c r="S118" s="157" t="s">
        <v>269</v>
      </c>
      <c r="T118" s="157" t="s">
        <v>241</v>
      </c>
      <c r="U118" s="157">
        <v>0</v>
      </c>
      <c r="V118" s="157">
        <f t="shared" si="34"/>
        <v>0</v>
      </c>
      <c r="W118" s="157"/>
      <c r="X118" s="157" t="s">
        <v>285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286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0.399999999999999" outlineLevel="1" x14ac:dyDescent="0.25">
      <c r="A119" s="179">
        <v>103</v>
      </c>
      <c r="B119" s="180" t="s">
        <v>1459</v>
      </c>
      <c r="C119" s="185" t="s">
        <v>1432</v>
      </c>
      <c r="D119" s="181" t="s">
        <v>313</v>
      </c>
      <c r="E119" s="182">
        <v>1</v>
      </c>
      <c r="F119" s="183"/>
      <c r="G119" s="184">
        <f t="shared" si="28"/>
        <v>0</v>
      </c>
      <c r="H119" s="158"/>
      <c r="I119" s="157">
        <f t="shared" si="29"/>
        <v>0</v>
      </c>
      <c r="J119" s="158"/>
      <c r="K119" s="157">
        <f t="shared" si="30"/>
        <v>0</v>
      </c>
      <c r="L119" s="157">
        <v>15</v>
      </c>
      <c r="M119" s="157">
        <f t="shared" si="31"/>
        <v>0</v>
      </c>
      <c r="N119" s="157">
        <v>0</v>
      </c>
      <c r="O119" s="157">
        <f t="shared" si="32"/>
        <v>0</v>
      </c>
      <c r="P119" s="157">
        <v>0</v>
      </c>
      <c r="Q119" s="157">
        <f t="shared" si="33"/>
        <v>0</v>
      </c>
      <c r="R119" s="157"/>
      <c r="S119" s="157" t="s">
        <v>269</v>
      </c>
      <c r="T119" s="157" t="s">
        <v>241</v>
      </c>
      <c r="U119" s="157">
        <v>0</v>
      </c>
      <c r="V119" s="157">
        <f t="shared" si="34"/>
        <v>0</v>
      </c>
      <c r="W119" s="157"/>
      <c r="X119" s="157" t="s">
        <v>285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286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66">
        <v>104</v>
      </c>
      <c r="B120" s="167" t="s">
        <v>1460</v>
      </c>
      <c r="C120" s="175" t="s">
        <v>1434</v>
      </c>
      <c r="D120" s="168" t="s">
        <v>268</v>
      </c>
      <c r="E120" s="169">
        <v>1</v>
      </c>
      <c r="F120" s="170"/>
      <c r="G120" s="171">
        <f t="shared" si="28"/>
        <v>0</v>
      </c>
      <c r="H120" s="158"/>
      <c r="I120" s="157">
        <f t="shared" si="29"/>
        <v>0</v>
      </c>
      <c r="J120" s="158"/>
      <c r="K120" s="157">
        <f t="shared" si="30"/>
        <v>0</v>
      </c>
      <c r="L120" s="157">
        <v>15</v>
      </c>
      <c r="M120" s="157">
        <f t="shared" si="31"/>
        <v>0</v>
      </c>
      <c r="N120" s="157">
        <v>0</v>
      </c>
      <c r="O120" s="157">
        <f t="shared" si="32"/>
        <v>0</v>
      </c>
      <c r="P120" s="157">
        <v>0</v>
      </c>
      <c r="Q120" s="157">
        <f t="shared" si="33"/>
        <v>0</v>
      </c>
      <c r="R120" s="157"/>
      <c r="S120" s="157" t="s">
        <v>269</v>
      </c>
      <c r="T120" s="157" t="s">
        <v>241</v>
      </c>
      <c r="U120" s="157">
        <v>0</v>
      </c>
      <c r="V120" s="157">
        <f t="shared" si="34"/>
        <v>0</v>
      </c>
      <c r="W120" s="157"/>
      <c r="X120" s="157" t="s">
        <v>285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286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44" t="s">
        <v>1333</v>
      </c>
      <c r="D121" s="245"/>
      <c r="E121" s="245"/>
      <c r="F121" s="245"/>
      <c r="G121" s="245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245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5">
      <c r="A122" s="160" t="s">
        <v>235</v>
      </c>
      <c r="B122" s="161" t="s">
        <v>193</v>
      </c>
      <c r="C122" s="174" t="s">
        <v>194</v>
      </c>
      <c r="D122" s="162"/>
      <c r="E122" s="163"/>
      <c r="F122" s="164"/>
      <c r="G122" s="165">
        <f>SUMIF(AG123:AG136,"&lt;&gt;NOR",G123:G136)</f>
        <v>0</v>
      </c>
      <c r="H122" s="159"/>
      <c r="I122" s="159">
        <f>SUM(I123:I136)</f>
        <v>0</v>
      </c>
      <c r="J122" s="159"/>
      <c r="K122" s="159">
        <f>SUM(K123:K136)</f>
        <v>0</v>
      </c>
      <c r="L122" s="159"/>
      <c r="M122" s="159">
        <f>SUM(M123:M136)</f>
        <v>0</v>
      </c>
      <c r="N122" s="159"/>
      <c r="O122" s="159">
        <f>SUM(O123:O136)</f>
        <v>0</v>
      </c>
      <c r="P122" s="159"/>
      <c r="Q122" s="159">
        <f>SUM(Q123:Q136)</f>
        <v>0</v>
      </c>
      <c r="R122" s="159"/>
      <c r="S122" s="159"/>
      <c r="T122" s="159"/>
      <c r="U122" s="159"/>
      <c r="V122" s="159">
        <f>SUM(V123:V136)</f>
        <v>0</v>
      </c>
      <c r="W122" s="159"/>
      <c r="X122" s="159"/>
      <c r="AG122" t="s">
        <v>236</v>
      </c>
    </row>
    <row r="123" spans="1:60" outlineLevel="1" x14ac:dyDescent="0.25">
      <c r="A123" s="179">
        <v>105</v>
      </c>
      <c r="B123" s="180" t="s">
        <v>1461</v>
      </c>
      <c r="C123" s="185" t="s">
        <v>1284</v>
      </c>
      <c r="D123" s="181" t="s">
        <v>313</v>
      </c>
      <c r="E123" s="182">
        <v>1</v>
      </c>
      <c r="F123" s="183"/>
      <c r="G123" s="184">
        <f t="shared" ref="G123:G136" si="35">ROUND(E123*F123,2)</f>
        <v>0</v>
      </c>
      <c r="H123" s="158"/>
      <c r="I123" s="157">
        <f t="shared" ref="I123:I136" si="36">ROUND(E123*H123,2)</f>
        <v>0</v>
      </c>
      <c r="J123" s="158"/>
      <c r="K123" s="157">
        <f t="shared" ref="K123:K136" si="37">ROUND(E123*J123,2)</f>
        <v>0</v>
      </c>
      <c r="L123" s="157">
        <v>15</v>
      </c>
      <c r="M123" s="157">
        <f t="shared" ref="M123:M136" si="38">G123*(1+L123/100)</f>
        <v>0</v>
      </c>
      <c r="N123" s="157">
        <v>0</v>
      </c>
      <c r="O123" s="157">
        <f t="shared" ref="O123:O136" si="39">ROUND(E123*N123,2)</f>
        <v>0</v>
      </c>
      <c r="P123" s="157">
        <v>0</v>
      </c>
      <c r="Q123" s="157">
        <f t="shared" ref="Q123:Q136" si="40">ROUND(E123*P123,2)</f>
        <v>0</v>
      </c>
      <c r="R123" s="157"/>
      <c r="S123" s="157" t="s">
        <v>269</v>
      </c>
      <c r="T123" s="157" t="s">
        <v>241</v>
      </c>
      <c r="U123" s="157">
        <v>0</v>
      </c>
      <c r="V123" s="157">
        <f t="shared" ref="V123:V136" si="41">ROUND(E123*U123,2)</f>
        <v>0</v>
      </c>
      <c r="W123" s="157"/>
      <c r="X123" s="157" t="s">
        <v>285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401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9">
        <v>106</v>
      </c>
      <c r="B124" s="180" t="s">
        <v>1462</v>
      </c>
      <c r="C124" s="185" t="s">
        <v>1463</v>
      </c>
      <c r="D124" s="181" t="s">
        <v>313</v>
      </c>
      <c r="E124" s="182">
        <v>1</v>
      </c>
      <c r="F124" s="183"/>
      <c r="G124" s="184">
        <f t="shared" si="35"/>
        <v>0</v>
      </c>
      <c r="H124" s="158"/>
      <c r="I124" s="157">
        <f t="shared" si="36"/>
        <v>0</v>
      </c>
      <c r="J124" s="158"/>
      <c r="K124" s="157">
        <f t="shared" si="37"/>
        <v>0</v>
      </c>
      <c r="L124" s="157">
        <v>15</v>
      </c>
      <c r="M124" s="157">
        <f t="shared" si="38"/>
        <v>0</v>
      </c>
      <c r="N124" s="157">
        <v>0</v>
      </c>
      <c r="O124" s="157">
        <f t="shared" si="39"/>
        <v>0</v>
      </c>
      <c r="P124" s="157">
        <v>0</v>
      </c>
      <c r="Q124" s="157">
        <f t="shared" si="40"/>
        <v>0</v>
      </c>
      <c r="R124" s="157"/>
      <c r="S124" s="157" t="s">
        <v>269</v>
      </c>
      <c r="T124" s="157" t="s">
        <v>241</v>
      </c>
      <c r="U124" s="157">
        <v>0</v>
      </c>
      <c r="V124" s="157">
        <f t="shared" si="41"/>
        <v>0</v>
      </c>
      <c r="W124" s="157"/>
      <c r="X124" s="157" t="s">
        <v>285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401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9">
        <v>107</v>
      </c>
      <c r="B125" s="180" t="s">
        <v>1464</v>
      </c>
      <c r="C125" s="185" t="s">
        <v>1465</v>
      </c>
      <c r="D125" s="181" t="s">
        <v>313</v>
      </c>
      <c r="E125" s="182">
        <v>1</v>
      </c>
      <c r="F125" s="183"/>
      <c r="G125" s="184">
        <f t="shared" si="35"/>
        <v>0</v>
      </c>
      <c r="H125" s="158"/>
      <c r="I125" s="157">
        <f t="shared" si="36"/>
        <v>0</v>
      </c>
      <c r="J125" s="158"/>
      <c r="K125" s="157">
        <f t="shared" si="37"/>
        <v>0</v>
      </c>
      <c r="L125" s="157">
        <v>15</v>
      </c>
      <c r="M125" s="157">
        <f t="shared" si="38"/>
        <v>0</v>
      </c>
      <c r="N125" s="157">
        <v>0</v>
      </c>
      <c r="O125" s="157">
        <f t="shared" si="39"/>
        <v>0</v>
      </c>
      <c r="P125" s="157">
        <v>0</v>
      </c>
      <c r="Q125" s="157">
        <f t="shared" si="40"/>
        <v>0</v>
      </c>
      <c r="R125" s="157"/>
      <c r="S125" s="157" t="s">
        <v>269</v>
      </c>
      <c r="T125" s="157" t="s">
        <v>241</v>
      </c>
      <c r="U125" s="157">
        <v>0</v>
      </c>
      <c r="V125" s="157">
        <f t="shared" si="41"/>
        <v>0</v>
      </c>
      <c r="W125" s="157"/>
      <c r="X125" s="157" t="s">
        <v>285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401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9">
        <v>108</v>
      </c>
      <c r="B126" s="180" t="s">
        <v>1466</v>
      </c>
      <c r="C126" s="185" t="s">
        <v>1467</v>
      </c>
      <c r="D126" s="181" t="s">
        <v>313</v>
      </c>
      <c r="E126" s="182">
        <v>1</v>
      </c>
      <c r="F126" s="183"/>
      <c r="G126" s="184">
        <f t="shared" si="35"/>
        <v>0</v>
      </c>
      <c r="H126" s="158"/>
      <c r="I126" s="157">
        <f t="shared" si="36"/>
        <v>0</v>
      </c>
      <c r="J126" s="158"/>
      <c r="K126" s="157">
        <f t="shared" si="37"/>
        <v>0</v>
      </c>
      <c r="L126" s="157">
        <v>15</v>
      </c>
      <c r="M126" s="157">
        <f t="shared" si="38"/>
        <v>0</v>
      </c>
      <c r="N126" s="157">
        <v>0</v>
      </c>
      <c r="O126" s="157">
        <f t="shared" si="39"/>
        <v>0</v>
      </c>
      <c r="P126" s="157">
        <v>0</v>
      </c>
      <c r="Q126" s="157">
        <f t="shared" si="40"/>
        <v>0</v>
      </c>
      <c r="R126" s="157"/>
      <c r="S126" s="157" t="s">
        <v>269</v>
      </c>
      <c r="T126" s="157" t="s">
        <v>241</v>
      </c>
      <c r="U126" s="157">
        <v>0</v>
      </c>
      <c r="V126" s="157">
        <f t="shared" si="41"/>
        <v>0</v>
      </c>
      <c r="W126" s="157"/>
      <c r="X126" s="157" t="s">
        <v>285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401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79">
        <v>109</v>
      </c>
      <c r="B127" s="180" t="s">
        <v>1468</v>
      </c>
      <c r="C127" s="185" t="s">
        <v>1286</v>
      </c>
      <c r="D127" s="181" t="s">
        <v>313</v>
      </c>
      <c r="E127" s="182">
        <v>1</v>
      </c>
      <c r="F127" s="183"/>
      <c r="G127" s="184">
        <f t="shared" si="35"/>
        <v>0</v>
      </c>
      <c r="H127" s="158"/>
      <c r="I127" s="157">
        <f t="shared" si="36"/>
        <v>0</v>
      </c>
      <c r="J127" s="158"/>
      <c r="K127" s="157">
        <f t="shared" si="37"/>
        <v>0</v>
      </c>
      <c r="L127" s="157">
        <v>15</v>
      </c>
      <c r="M127" s="157">
        <f t="shared" si="38"/>
        <v>0</v>
      </c>
      <c r="N127" s="157">
        <v>0</v>
      </c>
      <c r="O127" s="157">
        <f t="shared" si="39"/>
        <v>0</v>
      </c>
      <c r="P127" s="157">
        <v>0</v>
      </c>
      <c r="Q127" s="157">
        <f t="shared" si="40"/>
        <v>0</v>
      </c>
      <c r="R127" s="157"/>
      <c r="S127" s="157" t="s">
        <v>269</v>
      </c>
      <c r="T127" s="157" t="s">
        <v>241</v>
      </c>
      <c r="U127" s="157">
        <v>0</v>
      </c>
      <c r="V127" s="157">
        <f t="shared" si="41"/>
        <v>0</v>
      </c>
      <c r="W127" s="157"/>
      <c r="X127" s="157" t="s">
        <v>285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401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9">
        <v>110</v>
      </c>
      <c r="B128" s="180" t="s">
        <v>1469</v>
      </c>
      <c r="C128" s="185" t="s">
        <v>1291</v>
      </c>
      <c r="D128" s="181" t="s">
        <v>313</v>
      </c>
      <c r="E128" s="182">
        <v>1</v>
      </c>
      <c r="F128" s="183"/>
      <c r="G128" s="184">
        <f t="shared" si="35"/>
        <v>0</v>
      </c>
      <c r="H128" s="158"/>
      <c r="I128" s="157">
        <f t="shared" si="36"/>
        <v>0</v>
      </c>
      <c r="J128" s="158"/>
      <c r="K128" s="157">
        <f t="shared" si="37"/>
        <v>0</v>
      </c>
      <c r="L128" s="157">
        <v>15</v>
      </c>
      <c r="M128" s="157">
        <f t="shared" si="38"/>
        <v>0</v>
      </c>
      <c r="N128" s="157">
        <v>0</v>
      </c>
      <c r="O128" s="157">
        <f t="shared" si="39"/>
        <v>0</v>
      </c>
      <c r="P128" s="157">
        <v>0</v>
      </c>
      <c r="Q128" s="157">
        <f t="shared" si="40"/>
        <v>0</v>
      </c>
      <c r="R128" s="157"/>
      <c r="S128" s="157" t="s">
        <v>269</v>
      </c>
      <c r="T128" s="157" t="s">
        <v>241</v>
      </c>
      <c r="U128" s="157">
        <v>0</v>
      </c>
      <c r="V128" s="157">
        <f t="shared" si="41"/>
        <v>0</v>
      </c>
      <c r="W128" s="157"/>
      <c r="X128" s="157" t="s">
        <v>285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401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9">
        <v>111</v>
      </c>
      <c r="B129" s="180" t="s">
        <v>1470</v>
      </c>
      <c r="C129" s="185" t="s">
        <v>1295</v>
      </c>
      <c r="D129" s="181" t="s">
        <v>313</v>
      </c>
      <c r="E129" s="182">
        <v>1</v>
      </c>
      <c r="F129" s="183"/>
      <c r="G129" s="184">
        <f t="shared" si="35"/>
        <v>0</v>
      </c>
      <c r="H129" s="158"/>
      <c r="I129" s="157">
        <f t="shared" si="36"/>
        <v>0</v>
      </c>
      <c r="J129" s="158"/>
      <c r="K129" s="157">
        <f t="shared" si="37"/>
        <v>0</v>
      </c>
      <c r="L129" s="157">
        <v>15</v>
      </c>
      <c r="M129" s="157">
        <f t="shared" si="38"/>
        <v>0</v>
      </c>
      <c r="N129" s="157">
        <v>0</v>
      </c>
      <c r="O129" s="157">
        <f t="shared" si="39"/>
        <v>0</v>
      </c>
      <c r="P129" s="157">
        <v>0</v>
      </c>
      <c r="Q129" s="157">
        <f t="shared" si="40"/>
        <v>0</v>
      </c>
      <c r="R129" s="157"/>
      <c r="S129" s="157" t="s">
        <v>269</v>
      </c>
      <c r="T129" s="157" t="s">
        <v>241</v>
      </c>
      <c r="U129" s="157">
        <v>0</v>
      </c>
      <c r="V129" s="157">
        <f t="shared" si="41"/>
        <v>0</v>
      </c>
      <c r="W129" s="157"/>
      <c r="X129" s="157" t="s">
        <v>285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401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9">
        <v>112</v>
      </c>
      <c r="B130" s="180" t="s">
        <v>1471</v>
      </c>
      <c r="C130" s="185" t="s">
        <v>1472</v>
      </c>
      <c r="D130" s="181" t="s">
        <v>313</v>
      </c>
      <c r="E130" s="182">
        <v>1</v>
      </c>
      <c r="F130" s="183"/>
      <c r="G130" s="184">
        <f t="shared" si="35"/>
        <v>0</v>
      </c>
      <c r="H130" s="158"/>
      <c r="I130" s="157">
        <f t="shared" si="36"/>
        <v>0</v>
      </c>
      <c r="J130" s="158"/>
      <c r="K130" s="157">
        <f t="shared" si="37"/>
        <v>0</v>
      </c>
      <c r="L130" s="157">
        <v>15</v>
      </c>
      <c r="M130" s="157">
        <f t="shared" si="38"/>
        <v>0</v>
      </c>
      <c r="N130" s="157">
        <v>0</v>
      </c>
      <c r="O130" s="157">
        <f t="shared" si="39"/>
        <v>0</v>
      </c>
      <c r="P130" s="157">
        <v>0</v>
      </c>
      <c r="Q130" s="157">
        <f t="shared" si="40"/>
        <v>0</v>
      </c>
      <c r="R130" s="157"/>
      <c r="S130" s="157" t="s">
        <v>269</v>
      </c>
      <c r="T130" s="157" t="s">
        <v>241</v>
      </c>
      <c r="U130" s="157">
        <v>0</v>
      </c>
      <c r="V130" s="157">
        <f t="shared" si="41"/>
        <v>0</v>
      </c>
      <c r="W130" s="157"/>
      <c r="X130" s="157" t="s">
        <v>285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303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9">
        <v>113</v>
      </c>
      <c r="B131" s="180" t="s">
        <v>1473</v>
      </c>
      <c r="C131" s="185" t="s">
        <v>1474</v>
      </c>
      <c r="D131" s="181" t="s">
        <v>313</v>
      </c>
      <c r="E131" s="182">
        <v>1</v>
      </c>
      <c r="F131" s="183"/>
      <c r="G131" s="184">
        <f t="shared" si="35"/>
        <v>0</v>
      </c>
      <c r="H131" s="158"/>
      <c r="I131" s="157">
        <f t="shared" si="36"/>
        <v>0</v>
      </c>
      <c r="J131" s="158"/>
      <c r="K131" s="157">
        <f t="shared" si="37"/>
        <v>0</v>
      </c>
      <c r="L131" s="157">
        <v>15</v>
      </c>
      <c r="M131" s="157">
        <f t="shared" si="38"/>
        <v>0</v>
      </c>
      <c r="N131" s="157">
        <v>0</v>
      </c>
      <c r="O131" s="157">
        <f t="shared" si="39"/>
        <v>0</v>
      </c>
      <c r="P131" s="157">
        <v>0</v>
      </c>
      <c r="Q131" s="157">
        <f t="shared" si="40"/>
        <v>0</v>
      </c>
      <c r="R131" s="157"/>
      <c r="S131" s="157" t="s">
        <v>269</v>
      </c>
      <c r="T131" s="157" t="s">
        <v>241</v>
      </c>
      <c r="U131" s="157">
        <v>0</v>
      </c>
      <c r="V131" s="157">
        <f t="shared" si="41"/>
        <v>0</v>
      </c>
      <c r="W131" s="157"/>
      <c r="X131" s="157" t="s">
        <v>285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401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9">
        <v>114</v>
      </c>
      <c r="B132" s="180" t="s">
        <v>1475</v>
      </c>
      <c r="C132" s="185" t="s">
        <v>1476</v>
      </c>
      <c r="D132" s="181" t="s">
        <v>313</v>
      </c>
      <c r="E132" s="182">
        <v>1</v>
      </c>
      <c r="F132" s="183"/>
      <c r="G132" s="184">
        <f t="shared" si="35"/>
        <v>0</v>
      </c>
      <c r="H132" s="158"/>
      <c r="I132" s="157">
        <f t="shared" si="36"/>
        <v>0</v>
      </c>
      <c r="J132" s="158"/>
      <c r="K132" s="157">
        <f t="shared" si="37"/>
        <v>0</v>
      </c>
      <c r="L132" s="157">
        <v>15</v>
      </c>
      <c r="M132" s="157">
        <f t="shared" si="38"/>
        <v>0</v>
      </c>
      <c r="N132" s="157">
        <v>0</v>
      </c>
      <c r="O132" s="157">
        <f t="shared" si="39"/>
        <v>0</v>
      </c>
      <c r="P132" s="157">
        <v>0</v>
      </c>
      <c r="Q132" s="157">
        <f t="shared" si="40"/>
        <v>0</v>
      </c>
      <c r="R132" s="157"/>
      <c r="S132" s="157" t="s">
        <v>269</v>
      </c>
      <c r="T132" s="157" t="s">
        <v>241</v>
      </c>
      <c r="U132" s="157">
        <v>0</v>
      </c>
      <c r="V132" s="157">
        <f t="shared" si="41"/>
        <v>0</v>
      </c>
      <c r="W132" s="157"/>
      <c r="X132" s="157" t="s">
        <v>285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401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9">
        <v>115</v>
      </c>
      <c r="B133" s="180" t="s">
        <v>1477</v>
      </c>
      <c r="C133" s="185" t="s">
        <v>1478</v>
      </c>
      <c r="D133" s="181" t="s">
        <v>313</v>
      </c>
      <c r="E133" s="182">
        <v>1</v>
      </c>
      <c r="F133" s="183"/>
      <c r="G133" s="184">
        <f t="shared" si="35"/>
        <v>0</v>
      </c>
      <c r="H133" s="158"/>
      <c r="I133" s="157">
        <f t="shared" si="36"/>
        <v>0</v>
      </c>
      <c r="J133" s="158"/>
      <c r="K133" s="157">
        <f t="shared" si="37"/>
        <v>0</v>
      </c>
      <c r="L133" s="157">
        <v>15</v>
      </c>
      <c r="M133" s="157">
        <f t="shared" si="38"/>
        <v>0</v>
      </c>
      <c r="N133" s="157">
        <v>0</v>
      </c>
      <c r="O133" s="157">
        <f t="shared" si="39"/>
        <v>0</v>
      </c>
      <c r="P133" s="157">
        <v>0</v>
      </c>
      <c r="Q133" s="157">
        <f t="shared" si="40"/>
        <v>0</v>
      </c>
      <c r="R133" s="157"/>
      <c r="S133" s="157" t="s">
        <v>240</v>
      </c>
      <c r="T133" s="157" t="s">
        <v>241</v>
      </c>
      <c r="U133" s="157">
        <v>0</v>
      </c>
      <c r="V133" s="157">
        <f t="shared" si="41"/>
        <v>0</v>
      </c>
      <c r="W133" s="157"/>
      <c r="X133" s="157" t="s">
        <v>589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590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9">
        <v>116</v>
      </c>
      <c r="B134" s="180" t="s">
        <v>1479</v>
      </c>
      <c r="C134" s="185" t="s">
        <v>1480</v>
      </c>
      <c r="D134" s="181" t="s">
        <v>313</v>
      </c>
      <c r="E134" s="182">
        <v>1</v>
      </c>
      <c r="F134" s="183"/>
      <c r="G134" s="184">
        <f t="shared" si="35"/>
        <v>0</v>
      </c>
      <c r="H134" s="158"/>
      <c r="I134" s="157">
        <f t="shared" si="36"/>
        <v>0</v>
      </c>
      <c r="J134" s="158"/>
      <c r="K134" s="157">
        <f t="shared" si="37"/>
        <v>0</v>
      </c>
      <c r="L134" s="157">
        <v>15</v>
      </c>
      <c r="M134" s="157">
        <f t="shared" si="38"/>
        <v>0</v>
      </c>
      <c r="N134" s="157">
        <v>0</v>
      </c>
      <c r="O134" s="157">
        <f t="shared" si="39"/>
        <v>0</v>
      </c>
      <c r="P134" s="157">
        <v>0</v>
      </c>
      <c r="Q134" s="157">
        <f t="shared" si="40"/>
        <v>0</v>
      </c>
      <c r="R134" s="157"/>
      <c r="S134" s="157" t="s">
        <v>269</v>
      </c>
      <c r="T134" s="157" t="s">
        <v>241</v>
      </c>
      <c r="U134" s="157">
        <v>0</v>
      </c>
      <c r="V134" s="157">
        <f t="shared" si="41"/>
        <v>0</v>
      </c>
      <c r="W134" s="157"/>
      <c r="X134" s="157" t="s">
        <v>285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401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9">
        <v>117</v>
      </c>
      <c r="B135" s="180" t="s">
        <v>1481</v>
      </c>
      <c r="C135" s="185" t="s">
        <v>1482</v>
      </c>
      <c r="D135" s="181" t="s">
        <v>313</v>
      </c>
      <c r="E135" s="182">
        <v>1</v>
      </c>
      <c r="F135" s="183"/>
      <c r="G135" s="184">
        <f t="shared" si="35"/>
        <v>0</v>
      </c>
      <c r="H135" s="158"/>
      <c r="I135" s="157">
        <f t="shared" si="36"/>
        <v>0</v>
      </c>
      <c r="J135" s="158"/>
      <c r="K135" s="157">
        <f t="shared" si="37"/>
        <v>0</v>
      </c>
      <c r="L135" s="157">
        <v>15</v>
      </c>
      <c r="M135" s="157">
        <f t="shared" si="38"/>
        <v>0</v>
      </c>
      <c r="N135" s="157">
        <v>0</v>
      </c>
      <c r="O135" s="157">
        <f t="shared" si="39"/>
        <v>0</v>
      </c>
      <c r="P135" s="157">
        <v>0</v>
      </c>
      <c r="Q135" s="157">
        <f t="shared" si="40"/>
        <v>0</v>
      </c>
      <c r="R135" s="157"/>
      <c r="S135" s="157" t="s">
        <v>269</v>
      </c>
      <c r="T135" s="157" t="s">
        <v>241</v>
      </c>
      <c r="U135" s="157">
        <v>0</v>
      </c>
      <c r="V135" s="157">
        <f t="shared" si="41"/>
        <v>0</v>
      </c>
      <c r="W135" s="157"/>
      <c r="X135" s="157" t="s">
        <v>285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401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66">
        <v>118</v>
      </c>
      <c r="B136" s="167" t="s">
        <v>1483</v>
      </c>
      <c r="C136" s="175" t="s">
        <v>1484</v>
      </c>
      <c r="D136" s="168" t="s">
        <v>313</v>
      </c>
      <c r="E136" s="169">
        <v>1</v>
      </c>
      <c r="F136" s="170"/>
      <c r="G136" s="171">
        <f t="shared" si="35"/>
        <v>0</v>
      </c>
      <c r="H136" s="158"/>
      <c r="I136" s="157">
        <f t="shared" si="36"/>
        <v>0</v>
      </c>
      <c r="J136" s="158"/>
      <c r="K136" s="157">
        <f t="shared" si="37"/>
        <v>0</v>
      </c>
      <c r="L136" s="157">
        <v>15</v>
      </c>
      <c r="M136" s="157">
        <f t="shared" si="38"/>
        <v>0</v>
      </c>
      <c r="N136" s="157">
        <v>0</v>
      </c>
      <c r="O136" s="157">
        <f t="shared" si="39"/>
        <v>0</v>
      </c>
      <c r="P136" s="157">
        <v>0</v>
      </c>
      <c r="Q136" s="157">
        <f t="shared" si="40"/>
        <v>0</v>
      </c>
      <c r="R136" s="157"/>
      <c r="S136" s="157" t="s">
        <v>269</v>
      </c>
      <c r="T136" s="157" t="s">
        <v>241</v>
      </c>
      <c r="U136" s="157">
        <v>0</v>
      </c>
      <c r="V136" s="157">
        <f t="shared" si="41"/>
        <v>0</v>
      </c>
      <c r="W136" s="157"/>
      <c r="X136" s="157" t="s">
        <v>285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401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5">
      <c r="A137" s="3"/>
      <c r="B137" s="4"/>
      <c r="C137" s="176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v>15</v>
      </c>
      <c r="AF137">
        <v>21</v>
      </c>
      <c r="AG137" t="s">
        <v>222</v>
      </c>
    </row>
    <row r="138" spans="1:60" x14ac:dyDescent="0.25">
      <c r="A138" s="150"/>
      <c r="B138" s="151" t="s">
        <v>31</v>
      </c>
      <c r="C138" s="177"/>
      <c r="D138" s="152"/>
      <c r="E138" s="153"/>
      <c r="F138" s="153"/>
      <c r="G138" s="173">
        <f>G8+G33+G54+G72+G98+G122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f>SUMIF(L7:L136,AE137,G7:G136)</f>
        <v>0</v>
      </c>
      <c r="AF138">
        <f>SUMIF(L7:L136,AF137,G7:G136)</f>
        <v>0</v>
      </c>
      <c r="AG138" t="s">
        <v>278</v>
      </c>
    </row>
    <row r="139" spans="1:60" x14ac:dyDescent="0.25">
      <c r="A139" s="3"/>
      <c r="B139" s="4"/>
      <c r="C139" s="176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5">
      <c r="A140" s="3"/>
      <c r="B140" s="4"/>
      <c r="C140" s="176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 x14ac:dyDescent="0.25">
      <c r="A141" s="253" t="s">
        <v>279</v>
      </c>
      <c r="B141" s="253"/>
      <c r="C141" s="254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5">
      <c r="A142" s="255"/>
      <c r="B142" s="256"/>
      <c r="C142" s="257"/>
      <c r="D142" s="256"/>
      <c r="E142" s="256"/>
      <c r="F142" s="256"/>
      <c r="G142" s="25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G142" t="s">
        <v>280</v>
      </c>
    </row>
    <row r="143" spans="1:60" x14ac:dyDescent="0.25">
      <c r="A143" s="259"/>
      <c r="B143" s="260"/>
      <c r="C143" s="261"/>
      <c r="D143" s="260"/>
      <c r="E143" s="260"/>
      <c r="F143" s="260"/>
      <c r="G143" s="26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5">
      <c r="A144" s="259"/>
      <c r="B144" s="260"/>
      <c r="C144" s="261"/>
      <c r="D144" s="260"/>
      <c r="E144" s="260"/>
      <c r="F144" s="260"/>
      <c r="G144" s="26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5">
      <c r="A145" s="259"/>
      <c r="B145" s="260"/>
      <c r="C145" s="261"/>
      <c r="D145" s="260"/>
      <c r="E145" s="260"/>
      <c r="F145" s="260"/>
      <c r="G145" s="26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5">
      <c r="A146" s="263"/>
      <c r="B146" s="264"/>
      <c r="C146" s="265"/>
      <c r="D146" s="264"/>
      <c r="E146" s="264"/>
      <c r="F146" s="264"/>
      <c r="G146" s="26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33" x14ac:dyDescent="0.25">
      <c r="A147" s="3"/>
      <c r="B147" s="4"/>
      <c r="C147" s="176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33" x14ac:dyDescent="0.25">
      <c r="C148" s="178"/>
      <c r="D148" s="10"/>
      <c r="AG148" t="s">
        <v>281</v>
      </c>
    </row>
    <row r="149" spans="1:33" x14ac:dyDescent="0.25">
      <c r="D149" s="10"/>
    </row>
    <row r="150" spans="1:33" x14ac:dyDescent="0.25">
      <c r="D150" s="10"/>
    </row>
    <row r="151" spans="1:33" x14ac:dyDescent="0.25">
      <c r="D151" s="10"/>
    </row>
    <row r="152" spans="1:33" x14ac:dyDescent="0.25">
      <c r="D152" s="10"/>
    </row>
    <row r="153" spans="1:33" x14ac:dyDescent="0.25">
      <c r="D153" s="10"/>
    </row>
    <row r="154" spans="1:33" x14ac:dyDescent="0.25">
      <c r="D154" s="10"/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1">
    <mergeCell ref="A141:C141"/>
    <mergeCell ref="A142:G146"/>
    <mergeCell ref="C32:G32"/>
    <mergeCell ref="C53:G53"/>
    <mergeCell ref="C71:G71"/>
    <mergeCell ref="C97:G97"/>
    <mergeCell ref="C121:G121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6B6E-FE26-41B0-B18D-4882C8EAA5E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AG1" t="s">
        <v>209</v>
      </c>
    </row>
    <row r="2" spans="1:60" ht="25.0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210</v>
      </c>
    </row>
    <row r="3" spans="1:60" ht="25.05" customHeight="1" x14ac:dyDescent="0.25">
      <c r="A3" s="139" t="s">
        <v>9</v>
      </c>
      <c r="B3" s="49" t="s">
        <v>67</v>
      </c>
      <c r="C3" s="247" t="s">
        <v>68</v>
      </c>
      <c r="D3" s="248"/>
      <c r="E3" s="248"/>
      <c r="F3" s="248"/>
      <c r="G3" s="249"/>
      <c r="AC3" s="121" t="s">
        <v>210</v>
      </c>
      <c r="AG3" t="s">
        <v>212</v>
      </c>
    </row>
    <row r="4" spans="1:60" ht="25.05" customHeight="1" x14ac:dyDescent="0.25">
      <c r="A4" s="140" t="s">
        <v>10</v>
      </c>
      <c r="B4" s="141" t="s">
        <v>69</v>
      </c>
      <c r="C4" s="250" t="s">
        <v>70</v>
      </c>
      <c r="D4" s="251"/>
      <c r="E4" s="251"/>
      <c r="F4" s="251"/>
      <c r="G4" s="252"/>
      <c r="AG4" t="s">
        <v>213</v>
      </c>
    </row>
    <row r="5" spans="1:60" x14ac:dyDescent="0.25">
      <c r="D5" s="10"/>
    </row>
    <row r="6" spans="1:60" ht="39.6" x14ac:dyDescent="0.25">
      <c r="A6" s="143" t="s">
        <v>214</v>
      </c>
      <c r="B6" s="145" t="s">
        <v>215</v>
      </c>
      <c r="C6" s="145" t="s">
        <v>216</v>
      </c>
      <c r="D6" s="144" t="s">
        <v>217</v>
      </c>
      <c r="E6" s="143" t="s">
        <v>218</v>
      </c>
      <c r="F6" s="142" t="s">
        <v>219</v>
      </c>
      <c r="G6" s="143" t="s">
        <v>31</v>
      </c>
      <c r="H6" s="146" t="s">
        <v>32</v>
      </c>
      <c r="I6" s="146" t="s">
        <v>220</v>
      </c>
      <c r="J6" s="146" t="s">
        <v>33</v>
      </c>
      <c r="K6" s="146" t="s">
        <v>221</v>
      </c>
      <c r="L6" s="146" t="s">
        <v>222</v>
      </c>
      <c r="M6" s="146" t="s">
        <v>223</v>
      </c>
      <c r="N6" s="146" t="s">
        <v>224</v>
      </c>
      <c r="O6" s="146" t="s">
        <v>225</v>
      </c>
      <c r="P6" s="146" t="s">
        <v>226</v>
      </c>
      <c r="Q6" s="146" t="s">
        <v>227</v>
      </c>
      <c r="R6" s="146" t="s">
        <v>228</v>
      </c>
      <c r="S6" s="146" t="s">
        <v>229</v>
      </c>
      <c r="T6" s="146" t="s">
        <v>230</v>
      </c>
      <c r="U6" s="146" t="s">
        <v>231</v>
      </c>
      <c r="V6" s="146" t="s">
        <v>232</v>
      </c>
      <c r="W6" s="146" t="s">
        <v>233</v>
      </c>
      <c r="X6" s="146" t="s">
        <v>234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0" t="s">
        <v>235</v>
      </c>
      <c r="B8" s="161" t="s">
        <v>151</v>
      </c>
      <c r="C8" s="174" t="s">
        <v>152</v>
      </c>
      <c r="D8" s="162"/>
      <c r="E8" s="163"/>
      <c r="F8" s="164"/>
      <c r="G8" s="165">
        <f>SUMIF(AG9:AG62,"&lt;&gt;NOR",G9:G62)</f>
        <v>0</v>
      </c>
      <c r="H8" s="159"/>
      <c r="I8" s="159">
        <f>SUM(I9:I62)</f>
        <v>0</v>
      </c>
      <c r="J8" s="159"/>
      <c r="K8" s="159">
        <f>SUM(K9:K62)</f>
        <v>0</v>
      </c>
      <c r="L8" s="159"/>
      <c r="M8" s="159">
        <f>SUM(M9:M62)</f>
        <v>0</v>
      </c>
      <c r="N8" s="159"/>
      <c r="O8" s="159">
        <f>SUM(O9:O62)</f>
        <v>0</v>
      </c>
      <c r="P8" s="159"/>
      <c r="Q8" s="159">
        <f>SUM(Q9:Q62)</f>
        <v>0</v>
      </c>
      <c r="R8" s="159"/>
      <c r="S8" s="159"/>
      <c r="T8" s="159"/>
      <c r="U8" s="159"/>
      <c r="V8" s="159">
        <f>SUM(V9:V62)</f>
        <v>0</v>
      </c>
      <c r="W8" s="159"/>
      <c r="X8" s="159"/>
      <c r="AG8" t="s">
        <v>236</v>
      </c>
    </row>
    <row r="9" spans="1:60" ht="20.399999999999999" outlineLevel="1" x14ac:dyDescent="0.25">
      <c r="A9" s="166">
        <v>1</v>
      </c>
      <c r="B9" s="167" t="s">
        <v>1485</v>
      </c>
      <c r="C9" s="175" t="s">
        <v>1486</v>
      </c>
      <c r="D9" s="168" t="s">
        <v>1487</v>
      </c>
      <c r="E9" s="169">
        <v>240</v>
      </c>
      <c r="F9" s="170"/>
      <c r="G9" s="17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269</v>
      </c>
      <c r="T9" s="157" t="s">
        <v>241</v>
      </c>
      <c r="U9" s="157">
        <v>0</v>
      </c>
      <c r="V9" s="157">
        <f>ROUND(E9*U9,2)</f>
        <v>0</v>
      </c>
      <c r="W9" s="157"/>
      <c r="X9" s="157" t="s">
        <v>461</v>
      </c>
      <c r="Y9" s="147"/>
      <c r="Z9" s="147"/>
      <c r="AA9" s="147"/>
      <c r="AB9" s="147"/>
      <c r="AC9" s="147"/>
      <c r="AD9" s="147"/>
      <c r="AE9" s="147"/>
      <c r="AF9" s="147"/>
      <c r="AG9" s="147" t="s">
        <v>1488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4" t="s">
        <v>1489</v>
      </c>
      <c r="D10" s="245"/>
      <c r="E10" s="245"/>
      <c r="F10" s="245"/>
      <c r="G10" s="24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245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67" t="s">
        <v>1490</v>
      </c>
      <c r="D11" s="268"/>
      <c r="E11" s="268"/>
      <c r="F11" s="268"/>
      <c r="G11" s="268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245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67" t="s">
        <v>1491</v>
      </c>
      <c r="D12" s="268"/>
      <c r="E12" s="268"/>
      <c r="F12" s="268"/>
      <c r="G12" s="268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245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66">
        <v>2</v>
      </c>
      <c r="B13" s="167" t="s">
        <v>1492</v>
      </c>
      <c r="C13" s="175" t="s">
        <v>1493</v>
      </c>
      <c r="D13" s="168" t="s">
        <v>1487</v>
      </c>
      <c r="E13" s="169">
        <v>74</v>
      </c>
      <c r="F13" s="170"/>
      <c r="G13" s="171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15</v>
      </c>
      <c r="M13" s="157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269</v>
      </c>
      <c r="T13" s="157" t="s">
        <v>241</v>
      </c>
      <c r="U13" s="157">
        <v>0</v>
      </c>
      <c r="V13" s="157">
        <f>ROUND(E13*U13,2)</f>
        <v>0</v>
      </c>
      <c r="W13" s="157"/>
      <c r="X13" s="157" t="s">
        <v>461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1488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4" t="s">
        <v>1489</v>
      </c>
      <c r="D14" s="245"/>
      <c r="E14" s="245"/>
      <c r="F14" s="245"/>
      <c r="G14" s="24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245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267" t="s">
        <v>1490</v>
      </c>
      <c r="D15" s="268"/>
      <c r="E15" s="268"/>
      <c r="F15" s="268"/>
      <c r="G15" s="268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245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67" t="s">
        <v>1491</v>
      </c>
      <c r="D16" s="268"/>
      <c r="E16" s="268"/>
      <c r="F16" s="268"/>
      <c r="G16" s="268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245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66">
        <v>3</v>
      </c>
      <c r="B17" s="167" t="s">
        <v>1494</v>
      </c>
      <c r="C17" s="175" t="s">
        <v>1495</v>
      </c>
      <c r="D17" s="168" t="s">
        <v>1487</v>
      </c>
      <c r="E17" s="169">
        <v>101</v>
      </c>
      <c r="F17" s="170"/>
      <c r="G17" s="171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269</v>
      </c>
      <c r="T17" s="157" t="s">
        <v>241</v>
      </c>
      <c r="U17" s="157">
        <v>0</v>
      </c>
      <c r="V17" s="157">
        <f>ROUND(E17*U17,2)</f>
        <v>0</v>
      </c>
      <c r="W17" s="157"/>
      <c r="X17" s="157" t="s">
        <v>461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1488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4" t="s">
        <v>1489</v>
      </c>
      <c r="D18" s="245"/>
      <c r="E18" s="245"/>
      <c r="F18" s="245"/>
      <c r="G18" s="245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245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267" t="s">
        <v>1490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245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67" t="s">
        <v>1491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245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0.6" outlineLevel="1" x14ac:dyDescent="0.25">
      <c r="A21" s="166">
        <v>4</v>
      </c>
      <c r="B21" s="167" t="s">
        <v>1496</v>
      </c>
      <c r="C21" s="175" t="s">
        <v>1497</v>
      </c>
      <c r="D21" s="168" t="s">
        <v>1487</v>
      </c>
      <c r="E21" s="169">
        <v>112</v>
      </c>
      <c r="F21" s="170"/>
      <c r="G21" s="171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15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269</v>
      </c>
      <c r="T21" s="157" t="s">
        <v>241</v>
      </c>
      <c r="U21" s="157">
        <v>0</v>
      </c>
      <c r="V21" s="157">
        <f>ROUND(E21*U21,2)</f>
        <v>0</v>
      </c>
      <c r="W21" s="157"/>
      <c r="X21" s="157" t="s">
        <v>461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1488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4" t="s">
        <v>1489</v>
      </c>
      <c r="D22" s="245"/>
      <c r="E22" s="245"/>
      <c r="F22" s="245"/>
      <c r="G22" s="245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245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267" t="s">
        <v>1490</v>
      </c>
      <c r="D23" s="268"/>
      <c r="E23" s="268"/>
      <c r="F23" s="268"/>
      <c r="G23" s="268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245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67" t="s">
        <v>1491</v>
      </c>
      <c r="D24" s="268"/>
      <c r="E24" s="268"/>
      <c r="F24" s="268"/>
      <c r="G24" s="268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245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40.799999999999997" outlineLevel="1" x14ac:dyDescent="0.25">
      <c r="A25" s="166">
        <v>5</v>
      </c>
      <c r="B25" s="167" t="s">
        <v>1498</v>
      </c>
      <c r="C25" s="175" t="s">
        <v>1499</v>
      </c>
      <c r="D25" s="168" t="s">
        <v>1487</v>
      </c>
      <c r="E25" s="169">
        <v>30</v>
      </c>
      <c r="F25" s="170"/>
      <c r="G25" s="171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269</v>
      </c>
      <c r="T25" s="157" t="s">
        <v>241</v>
      </c>
      <c r="U25" s="157">
        <v>0</v>
      </c>
      <c r="V25" s="157">
        <f>ROUND(E25*U25,2)</f>
        <v>0</v>
      </c>
      <c r="W25" s="157"/>
      <c r="X25" s="157" t="s">
        <v>461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1488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4" t="s">
        <v>1500</v>
      </c>
      <c r="D26" s="245"/>
      <c r="E26" s="245"/>
      <c r="F26" s="245"/>
      <c r="G26" s="245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245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67" t="s">
        <v>1501</v>
      </c>
      <c r="D27" s="268"/>
      <c r="E27" s="268"/>
      <c r="F27" s="268"/>
      <c r="G27" s="268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245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40.799999999999997" outlineLevel="1" x14ac:dyDescent="0.25">
      <c r="A28" s="166">
        <v>6</v>
      </c>
      <c r="B28" s="167" t="s">
        <v>1502</v>
      </c>
      <c r="C28" s="175" t="s">
        <v>1503</v>
      </c>
      <c r="D28" s="168" t="s">
        <v>1487</v>
      </c>
      <c r="E28" s="169">
        <v>224</v>
      </c>
      <c r="F28" s="170"/>
      <c r="G28" s="171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15</v>
      </c>
      <c r="M28" s="157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7"/>
      <c r="S28" s="157" t="s">
        <v>269</v>
      </c>
      <c r="T28" s="157" t="s">
        <v>241</v>
      </c>
      <c r="U28" s="157">
        <v>0</v>
      </c>
      <c r="V28" s="157">
        <f>ROUND(E28*U28,2)</f>
        <v>0</v>
      </c>
      <c r="W28" s="157"/>
      <c r="X28" s="157" t="s">
        <v>461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1488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44" t="s">
        <v>1500</v>
      </c>
      <c r="D29" s="245"/>
      <c r="E29" s="245"/>
      <c r="F29" s="245"/>
      <c r="G29" s="24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245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67" t="s">
        <v>1501</v>
      </c>
      <c r="D30" s="268"/>
      <c r="E30" s="268"/>
      <c r="F30" s="268"/>
      <c r="G30" s="268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245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40.799999999999997" outlineLevel="1" x14ac:dyDescent="0.25">
      <c r="A31" s="166">
        <v>7</v>
      </c>
      <c r="B31" s="167" t="s">
        <v>1504</v>
      </c>
      <c r="C31" s="175" t="s">
        <v>1505</v>
      </c>
      <c r="D31" s="168" t="s">
        <v>1487</v>
      </c>
      <c r="E31" s="169">
        <v>170</v>
      </c>
      <c r="F31" s="170"/>
      <c r="G31" s="171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269</v>
      </c>
      <c r="T31" s="157" t="s">
        <v>241</v>
      </c>
      <c r="U31" s="157">
        <v>0</v>
      </c>
      <c r="V31" s="157">
        <f>ROUND(E31*U31,2)</f>
        <v>0</v>
      </c>
      <c r="W31" s="157"/>
      <c r="X31" s="157" t="s">
        <v>461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1488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4" t="s">
        <v>1500</v>
      </c>
      <c r="D32" s="245"/>
      <c r="E32" s="245"/>
      <c r="F32" s="245"/>
      <c r="G32" s="245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245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67" t="s">
        <v>1501</v>
      </c>
      <c r="D33" s="268"/>
      <c r="E33" s="268"/>
      <c r="F33" s="268"/>
      <c r="G33" s="268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245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40.799999999999997" outlineLevel="1" x14ac:dyDescent="0.25">
      <c r="A34" s="166">
        <v>8</v>
      </c>
      <c r="B34" s="167" t="s">
        <v>1506</v>
      </c>
      <c r="C34" s="175" t="s">
        <v>1507</v>
      </c>
      <c r="D34" s="168" t="s">
        <v>1487</v>
      </c>
      <c r="E34" s="169">
        <v>181</v>
      </c>
      <c r="F34" s="170"/>
      <c r="G34" s="171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269</v>
      </c>
      <c r="T34" s="157" t="s">
        <v>241</v>
      </c>
      <c r="U34" s="157">
        <v>0</v>
      </c>
      <c r="V34" s="157">
        <f>ROUND(E34*U34,2)</f>
        <v>0</v>
      </c>
      <c r="W34" s="157"/>
      <c r="X34" s="157" t="s">
        <v>461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1488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44" t="s">
        <v>1500</v>
      </c>
      <c r="D35" s="245"/>
      <c r="E35" s="245"/>
      <c r="F35" s="245"/>
      <c r="G35" s="245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245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67" t="s">
        <v>1501</v>
      </c>
      <c r="D36" s="268"/>
      <c r="E36" s="268"/>
      <c r="F36" s="268"/>
      <c r="G36" s="268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245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40.799999999999997" outlineLevel="1" x14ac:dyDescent="0.25">
      <c r="A37" s="166">
        <v>9</v>
      </c>
      <c r="B37" s="167" t="s">
        <v>1508</v>
      </c>
      <c r="C37" s="175" t="s">
        <v>1509</v>
      </c>
      <c r="D37" s="168" t="s">
        <v>1487</v>
      </c>
      <c r="E37" s="169">
        <v>181</v>
      </c>
      <c r="F37" s="170"/>
      <c r="G37" s="171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269</v>
      </c>
      <c r="T37" s="157" t="s">
        <v>241</v>
      </c>
      <c r="U37" s="157">
        <v>0</v>
      </c>
      <c r="V37" s="157">
        <f>ROUND(E37*U37,2)</f>
        <v>0</v>
      </c>
      <c r="W37" s="157"/>
      <c r="X37" s="157" t="s">
        <v>461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1488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4" t="s">
        <v>1500</v>
      </c>
      <c r="D38" s="245"/>
      <c r="E38" s="245"/>
      <c r="F38" s="245"/>
      <c r="G38" s="245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245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67" t="s">
        <v>1501</v>
      </c>
      <c r="D39" s="268"/>
      <c r="E39" s="268"/>
      <c r="F39" s="268"/>
      <c r="G39" s="268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245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40.799999999999997" outlineLevel="1" x14ac:dyDescent="0.25">
      <c r="A40" s="166">
        <v>10</v>
      </c>
      <c r="B40" s="167" t="s">
        <v>1510</v>
      </c>
      <c r="C40" s="175" t="s">
        <v>1511</v>
      </c>
      <c r="D40" s="168" t="s">
        <v>1487</v>
      </c>
      <c r="E40" s="169">
        <v>106</v>
      </c>
      <c r="F40" s="170"/>
      <c r="G40" s="171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15</v>
      </c>
      <c r="M40" s="157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269</v>
      </c>
      <c r="T40" s="157" t="s">
        <v>241</v>
      </c>
      <c r="U40" s="157">
        <v>0</v>
      </c>
      <c r="V40" s="157">
        <f>ROUND(E40*U40,2)</f>
        <v>0</v>
      </c>
      <c r="W40" s="157"/>
      <c r="X40" s="157" t="s">
        <v>461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1488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4" t="s">
        <v>1500</v>
      </c>
      <c r="D41" s="245"/>
      <c r="E41" s="245"/>
      <c r="F41" s="245"/>
      <c r="G41" s="245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245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67" t="s">
        <v>1501</v>
      </c>
      <c r="D42" s="268"/>
      <c r="E42" s="268"/>
      <c r="F42" s="268"/>
      <c r="G42" s="268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245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40.799999999999997" outlineLevel="1" x14ac:dyDescent="0.25">
      <c r="A43" s="166">
        <v>11</v>
      </c>
      <c r="B43" s="167" t="s">
        <v>1512</v>
      </c>
      <c r="C43" s="175" t="s">
        <v>1513</v>
      </c>
      <c r="D43" s="168" t="s">
        <v>1487</v>
      </c>
      <c r="E43" s="169">
        <v>99</v>
      </c>
      <c r="F43" s="170"/>
      <c r="G43" s="171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15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269</v>
      </c>
      <c r="T43" s="157" t="s">
        <v>241</v>
      </c>
      <c r="U43" s="157">
        <v>0</v>
      </c>
      <c r="V43" s="157">
        <f>ROUND(E43*U43,2)</f>
        <v>0</v>
      </c>
      <c r="W43" s="157"/>
      <c r="X43" s="157" t="s">
        <v>461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1488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44" t="s">
        <v>1500</v>
      </c>
      <c r="D44" s="245"/>
      <c r="E44" s="245"/>
      <c r="F44" s="245"/>
      <c r="G44" s="245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245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67" t="s">
        <v>1501</v>
      </c>
      <c r="D45" s="268"/>
      <c r="E45" s="268"/>
      <c r="F45" s="268"/>
      <c r="G45" s="268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245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40.799999999999997" outlineLevel="1" x14ac:dyDescent="0.25">
      <c r="A46" s="166">
        <v>12</v>
      </c>
      <c r="B46" s="167" t="s">
        <v>1514</v>
      </c>
      <c r="C46" s="175" t="s">
        <v>1515</v>
      </c>
      <c r="D46" s="168" t="s">
        <v>1487</v>
      </c>
      <c r="E46" s="169">
        <v>97</v>
      </c>
      <c r="F46" s="170"/>
      <c r="G46" s="171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15</v>
      </c>
      <c r="M46" s="157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7"/>
      <c r="S46" s="157" t="s">
        <v>269</v>
      </c>
      <c r="T46" s="157" t="s">
        <v>241</v>
      </c>
      <c r="U46" s="157">
        <v>0</v>
      </c>
      <c r="V46" s="157">
        <f>ROUND(E46*U46,2)</f>
        <v>0</v>
      </c>
      <c r="W46" s="157"/>
      <c r="X46" s="157" t="s">
        <v>461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1488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4" t="s">
        <v>1500</v>
      </c>
      <c r="D47" s="245"/>
      <c r="E47" s="245"/>
      <c r="F47" s="245"/>
      <c r="G47" s="245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245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67" t="s">
        <v>1501</v>
      </c>
      <c r="D48" s="268"/>
      <c r="E48" s="268"/>
      <c r="F48" s="268"/>
      <c r="G48" s="268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245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40.799999999999997" outlineLevel="1" x14ac:dyDescent="0.25">
      <c r="A49" s="166">
        <v>13</v>
      </c>
      <c r="B49" s="167" t="s">
        <v>1516</v>
      </c>
      <c r="C49" s="175" t="s">
        <v>1517</v>
      </c>
      <c r="D49" s="168" t="s">
        <v>1487</v>
      </c>
      <c r="E49" s="169">
        <v>20</v>
      </c>
      <c r="F49" s="170"/>
      <c r="G49" s="171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15</v>
      </c>
      <c r="M49" s="157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7"/>
      <c r="S49" s="157" t="s">
        <v>269</v>
      </c>
      <c r="T49" s="157" t="s">
        <v>241</v>
      </c>
      <c r="U49" s="157">
        <v>0</v>
      </c>
      <c r="V49" s="157">
        <f>ROUND(E49*U49,2)</f>
        <v>0</v>
      </c>
      <c r="W49" s="157"/>
      <c r="X49" s="157" t="s">
        <v>461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1488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44" t="s">
        <v>1500</v>
      </c>
      <c r="D50" s="245"/>
      <c r="E50" s="245"/>
      <c r="F50" s="245"/>
      <c r="G50" s="245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245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67" t="s">
        <v>1501</v>
      </c>
      <c r="D51" s="268"/>
      <c r="E51" s="268"/>
      <c r="F51" s="268"/>
      <c r="G51" s="268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245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40.799999999999997" outlineLevel="1" x14ac:dyDescent="0.25">
      <c r="A52" s="166">
        <v>14</v>
      </c>
      <c r="B52" s="167" t="s">
        <v>1518</v>
      </c>
      <c r="C52" s="175" t="s">
        <v>1519</v>
      </c>
      <c r="D52" s="168" t="s">
        <v>1487</v>
      </c>
      <c r="E52" s="169">
        <v>56</v>
      </c>
      <c r="F52" s="170"/>
      <c r="G52" s="171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15</v>
      </c>
      <c r="M52" s="157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7"/>
      <c r="S52" s="157" t="s">
        <v>269</v>
      </c>
      <c r="T52" s="157" t="s">
        <v>241</v>
      </c>
      <c r="U52" s="157">
        <v>0</v>
      </c>
      <c r="V52" s="157">
        <f>ROUND(E52*U52,2)</f>
        <v>0</v>
      </c>
      <c r="W52" s="157"/>
      <c r="X52" s="157" t="s">
        <v>461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1488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4" t="s">
        <v>1500</v>
      </c>
      <c r="D53" s="245"/>
      <c r="E53" s="245"/>
      <c r="F53" s="245"/>
      <c r="G53" s="245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245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67" t="s">
        <v>1501</v>
      </c>
      <c r="D54" s="268"/>
      <c r="E54" s="268"/>
      <c r="F54" s="268"/>
      <c r="G54" s="268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245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.399999999999999" outlineLevel="1" x14ac:dyDescent="0.25">
      <c r="A55" s="166">
        <v>15</v>
      </c>
      <c r="B55" s="167" t="s">
        <v>1520</v>
      </c>
      <c r="C55" s="175" t="s">
        <v>1521</v>
      </c>
      <c r="D55" s="168" t="s">
        <v>1487</v>
      </c>
      <c r="E55" s="169">
        <v>20</v>
      </c>
      <c r="F55" s="170"/>
      <c r="G55" s="171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15</v>
      </c>
      <c r="M55" s="157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7"/>
      <c r="S55" s="157" t="s">
        <v>269</v>
      </c>
      <c r="T55" s="157" t="s">
        <v>241</v>
      </c>
      <c r="U55" s="157">
        <v>0</v>
      </c>
      <c r="V55" s="157">
        <f>ROUND(E55*U55,2)</f>
        <v>0</v>
      </c>
      <c r="W55" s="157"/>
      <c r="X55" s="157" t="s">
        <v>461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1488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4" t="s">
        <v>1500</v>
      </c>
      <c r="D56" s="245"/>
      <c r="E56" s="245"/>
      <c r="F56" s="245"/>
      <c r="G56" s="245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245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67" t="s">
        <v>1501</v>
      </c>
      <c r="D57" s="268"/>
      <c r="E57" s="268"/>
      <c r="F57" s="268"/>
      <c r="G57" s="268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245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79">
        <v>16</v>
      </c>
      <c r="B58" s="180" t="s">
        <v>1522</v>
      </c>
      <c r="C58" s="185" t="s">
        <v>1523</v>
      </c>
      <c r="D58" s="181" t="s">
        <v>1487</v>
      </c>
      <c r="E58" s="182">
        <v>30</v>
      </c>
      <c r="F58" s="183"/>
      <c r="G58" s="184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15</v>
      </c>
      <c r="M58" s="157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7"/>
      <c r="S58" s="157" t="s">
        <v>269</v>
      </c>
      <c r="T58" s="157" t="s">
        <v>241</v>
      </c>
      <c r="U58" s="157">
        <v>0</v>
      </c>
      <c r="V58" s="157">
        <f>ROUND(E58*U58,2)</f>
        <v>0</v>
      </c>
      <c r="W58" s="157"/>
      <c r="X58" s="157" t="s">
        <v>461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1488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9">
        <v>17</v>
      </c>
      <c r="B59" s="180" t="s">
        <v>1524</v>
      </c>
      <c r="C59" s="185" t="s">
        <v>1525</v>
      </c>
      <c r="D59" s="181" t="s">
        <v>483</v>
      </c>
      <c r="E59" s="182">
        <v>5</v>
      </c>
      <c r="F59" s="183"/>
      <c r="G59" s="184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15</v>
      </c>
      <c r="M59" s="157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7"/>
      <c r="S59" s="157" t="s">
        <v>269</v>
      </c>
      <c r="T59" s="157" t="s">
        <v>241</v>
      </c>
      <c r="U59" s="157">
        <v>0</v>
      </c>
      <c r="V59" s="157">
        <f>ROUND(E59*U59,2)</f>
        <v>0</v>
      </c>
      <c r="W59" s="157"/>
      <c r="X59" s="157" t="s">
        <v>461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1488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9">
        <v>18</v>
      </c>
      <c r="B60" s="180" t="s">
        <v>1526</v>
      </c>
      <c r="C60" s="185" t="s">
        <v>1527</v>
      </c>
      <c r="D60" s="181" t="s">
        <v>366</v>
      </c>
      <c r="E60" s="182">
        <v>2</v>
      </c>
      <c r="F60" s="183"/>
      <c r="G60" s="184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15</v>
      </c>
      <c r="M60" s="157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7"/>
      <c r="S60" s="157" t="s">
        <v>269</v>
      </c>
      <c r="T60" s="157" t="s">
        <v>241</v>
      </c>
      <c r="U60" s="157">
        <v>0</v>
      </c>
      <c r="V60" s="157">
        <f>ROUND(E60*U60,2)</f>
        <v>0</v>
      </c>
      <c r="W60" s="157"/>
      <c r="X60" s="157" t="s">
        <v>461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1488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9">
        <v>19</v>
      </c>
      <c r="B61" s="180" t="s">
        <v>1528</v>
      </c>
      <c r="C61" s="185" t="s">
        <v>1529</v>
      </c>
      <c r="D61" s="181" t="s">
        <v>381</v>
      </c>
      <c r="E61" s="182">
        <v>1915.1</v>
      </c>
      <c r="F61" s="183"/>
      <c r="G61" s="184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15</v>
      </c>
      <c r="M61" s="157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7"/>
      <c r="S61" s="157" t="s">
        <v>269</v>
      </c>
      <c r="T61" s="157" t="s">
        <v>241</v>
      </c>
      <c r="U61" s="157">
        <v>0</v>
      </c>
      <c r="V61" s="157">
        <f>ROUND(E61*U61,2)</f>
        <v>0</v>
      </c>
      <c r="W61" s="157"/>
      <c r="X61" s="157" t="s">
        <v>285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401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9">
        <v>20</v>
      </c>
      <c r="B62" s="180" t="s">
        <v>1530</v>
      </c>
      <c r="C62" s="185" t="s">
        <v>1531</v>
      </c>
      <c r="D62" s="181" t="s">
        <v>0</v>
      </c>
      <c r="E62" s="182">
        <v>422.75</v>
      </c>
      <c r="F62" s="183"/>
      <c r="G62" s="184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15</v>
      </c>
      <c r="M62" s="157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7"/>
      <c r="S62" s="157" t="s">
        <v>240</v>
      </c>
      <c r="T62" s="157" t="s">
        <v>241</v>
      </c>
      <c r="U62" s="157">
        <v>0</v>
      </c>
      <c r="V62" s="157">
        <f>ROUND(E62*U62,2)</f>
        <v>0</v>
      </c>
      <c r="W62" s="157"/>
      <c r="X62" s="157" t="s">
        <v>285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401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5">
      <c r="A63" s="160" t="s">
        <v>235</v>
      </c>
      <c r="B63" s="161" t="s">
        <v>159</v>
      </c>
      <c r="C63" s="174" t="s">
        <v>160</v>
      </c>
      <c r="D63" s="162"/>
      <c r="E63" s="163"/>
      <c r="F63" s="164"/>
      <c r="G63" s="165">
        <f>SUMIF(AG64:AG68,"&lt;&gt;NOR",G64:G68)</f>
        <v>0</v>
      </c>
      <c r="H63" s="159"/>
      <c r="I63" s="159">
        <f>SUM(I64:I68)</f>
        <v>0</v>
      </c>
      <c r="J63" s="159"/>
      <c r="K63" s="159">
        <f>SUM(K64:K68)</f>
        <v>0</v>
      </c>
      <c r="L63" s="159"/>
      <c r="M63" s="159">
        <f>SUM(M64:M68)</f>
        <v>0</v>
      </c>
      <c r="N63" s="159"/>
      <c r="O63" s="159">
        <f>SUM(O64:O68)</f>
        <v>0</v>
      </c>
      <c r="P63" s="159"/>
      <c r="Q63" s="159">
        <f>SUM(Q64:Q68)</f>
        <v>0</v>
      </c>
      <c r="R63" s="159"/>
      <c r="S63" s="159"/>
      <c r="T63" s="159"/>
      <c r="U63" s="159"/>
      <c r="V63" s="159">
        <f>SUM(V64:V68)</f>
        <v>0</v>
      </c>
      <c r="W63" s="159"/>
      <c r="X63" s="159"/>
      <c r="AG63" t="s">
        <v>236</v>
      </c>
    </row>
    <row r="64" spans="1:60" outlineLevel="1" x14ac:dyDescent="0.25">
      <c r="A64" s="179">
        <v>21</v>
      </c>
      <c r="B64" s="180" t="s">
        <v>1532</v>
      </c>
      <c r="C64" s="185" t="s">
        <v>1533</v>
      </c>
      <c r="D64" s="181" t="s">
        <v>366</v>
      </c>
      <c r="E64" s="182">
        <v>1</v>
      </c>
      <c r="F64" s="183"/>
      <c r="G64" s="184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269</v>
      </c>
      <c r="T64" s="157" t="s">
        <v>241</v>
      </c>
      <c r="U64" s="157">
        <v>0</v>
      </c>
      <c r="V64" s="157">
        <f>ROUND(E64*U64,2)</f>
        <v>0</v>
      </c>
      <c r="W64" s="157"/>
      <c r="X64" s="157" t="s">
        <v>461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1488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9">
        <v>22</v>
      </c>
      <c r="B65" s="180" t="s">
        <v>1534</v>
      </c>
      <c r="C65" s="185" t="s">
        <v>1535</v>
      </c>
      <c r="D65" s="181" t="s">
        <v>366</v>
      </c>
      <c r="E65" s="182">
        <v>1</v>
      </c>
      <c r="F65" s="183"/>
      <c r="G65" s="184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269</v>
      </c>
      <c r="T65" s="157" t="s">
        <v>241</v>
      </c>
      <c r="U65" s="157">
        <v>0</v>
      </c>
      <c r="V65" s="157">
        <f>ROUND(E65*U65,2)</f>
        <v>0</v>
      </c>
      <c r="W65" s="157"/>
      <c r="X65" s="157" t="s">
        <v>461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1488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66">
        <v>23</v>
      </c>
      <c r="B66" s="167" t="s">
        <v>1536</v>
      </c>
      <c r="C66" s="175" t="s">
        <v>1537</v>
      </c>
      <c r="D66" s="168" t="s">
        <v>268</v>
      </c>
      <c r="E66" s="169">
        <v>1</v>
      </c>
      <c r="F66" s="170"/>
      <c r="G66" s="171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269</v>
      </c>
      <c r="T66" s="157" t="s">
        <v>241</v>
      </c>
      <c r="U66" s="157">
        <v>0</v>
      </c>
      <c r="V66" s="157">
        <f>ROUND(E66*U66,2)</f>
        <v>0</v>
      </c>
      <c r="W66" s="157"/>
      <c r="X66" s="157" t="s">
        <v>285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401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44" t="s">
        <v>1538</v>
      </c>
      <c r="D67" s="245"/>
      <c r="E67" s="245"/>
      <c r="F67" s="245"/>
      <c r="G67" s="245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245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9">
        <v>24</v>
      </c>
      <c r="B68" s="180" t="s">
        <v>1539</v>
      </c>
      <c r="C68" s="185" t="s">
        <v>1540</v>
      </c>
      <c r="D68" s="181" t="s">
        <v>0</v>
      </c>
      <c r="E68" s="182">
        <v>333.25</v>
      </c>
      <c r="F68" s="183"/>
      <c r="G68" s="184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15</v>
      </c>
      <c r="M68" s="157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7"/>
      <c r="S68" s="157" t="s">
        <v>240</v>
      </c>
      <c r="T68" s="157" t="s">
        <v>241</v>
      </c>
      <c r="U68" s="157">
        <v>0</v>
      </c>
      <c r="V68" s="157">
        <f>ROUND(E68*U68,2)</f>
        <v>0</v>
      </c>
      <c r="W68" s="157"/>
      <c r="X68" s="157" t="s">
        <v>285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401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5">
      <c r="A69" s="160" t="s">
        <v>235</v>
      </c>
      <c r="B69" s="161" t="s">
        <v>161</v>
      </c>
      <c r="C69" s="174" t="s">
        <v>162</v>
      </c>
      <c r="D69" s="162"/>
      <c r="E69" s="163"/>
      <c r="F69" s="164"/>
      <c r="G69" s="165">
        <f>SUMIF(AG70:AG107,"&lt;&gt;NOR",G70:G107)</f>
        <v>0</v>
      </c>
      <c r="H69" s="159"/>
      <c r="I69" s="159">
        <f>SUM(I70:I107)</f>
        <v>0</v>
      </c>
      <c r="J69" s="159"/>
      <c r="K69" s="159">
        <f>SUM(K70:K107)</f>
        <v>0</v>
      </c>
      <c r="L69" s="159"/>
      <c r="M69" s="159">
        <f>SUM(M70:M107)</f>
        <v>0</v>
      </c>
      <c r="N69" s="159"/>
      <c r="O69" s="159">
        <f>SUM(O70:O107)</f>
        <v>0</v>
      </c>
      <c r="P69" s="159"/>
      <c r="Q69" s="159">
        <f>SUM(Q70:Q107)</f>
        <v>0</v>
      </c>
      <c r="R69" s="159"/>
      <c r="S69" s="159"/>
      <c r="T69" s="159"/>
      <c r="U69" s="159"/>
      <c r="V69" s="159">
        <f>SUM(V70:V107)</f>
        <v>0</v>
      </c>
      <c r="W69" s="159"/>
      <c r="X69" s="159"/>
      <c r="AG69" t="s">
        <v>236</v>
      </c>
    </row>
    <row r="70" spans="1:60" ht="40.799999999999997" outlineLevel="1" x14ac:dyDescent="0.25">
      <c r="A70" s="166">
        <v>25</v>
      </c>
      <c r="B70" s="167" t="s">
        <v>1541</v>
      </c>
      <c r="C70" s="175" t="s">
        <v>1542</v>
      </c>
      <c r="D70" s="168" t="s">
        <v>381</v>
      </c>
      <c r="E70" s="169">
        <v>240</v>
      </c>
      <c r="F70" s="170"/>
      <c r="G70" s="171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15</v>
      </c>
      <c r="M70" s="157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7"/>
      <c r="S70" s="157" t="s">
        <v>269</v>
      </c>
      <c r="T70" s="157" t="s">
        <v>241</v>
      </c>
      <c r="U70" s="157">
        <v>0</v>
      </c>
      <c r="V70" s="157">
        <f>ROUND(E70*U70,2)</f>
        <v>0</v>
      </c>
      <c r="W70" s="157"/>
      <c r="X70" s="157" t="s">
        <v>461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1488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1" outlineLevel="1" x14ac:dyDescent="0.25">
      <c r="A71" s="154"/>
      <c r="B71" s="155"/>
      <c r="C71" s="244" t="s">
        <v>1543</v>
      </c>
      <c r="D71" s="245"/>
      <c r="E71" s="245"/>
      <c r="F71" s="245"/>
      <c r="G71" s="245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245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72" t="str">
        <f>C71</f>
        <v>laserem a tvoří jednolitou vrstvu a plní funkci tvarového stabilizátoru a kyslíkové bariéry. Spojení jednotlivých vrstev zajišťuje vrstva kvalitního polymeru. Potrubí je včetně lisovaných tvarovek.</v>
      </c>
      <c r="BB71" s="147"/>
      <c r="BC71" s="147"/>
      <c r="BD71" s="147"/>
      <c r="BE71" s="147"/>
      <c r="BF71" s="147"/>
      <c r="BG71" s="147"/>
      <c r="BH71" s="147"/>
    </row>
    <row r="72" spans="1:60" ht="40.799999999999997" outlineLevel="1" x14ac:dyDescent="0.25">
      <c r="A72" s="166">
        <v>26</v>
      </c>
      <c r="B72" s="167" t="s">
        <v>1544</v>
      </c>
      <c r="C72" s="175" t="s">
        <v>1545</v>
      </c>
      <c r="D72" s="168" t="s">
        <v>381</v>
      </c>
      <c r="E72" s="169">
        <v>74</v>
      </c>
      <c r="F72" s="170"/>
      <c r="G72" s="171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15</v>
      </c>
      <c r="M72" s="157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7"/>
      <c r="S72" s="157" t="s">
        <v>269</v>
      </c>
      <c r="T72" s="157" t="s">
        <v>241</v>
      </c>
      <c r="U72" s="157">
        <v>0</v>
      </c>
      <c r="V72" s="157">
        <f>ROUND(E72*U72,2)</f>
        <v>0</v>
      </c>
      <c r="W72" s="157"/>
      <c r="X72" s="157" t="s">
        <v>461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1488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1" outlineLevel="1" x14ac:dyDescent="0.25">
      <c r="A73" s="154"/>
      <c r="B73" s="155"/>
      <c r="C73" s="244" t="s">
        <v>1543</v>
      </c>
      <c r="D73" s="245"/>
      <c r="E73" s="245"/>
      <c r="F73" s="245"/>
      <c r="G73" s="245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245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2" t="str">
        <f>C73</f>
        <v>laserem a tvoří jednolitou vrstvu a plní funkci tvarového stabilizátoru a kyslíkové bariéry. Spojení jednotlivých vrstev zajišťuje vrstva kvalitního polymeru. Potrubí je včetně lisovaných tvarovek.</v>
      </c>
      <c r="BB73" s="147"/>
      <c r="BC73" s="147"/>
      <c r="BD73" s="147"/>
      <c r="BE73" s="147"/>
      <c r="BF73" s="147"/>
      <c r="BG73" s="147"/>
      <c r="BH73" s="147"/>
    </row>
    <row r="74" spans="1:60" ht="40.799999999999997" outlineLevel="1" x14ac:dyDescent="0.25">
      <c r="A74" s="166">
        <v>27</v>
      </c>
      <c r="B74" s="167" t="s">
        <v>1546</v>
      </c>
      <c r="C74" s="175" t="s">
        <v>1547</v>
      </c>
      <c r="D74" s="168" t="s">
        <v>381</v>
      </c>
      <c r="E74" s="169">
        <v>101</v>
      </c>
      <c r="F74" s="170"/>
      <c r="G74" s="171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15</v>
      </c>
      <c r="M74" s="157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7"/>
      <c r="S74" s="157" t="s">
        <v>269</v>
      </c>
      <c r="T74" s="157" t="s">
        <v>241</v>
      </c>
      <c r="U74" s="157">
        <v>0</v>
      </c>
      <c r="V74" s="157">
        <f>ROUND(E74*U74,2)</f>
        <v>0</v>
      </c>
      <c r="W74" s="157"/>
      <c r="X74" s="157" t="s">
        <v>461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1488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1" outlineLevel="1" x14ac:dyDescent="0.25">
      <c r="A75" s="154"/>
      <c r="B75" s="155"/>
      <c r="C75" s="244" t="s">
        <v>1543</v>
      </c>
      <c r="D75" s="245"/>
      <c r="E75" s="245"/>
      <c r="F75" s="245"/>
      <c r="G75" s="245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245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72" t="str">
        <f>C75</f>
        <v>laserem a tvoří jednolitou vrstvu a plní funkci tvarového stabilizátoru a kyslíkové bariéry. Spojení jednotlivých vrstev zajišťuje vrstva kvalitního polymeru. Potrubí je včetně lisovaných tvarovek.</v>
      </c>
      <c r="BB75" s="147"/>
      <c r="BC75" s="147"/>
      <c r="BD75" s="147"/>
      <c r="BE75" s="147"/>
      <c r="BF75" s="147"/>
      <c r="BG75" s="147"/>
      <c r="BH75" s="147"/>
    </row>
    <row r="76" spans="1:60" ht="40.799999999999997" outlineLevel="1" x14ac:dyDescent="0.25">
      <c r="A76" s="166">
        <v>28</v>
      </c>
      <c r="B76" s="167" t="s">
        <v>1548</v>
      </c>
      <c r="C76" s="175" t="s">
        <v>1549</v>
      </c>
      <c r="D76" s="168" t="s">
        <v>381</v>
      </c>
      <c r="E76" s="169">
        <v>112</v>
      </c>
      <c r="F76" s="170"/>
      <c r="G76" s="171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15</v>
      </c>
      <c r="M76" s="157">
        <f>G76*(1+L76/100)</f>
        <v>0</v>
      </c>
      <c r="N76" s="157">
        <v>0</v>
      </c>
      <c r="O76" s="157">
        <f>ROUND(E76*N76,2)</f>
        <v>0</v>
      </c>
      <c r="P76" s="157">
        <v>0</v>
      </c>
      <c r="Q76" s="157">
        <f>ROUND(E76*P76,2)</f>
        <v>0</v>
      </c>
      <c r="R76" s="157"/>
      <c r="S76" s="157" t="s">
        <v>269</v>
      </c>
      <c r="T76" s="157" t="s">
        <v>241</v>
      </c>
      <c r="U76" s="157">
        <v>0</v>
      </c>
      <c r="V76" s="157">
        <f>ROUND(E76*U76,2)</f>
        <v>0</v>
      </c>
      <c r="W76" s="157"/>
      <c r="X76" s="157" t="s">
        <v>461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1488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1" outlineLevel="1" x14ac:dyDescent="0.25">
      <c r="A77" s="154"/>
      <c r="B77" s="155"/>
      <c r="C77" s="244" t="s">
        <v>1543</v>
      </c>
      <c r="D77" s="245"/>
      <c r="E77" s="245"/>
      <c r="F77" s="245"/>
      <c r="G77" s="245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245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2" t="str">
        <f>C77</f>
        <v>laserem a tvoří jednolitou vrstvu a plní funkci tvarového stabilizátoru a kyslíkové bariéry. Spojení jednotlivých vrstev zajišťuje vrstva kvalitního polymeru. Potrubí je včetně lisovaných tvarovek.</v>
      </c>
      <c r="BB77" s="147"/>
      <c r="BC77" s="147"/>
      <c r="BD77" s="147"/>
      <c r="BE77" s="147"/>
      <c r="BF77" s="147"/>
      <c r="BG77" s="147"/>
      <c r="BH77" s="147"/>
    </row>
    <row r="78" spans="1:60" ht="40.799999999999997" outlineLevel="1" x14ac:dyDescent="0.25">
      <c r="A78" s="166">
        <v>29</v>
      </c>
      <c r="B78" s="167" t="s">
        <v>1550</v>
      </c>
      <c r="C78" s="175" t="s">
        <v>1551</v>
      </c>
      <c r="D78" s="168" t="s">
        <v>381</v>
      </c>
      <c r="E78" s="169">
        <v>30</v>
      </c>
      <c r="F78" s="170"/>
      <c r="G78" s="171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15</v>
      </c>
      <c r="M78" s="157">
        <f>G78*(1+L78/100)</f>
        <v>0</v>
      </c>
      <c r="N78" s="157">
        <v>0</v>
      </c>
      <c r="O78" s="157">
        <f>ROUND(E78*N78,2)</f>
        <v>0</v>
      </c>
      <c r="P78" s="157">
        <v>0</v>
      </c>
      <c r="Q78" s="157">
        <f>ROUND(E78*P78,2)</f>
        <v>0</v>
      </c>
      <c r="R78" s="157"/>
      <c r="S78" s="157" t="s">
        <v>269</v>
      </c>
      <c r="T78" s="157" t="s">
        <v>241</v>
      </c>
      <c r="U78" s="157">
        <v>0</v>
      </c>
      <c r="V78" s="157">
        <f>ROUND(E78*U78,2)</f>
        <v>0</v>
      </c>
      <c r="W78" s="157"/>
      <c r="X78" s="157" t="s">
        <v>461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1488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44" t="s">
        <v>1552</v>
      </c>
      <c r="D79" s="245"/>
      <c r="E79" s="245"/>
      <c r="F79" s="245"/>
      <c r="G79" s="245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245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40.799999999999997" outlineLevel="1" x14ac:dyDescent="0.25">
      <c r="A80" s="166">
        <v>30</v>
      </c>
      <c r="B80" s="167" t="s">
        <v>1553</v>
      </c>
      <c r="C80" s="175" t="s">
        <v>1554</v>
      </c>
      <c r="D80" s="168" t="s">
        <v>381</v>
      </c>
      <c r="E80" s="169">
        <v>224</v>
      </c>
      <c r="F80" s="170"/>
      <c r="G80" s="171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15</v>
      </c>
      <c r="M80" s="157">
        <f>G80*(1+L80/100)</f>
        <v>0</v>
      </c>
      <c r="N80" s="157">
        <v>0</v>
      </c>
      <c r="O80" s="157">
        <f>ROUND(E80*N80,2)</f>
        <v>0</v>
      </c>
      <c r="P80" s="157">
        <v>0</v>
      </c>
      <c r="Q80" s="157">
        <f>ROUND(E80*P80,2)</f>
        <v>0</v>
      </c>
      <c r="R80" s="157"/>
      <c r="S80" s="157" t="s">
        <v>269</v>
      </c>
      <c r="T80" s="157" t="s">
        <v>241</v>
      </c>
      <c r="U80" s="157">
        <v>0</v>
      </c>
      <c r="V80" s="157">
        <f>ROUND(E80*U80,2)</f>
        <v>0</v>
      </c>
      <c r="W80" s="157"/>
      <c r="X80" s="157" t="s">
        <v>461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1488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244" t="s">
        <v>1552</v>
      </c>
      <c r="D81" s="245"/>
      <c r="E81" s="245"/>
      <c r="F81" s="245"/>
      <c r="G81" s="245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245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40.799999999999997" outlineLevel="1" x14ac:dyDescent="0.25">
      <c r="A82" s="166">
        <v>31</v>
      </c>
      <c r="B82" s="167" t="s">
        <v>1555</v>
      </c>
      <c r="C82" s="175" t="s">
        <v>1556</v>
      </c>
      <c r="D82" s="168" t="s">
        <v>381</v>
      </c>
      <c r="E82" s="169">
        <v>170</v>
      </c>
      <c r="F82" s="170"/>
      <c r="G82" s="171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15</v>
      </c>
      <c r="M82" s="157">
        <f>G82*(1+L82/100)</f>
        <v>0</v>
      </c>
      <c r="N82" s="157">
        <v>0</v>
      </c>
      <c r="O82" s="157">
        <f>ROUND(E82*N82,2)</f>
        <v>0</v>
      </c>
      <c r="P82" s="157">
        <v>0</v>
      </c>
      <c r="Q82" s="157">
        <f>ROUND(E82*P82,2)</f>
        <v>0</v>
      </c>
      <c r="R82" s="157"/>
      <c r="S82" s="157" t="s">
        <v>269</v>
      </c>
      <c r="T82" s="157" t="s">
        <v>241</v>
      </c>
      <c r="U82" s="157">
        <v>0</v>
      </c>
      <c r="V82" s="157">
        <f>ROUND(E82*U82,2)</f>
        <v>0</v>
      </c>
      <c r="W82" s="157"/>
      <c r="X82" s="157" t="s">
        <v>461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1488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244" t="s">
        <v>1552</v>
      </c>
      <c r="D83" s="245"/>
      <c r="E83" s="245"/>
      <c r="F83" s="245"/>
      <c r="G83" s="245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245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40.799999999999997" outlineLevel="1" x14ac:dyDescent="0.25">
      <c r="A84" s="166">
        <v>32</v>
      </c>
      <c r="B84" s="167" t="s">
        <v>1557</v>
      </c>
      <c r="C84" s="175" t="s">
        <v>1558</v>
      </c>
      <c r="D84" s="168" t="s">
        <v>381</v>
      </c>
      <c r="E84" s="169">
        <v>181</v>
      </c>
      <c r="F84" s="170"/>
      <c r="G84" s="171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15</v>
      </c>
      <c r="M84" s="157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7"/>
      <c r="S84" s="157" t="s">
        <v>269</v>
      </c>
      <c r="T84" s="157" t="s">
        <v>241</v>
      </c>
      <c r="U84" s="157">
        <v>0</v>
      </c>
      <c r="V84" s="157">
        <f>ROUND(E84*U84,2)</f>
        <v>0</v>
      </c>
      <c r="W84" s="157"/>
      <c r="X84" s="157" t="s">
        <v>461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1488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44" t="s">
        <v>1552</v>
      </c>
      <c r="D85" s="245"/>
      <c r="E85" s="245"/>
      <c r="F85" s="245"/>
      <c r="G85" s="245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245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40.799999999999997" outlineLevel="1" x14ac:dyDescent="0.25">
      <c r="A86" s="166">
        <v>33</v>
      </c>
      <c r="B86" s="167" t="s">
        <v>1559</v>
      </c>
      <c r="C86" s="175" t="s">
        <v>1560</v>
      </c>
      <c r="D86" s="168" t="s">
        <v>381</v>
      </c>
      <c r="E86" s="169">
        <v>181</v>
      </c>
      <c r="F86" s="170"/>
      <c r="G86" s="171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15</v>
      </c>
      <c r="M86" s="157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7"/>
      <c r="S86" s="157" t="s">
        <v>269</v>
      </c>
      <c r="T86" s="157" t="s">
        <v>241</v>
      </c>
      <c r="U86" s="157">
        <v>0</v>
      </c>
      <c r="V86" s="157">
        <f>ROUND(E86*U86,2)</f>
        <v>0</v>
      </c>
      <c r="W86" s="157"/>
      <c r="X86" s="157" t="s">
        <v>461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1488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44" t="s">
        <v>1552</v>
      </c>
      <c r="D87" s="245"/>
      <c r="E87" s="245"/>
      <c r="F87" s="245"/>
      <c r="G87" s="245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245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.399999999999999" outlineLevel="1" x14ac:dyDescent="0.25">
      <c r="A88" s="179">
        <v>34</v>
      </c>
      <c r="B88" s="180" t="s">
        <v>1561</v>
      </c>
      <c r="C88" s="185" t="s">
        <v>1562</v>
      </c>
      <c r="D88" s="181" t="s">
        <v>381</v>
      </c>
      <c r="E88" s="182">
        <v>106</v>
      </c>
      <c r="F88" s="183"/>
      <c r="G88" s="184">
        <f t="shared" ref="G88:G107" si="0">ROUND(E88*F88,2)</f>
        <v>0</v>
      </c>
      <c r="H88" s="158"/>
      <c r="I88" s="157">
        <f t="shared" ref="I88:I107" si="1">ROUND(E88*H88,2)</f>
        <v>0</v>
      </c>
      <c r="J88" s="158"/>
      <c r="K88" s="157">
        <f t="shared" ref="K88:K107" si="2">ROUND(E88*J88,2)</f>
        <v>0</v>
      </c>
      <c r="L88" s="157">
        <v>15</v>
      </c>
      <c r="M88" s="157">
        <f t="shared" ref="M88:M107" si="3">G88*(1+L88/100)</f>
        <v>0</v>
      </c>
      <c r="N88" s="157">
        <v>0</v>
      </c>
      <c r="O88" s="157">
        <f t="shared" ref="O88:O107" si="4">ROUND(E88*N88,2)</f>
        <v>0</v>
      </c>
      <c r="P88" s="157">
        <v>0</v>
      </c>
      <c r="Q88" s="157">
        <f t="shared" ref="Q88:Q107" si="5">ROUND(E88*P88,2)</f>
        <v>0</v>
      </c>
      <c r="R88" s="157"/>
      <c r="S88" s="157" t="s">
        <v>269</v>
      </c>
      <c r="T88" s="157" t="s">
        <v>241</v>
      </c>
      <c r="U88" s="157">
        <v>0</v>
      </c>
      <c r="V88" s="157">
        <f t="shared" ref="V88:V107" si="6">ROUND(E88*U88,2)</f>
        <v>0</v>
      </c>
      <c r="W88" s="157"/>
      <c r="X88" s="157" t="s">
        <v>285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401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1" x14ac:dyDescent="0.25">
      <c r="A89" s="179">
        <v>35</v>
      </c>
      <c r="B89" s="180" t="s">
        <v>1563</v>
      </c>
      <c r="C89" s="185" t="s">
        <v>1564</v>
      </c>
      <c r="D89" s="181" t="s">
        <v>381</v>
      </c>
      <c r="E89" s="182">
        <v>99</v>
      </c>
      <c r="F89" s="183"/>
      <c r="G89" s="184">
        <f t="shared" si="0"/>
        <v>0</v>
      </c>
      <c r="H89" s="158"/>
      <c r="I89" s="157">
        <f t="shared" si="1"/>
        <v>0</v>
      </c>
      <c r="J89" s="158"/>
      <c r="K89" s="157">
        <f t="shared" si="2"/>
        <v>0</v>
      </c>
      <c r="L89" s="157">
        <v>15</v>
      </c>
      <c r="M89" s="157">
        <f t="shared" si="3"/>
        <v>0</v>
      </c>
      <c r="N89" s="157">
        <v>0</v>
      </c>
      <c r="O89" s="157">
        <f t="shared" si="4"/>
        <v>0</v>
      </c>
      <c r="P89" s="157">
        <v>0</v>
      </c>
      <c r="Q89" s="157">
        <f t="shared" si="5"/>
        <v>0</v>
      </c>
      <c r="R89" s="157"/>
      <c r="S89" s="157" t="s">
        <v>269</v>
      </c>
      <c r="T89" s="157" t="s">
        <v>241</v>
      </c>
      <c r="U89" s="157">
        <v>0</v>
      </c>
      <c r="V89" s="157">
        <f t="shared" si="6"/>
        <v>0</v>
      </c>
      <c r="W89" s="157"/>
      <c r="X89" s="157" t="s">
        <v>285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401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0.399999999999999" outlineLevel="1" x14ac:dyDescent="0.25">
      <c r="A90" s="179">
        <v>36</v>
      </c>
      <c r="B90" s="180" t="s">
        <v>1565</v>
      </c>
      <c r="C90" s="185" t="s">
        <v>1566</v>
      </c>
      <c r="D90" s="181" t="s">
        <v>381</v>
      </c>
      <c r="E90" s="182">
        <v>97</v>
      </c>
      <c r="F90" s="183"/>
      <c r="G90" s="184">
        <f t="shared" si="0"/>
        <v>0</v>
      </c>
      <c r="H90" s="158"/>
      <c r="I90" s="157">
        <f t="shared" si="1"/>
        <v>0</v>
      </c>
      <c r="J90" s="158"/>
      <c r="K90" s="157">
        <f t="shared" si="2"/>
        <v>0</v>
      </c>
      <c r="L90" s="157">
        <v>15</v>
      </c>
      <c r="M90" s="157">
        <f t="shared" si="3"/>
        <v>0</v>
      </c>
      <c r="N90" s="157">
        <v>0</v>
      </c>
      <c r="O90" s="157">
        <f t="shared" si="4"/>
        <v>0</v>
      </c>
      <c r="P90" s="157">
        <v>0</v>
      </c>
      <c r="Q90" s="157">
        <f t="shared" si="5"/>
        <v>0</v>
      </c>
      <c r="R90" s="157"/>
      <c r="S90" s="157" t="s">
        <v>269</v>
      </c>
      <c r="T90" s="157" t="s">
        <v>241</v>
      </c>
      <c r="U90" s="157">
        <v>0</v>
      </c>
      <c r="V90" s="157">
        <f t="shared" si="6"/>
        <v>0</v>
      </c>
      <c r="W90" s="157"/>
      <c r="X90" s="157" t="s">
        <v>285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401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 x14ac:dyDescent="0.25">
      <c r="A91" s="179">
        <v>37</v>
      </c>
      <c r="B91" s="180" t="s">
        <v>1567</v>
      </c>
      <c r="C91" s="185" t="s">
        <v>1568</v>
      </c>
      <c r="D91" s="181" t="s">
        <v>381</v>
      </c>
      <c r="E91" s="182">
        <v>20</v>
      </c>
      <c r="F91" s="183"/>
      <c r="G91" s="184">
        <f t="shared" si="0"/>
        <v>0</v>
      </c>
      <c r="H91" s="158"/>
      <c r="I91" s="157">
        <f t="shared" si="1"/>
        <v>0</v>
      </c>
      <c r="J91" s="158"/>
      <c r="K91" s="157">
        <f t="shared" si="2"/>
        <v>0</v>
      </c>
      <c r="L91" s="157">
        <v>15</v>
      </c>
      <c r="M91" s="157">
        <f t="shared" si="3"/>
        <v>0</v>
      </c>
      <c r="N91" s="157">
        <v>0</v>
      </c>
      <c r="O91" s="157">
        <f t="shared" si="4"/>
        <v>0</v>
      </c>
      <c r="P91" s="157">
        <v>0</v>
      </c>
      <c r="Q91" s="157">
        <f t="shared" si="5"/>
        <v>0</v>
      </c>
      <c r="R91" s="157"/>
      <c r="S91" s="157" t="s">
        <v>269</v>
      </c>
      <c r="T91" s="157" t="s">
        <v>241</v>
      </c>
      <c r="U91" s="157">
        <v>0</v>
      </c>
      <c r="V91" s="157">
        <f t="shared" si="6"/>
        <v>0</v>
      </c>
      <c r="W91" s="157"/>
      <c r="X91" s="157" t="s">
        <v>285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401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 x14ac:dyDescent="0.25">
      <c r="A92" s="179">
        <v>38</v>
      </c>
      <c r="B92" s="180" t="s">
        <v>1569</v>
      </c>
      <c r="C92" s="185" t="s">
        <v>1570</v>
      </c>
      <c r="D92" s="181" t="s">
        <v>381</v>
      </c>
      <c r="E92" s="182">
        <v>56</v>
      </c>
      <c r="F92" s="183"/>
      <c r="G92" s="184">
        <f t="shared" si="0"/>
        <v>0</v>
      </c>
      <c r="H92" s="158"/>
      <c r="I92" s="157">
        <f t="shared" si="1"/>
        <v>0</v>
      </c>
      <c r="J92" s="158"/>
      <c r="K92" s="157">
        <f t="shared" si="2"/>
        <v>0</v>
      </c>
      <c r="L92" s="157">
        <v>15</v>
      </c>
      <c r="M92" s="157">
        <f t="shared" si="3"/>
        <v>0</v>
      </c>
      <c r="N92" s="157">
        <v>0</v>
      </c>
      <c r="O92" s="157">
        <f t="shared" si="4"/>
        <v>0</v>
      </c>
      <c r="P92" s="157">
        <v>0</v>
      </c>
      <c r="Q92" s="157">
        <f t="shared" si="5"/>
        <v>0</v>
      </c>
      <c r="R92" s="157"/>
      <c r="S92" s="157" t="s">
        <v>269</v>
      </c>
      <c r="T92" s="157" t="s">
        <v>241</v>
      </c>
      <c r="U92" s="157">
        <v>0</v>
      </c>
      <c r="V92" s="157">
        <f t="shared" si="6"/>
        <v>0</v>
      </c>
      <c r="W92" s="157"/>
      <c r="X92" s="157" t="s">
        <v>285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401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9">
        <v>39</v>
      </c>
      <c r="B93" s="180" t="s">
        <v>1571</v>
      </c>
      <c r="C93" s="185" t="s">
        <v>1572</v>
      </c>
      <c r="D93" s="181" t="s">
        <v>381</v>
      </c>
      <c r="E93" s="182">
        <v>1518</v>
      </c>
      <c r="F93" s="183"/>
      <c r="G93" s="184">
        <f t="shared" si="0"/>
        <v>0</v>
      </c>
      <c r="H93" s="158"/>
      <c r="I93" s="157">
        <f t="shared" si="1"/>
        <v>0</v>
      </c>
      <c r="J93" s="158"/>
      <c r="K93" s="157">
        <f t="shared" si="2"/>
        <v>0</v>
      </c>
      <c r="L93" s="157">
        <v>15</v>
      </c>
      <c r="M93" s="157">
        <f t="shared" si="3"/>
        <v>0</v>
      </c>
      <c r="N93" s="157">
        <v>0</v>
      </c>
      <c r="O93" s="157">
        <f t="shared" si="4"/>
        <v>0</v>
      </c>
      <c r="P93" s="157">
        <v>0</v>
      </c>
      <c r="Q93" s="157">
        <f t="shared" si="5"/>
        <v>0</v>
      </c>
      <c r="R93" s="157"/>
      <c r="S93" s="157" t="s">
        <v>269</v>
      </c>
      <c r="T93" s="157" t="s">
        <v>241</v>
      </c>
      <c r="U93" s="157">
        <v>0</v>
      </c>
      <c r="V93" s="157">
        <f t="shared" si="6"/>
        <v>0</v>
      </c>
      <c r="W93" s="157"/>
      <c r="X93" s="157" t="s">
        <v>285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401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9">
        <v>40</v>
      </c>
      <c r="B94" s="180" t="s">
        <v>1573</v>
      </c>
      <c r="C94" s="185" t="s">
        <v>1574</v>
      </c>
      <c r="D94" s="181" t="s">
        <v>381</v>
      </c>
      <c r="E94" s="182">
        <v>173</v>
      </c>
      <c r="F94" s="183"/>
      <c r="G94" s="184">
        <f t="shared" si="0"/>
        <v>0</v>
      </c>
      <c r="H94" s="158"/>
      <c r="I94" s="157">
        <f t="shared" si="1"/>
        <v>0</v>
      </c>
      <c r="J94" s="158"/>
      <c r="K94" s="157">
        <f t="shared" si="2"/>
        <v>0</v>
      </c>
      <c r="L94" s="157">
        <v>15</v>
      </c>
      <c r="M94" s="157">
        <f t="shared" si="3"/>
        <v>0</v>
      </c>
      <c r="N94" s="157">
        <v>0</v>
      </c>
      <c r="O94" s="157">
        <f t="shared" si="4"/>
        <v>0</v>
      </c>
      <c r="P94" s="157">
        <v>0</v>
      </c>
      <c r="Q94" s="157">
        <f t="shared" si="5"/>
        <v>0</v>
      </c>
      <c r="R94" s="157"/>
      <c r="S94" s="157" t="s">
        <v>269</v>
      </c>
      <c r="T94" s="157" t="s">
        <v>241</v>
      </c>
      <c r="U94" s="157">
        <v>0</v>
      </c>
      <c r="V94" s="157">
        <f t="shared" si="6"/>
        <v>0</v>
      </c>
      <c r="W94" s="157"/>
      <c r="X94" s="157" t="s">
        <v>285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401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30.6" outlineLevel="1" x14ac:dyDescent="0.25">
      <c r="A95" s="179">
        <v>41</v>
      </c>
      <c r="B95" s="180" t="s">
        <v>1575</v>
      </c>
      <c r="C95" s="185" t="s">
        <v>1576</v>
      </c>
      <c r="D95" s="181" t="s">
        <v>366</v>
      </c>
      <c r="E95" s="182">
        <v>112</v>
      </c>
      <c r="F95" s="183"/>
      <c r="G95" s="184">
        <f t="shared" si="0"/>
        <v>0</v>
      </c>
      <c r="H95" s="158"/>
      <c r="I95" s="157">
        <f t="shared" si="1"/>
        <v>0</v>
      </c>
      <c r="J95" s="158"/>
      <c r="K95" s="157">
        <f t="shared" si="2"/>
        <v>0</v>
      </c>
      <c r="L95" s="157">
        <v>15</v>
      </c>
      <c r="M95" s="157">
        <f t="shared" si="3"/>
        <v>0</v>
      </c>
      <c r="N95" s="157">
        <v>0</v>
      </c>
      <c r="O95" s="157">
        <f t="shared" si="4"/>
        <v>0</v>
      </c>
      <c r="P95" s="157">
        <v>0</v>
      </c>
      <c r="Q95" s="157">
        <f t="shared" si="5"/>
        <v>0</v>
      </c>
      <c r="R95" s="157"/>
      <c r="S95" s="157" t="s">
        <v>269</v>
      </c>
      <c r="T95" s="157" t="s">
        <v>241</v>
      </c>
      <c r="U95" s="157">
        <v>0</v>
      </c>
      <c r="V95" s="157">
        <f t="shared" si="6"/>
        <v>0</v>
      </c>
      <c r="W95" s="157"/>
      <c r="X95" s="157" t="s">
        <v>285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401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30.6" outlineLevel="1" x14ac:dyDescent="0.25">
      <c r="A96" s="179">
        <v>42</v>
      </c>
      <c r="B96" s="180" t="s">
        <v>1577</v>
      </c>
      <c r="C96" s="185" t="s">
        <v>1578</v>
      </c>
      <c r="D96" s="181" t="s">
        <v>366</v>
      </c>
      <c r="E96" s="182">
        <v>20</v>
      </c>
      <c r="F96" s="183"/>
      <c r="G96" s="184">
        <f t="shared" si="0"/>
        <v>0</v>
      </c>
      <c r="H96" s="158"/>
      <c r="I96" s="157">
        <f t="shared" si="1"/>
        <v>0</v>
      </c>
      <c r="J96" s="158"/>
      <c r="K96" s="157">
        <f t="shared" si="2"/>
        <v>0</v>
      </c>
      <c r="L96" s="157">
        <v>15</v>
      </c>
      <c r="M96" s="157">
        <f t="shared" si="3"/>
        <v>0</v>
      </c>
      <c r="N96" s="157">
        <v>0</v>
      </c>
      <c r="O96" s="157">
        <f t="shared" si="4"/>
        <v>0</v>
      </c>
      <c r="P96" s="157">
        <v>0</v>
      </c>
      <c r="Q96" s="157">
        <f t="shared" si="5"/>
        <v>0</v>
      </c>
      <c r="R96" s="157"/>
      <c r="S96" s="157" t="s">
        <v>269</v>
      </c>
      <c r="T96" s="157" t="s">
        <v>241</v>
      </c>
      <c r="U96" s="157">
        <v>0</v>
      </c>
      <c r="V96" s="157">
        <f t="shared" si="6"/>
        <v>0</v>
      </c>
      <c r="W96" s="157"/>
      <c r="X96" s="157" t="s">
        <v>285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401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30.6" outlineLevel="1" x14ac:dyDescent="0.25">
      <c r="A97" s="179">
        <v>43</v>
      </c>
      <c r="B97" s="180" t="s">
        <v>1579</v>
      </c>
      <c r="C97" s="185" t="s">
        <v>1580</v>
      </c>
      <c r="D97" s="181" t="s">
        <v>366</v>
      </c>
      <c r="E97" s="182">
        <v>6</v>
      </c>
      <c r="F97" s="183"/>
      <c r="G97" s="184">
        <f t="shared" si="0"/>
        <v>0</v>
      </c>
      <c r="H97" s="158"/>
      <c r="I97" s="157">
        <f t="shared" si="1"/>
        <v>0</v>
      </c>
      <c r="J97" s="158"/>
      <c r="K97" s="157">
        <f t="shared" si="2"/>
        <v>0</v>
      </c>
      <c r="L97" s="157">
        <v>15</v>
      </c>
      <c r="M97" s="157">
        <f t="shared" si="3"/>
        <v>0</v>
      </c>
      <c r="N97" s="157">
        <v>0</v>
      </c>
      <c r="O97" s="157">
        <f t="shared" si="4"/>
        <v>0</v>
      </c>
      <c r="P97" s="157">
        <v>0</v>
      </c>
      <c r="Q97" s="157">
        <f t="shared" si="5"/>
        <v>0</v>
      </c>
      <c r="R97" s="157"/>
      <c r="S97" s="157" t="s">
        <v>269</v>
      </c>
      <c r="T97" s="157" t="s">
        <v>241</v>
      </c>
      <c r="U97" s="157">
        <v>0</v>
      </c>
      <c r="V97" s="157">
        <f t="shared" si="6"/>
        <v>0</v>
      </c>
      <c r="W97" s="157"/>
      <c r="X97" s="157" t="s">
        <v>285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401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 x14ac:dyDescent="0.25">
      <c r="A98" s="179">
        <v>44</v>
      </c>
      <c r="B98" s="180" t="s">
        <v>1581</v>
      </c>
      <c r="C98" s="185" t="s">
        <v>1582</v>
      </c>
      <c r="D98" s="181" t="s">
        <v>366</v>
      </c>
      <c r="E98" s="182">
        <v>112</v>
      </c>
      <c r="F98" s="183"/>
      <c r="G98" s="184">
        <f t="shared" si="0"/>
        <v>0</v>
      </c>
      <c r="H98" s="158"/>
      <c r="I98" s="157">
        <f t="shared" si="1"/>
        <v>0</v>
      </c>
      <c r="J98" s="158"/>
      <c r="K98" s="157">
        <f t="shared" si="2"/>
        <v>0</v>
      </c>
      <c r="L98" s="157">
        <v>15</v>
      </c>
      <c r="M98" s="157">
        <f t="shared" si="3"/>
        <v>0</v>
      </c>
      <c r="N98" s="157">
        <v>0</v>
      </c>
      <c r="O98" s="157">
        <f t="shared" si="4"/>
        <v>0</v>
      </c>
      <c r="P98" s="157">
        <v>0</v>
      </c>
      <c r="Q98" s="157">
        <f t="shared" si="5"/>
        <v>0</v>
      </c>
      <c r="R98" s="157"/>
      <c r="S98" s="157" t="s">
        <v>269</v>
      </c>
      <c r="T98" s="157" t="s">
        <v>241</v>
      </c>
      <c r="U98" s="157">
        <v>0</v>
      </c>
      <c r="V98" s="157">
        <f t="shared" si="6"/>
        <v>0</v>
      </c>
      <c r="W98" s="157"/>
      <c r="X98" s="157" t="s">
        <v>285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401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.399999999999999" outlineLevel="1" x14ac:dyDescent="0.25">
      <c r="A99" s="179">
        <v>45</v>
      </c>
      <c r="B99" s="180" t="s">
        <v>1583</v>
      </c>
      <c r="C99" s="185" t="s">
        <v>1584</v>
      </c>
      <c r="D99" s="181" t="s">
        <v>366</v>
      </c>
      <c r="E99" s="182">
        <v>20</v>
      </c>
      <c r="F99" s="183"/>
      <c r="G99" s="184">
        <f t="shared" si="0"/>
        <v>0</v>
      </c>
      <c r="H99" s="158"/>
      <c r="I99" s="157">
        <f t="shared" si="1"/>
        <v>0</v>
      </c>
      <c r="J99" s="158"/>
      <c r="K99" s="157">
        <f t="shared" si="2"/>
        <v>0</v>
      </c>
      <c r="L99" s="157">
        <v>15</v>
      </c>
      <c r="M99" s="157">
        <f t="shared" si="3"/>
        <v>0</v>
      </c>
      <c r="N99" s="157">
        <v>0</v>
      </c>
      <c r="O99" s="157">
        <f t="shared" si="4"/>
        <v>0</v>
      </c>
      <c r="P99" s="157">
        <v>0</v>
      </c>
      <c r="Q99" s="157">
        <f t="shared" si="5"/>
        <v>0</v>
      </c>
      <c r="R99" s="157"/>
      <c r="S99" s="157" t="s">
        <v>269</v>
      </c>
      <c r="T99" s="157" t="s">
        <v>241</v>
      </c>
      <c r="U99" s="157">
        <v>0</v>
      </c>
      <c r="V99" s="157">
        <f t="shared" si="6"/>
        <v>0</v>
      </c>
      <c r="W99" s="157"/>
      <c r="X99" s="157" t="s">
        <v>285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401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399999999999999" outlineLevel="1" x14ac:dyDescent="0.25">
      <c r="A100" s="179">
        <v>46</v>
      </c>
      <c r="B100" s="180" t="s">
        <v>1585</v>
      </c>
      <c r="C100" s="185" t="s">
        <v>1586</v>
      </c>
      <c r="D100" s="181" t="s">
        <v>366</v>
      </c>
      <c r="E100" s="182">
        <v>6</v>
      </c>
      <c r="F100" s="183"/>
      <c r="G100" s="184">
        <f t="shared" si="0"/>
        <v>0</v>
      </c>
      <c r="H100" s="158"/>
      <c r="I100" s="157">
        <f t="shared" si="1"/>
        <v>0</v>
      </c>
      <c r="J100" s="158"/>
      <c r="K100" s="157">
        <f t="shared" si="2"/>
        <v>0</v>
      </c>
      <c r="L100" s="157">
        <v>15</v>
      </c>
      <c r="M100" s="157">
        <f t="shared" si="3"/>
        <v>0</v>
      </c>
      <c r="N100" s="157">
        <v>0</v>
      </c>
      <c r="O100" s="157">
        <f t="shared" si="4"/>
        <v>0</v>
      </c>
      <c r="P100" s="157">
        <v>0</v>
      </c>
      <c r="Q100" s="157">
        <f t="shared" si="5"/>
        <v>0</v>
      </c>
      <c r="R100" s="157"/>
      <c r="S100" s="157" t="s">
        <v>269</v>
      </c>
      <c r="T100" s="157" t="s">
        <v>241</v>
      </c>
      <c r="U100" s="157">
        <v>0</v>
      </c>
      <c r="V100" s="157">
        <f t="shared" si="6"/>
        <v>0</v>
      </c>
      <c r="W100" s="157"/>
      <c r="X100" s="157" t="s">
        <v>285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401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9">
        <v>47</v>
      </c>
      <c r="B101" s="180" t="s">
        <v>1587</v>
      </c>
      <c r="C101" s="185" t="s">
        <v>1588</v>
      </c>
      <c r="D101" s="181" t="s">
        <v>366</v>
      </c>
      <c r="E101" s="182">
        <v>112</v>
      </c>
      <c r="F101" s="183"/>
      <c r="G101" s="184">
        <f t="shared" si="0"/>
        <v>0</v>
      </c>
      <c r="H101" s="158"/>
      <c r="I101" s="157">
        <f t="shared" si="1"/>
        <v>0</v>
      </c>
      <c r="J101" s="158"/>
      <c r="K101" s="157">
        <f t="shared" si="2"/>
        <v>0</v>
      </c>
      <c r="L101" s="157">
        <v>15</v>
      </c>
      <c r="M101" s="157">
        <f t="shared" si="3"/>
        <v>0</v>
      </c>
      <c r="N101" s="157">
        <v>0</v>
      </c>
      <c r="O101" s="157">
        <f t="shared" si="4"/>
        <v>0</v>
      </c>
      <c r="P101" s="157">
        <v>0</v>
      </c>
      <c r="Q101" s="157">
        <f t="shared" si="5"/>
        <v>0</v>
      </c>
      <c r="R101" s="157"/>
      <c r="S101" s="157" t="s">
        <v>269</v>
      </c>
      <c r="T101" s="157" t="s">
        <v>241</v>
      </c>
      <c r="U101" s="157">
        <v>0</v>
      </c>
      <c r="V101" s="157">
        <f t="shared" si="6"/>
        <v>0</v>
      </c>
      <c r="W101" s="157"/>
      <c r="X101" s="157" t="s">
        <v>285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401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9">
        <v>48</v>
      </c>
      <c r="B102" s="180" t="s">
        <v>1589</v>
      </c>
      <c r="C102" s="185" t="s">
        <v>1590</v>
      </c>
      <c r="D102" s="181" t="s">
        <v>366</v>
      </c>
      <c r="E102" s="182">
        <v>20</v>
      </c>
      <c r="F102" s="183"/>
      <c r="G102" s="184">
        <f t="shared" si="0"/>
        <v>0</v>
      </c>
      <c r="H102" s="158"/>
      <c r="I102" s="157">
        <f t="shared" si="1"/>
        <v>0</v>
      </c>
      <c r="J102" s="158"/>
      <c r="K102" s="157">
        <f t="shared" si="2"/>
        <v>0</v>
      </c>
      <c r="L102" s="157">
        <v>15</v>
      </c>
      <c r="M102" s="157">
        <f t="shared" si="3"/>
        <v>0</v>
      </c>
      <c r="N102" s="157">
        <v>0</v>
      </c>
      <c r="O102" s="157">
        <f t="shared" si="4"/>
        <v>0</v>
      </c>
      <c r="P102" s="157">
        <v>0</v>
      </c>
      <c r="Q102" s="157">
        <f t="shared" si="5"/>
        <v>0</v>
      </c>
      <c r="R102" s="157"/>
      <c r="S102" s="157" t="s">
        <v>269</v>
      </c>
      <c r="T102" s="157" t="s">
        <v>241</v>
      </c>
      <c r="U102" s="157">
        <v>0</v>
      </c>
      <c r="V102" s="157">
        <f t="shared" si="6"/>
        <v>0</v>
      </c>
      <c r="W102" s="157"/>
      <c r="X102" s="157" t="s">
        <v>285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401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9">
        <v>49</v>
      </c>
      <c r="B103" s="180" t="s">
        <v>1591</v>
      </c>
      <c r="C103" s="185" t="s">
        <v>1592</v>
      </c>
      <c r="D103" s="181" t="s">
        <v>366</v>
      </c>
      <c r="E103" s="182">
        <v>6</v>
      </c>
      <c r="F103" s="183"/>
      <c r="G103" s="184">
        <f t="shared" si="0"/>
        <v>0</v>
      </c>
      <c r="H103" s="158"/>
      <c r="I103" s="157">
        <f t="shared" si="1"/>
        <v>0</v>
      </c>
      <c r="J103" s="158"/>
      <c r="K103" s="157">
        <f t="shared" si="2"/>
        <v>0</v>
      </c>
      <c r="L103" s="157">
        <v>15</v>
      </c>
      <c r="M103" s="157">
        <f t="shared" si="3"/>
        <v>0</v>
      </c>
      <c r="N103" s="157">
        <v>0</v>
      </c>
      <c r="O103" s="157">
        <f t="shared" si="4"/>
        <v>0</v>
      </c>
      <c r="P103" s="157">
        <v>0</v>
      </c>
      <c r="Q103" s="157">
        <f t="shared" si="5"/>
        <v>0</v>
      </c>
      <c r="R103" s="157"/>
      <c r="S103" s="157" t="s">
        <v>269</v>
      </c>
      <c r="T103" s="157" t="s">
        <v>241</v>
      </c>
      <c r="U103" s="157">
        <v>0</v>
      </c>
      <c r="V103" s="157">
        <f t="shared" si="6"/>
        <v>0</v>
      </c>
      <c r="W103" s="157"/>
      <c r="X103" s="157" t="s">
        <v>285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401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 x14ac:dyDescent="0.25">
      <c r="A104" s="179">
        <v>50</v>
      </c>
      <c r="B104" s="180" t="s">
        <v>1593</v>
      </c>
      <c r="C104" s="185" t="s">
        <v>1594</v>
      </c>
      <c r="D104" s="181" t="s">
        <v>1487</v>
      </c>
      <c r="E104" s="182">
        <v>50</v>
      </c>
      <c r="F104" s="183"/>
      <c r="G104" s="184">
        <f t="shared" si="0"/>
        <v>0</v>
      </c>
      <c r="H104" s="158"/>
      <c r="I104" s="157">
        <f t="shared" si="1"/>
        <v>0</v>
      </c>
      <c r="J104" s="158"/>
      <c r="K104" s="157">
        <f t="shared" si="2"/>
        <v>0</v>
      </c>
      <c r="L104" s="157">
        <v>15</v>
      </c>
      <c r="M104" s="157">
        <f t="shared" si="3"/>
        <v>0</v>
      </c>
      <c r="N104" s="157">
        <v>0</v>
      </c>
      <c r="O104" s="157">
        <f t="shared" si="4"/>
        <v>0</v>
      </c>
      <c r="P104" s="157">
        <v>0</v>
      </c>
      <c r="Q104" s="157">
        <f t="shared" si="5"/>
        <v>0</v>
      </c>
      <c r="R104" s="157"/>
      <c r="S104" s="157" t="s">
        <v>269</v>
      </c>
      <c r="T104" s="157" t="s">
        <v>241</v>
      </c>
      <c r="U104" s="157">
        <v>0</v>
      </c>
      <c r="V104" s="157">
        <f t="shared" si="6"/>
        <v>0</v>
      </c>
      <c r="W104" s="157"/>
      <c r="X104" s="157" t="s">
        <v>461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1488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9">
        <v>51</v>
      </c>
      <c r="B105" s="180" t="s">
        <v>1595</v>
      </c>
      <c r="C105" s="185" t="s">
        <v>1596</v>
      </c>
      <c r="D105" s="181" t="s">
        <v>1597</v>
      </c>
      <c r="E105" s="182">
        <v>36</v>
      </c>
      <c r="F105" s="183"/>
      <c r="G105" s="184">
        <f t="shared" si="0"/>
        <v>0</v>
      </c>
      <c r="H105" s="158"/>
      <c r="I105" s="157">
        <f t="shared" si="1"/>
        <v>0</v>
      </c>
      <c r="J105" s="158"/>
      <c r="K105" s="157">
        <f t="shared" si="2"/>
        <v>0</v>
      </c>
      <c r="L105" s="157">
        <v>15</v>
      </c>
      <c r="M105" s="157">
        <f t="shared" si="3"/>
        <v>0</v>
      </c>
      <c r="N105" s="157">
        <v>0</v>
      </c>
      <c r="O105" s="157">
        <f t="shared" si="4"/>
        <v>0</v>
      </c>
      <c r="P105" s="157">
        <v>0</v>
      </c>
      <c r="Q105" s="157">
        <f t="shared" si="5"/>
        <v>0</v>
      </c>
      <c r="R105" s="157"/>
      <c r="S105" s="157" t="s">
        <v>269</v>
      </c>
      <c r="T105" s="157" t="s">
        <v>241</v>
      </c>
      <c r="U105" s="157">
        <v>0</v>
      </c>
      <c r="V105" s="157">
        <f t="shared" si="6"/>
        <v>0</v>
      </c>
      <c r="W105" s="157"/>
      <c r="X105" s="157" t="s">
        <v>285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401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9">
        <v>52</v>
      </c>
      <c r="B106" s="180" t="s">
        <v>1598</v>
      </c>
      <c r="C106" s="185" t="s">
        <v>1599</v>
      </c>
      <c r="D106" s="181" t="s">
        <v>381</v>
      </c>
      <c r="E106" s="182">
        <v>3720.2</v>
      </c>
      <c r="F106" s="183"/>
      <c r="G106" s="184">
        <f t="shared" si="0"/>
        <v>0</v>
      </c>
      <c r="H106" s="158"/>
      <c r="I106" s="157">
        <f t="shared" si="1"/>
        <v>0</v>
      </c>
      <c r="J106" s="158"/>
      <c r="K106" s="157">
        <f t="shared" si="2"/>
        <v>0</v>
      </c>
      <c r="L106" s="157">
        <v>15</v>
      </c>
      <c r="M106" s="157">
        <f t="shared" si="3"/>
        <v>0</v>
      </c>
      <c r="N106" s="157">
        <v>0</v>
      </c>
      <c r="O106" s="157">
        <f t="shared" si="4"/>
        <v>0</v>
      </c>
      <c r="P106" s="157">
        <v>0</v>
      </c>
      <c r="Q106" s="157">
        <f t="shared" si="5"/>
        <v>0</v>
      </c>
      <c r="R106" s="157"/>
      <c r="S106" s="157" t="s">
        <v>269</v>
      </c>
      <c r="T106" s="157" t="s">
        <v>241</v>
      </c>
      <c r="U106" s="157">
        <v>0</v>
      </c>
      <c r="V106" s="157">
        <f t="shared" si="6"/>
        <v>0</v>
      </c>
      <c r="W106" s="157"/>
      <c r="X106" s="157" t="s">
        <v>285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401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9">
        <v>53</v>
      </c>
      <c r="B107" s="180" t="s">
        <v>1600</v>
      </c>
      <c r="C107" s="185" t="s">
        <v>1601</v>
      </c>
      <c r="D107" s="181" t="s">
        <v>239</v>
      </c>
      <c r="E107" s="182">
        <v>1</v>
      </c>
      <c r="F107" s="183"/>
      <c r="G107" s="184">
        <f t="shared" si="0"/>
        <v>0</v>
      </c>
      <c r="H107" s="158"/>
      <c r="I107" s="157">
        <f t="shared" si="1"/>
        <v>0</v>
      </c>
      <c r="J107" s="158"/>
      <c r="K107" s="157">
        <f t="shared" si="2"/>
        <v>0</v>
      </c>
      <c r="L107" s="157">
        <v>15</v>
      </c>
      <c r="M107" s="157">
        <f t="shared" si="3"/>
        <v>0</v>
      </c>
      <c r="N107" s="157">
        <v>0</v>
      </c>
      <c r="O107" s="157">
        <f t="shared" si="4"/>
        <v>0</v>
      </c>
      <c r="P107" s="157">
        <v>0</v>
      </c>
      <c r="Q107" s="157">
        <f t="shared" si="5"/>
        <v>0</v>
      </c>
      <c r="R107" s="157"/>
      <c r="S107" s="157" t="s">
        <v>269</v>
      </c>
      <c r="T107" s="157" t="s">
        <v>241</v>
      </c>
      <c r="U107" s="157">
        <v>0</v>
      </c>
      <c r="V107" s="157">
        <f t="shared" si="6"/>
        <v>0</v>
      </c>
      <c r="W107" s="157"/>
      <c r="X107" s="157" t="s">
        <v>285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401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5">
      <c r="A108" s="160" t="s">
        <v>235</v>
      </c>
      <c r="B108" s="161" t="s">
        <v>163</v>
      </c>
      <c r="C108" s="174" t="s">
        <v>164</v>
      </c>
      <c r="D108" s="162"/>
      <c r="E108" s="163"/>
      <c r="F108" s="164"/>
      <c r="G108" s="165">
        <f>SUMIF(AG109:AG167,"&lt;&gt;NOR",G109:G167)</f>
        <v>0</v>
      </c>
      <c r="H108" s="159"/>
      <c r="I108" s="159">
        <f>SUM(I109:I167)</f>
        <v>0</v>
      </c>
      <c r="J108" s="159"/>
      <c r="K108" s="159">
        <f>SUM(K109:K167)</f>
        <v>0</v>
      </c>
      <c r="L108" s="159"/>
      <c r="M108" s="159">
        <f>SUM(M109:M167)</f>
        <v>0</v>
      </c>
      <c r="N108" s="159"/>
      <c r="O108" s="159">
        <f>SUM(O109:O167)</f>
        <v>0</v>
      </c>
      <c r="P108" s="159"/>
      <c r="Q108" s="159">
        <f>SUM(Q109:Q167)</f>
        <v>0</v>
      </c>
      <c r="R108" s="159"/>
      <c r="S108" s="159"/>
      <c r="T108" s="159"/>
      <c r="U108" s="159"/>
      <c r="V108" s="159">
        <f>SUM(V109:V167)</f>
        <v>0</v>
      </c>
      <c r="W108" s="159"/>
      <c r="X108" s="159"/>
      <c r="AG108" t="s">
        <v>236</v>
      </c>
    </row>
    <row r="109" spans="1:60" outlineLevel="1" x14ac:dyDescent="0.25">
      <c r="A109" s="179">
        <v>54</v>
      </c>
      <c r="B109" s="180" t="s">
        <v>1602</v>
      </c>
      <c r="C109" s="185" t="s">
        <v>1603</v>
      </c>
      <c r="D109" s="181" t="s">
        <v>366</v>
      </c>
      <c r="E109" s="182">
        <v>18</v>
      </c>
      <c r="F109" s="183"/>
      <c r="G109" s="184">
        <f t="shared" ref="G109:G140" si="7">ROUND(E109*F109,2)</f>
        <v>0</v>
      </c>
      <c r="H109" s="158"/>
      <c r="I109" s="157">
        <f t="shared" ref="I109:I140" si="8">ROUND(E109*H109,2)</f>
        <v>0</v>
      </c>
      <c r="J109" s="158"/>
      <c r="K109" s="157">
        <f t="shared" ref="K109:K140" si="9">ROUND(E109*J109,2)</f>
        <v>0</v>
      </c>
      <c r="L109" s="157">
        <v>15</v>
      </c>
      <c r="M109" s="157">
        <f t="shared" ref="M109:M140" si="10">G109*(1+L109/100)</f>
        <v>0</v>
      </c>
      <c r="N109" s="157">
        <v>0</v>
      </c>
      <c r="O109" s="157">
        <f t="shared" ref="O109:O140" si="11">ROUND(E109*N109,2)</f>
        <v>0</v>
      </c>
      <c r="P109" s="157">
        <v>0</v>
      </c>
      <c r="Q109" s="157">
        <f t="shared" ref="Q109:Q140" si="12">ROUND(E109*P109,2)</f>
        <v>0</v>
      </c>
      <c r="R109" s="157"/>
      <c r="S109" s="157" t="s">
        <v>269</v>
      </c>
      <c r="T109" s="157" t="s">
        <v>241</v>
      </c>
      <c r="U109" s="157">
        <v>0</v>
      </c>
      <c r="V109" s="157">
        <f t="shared" ref="V109:V140" si="13">ROUND(E109*U109,2)</f>
        <v>0</v>
      </c>
      <c r="W109" s="157"/>
      <c r="X109" s="157" t="s">
        <v>461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1488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9">
        <v>55</v>
      </c>
      <c r="B110" s="180" t="s">
        <v>1604</v>
      </c>
      <c r="C110" s="185" t="s">
        <v>1605</v>
      </c>
      <c r="D110" s="181" t="s">
        <v>366</v>
      </c>
      <c r="E110" s="182">
        <v>3</v>
      </c>
      <c r="F110" s="183"/>
      <c r="G110" s="184">
        <f t="shared" si="7"/>
        <v>0</v>
      </c>
      <c r="H110" s="158"/>
      <c r="I110" s="157">
        <f t="shared" si="8"/>
        <v>0</v>
      </c>
      <c r="J110" s="158"/>
      <c r="K110" s="157">
        <f t="shared" si="9"/>
        <v>0</v>
      </c>
      <c r="L110" s="157">
        <v>15</v>
      </c>
      <c r="M110" s="157">
        <f t="shared" si="10"/>
        <v>0</v>
      </c>
      <c r="N110" s="157">
        <v>0</v>
      </c>
      <c r="O110" s="157">
        <f t="shared" si="11"/>
        <v>0</v>
      </c>
      <c r="P110" s="157">
        <v>0</v>
      </c>
      <c r="Q110" s="157">
        <f t="shared" si="12"/>
        <v>0</v>
      </c>
      <c r="R110" s="157"/>
      <c r="S110" s="157" t="s">
        <v>269</v>
      </c>
      <c r="T110" s="157" t="s">
        <v>241</v>
      </c>
      <c r="U110" s="157">
        <v>0</v>
      </c>
      <c r="V110" s="157">
        <f t="shared" si="13"/>
        <v>0</v>
      </c>
      <c r="W110" s="157"/>
      <c r="X110" s="157" t="s">
        <v>461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1488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9">
        <v>56</v>
      </c>
      <c r="B111" s="180" t="s">
        <v>1606</v>
      </c>
      <c r="C111" s="185" t="s">
        <v>1607</v>
      </c>
      <c r="D111" s="181" t="s">
        <v>366</v>
      </c>
      <c r="E111" s="182">
        <v>33</v>
      </c>
      <c r="F111" s="183"/>
      <c r="G111" s="184">
        <f t="shared" si="7"/>
        <v>0</v>
      </c>
      <c r="H111" s="158"/>
      <c r="I111" s="157">
        <f t="shared" si="8"/>
        <v>0</v>
      </c>
      <c r="J111" s="158"/>
      <c r="K111" s="157">
        <f t="shared" si="9"/>
        <v>0</v>
      </c>
      <c r="L111" s="157">
        <v>15</v>
      </c>
      <c r="M111" s="157">
        <f t="shared" si="10"/>
        <v>0</v>
      </c>
      <c r="N111" s="157">
        <v>0</v>
      </c>
      <c r="O111" s="157">
        <f t="shared" si="11"/>
        <v>0</v>
      </c>
      <c r="P111" s="157">
        <v>0</v>
      </c>
      <c r="Q111" s="157">
        <f t="shared" si="12"/>
        <v>0</v>
      </c>
      <c r="R111" s="157"/>
      <c r="S111" s="157" t="s">
        <v>269</v>
      </c>
      <c r="T111" s="157" t="s">
        <v>241</v>
      </c>
      <c r="U111" s="157">
        <v>0</v>
      </c>
      <c r="V111" s="157">
        <f t="shared" si="13"/>
        <v>0</v>
      </c>
      <c r="W111" s="157"/>
      <c r="X111" s="157" t="s">
        <v>461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1488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9">
        <v>57</v>
      </c>
      <c r="B112" s="180" t="s">
        <v>1608</v>
      </c>
      <c r="C112" s="185" t="s">
        <v>1609</v>
      </c>
      <c r="D112" s="181" t="s">
        <v>366</v>
      </c>
      <c r="E112" s="182">
        <v>37</v>
      </c>
      <c r="F112" s="183"/>
      <c r="G112" s="184">
        <f t="shared" si="7"/>
        <v>0</v>
      </c>
      <c r="H112" s="158"/>
      <c r="I112" s="157">
        <f t="shared" si="8"/>
        <v>0</v>
      </c>
      <c r="J112" s="158"/>
      <c r="K112" s="157">
        <f t="shared" si="9"/>
        <v>0</v>
      </c>
      <c r="L112" s="157">
        <v>15</v>
      </c>
      <c r="M112" s="157">
        <f t="shared" si="10"/>
        <v>0</v>
      </c>
      <c r="N112" s="157">
        <v>0</v>
      </c>
      <c r="O112" s="157">
        <f t="shared" si="11"/>
        <v>0</v>
      </c>
      <c r="P112" s="157">
        <v>0</v>
      </c>
      <c r="Q112" s="157">
        <f t="shared" si="12"/>
        <v>0</v>
      </c>
      <c r="R112" s="157"/>
      <c r="S112" s="157" t="s">
        <v>269</v>
      </c>
      <c r="T112" s="157" t="s">
        <v>241</v>
      </c>
      <c r="U112" s="157">
        <v>0</v>
      </c>
      <c r="V112" s="157">
        <f t="shared" si="13"/>
        <v>0</v>
      </c>
      <c r="W112" s="157"/>
      <c r="X112" s="157" t="s">
        <v>461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1488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.399999999999999" outlineLevel="1" x14ac:dyDescent="0.25">
      <c r="A113" s="179">
        <v>58</v>
      </c>
      <c r="B113" s="180" t="s">
        <v>1610</v>
      </c>
      <c r="C113" s="185" t="s">
        <v>1611</v>
      </c>
      <c r="D113" s="181" t="s">
        <v>366</v>
      </c>
      <c r="E113" s="182">
        <v>34</v>
      </c>
      <c r="F113" s="183"/>
      <c r="G113" s="184">
        <f t="shared" si="7"/>
        <v>0</v>
      </c>
      <c r="H113" s="158"/>
      <c r="I113" s="157">
        <f t="shared" si="8"/>
        <v>0</v>
      </c>
      <c r="J113" s="158"/>
      <c r="K113" s="157">
        <f t="shared" si="9"/>
        <v>0</v>
      </c>
      <c r="L113" s="157">
        <v>15</v>
      </c>
      <c r="M113" s="157">
        <f t="shared" si="10"/>
        <v>0</v>
      </c>
      <c r="N113" s="157">
        <v>0</v>
      </c>
      <c r="O113" s="157">
        <f t="shared" si="11"/>
        <v>0</v>
      </c>
      <c r="P113" s="157">
        <v>0</v>
      </c>
      <c r="Q113" s="157">
        <f t="shared" si="12"/>
        <v>0</v>
      </c>
      <c r="R113" s="157"/>
      <c r="S113" s="157" t="s">
        <v>269</v>
      </c>
      <c r="T113" s="157" t="s">
        <v>241</v>
      </c>
      <c r="U113" s="157">
        <v>0</v>
      </c>
      <c r="V113" s="157">
        <f t="shared" si="13"/>
        <v>0</v>
      </c>
      <c r="W113" s="157"/>
      <c r="X113" s="157" t="s">
        <v>461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1488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0.6" outlineLevel="1" x14ac:dyDescent="0.25">
      <c r="A114" s="179">
        <v>59</v>
      </c>
      <c r="B114" s="180" t="s">
        <v>1612</v>
      </c>
      <c r="C114" s="185" t="s">
        <v>1613</v>
      </c>
      <c r="D114" s="181" t="s">
        <v>366</v>
      </c>
      <c r="E114" s="182">
        <v>9</v>
      </c>
      <c r="F114" s="183"/>
      <c r="G114" s="184">
        <f t="shared" si="7"/>
        <v>0</v>
      </c>
      <c r="H114" s="158"/>
      <c r="I114" s="157">
        <f t="shared" si="8"/>
        <v>0</v>
      </c>
      <c r="J114" s="158"/>
      <c r="K114" s="157">
        <f t="shared" si="9"/>
        <v>0</v>
      </c>
      <c r="L114" s="157">
        <v>15</v>
      </c>
      <c r="M114" s="157">
        <f t="shared" si="10"/>
        <v>0</v>
      </c>
      <c r="N114" s="157">
        <v>0</v>
      </c>
      <c r="O114" s="157">
        <f t="shared" si="11"/>
        <v>0</v>
      </c>
      <c r="P114" s="157">
        <v>0</v>
      </c>
      <c r="Q114" s="157">
        <f t="shared" si="12"/>
        <v>0</v>
      </c>
      <c r="R114" s="157"/>
      <c r="S114" s="157" t="s">
        <v>269</v>
      </c>
      <c r="T114" s="157" t="s">
        <v>241</v>
      </c>
      <c r="U114" s="157">
        <v>0</v>
      </c>
      <c r="V114" s="157">
        <f t="shared" si="13"/>
        <v>0</v>
      </c>
      <c r="W114" s="157"/>
      <c r="X114" s="157" t="s">
        <v>461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1488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0.6" outlineLevel="1" x14ac:dyDescent="0.25">
      <c r="A115" s="179">
        <v>60</v>
      </c>
      <c r="B115" s="180" t="s">
        <v>1614</v>
      </c>
      <c r="C115" s="185" t="s">
        <v>1615</v>
      </c>
      <c r="D115" s="181" t="s">
        <v>366</v>
      </c>
      <c r="E115" s="182">
        <v>15</v>
      </c>
      <c r="F115" s="183"/>
      <c r="G115" s="184">
        <f t="shared" si="7"/>
        <v>0</v>
      </c>
      <c r="H115" s="158"/>
      <c r="I115" s="157">
        <f t="shared" si="8"/>
        <v>0</v>
      </c>
      <c r="J115" s="158"/>
      <c r="K115" s="157">
        <f t="shared" si="9"/>
        <v>0</v>
      </c>
      <c r="L115" s="157">
        <v>15</v>
      </c>
      <c r="M115" s="157">
        <f t="shared" si="10"/>
        <v>0</v>
      </c>
      <c r="N115" s="157">
        <v>0</v>
      </c>
      <c r="O115" s="157">
        <f t="shared" si="11"/>
        <v>0</v>
      </c>
      <c r="P115" s="157">
        <v>0</v>
      </c>
      <c r="Q115" s="157">
        <f t="shared" si="12"/>
        <v>0</v>
      </c>
      <c r="R115" s="157"/>
      <c r="S115" s="157" t="s">
        <v>269</v>
      </c>
      <c r="T115" s="157" t="s">
        <v>241</v>
      </c>
      <c r="U115" s="157">
        <v>0</v>
      </c>
      <c r="V115" s="157">
        <f t="shared" si="13"/>
        <v>0</v>
      </c>
      <c r="W115" s="157"/>
      <c r="X115" s="157" t="s">
        <v>461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1488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9">
        <v>61</v>
      </c>
      <c r="B116" s="180" t="s">
        <v>1616</v>
      </c>
      <c r="C116" s="185" t="s">
        <v>1617</v>
      </c>
      <c r="D116" s="181" t="s">
        <v>366</v>
      </c>
      <c r="E116" s="182">
        <v>2</v>
      </c>
      <c r="F116" s="183"/>
      <c r="G116" s="184">
        <f t="shared" si="7"/>
        <v>0</v>
      </c>
      <c r="H116" s="158"/>
      <c r="I116" s="157">
        <f t="shared" si="8"/>
        <v>0</v>
      </c>
      <c r="J116" s="158"/>
      <c r="K116" s="157">
        <f t="shared" si="9"/>
        <v>0</v>
      </c>
      <c r="L116" s="157">
        <v>15</v>
      </c>
      <c r="M116" s="157">
        <f t="shared" si="10"/>
        <v>0</v>
      </c>
      <c r="N116" s="157">
        <v>0</v>
      </c>
      <c r="O116" s="157">
        <f t="shared" si="11"/>
        <v>0</v>
      </c>
      <c r="P116" s="157">
        <v>0</v>
      </c>
      <c r="Q116" s="157">
        <f t="shared" si="12"/>
        <v>0</v>
      </c>
      <c r="R116" s="157"/>
      <c r="S116" s="157" t="s">
        <v>269</v>
      </c>
      <c r="T116" s="157" t="s">
        <v>241</v>
      </c>
      <c r="U116" s="157">
        <v>0</v>
      </c>
      <c r="V116" s="157">
        <f t="shared" si="13"/>
        <v>0</v>
      </c>
      <c r="W116" s="157"/>
      <c r="X116" s="157" t="s">
        <v>461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1488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9">
        <v>62</v>
      </c>
      <c r="B117" s="180" t="s">
        <v>1618</v>
      </c>
      <c r="C117" s="185" t="s">
        <v>1619</v>
      </c>
      <c r="D117" s="181" t="s">
        <v>366</v>
      </c>
      <c r="E117" s="182">
        <v>2</v>
      </c>
      <c r="F117" s="183"/>
      <c r="G117" s="184">
        <f t="shared" si="7"/>
        <v>0</v>
      </c>
      <c r="H117" s="158"/>
      <c r="I117" s="157">
        <f t="shared" si="8"/>
        <v>0</v>
      </c>
      <c r="J117" s="158"/>
      <c r="K117" s="157">
        <f t="shared" si="9"/>
        <v>0</v>
      </c>
      <c r="L117" s="157">
        <v>15</v>
      </c>
      <c r="M117" s="157">
        <f t="shared" si="10"/>
        <v>0</v>
      </c>
      <c r="N117" s="157">
        <v>0</v>
      </c>
      <c r="O117" s="157">
        <f t="shared" si="11"/>
        <v>0</v>
      </c>
      <c r="P117" s="157">
        <v>0</v>
      </c>
      <c r="Q117" s="157">
        <f t="shared" si="12"/>
        <v>0</v>
      </c>
      <c r="R117" s="157"/>
      <c r="S117" s="157" t="s">
        <v>269</v>
      </c>
      <c r="T117" s="157" t="s">
        <v>241</v>
      </c>
      <c r="U117" s="157">
        <v>0</v>
      </c>
      <c r="V117" s="157">
        <f t="shared" si="13"/>
        <v>0</v>
      </c>
      <c r="W117" s="157"/>
      <c r="X117" s="157" t="s">
        <v>461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1488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9">
        <v>63</v>
      </c>
      <c r="B118" s="180" t="s">
        <v>1620</v>
      </c>
      <c r="C118" s="185" t="s">
        <v>1621</v>
      </c>
      <c r="D118" s="181" t="s">
        <v>366</v>
      </c>
      <c r="E118" s="182">
        <v>2</v>
      </c>
      <c r="F118" s="183"/>
      <c r="G118" s="184">
        <f t="shared" si="7"/>
        <v>0</v>
      </c>
      <c r="H118" s="158"/>
      <c r="I118" s="157">
        <f t="shared" si="8"/>
        <v>0</v>
      </c>
      <c r="J118" s="158"/>
      <c r="K118" s="157">
        <f t="shared" si="9"/>
        <v>0</v>
      </c>
      <c r="L118" s="157">
        <v>15</v>
      </c>
      <c r="M118" s="157">
        <f t="shared" si="10"/>
        <v>0</v>
      </c>
      <c r="N118" s="157">
        <v>0</v>
      </c>
      <c r="O118" s="157">
        <f t="shared" si="11"/>
        <v>0</v>
      </c>
      <c r="P118" s="157">
        <v>0</v>
      </c>
      <c r="Q118" s="157">
        <f t="shared" si="12"/>
        <v>0</v>
      </c>
      <c r="R118" s="157"/>
      <c r="S118" s="157" t="s">
        <v>269</v>
      </c>
      <c r="T118" s="157" t="s">
        <v>241</v>
      </c>
      <c r="U118" s="157">
        <v>0</v>
      </c>
      <c r="V118" s="157">
        <f t="shared" si="13"/>
        <v>0</v>
      </c>
      <c r="W118" s="157"/>
      <c r="X118" s="157" t="s">
        <v>461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1488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9">
        <v>64</v>
      </c>
      <c r="B119" s="180" t="s">
        <v>1622</v>
      </c>
      <c r="C119" s="185" t="s">
        <v>1623</v>
      </c>
      <c r="D119" s="181" t="s">
        <v>366</v>
      </c>
      <c r="E119" s="182">
        <v>1</v>
      </c>
      <c r="F119" s="183"/>
      <c r="G119" s="184">
        <f t="shared" si="7"/>
        <v>0</v>
      </c>
      <c r="H119" s="158"/>
      <c r="I119" s="157">
        <f t="shared" si="8"/>
        <v>0</v>
      </c>
      <c r="J119" s="158"/>
      <c r="K119" s="157">
        <f t="shared" si="9"/>
        <v>0</v>
      </c>
      <c r="L119" s="157">
        <v>15</v>
      </c>
      <c r="M119" s="157">
        <f t="shared" si="10"/>
        <v>0</v>
      </c>
      <c r="N119" s="157">
        <v>0</v>
      </c>
      <c r="O119" s="157">
        <f t="shared" si="11"/>
        <v>0</v>
      </c>
      <c r="P119" s="157">
        <v>0</v>
      </c>
      <c r="Q119" s="157">
        <f t="shared" si="12"/>
        <v>0</v>
      </c>
      <c r="R119" s="157"/>
      <c r="S119" s="157" t="s">
        <v>269</v>
      </c>
      <c r="T119" s="157" t="s">
        <v>241</v>
      </c>
      <c r="U119" s="157">
        <v>0</v>
      </c>
      <c r="V119" s="157">
        <f t="shared" si="13"/>
        <v>0</v>
      </c>
      <c r="W119" s="157"/>
      <c r="X119" s="157" t="s">
        <v>461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1488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9">
        <v>65</v>
      </c>
      <c r="B120" s="180" t="s">
        <v>1624</v>
      </c>
      <c r="C120" s="185" t="s">
        <v>1625</v>
      </c>
      <c r="D120" s="181" t="s">
        <v>366</v>
      </c>
      <c r="E120" s="182">
        <v>1</v>
      </c>
      <c r="F120" s="183"/>
      <c r="G120" s="184">
        <f t="shared" si="7"/>
        <v>0</v>
      </c>
      <c r="H120" s="158"/>
      <c r="I120" s="157">
        <f t="shared" si="8"/>
        <v>0</v>
      </c>
      <c r="J120" s="158"/>
      <c r="K120" s="157">
        <f t="shared" si="9"/>
        <v>0</v>
      </c>
      <c r="L120" s="157">
        <v>15</v>
      </c>
      <c r="M120" s="157">
        <f t="shared" si="10"/>
        <v>0</v>
      </c>
      <c r="N120" s="157">
        <v>0</v>
      </c>
      <c r="O120" s="157">
        <f t="shared" si="11"/>
        <v>0</v>
      </c>
      <c r="P120" s="157">
        <v>0</v>
      </c>
      <c r="Q120" s="157">
        <f t="shared" si="12"/>
        <v>0</v>
      </c>
      <c r="R120" s="157"/>
      <c r="S120" s="157" t="s">
        <v>269</v>
      </c>
      <c r="T120" s="157" t="s">
        <v>241</v>
      </c>
      <c r="U120" s="157">
        <v>0</v>
      </c>
      <c r="V120" s="157">
        <f t="shared" si="13"/>
        <v>0</v>
      </c>
      <c r="W120" s="157"/>
      <c r="X120" s="157" t="s">
        <v>461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1488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0.399999999999999" outlineLevel="1" x14ac:dyDescent="0.25">
      <c r="A121" s="179">
        <v>66</v>
      </c>
      <c r="B121" s="180" t="s">
        <v>1626</v>
      </c>
      <c r="C121" s="185" t="s">
        <v>1627</v>
      </c>
      <c r="D121" s="181" t="s">
        <v>366</v>
      </c>
      <c r="E121" s="182">
        <v>2</v>
      </c>
      <c r="F121" s="183"/>
      <c r="G121" s="184">
        <f t="shared" si="7"/>
        <v>0</v>
      </c>
      <c r="H121" s="158"/>
      <c r="I121" s="157">
        <f t="shared" si="8"/>
        <v>0</v>
      </c>
      <c r="J121" s="158"/>
      <c r="K121" s="157">
        <f t="shared" si="9"/>
        <v>0</v>
      </c>
      <c r="L121" s="157">
        <v>15</v>
      </c>
      <c r="M121" s="157">
        <f t="shared" si="10"/>
        <v>0</v>
      </c>
      <c r="N121" s="157">
        <v>0</v>
      </c>
      <c r="O121" s="157">
        <f t="shared" si="11"/>
        <v>0</v>
      </c>
      <c r="P121" s="157">
        <v>0</v>
      </c>
      <c r="Q121" s="157">
        <f t="shared" si="12"/>
        <v>0</v>
      </c>
      <c r="R121" s="157"/>
      <c r="S121" s="157" t="s">
        <v>269</v>
      </c>
      <c r="T121" s="157" t="s">
        <v>241</v>
      </c>
      <c r="U121" s="157">
        <v>0</v>
      </c>
      <c r="V121" s="157">
        <f t="shared" si="13"/>
        <v>0</v>
      </c>
      <c r="W121" s="157"/>
      <c r="X121" s="157" t="s">
        <v>461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1488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 x14ac:dyDescent="0.25">
      <c r="A122" s="179">
        <v>67</v>
      </c>
      <c r="B122" s="180" t="s">
        <v>1628</v>
      </c>
      <c r="C122" s="185" t="s">
        <v>1629</v>
      </c>
      <c r="D122" s="181" t="s">
        <v>366</v>
      </c>
      <c r="E122" s="182">
        <v>2</v>
      </c>
      <c r="F122" s="183"/>
      <c r="G122" s="184">
        <f t="shared" si="7"/>
        <v>0</v>
      </c>
      <c r="H122" s="158"/>
      <c r="I122" s="157">
        <f t="shared" si="8"/>
        <v>0</v>
      </c>
      <c r="J122" s="158"/>
      <c r="K122" s="157">
        <f t="shared" si="9"/>
        <v>0</v>
      </c>
      <c r="L122" s="157">
        <v>15</v>
      </c>
      <c r="M122" s="157">
        <f t="shared" si="10"/>
        <v>0</v>
      </c>
      <c r="N122" s="157">
        <v>0</v>
      </c>
      <c r="O122" s="157">
        <f t="shared" si="11"/>
        <v>0</v>
      </c>
      <c r="P122" s="157">
        <v>0</v>
      </c>
      <c r="Q122" s="157">
        <f t="shared" si="12"/>
        <v>0</v>
      </c>
      <c r="R122" s="157"/>
      <c r="S122" s="157" t="s">
        <v>269</v>
      </c>
      <c r="T122" s="157" t="s">
        <v>241</v>
      </c>
      <c r="U122" s="157">
        <v>0</v>
      </c>
      <c r="V122" s="157">
        <f t="shared" si="13"/>
        <v>0</v>
      </c>
      <c r="W122" s="157"/>
      <c r="X122" s="157" t="s">
        <v>461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1488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79">
        <v>68</v>
      </c>
      <c r="B123" s="180" t="s">
        <v>1630</v>
      </c>
      <c r="C123" s="185" t="s">
        <v>1631</v>
      </c>
      <c r="D123" s="181" t="s">
        <v>366</v>
      </c>
      <c r="E123" s="182">
        <v>2</v>
      </c>
      <c r="F123" s="183"/>
      <c r="G123" s="184">
        <f t="shared" si="7"/>
        <v>0</v>
      </c>
      <c r="H123" s="158"/>
      <c r="I123" s="157">
        <f t="shared" si="8"/>
        <v>0</v>
      </c>
      <c r="J123" s="158"/>
      <c r="K123" s="157">
        <f t="shared" si="9"/>
        <v>0</v>
      </c>
      <c r="L123" s="157">
        <v>15</v>
      </c>
      <c r="M123" s="157">
        <f t="shared" si="10"/>
        <v>0</v>
      </c>
      <c r="N123" s="157">
        <v>0</v>
      </c>
      <c r="O123" s="157">
        <f t="shared" si="11"/>
        <v>0</v>
      </c>
      <c r="P123" s="157">
        <v>0</v>
      </c>
      <c r="Q123" s="157">
        <f t="shared" si="12"/>
        <v>0</v>
      </c>
      <c r="R123" s="157"/>
      <c r="S123" s="157" t="s">
        <v>269</v>
      </c>
      <c r="T123" s="157" t="s">
        <v>241</v>
      </c>
      <c r="U123" s="157">
        <v>0</v>
      </c>
      <c r="V123" s="157">
        <f t="shared" si="13"/>
        <v>0</v>
      </c>
      <c r="W123" s="157"/>
      <c r="X123" s="157" t="s">
        <v>461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1488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9">
        <v>69</v>
      </c>
      <c r="B124" s="180" t="s">
        <v>1632</v>
      </c>
      <c r="C124" s="185" t="s">
        <v>1633</v>
      </c>
      <c r="D124" s="181" t="s">
        <v>366</v>
      </c>
      <c r="E124" s="182">
        <v>2</v>
      </c>
      <c r="F124" s="183"/>
      <c r="G124" s="184">
        <f t="shared" si="7"/>
        <v>0</v>
      </c>
      <c r="H124" s="158"/>
      <c r="I124" s="157">
        <f t="shared" si="8"/>
        <v>0</v>
      </c>
      <c r="J124" s="158"/>
      <c r="K124" s="157">
        <f t="shared" si="9"/>
        <v>0</v>
      </c>
      <c r="L124" s="157">
        <v>15</v>
      </c>
      <c r="M124" s="157">
        <f t="shared" si="10"/>
        <v>0</v>
      </c>
      <c r="N124" s="157">
        <v>0</v>
      </c>
      <c r="O124" s="157">
        <f t="shared" si="11"/>
        <v>0</v>
      </c>
      <c r="P124" s="157">
        <v>0</v>
      </c>
      <c r="Q124" s="157">
        <f t="shared" si="12"/>
        <v>0</v>
      </c>
      <c r="R124" s="157"/>
      <c r="S124" s="157" t="s">
        <v>269</v>
      </c>
      <c r="T124" s="157" t="s">
        <v>241</v>
      </c>
      <c r="U124" s="157">
        <v>0</v>
      </c>
      <c r="V124" s="157">
        <f t="shared" si="13"/>
        <v>0</v>
      </c>
      <c r="W124" s="157"/>
      <c r="X124" s="157" t="s">
        <v>461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1488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9">
        <v>70</v>
      </c>
      <c r="B125" s="180" t="s">
        <v>1634</v>
      </c>
      <c r="C125" s="185" t="s">
        <v>1607</v>
      </c>
      <c r="D125" s="181" t="s">
        <v>366</v>
      </c>
      <c r="E125" s="182">
        <v>3</v>
      </c>
      <c r="F125" s="183"/>
      <c r="G125" s="184">
        <f t="shared" si="7"/>
        <v>0</v>
      </c>
      <c r="H125" s="158"/>
      <c r="I125" s="157">
        <f t="shared" si="8"/>
        <v>0</v>
      </c>
      <c r="J125" s="158"/>
      <c r="K125" s="157">
        <f t="shared" si="9"/>
        <v>0</v>
      </c>
      <c r="L125" s="157">
        <v>15</v>
      </c>
      <c r="M125" s="157">
        <f t="shared" si="10"/>
        <v>0</v>
      </c>
      <c r="N125" s="157">
        <v>0</v>
      </c>
      <c r="O125" s="157">
        <f t="shared" si="11"/>
        <v>0</v>
      </c>
      <c r="P125" s="157">
        <v>0</v>
      </c>
      <c r="Q125" s="157">
        <f t="shared" si="12"/>
        <v>0</v>
      </c>
      <c r="R125" s="157"/>
      <c r="S125" s="157" t="s">
        <v>269</v>
      </c>
      <c r="T125" s="157" t="s">
        <v>241</v>
      </c>
      <c r="U125" s="157">
        <v>0</v>
      </c>
      <c r="V125" s="157">
        <f t="shared" si="13"/>
        <v>0</v>
      </c>
      <c r="W125" s="157"/>
      <c r="X125" s="157" t="s">
        <v>461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1488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30.6" outlineLevel="1" x14ac:dyDescent="0.25">
      <c r="A126" s="179">
        <v>71</v>
      </c>
      <c r="B126" s="180" t="s">
        <v>1635</v>
      </c>
      <c r="C126" s="185" t="s">
        <v>1636</v>
      </c>
      <c r="D126" s="181" t="s">
        <v>366</v>
      </c>
      <c r="E126" s="182">
        <v>1</v>
      </c>
      <c r="F126" s="183"/>
      <c r="G126" s="184">
        <f t="shared" si="7"/>
        <v>0</v>
      </c>
      <c r="H126" s="158"/>
      <c r="I126" s="157">
        <f t="shared" si="8"/>
        <v>0</v>
      </c>
      <c r="J126" s="158"/>
      <c r="K126" s="157">
        <f t="shared" si="9"/>
        <v>0</v>
      </c>
      <c r="L126" s="157">
        <v>15</v>
      </c>
      <c r="M126" s="157">
        <f t="shared" si="10"/>
        <v>0</v>
      </c>
      <c r="N126" s="157">
        <v>0</v>
      </c>
      <c r="O126" s="157">
        <f t="shared" si="11"/>
        <v>0</v>
      </c>
      <c r="P126" s="157">
        <v>0</v>
      </c>
      <c r="Q126" s="157">
        <f t="shared" si="12"/>
        <v>0</v>
      </c>
      <c r="R126" s="157"/>
      <c r="S126" s="157" t="s">
        <v>269</v>
      </c>
      <c r="T126" s="157" t="s">
        <v>241</v>
      </c>
      <c r="U126" s="157">
        <v>0</v>
      </c>
      <c r="V126" s="157">
        <f t="shared" si="13"/>
        <v>0</v>
      </c>
      <c r="W126" s="157"/>
      <c r="X126" s="157" t="s">
        <v>461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1488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79">
        <v>72</v>
      </c>
      <c r="B127" s="180" t="s">
        <v>1637</v>
      </c>
      <c r="C127" s="185" t="s">
        <v>1609</v>
      </c>
      <c r="D127" s="181" t="s">
        <v>366</v>
      </c>
      <c r="E127" s="182">
        <v>2</v>
      </c>
      <c r="F127" s="183"/>
      <c r="G127" s="184">
        <f t="shared" si="7"/>
        <v>0</v>
      </c>
      <c r="H127" s="158"/>
      <c r="I127" s="157">
        <f t="shared" si="8"/>
        <v>0</v>
      </c>
      <c r="J127" s="158"/>
      <c r="K127" s="157">
        <f t="shared" si="9"/>
        <v>0</v>
      </c>
      <c r="L127" s="157">
        <v>15</v>
      </c>
      <c r="M127" s="157">
        <f t="shared" si="10"/>
        <v>0</v>
      </c>
      <c r="N127" s="157">
        <v>0</v>
      </c>
      <c r="O127" s="157">
        <f t="shared" si="11"/>
        <v>0</v>
      </c>
      <c r="P127" s="157">
        <v>0</v>
      </c>
      <c r="Q127" s="157">
        <f t="shared" si="12"/>
        <v>0</v>
      </c>
      <c r="R127" s="157"/>
      <c r="S127" s="157" t="s">
        <v>269</v>
      </c>
      <c r="T127" s="157" t="s">
        <v>241</v>
      </c>
      <c r="U127" s="157">
        <v>0</v>
      </c>
      <c r="V127" s="157">
        <f t="shared" si="13"/>
        <v>0</v>
      </c>
      <c r="W127" s="157"/>
      <c r="X127" s="157" t="s">
        <v>461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1488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30.6" outlineLevel="1" x14ac:dyDescent="0.25">
      <c r="A128" s="179">
        <v>73</v>
      </c>
      <c r="B128" s="180" t="s">
        <v>1638</v>
      </c>
      <c r="C128" s="185" t="s">
        <v>1639</v>
      </c>
      <c r="D128" s="181" t="s">
        <v>366</v>
      </c>
      <c r="E128" s="182">
        <v>1</v>
      </c>
      <c r="F128" s="183"/>
      <c r="G128" s="184">
        <f t="shared" si="7"/>
        <v>0</v>
      </c>
      <c r="H128" s="158"/>
      <c r="I128" s="157">
        <f t="shared" si="8"/>
        <v>0</v>
      </c>
      <c r="J128" s="158"/>
      <c r="K128" s="157">
        <f t="shared" si="9"/>
        <v>0</v>
      </c>
      <c r="L128" s="157">
        <v>15</v>
      </c>
      <c r="M128" s="157">
        <f t="shared" si="10"/>
        <v>0</v>
      </c>
      <c r="N128" s="157">
        <v>0</v>
      </c>
      <c r="O128" s="157">
        <f t="shared" si="11"/>
        <v>0</v>
      </c>
      <c r="P128" s="157">
        <v>0</v>
      </c>
      <c r="Q128" s="157">
        <f t="shared" si="12"/>
        <v>0</v>
      </c>
      <c r="R128" s="157"/>
      <c r="S128" s="157" t="s">
        <v>269</v>
      </c>
      <c r="T128" s="157" t="s">
        <v>241</v>
      </c>
      <c r="U128" s="157">
        <v>0</v>
      </c>
      <c r="V128" s="157">
        <f t="shared" si="13"/>
        <v>0</v>
      </c>
      <c r="W128" s="157"/>
      <c r="X128" s="157" t="s">
        <v>461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1488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.399999999999999" outlineLevel="1" x14ac:dyDescent="0.25">
      <c r="A129" s="179">
        <v>74</v>
      </c>
      <c r="B129" s="180" t="s">
        <v>1640</v>
      </c>
      <c r="C129" s="185" t="s">
        <v>1627</v>
      </c>
      <c r="D129" s="181" t="s">
        <v>366</v>
      </c>
      <c r="E129" s="182">
        <v>2</v>
      </c>
      <c r="F129" s="183"/>
      <c r="G129" s="184">
        <f t="shared" si="7"/>
        <v>0</v>
      </c>
      <c r="H129" s="158"/>
      <c r="I129" s="157">
        <f t="shared" si="8"/>
        <v>0</v>
      </c>
      <c r="J129" s="158"/>
      <c r="K129" s="157">
        <f t="shared" si="9"/>
        <v>0</v>
      </c>
      <c r="L129" s="157">
        <v>15</v>
      </c>
      <c r="M129" s="157">
        <f t="shared" si="10"/>
        <v>0</v>
      </c>
      <c r="N129" s="157">
        <v>0</v>
      </c>
      <c r="O129" s="157">
        <f t="shared" si="11"/>
        <v>0</v>
      </c>
      <c r="P129" s="157">
        <v>0</v>
      </c>
      <c r="Q129" s="157">
        <f t="shared" si="12"/>
        <v>0</v>
      </c>
      <c r="R129" s="157"/>
      <c r="S129" s="157" t="s">
        <v>269</v>
      </c>
      <c r="T129" s="157" t="s">
        <v>241</v>
      </c>
      <c r="U129" s="157">
        <v>0</v>
      </c>
      <c r="V129" s="157">
        <f t="shared" si="13"/>
        <v>0</v>
      </c>
      <c r="W129" s="157"/>
      <c r="X129" s="157" t="s">
        <v>461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1488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 x14ac:dyDescent="0.25">
      <c r="A130" s="179">
        <v>75</v>
      </c>
      <c r="B130" s="180" t="s">
        <v>1641</v>
      </c>
      <c r="C130" s="185" t="s">
        <v>1642</v>
      </c>
      <c r="D130" s="181" t="s">
        <v>366</v>
      </c>
      <c r="E130" s="182">
        <v>2</v>
      </c>
      <c r="F130" s="183"/>
      <c r="G130" s="184">
        <f t="shared" si="7"/>
        <v>0</v>
      </c>
      <c r="H130" s="158"/>
      <c r="I130" s="157">
        <f t="shared" si="8"/>
        <v>0</v>
      </c>
      <c r="J130" s="158"/>
      <c r="K130" s="157">
        <f t="shared" si="9"/>
        <v>0</v>
      </c>
      <c r="L130" s="157">
        <v>15</v>
      </c>
      <c r="M130" s="157">
        <f t="shared" si="10"/>
        <v>0</v>
      </c>
      <c r="N130" s="157">
        <v>0</v>
      </c>
      <c r="O130" s="157">
        <f t="shared" si="11"/>
        <v>0</v>
      </c>
      <c r="P130" s="157">
        <v>0</v>
      </c>
      <c r="Q130" s="157">
        <f t="shared" si="12"/>
        <v>0</v>
      </c>
      <c r="R130" s="157"/>
      <c r="S130" s="157" t="s">
        <v>269</v>
      </c>
      <c r="T130" s="157" t="s">
        <v>241</v>
      </c>
      <c r="U130" s="157">
        <v>0</v>
      </c>
      <c r="V130" s="157">
        <f t="shared" si="13"/>
        <v>0</v>
      </c>
      <c r="W130" s="157"/>
      <c r="X130" s="157" t="s">
        <v>461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1488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.399999999999999" outlineLevel="1" x14ac:dyDescent="0.25">
      <c r="A131" s="179">
        <v>76</v>
      </c>
      <c r="B131" s="180" t="s">
        <v>1643</v>
      </c>
      <c r="C131" s="185" t="s">
        <v>1644</v>
      </c>
      <c r="D131" s="181" t="s">
        <v>366</v>
      </c>
      <c r="E131" s="182">
        <v>4</v>
      </c>
      <c r="F131" s="183"/>
      <c r="G131" s="184">
        <f t="shared" si="7"/>
        <v>0</v>
      </c>
      <c r="H131" s="158"/>
      <c r="I131" s="157">
        <f t="shared" si="8"/>
        <v>0</v>
      </c>
      <c r="J131" s="158"/>
      <c r="K131" s="157">
        <f t="shared" si="9"/>
        <v>0</v>
      </c>
      <c r="L131" s="157">
        <v>15</v>
      </c>
      <c r="M131" s="157">
        <f t="shared" si="10"/>
        <v>0</v>
      </c>
      <c r="N131" s="157">
        <v>0</v>
      </c>
      <c r="O131" s="157">
        <f t="shared" si="11"/>
        <v>0</v>
      </c>
      <c r="P131" s="157">
        <v>0</v>
      </c>
      <c r="Q131" s="157">
        <f t="shared" si="12"/>
        <v>0</v>
      </c>
      <c r="R131" s="157"/>
      <c r="S131" s="157" t="s">
        <v>269</v>
      </c>
      <c r="T131" s="157" t="s">
        <v>241</v>
      </c>
      <c r="U131" s="157">
        <v>0</v>
      </c>
      <c r="V131" s="157">
        <f t="shared" si="13"/>
        <v>0</v>
      </c>
      <c r="W131" s="157"/>
      <c r="X131" s="157" t="s">
        <v>285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401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9">
        <v>77</v>
      </c>
      <c r="B132" s="180" t="s">
        <v>1645</v>
      </c>
      <c r="C132" s="185" t="s">
        <v>1603</v>
      </c>
      <c r="D132" s="181" t="s">
        <v>366</v>
      </c>
      <c r="E132" s="182">
        <v>3</v>
      </c>
      <c r="F132" s="183"/>
      <c r="G132" s="184">
        <f t="shared" si="7"/>
        <v>0</v>
      </c>
      <c r="H132" s="158"/>
      <c r="I132" s="157">
        <f t="shared" si="8"/>
        <v>0</v>
      </c>
      <c r="J132" s="158"/>
      <c r="K132" s="157">
        <f t="shared" si="9"/>
        <v>0</v>
      </c>
      <c r="L132" s="157">
        <v>15</v>
      </c>
      <c r="M132" s="157">
        <f t="shared" si="10"/>
        <v>0</v>
      </c>
      <c r="N132" s="157">
        <v>0</v>
      </c>
      <c r="O132" s="157">
        <f t="shared" si="11"/>
        <v>0</v>
      </c>
      <c r="P132" s="157">
        <v>0</v>
      </c>
      <c r="Q132" s="157">
        <f t="shared" si="12"/>
        <v>0</v>
      </c>
      <c r="R132" s="157"/>
      <c r="S132" s="157" t="s">
        <v>269</v>
      </c>
      <c r="T132" s="157" t="s">
        <v>241</v>
      </c>
      <c r="U132" s="157">
        <v>0</v>
      </c>
      <c r="V132" s="157">
        <f t="shared" si="13"/>
        <v>0</v>
      </c>
      <c r="W132" s="157"/>
      <c r="X132" s="157" t="s">
        <v>461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1488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30.6" outlineLevel="1" x14ac:dyDescent="0.25">
      <c r="A133" s="179">
        <v>78</v>
      </c>
      <c r="B133" s="180" t="s">
        <v>1646</v>
      </c>
      <c r="C133" s="185" t="s">
        <v>1613</v>
      </c>
      <c r="D133" s="181" t="s">
        <v>366</v>
      </c>
      <c r="E133" s="182">
        <v>1</v>
      </c>
      <c r="F133" s="183"/>
      <c r="G133" s="184">
        <f t="shared" si="7"/>
        <v>0</v>
      </c>
      <c r="H133" s="158"/>
      <c r="I133" s="157">
        <f t="shared" si="8"/>
        <v>0</v>
      </c>
      <c r="J133" s="158"/>
      <c r="K133" s="157">
        <f t="shared" si="9"/>
        <v>0</v>
      </c>
      <c r="L133" s="157">
        <v>15</v>
      </c>
      <c r="M133" s="157">
        <f t="shared" si="10"/>
        <v>0</v>
      </c>
      <c r="N133" s="157">
        <v>0</v>
      </c>
      <c r="O133" s="157">
        <f t="shared" si="11"/>
        <v>0</v>
      </c>
      <c r="P133" s="157">
        <v>0</v>
      </c>
      <c r="Q133" s="157">
        <f t="shared" si="12"/>
        <v>0</v>
      </c>
      <c r="R133" s="157"/>
      <c r="S133" s="157" t="s">
        <v>269</v>
      </c>
      <c r="T133" s="157" t="s">
        <v>241</v>
      </c>
      <c r="U133" s="157">
        <v>0</v>
      </c>
      <c r="V133" s="157">
        <f t="shared" si="13"/>
        <v>0</v>
      </c>
      <c r="W133" s="157"/>
      <c r="X133" s="157" t="s">
        <v>461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1488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9">
        <v>79</v>
      </c>
      <c r="B134" s="180" t="s">
        <v>1647</v>
      </c>
      <c r="C134" s="185" t="s">
        <v>1609</v>
      </c>
      <c r="D134" s="181" t="s">
        <v>366</v>
      </c>
      <c r="E134" s="182">
        <v>2</v>
      </c>
      <c r="F134" s="183"/>
      <c r="G134" s="184">
        <f t="shared" si="7"/>
        <v>0</v>
      </c>
      <c r="H134" s="158"/>
      <c r="I134" s="157">
        <f t="shared" si="8"/>
        <v>0</v>
      </c>
      <c r="J134" s="158"/>
      <c r="K134" s="157">
        <f t="shared" si="9"/>
        <v>0</v>
      </c>
      <c r="L134" s="157">
        <v>15</v>
      </c>
      <c r="M134" s="157">
        <f t="shared" si="10"/>
        <v>0</v>
      </c>
      <c r="N134" s="157">
        <v>0</v>
      </c>
      <c r="O134" s="157">
        <f t="shared" si="11"/>
        <v>0</v>
      </c>
      <c r="P134" s="157">
        <v>0</v>
      </c>
      <c r="Q134" s="157">
        <f t="shared" si="12"/>
        <v>0</v>
      </c>
      <c r="R134" s="157"/>
      <c r="S134" s="157" t="s">
        <v>269</v>
      </c>
      <c r="T134" s="157" t="s">
        <v>241</v>
      </c>
      <c r="U134" s="157">
        <v>0</v>
      </c>
      <c r="V134" s="157">
        <f t="shared" si="13"/>
        <v>0</v>
      </c>
      <c r="W134" s="157"/>
      <c r="X134" s="157" t="s">
        <v>461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1488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30.6" outlineLevel="1" x14ac:dyDescent="0.25">
      <c r="A135" s="179">
        <v>80</v>
      </c>
      <c r="B135" s="180" t="s">
        <v>1648</v>
      </c>
      <c r="C135" s="185" t="s">
        <v>1649</v>
      </c>
      <c r="D135" s="181" t="s">
        <v>366</v>
      </c>
      <c r="E135" s="182">
        <v>1</v>
      </c>
      <c r="F135" s="183"/>
      <c r="G135" s="184">
        <f t="shared" si="7"/>
        <v>0</v>
      </c>
      <c r="H135" s="158"/>
      <c r="I135" s="157">
        <f t="shared" si="8"/>
        <v>0</v>
      </c>
      <c r="J135" s="158"/>
      <c r="K135" s="157">
        <f t="shared" si="9"/>
        <v>0</v>
      </c>
      <c r="L135" s="157">
        <v>15</v>
      </c>
      <c r="M135" s="157">
        <f t="shared" si="10"/>
        <v>0</v>
      </c>
      <c r="N135" s="157">
        <v>0</v>
      </c>
      <c r="O135" s="157">
        <f t="shared" si="11"/>
        <v>0</v>
      </c>
      <c r="P135" s="157">
        <v>0</v>
      </c>
      <c r="Q135" s="157">
        <f t="shared" si="12"/>
        <v>0</v>
      </c>
      <c r="R135" s="157"/>
      <c r="S135" s="157" t="s">
        <v>269</v>
      </c>
      <c r="T135" s="157" t="s">
        <v>241</v>
      </c>
      <c r="U135" s="157">
        <v>0</v>
      </c>
      <c r="V135" s="157">
        <f t="shared" si="13"/>
        <v>0</v>
      </c>
      <c r="W135" s="157"/>
      <c r="X135" s="157" t="s">
        <v>461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1488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.399999999999999" outlineLevel="1" x14ac:dyDescent="0.25">
      <c r="A136" s="179">
        <v>81</v>
      </c>
      <c r="B136" s="180" t="s">
        <v>1650</v>
      </c>
      <c r="C136" s="185" t="s">
        <v>1627</v>
      </c>
      <c r="D136" s="181" t="s">
        <v>366</v>
      </c>
      <c r="E136" s="182">
        <v>2</v>
      </c>
      <c r="F136" s="183"/>
      <c r="G136" s="184">
        <f t="shared" si="7"/>
        <v>0</v>
      </c>
      <c r="H136" s="158"/>
      <c r="I136" s="157">
        <f t="shared" si="8"/>
        <v>0</v>
      </c>
      <c r="J136" s="158"/>
      <c r="K136" s="157">
        <f t="shared" si="9"/>
        <v>0</v>
      </c>
      <c r="L136" s="157">
        <v>15</v>
      </c>
      <c r="M136" s="157">
        <f t="shared" si="10"/>
        <v>0</v>
      </c>
      <c r="N136" s="157">
        <v>0</v>
      </c>
      <c r="O136" s="157">
        <f t="shared" si="11"/>
        <v>0</v>
      </c>
      <c r="P136" s="157">
        <v>0</v>
      </c>
      <c r="Q136" s="157">
        <f t="shared" si="12"/>
        <v>0</v>
      </c>
      <c r="R136" s="157"/>
      <c r="S136" s="157" t="s">
        <v>269</v>
      </c>
      <c r="T136" s="157" t="s">
        <v>241</v>
      </c>
      <c r="U136" s="157">
        <v>0</v>
      </c>
      <c r="V136" s="157">
        <f t="shared" si="13"/>
        <v>0</v>
      </c>
      <c r="W136" s="157"/>
      <c r="X136" s="157" t="s">
        <v>461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1488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.399999999999999" outlineLevel="1" x14ac:dyDescent="0.25">
      <c r="A137" s="179">
        <v>82</v>
      </c>
      <c r="B137" s="180" t="s">
        <v>1651</v>
      </c>
      <c r="C137" s="185" t="s">
        <v>1642</v>
      </c>
      <c r="D137" s="181" t="s">
        <v>366</v>
      </c>
      <c r="E137" s="182">
        <v>2</v>
      </c>
      <c r="F137" s="183"/>
      <c r="G137" s="184">
        <f t="shared" si="7"/>
        <v>0</v>
      </c>
      <c r="H137" s="158"/>
      <c r="I137" s="157">
        <f t="shared" si="8"/>
        <v>0</v>
      </c>
      <c r="J137" s="158"/>
      <c r="K137" s="157">
        <f t="shared" si="9"/>
        <v>0</v>
      </c>
      <c r="L137" s="157">
        <v>15</v>
      </c>
      <c r="M137" s="157">
        <f t="shared" si="10"/>
        <v>0</v>
      </c>
      <c r="N137" s="157">
        <v>0</v>
      </c>
      <c r="O137" s="157">
        <f t="shared" si="11"/>
        <v>0</v>
      </c>
      <c r="P137" s="157">
        <v>0</v>
      </c>
      <c r="Q137" s="157">
        <f t="shared" si="12"/>
        <v>0</v>
      </c>
      <c r="R137" s="157"/>
      <c r="S137" s="157" t="s">
        <v>269</v>
      </c>
      <c r="T137" s="157" t="s">
        <v>241</v>
      </c>
      <c r="U137" s="157">
        <v>0</v>
      </c>
      <c r="V137" s="157">
        <f t="shared" si="13"/>
        <v>0</v>
      </c>
      <c r="W137" s="157"/>
      <c r="X137" s="157" t="s">
        <v>461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1488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.399999999999999" outlineLevel="1" x14ac:dyDescent="0.25">
      <c r="A138" s="179">
        <v>83</v>
      </c>
      <c r="B138" s="180" t="s">
        <v>1652</v>
      </c>
      <c r="C138" s="185" t="s">
        <v>1653</v>
      </c>
      <c r="D138" s="181" t="s">
        <v>366</v>
      </c>
      <c r="E138" s="182">
        <v>4</v>
      </c>
      <c r="F138" s="183"/>
      <c r="G138" s="184">
        <f t="shared" si="7"/>
        <v>0</v>
      </c>
      <c r="H138" s="158"/>
      <c r="I138" s="157">
        <f t="shared" si="8"/>
        <v>0</v>
      </c>
      <c r="J138" s="158"/>
      <c r="K138" s="157">
        <f t="shared" si="9"/>
        <v>0</v>
      </c>
      <c r="L138" s="157">
        <v>15</v>
      </c>
      <c r="M138" s="157">
        <f t="shared" si="10"/>
        <v>0</v>
      </c>
      <c r="N138" s="157">
        <v>0</v>
      </c>
      <c r="O138" s="157">
        <f t="shared" si="11"/>
        <v>0</v>
      </c>
      <c r="P138" s="157">
        <v>0</v>
      </c>
      <c r="Q138" s="157">
        <f t="shared" si="12"/>
        <v>0</v>
      </c>
      <c r="R138" s="157"/>
      <c r="S138" s="157" t="s">
        <v>269</v>
      </c>
      <c r="T138" s="157" t="s">
        <v>241</v>
      </c>
      <c r="U138" s="157">
        <v>0</v>
      </c>
      <c r="V138" s="157">
        <f t="shared" si="13"/>
        <v>0</v>
      </c>
      <c r="W138" s="157"/>
      <c r="X138" s="157" t="s">
        <v>285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401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9">
        <v>84</v>
      </c>
      <c r="B139" s="180" t="s">
        <v>1654</v>
      </c>
      <c r="C139" s="185" t="s">
        <v>1655</v>
      </c>
      <c r="D139" s="181" t="s">
        <v>366</v>
      </c>
      <c r="E139" s="182">
        <v>2</v>
      </c>
      <c r="F139" s="183"/>
      <c r="G139" s="184">
        <f t="shared" si="7"/>
        <v>0</v>
      </c>
      <c r="H139" s="158"/>
      <c r="I139" s="157">
        <f t="shared" si="8"/>
        <v>0</v>
      </c>
      <c r="J139" s="158"/>
      <c r="K139" s="157">
        <f t="shared" si="9"/>
        <v>0</v>
      </c>
      <c r="L139" s="157">
        <v>15</v>
      </c>
      <c r="M139" s="157">
        <f t="shared" si="10"/>
        <v>0</v>
      </c>
      <c r="N139" s="157">
        <v>0</v>
      </c>
      <c r="O139" s="157">
        <f t="shared" si="11"/>
        <v>0</v>
      </c>
      <c r="P139" s="157">
        <v>0</v>
      </c>
      <c r="Q139" s="157">
        <f t="shared" si="12"/>
        <v>0</v>
      </c>
      <c r="R139" s="157"/>
      <c r="S139" s="157" t="s">
        <v>269</v>
      </c>
      <c r="T139" s="157" t="s">
        <v>241</v>
      </c>
      <c r="U139" s="157">
        <v>0</v>
      </c>
      <c r="V139" s="157">
        <f t="shared" si="13"/>
        <v>0</v>
      </c>
      <c r="W139" s="157"/>
      <c r="X139" s="157" t="s">
        <v>461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1488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9">
        <v>85</v>
      </c>
      <c r="B140" s="180" t="s">
        <v>1656</v>
      </c>
      <c r="C140" s="185" t="s">
        <v>1657</v>
      </c>
      <c r="D140" s="181" t="s">
        <v>366</v>
      </c>
      <c r="E140" s="182">
        <v>2</v>
      </c>
      <c r="F140" s="183"/>
      <c r="G140" s="184">
        <f t="shared" si="7"/>
        <v>0</v>
      </c>
      <c r="H140" s="158"/>
      <c r="I140" s="157">
        <f t="shared" si="8"/>
        <v>0</v>
      </c>
      <c r="J140" s="158"/>
      <c r="K140" s="157">
        <f t="shared" si="9"/>
        <v>0</v>
      </c>
      <c r="L140" s="157">
        <v>15</v>
      </c>
      <c r="M140" s="157">
        <f t="shared" si="10"/>
        <v>0</v>
      </c>
      <c r="N140" s="157">
        <v>0</v>
      </c>
      <c r="O140" s="157">
        <f t="shared" si="11"/>
        <v>0</v>
      </c>
      <c r="P140" s="157">
        <v>0</v>
      </c>
      <c r="Q140" s="157">
        <f t="shared" si="12"/>
        <v>0</v>
      </c>
      <c r="R140" s="157"/>
      <c r="S140" s="157" t="s">
        <v>269</v>
      </c>
      <c r="T140" s="157" t="s">
        <v>241</v>
      </c>
      <c r="U140" s="157">
        <v>0</v>
      </c>
      <c r="V140" s="157">
        <f t="shared" si="13"/>
        <v>0</v>
      </c>
      <c r="W140" s="157"/>
      <c r="X140" s="157" t="s">
        <v>461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1488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9">
        <v>86</v>
      </c>
      <c r="B141" s="180" t="s">
        <v>1658</v>
      </c>
      <c r="C141" s="185" t="s">
        <v>1659</v>
      </c>
      <c r="D141" s="181" t="s">
        <v>366</v>
      </c>
      <c r="E141" s="182">
        <v>3</v>
      </c>
      <c r="F141" s="183"/>
      <c r="G141" s="184">
        <f t="shared" ref="G141:G172" si="14">ROUND(E141*F141,2)</f>
        <v>0</v>
      </c>
      <c r="H141" s="158"/>
      <c r="I141" s="157">
        <f t="shared" ref="I141:I172" si="15">ROUND(E141*H141,2)</f>
        <v>0</v>
      </c>
      <c r="J141" s="158"/>
      <c r="K141" s="157">
        <f t="shared" ref="K141:K172" si="16">ROUND(E141*J141,2)</f>
        <v>0</v>
      </c>
      <c r="L141" s="157">
        <v>15</v>
      </c>
      <c r="M141" s="157">
        <f t="shared" ref="M141:M172" si="17">G141*(1+L141/100)</f>
        <v>0</v>
      </c>
      <c r="N141" s="157">
        <v>0</v>
      </c>
      <c r="O141" s="157">
        <f t="shared" ref="O141:O172" si="18">ROUND(E141*N141,2)</f>
        <v>0</v>
      </c>
      <c r="P141" s="157">
        <v>0</v>
      </c>
      <c r="Q141" s="157">
        <f t="shared" ref="Q141:Q172" si="19">ROUND(E141*P141,2)</f>
        <v>0</v>
      </c>
      <c r="R141" s="157"/>
      <c r="S141" s="157" t="s">
        <v>269</v>
      </c>
      <c r="T141" s="157" t="s">
        <v>241</v>
      </c>
      <c r="U141" s="157">
        <v>0</v>
      </c>
      <c r="V141" s="157">
        <f t="shared" ref="V141:V172" si="20">ROUND(E141*U141,2)</f>
        <v>0</v>
      </c>
      <c r="W141" s="157"/>
      <c r="X141" s="157" t="s">
        <v>461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1488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30.6" outlineLevel="1" x14ac:dyDescent="0.25">
      <c r="A142" s="179">
        <v>87</v>
      </c>
      <c r="B142" s="180" t="s">
        <v>1660</v>
      </c>
      <c r="C142" s="185" t="s">
        <v>1661</v>
      </c>
      <c r="D142" s="181" t="s">
        <v>366</v>
      </c>
      <c r="E142" s="182">
        <v>1</v>
      </c>
      <c r="F142" s="183"/>
      <c r="G142" s="184">
        <f t="shared" si="14"/>
        <v>0</v>
      </c>
      <c r="H142" s="158"/>
      <c r="I142" s="157">
        <f t="shared" si="15"/>
        <v>0</v>
      </c>
      <c r="J142" s="158"/>
      <c r="K142" s="157">
        <f t="shared" si="16"/>
        <v>0</v>
      </c>
      <c r="L142" s="157">
        <v>15</v>
      </c>
      <c r="M142" s="157">
        <f t="shared" si="17"/>
        <v>0</v>
      </c>
      <c r="N142" s="157">
        <v>0</v>
      </c>
      <c r="O142" s="157">
        <f t="shared" si="18"/>
        <v>0</v>
      </c>
      <c r="P142" s="157">
        <v>0</v>
      </c>
      <c r="Q142" s="157">
        <f t="shared" si="19"/>
        <v>0</v>
      </c>
      <c r="R142" s="157"/>
      <c r="S142" s="157" t="s">
        <v>269</v>
      </c>
      <c r="T142" s="157" t="s">
        <v>241</v>
      </c>
      <c r="U142" s="157">
        <v>0</v>
      </c>
      <c r="V142" s="157">
        <f t="shared" si="20"/>
        <v>0</v>
      </c>
      <c r="W142" s="157"/>
      <c r="X142" s="157" t="s">
        <v>461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1488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9">
        <v>88</v>
      </c>
      <c r="B143" s="180" t="s">
        <v>1662</v>
      </c>
      <c r="C143" s="185" t="s">
        <v>1609</v>
      </c>
      <c r="D143" s="181" t="s">
        <v>366</v>
      </c>
      <c r="E143" s="182">
        <v>2</v>
      </c>
      <c r="F143" s="183"/>
      <c r="G143" s="184">
        <f t="shared" si="14"/>
        <v>0</v>
      </c>
      <c r="H143" s="158"/>
      <c r="I143" s="157">
        <f t="shared" si="15"/>
        <v>0</v>
      </c>
      <c r="J143" s="158"/>
      <c r="K143" s="157">
        <f t="shared" si="16"/>
        <v>0</v>
      </c>
      <c r="L143" s="157">
        <v>15</v>
      </c>
      <c r="M143" s="157">
        <f t="shared" si="17"/>
        <v>0</v>
      </c>
      <c r="N143" s="157">
        <v>0</v>
      </c>
      <c r="O143" s="157">
        <f t="shared" si="18"/>
        <v>0</v>
      </c>
      <c r="P143" s="157">
        <v>0</v>
      </c>
      <c r="Q143" s="157">
        <f t="shared" si="19"/>
        <v>0</v>
      </c>
      <c r="R143" s="157"/>
      <c r="S143" s="157" t="s">
        <v>269</v>
      </c>
      <c r="T143" s="157" t="s">
        <v>241</v>
      </c>
      <c r="U143" s="157">
        <v>0</v>
      </c>
      <c r="V143" s="157">
        <f t="shared" si="20"/>
        <v>0</v>
      </c>
      <c r="W143" s="157"/>
      <c r="X143" s="157" t="s">
        <v>461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1488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30.6" outlineLevel="1" x14ac:dyDescent="0.25">
      <c r="A144" s="179">
        <v>89</v>
      </c>
      <c r="B144" s="180" t="s">
        <v>1663</v>
      </c>
      <c r="C144" s="185" t="s">
        <v>1639</v>
      </c>
      <c r="D144" s="181" t="s">
        <v>366</v>
      </c>
      <c r="E144" s="182">
        <v>1</v>
      </c>
      <c r="F144" s="183"/>
      <c r="G144" s="184">
        <f t="shared" si="14"/>
        <v>0</v>
      </c>
      <c r="H144" s="158"/>
      <c r="I144" s="157">
        <f t="shared" si="15"/>
        <v>0</v>
      </c>
      <c r="J144" s="158"/>
      <c r="K144" s="157">
        <f t="shared" si="16"/>
        <v>0</v>
      </c>
      <c r="L144" s="157">
        <v>15</v>
      </c>
      <c r="M144" s="157">
        <f t="shared" si="17"/>
        <v>0</v>
      </c>
      <c r="N144" s="157">
        <v>0</v>
      </c>
      <c r="O144" s="157">
        <f t="shared" si="18"/>
        <v>0</v>
      </c>
      <c r="P144" s="157">
        <v>0</v>
      </c>
      <c r="Q144" s="157">
        <f t="shared" si="19"/>
        <v>0</v>
      </c>
      <c r="R144" s="157"/>
      <c r="S144" s="157" t="s">
        <v>269</v>
      </c>
      <c r="T144" s="157" t="s">
        <v>241</v>
      </c>
      <c r="U144" s="157">
        <v>0</v>
      </c>
      <c r="V144" s="157">
        <f t="shared" si="20"/>
        <v>0</v>
      </c>
      <c r="W144" s="157"/>
      <c r="X144" s="157" t="s">
        <v>461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1488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 x14ac:dyDescent="0.25">
      <c r="A145" s="179">
        <v>90</v>
      </c>
      <c r="B145" s="180" t="s">
        <v>1664</v>
      </c>
      <c r="C145" s="185" t="s">
        <v>1627</v>
      </c>
      <c r="D145" s="181" t="s">
        <v>366</v>
      </c>
      <c r="E145" s="182">
        <v>2</v>
      </c>
      <c r="F145" s="183"/>
      <c r="G145" s="184">
        <f t="shared" si="14"/>
        <v>0</v>
      </c>
      <c r="H145" s="158"/>
      <c r="I145" s="157">
        <f t="shared" si="15"/>
        <v>0</v>
      </c>
      <c r="J145" s="158"/>
      <c r="K145" s="157">
        <f t="shared" si="16"/>
        <v>0</v>
      </c>
      <c r="L145" s="157">
        <v>15</v>
      </c>
      <c r="M145" s="157">
        <f t="shared" si="17"/>
        <v>0</v>
      </c>
      <c r="N145" s="157">
        <v>0</v>
      </c>
      <c r="O145" s="157">
        <f t="shared" si="18"/>
        <v>0</v>
      </c>
      <c r="P145" s="157">
        <v>0</v>
      </c>
      <c r="Q145" s="157">
        <f t="shared" si="19"/>
        <v>0</v>
      </c>
      <c r="R145" s="157"/>
      <c r="S145" s="157" t="s">
        <v>269</v>
      </c>
      <c r="T145" s="157" t="s">
        <v>241</v>
      </c>
      <c r="U145" s="157">
        <v>0</v>
      </c>
      <c r="V145" s="157">
        <f t="shared" si="20"/>
        <v>0</v>
      </c>
      <c r="W145" s="157"/>
      <c r="X145" s="157" t="s">
        <v>461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1488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0.399999999999999" outlineLevel="1" x14ac:dyDescent="0.25">
      <c r="A146" s="179">
        <v>91</v>
      </c>
      <c r="B146" s="180" t="s">
        <v>1665</v>
      </c>
      <c r="C146" s="185" t="s">
        <v>1642</v>
      </c>
      <c r="D146" s="181" t="s">
        <v>366</v>
      </c>
      <c r="E146" s="182">
        <v>2</v>
      </c>
      <c r="F146" s="183"/>
      <c r="G146" s="184">
        <f t="shared" si="14"/>
        <v>0</v>
      </c>
      <c r="H146" s="158"/>
      <c r="I146" s="157">
        <f t="shared" si="15"/>
        <v>0</v>
      </c>
      <c r="J146" s="158"/>
      <c r="K146" s="157">
        <f t="shared" si="16"/>
        <v>0</v>
      </c>
      <c r="L146" s="157">
        <v>15</v>
      </c>
      <c r="M146" s="157">
        <f t="shared" si="17"/>
        <v>0</v>
      </c>
      <c r="N146" s="157">
        <v>0</v>
      </c>
      <c r="O146" s="157">
        <f t="shared" si="18"/>
        <v>0</v>
      </c>
      <c r="P146" s="157">
        <v>0</v>
      </c>
      <c r="Q146" s="157">
        <f t="shared" si="19"/>
        <v>0</v>
      </c>
      <c r="R146" s="157"/>
      <c r="S146" s="157" t="s">
        <v>269</v>
      </c>
      <c r="T146" s="157" t="s">
        <v>241</v>
      </c>
      <c r="U146" s="157">
        <v>0</v>
      </c>
      <c r="V146" s="157">
        <f t="shared" si="20"/>
        <v>0</v>
      </c>
      <c r="W146" s="157"/>
      <c r="X146" s="157" t="s">
        <v>461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1488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0.399999999999999" outlineLevel="1" x14ac:dyDescent="0.25">
      <c r="A147" s="179">
        <v>92</v>
      </c>
      <c r="B147" s="180" t="s">
        <v>1666</v>
      </c>
      <c r="C147" s="185" t="s">
        <v>1667</v>
      </c>
      <c r="D147" s="181" t="s">
        <v>366</v>
      </c>
      <c r="E147" s="182">
        <v>4</v>
      </c>
      <c r="F147" s="183"/>
      <c r="G147" s="184">
        <f t="shared" si="14"/>
        <v>0</v>
      </c>
      <c r="H147" s="158"/>
      <c r="I147" s="157">
        <f t="shared" si="15"/>
        <v>0</v>
      </c>
      <c r="J147" s="158"/>
      <c r="K147" s="157">
        <f t="shared" si="16"/>
        <v>0</v>
      </c>
      <c r="L147" s="157">
        <v>15</v>
      </c>
      <c r="M147" s="157">
        <f t="shared" si="17"/>
        <v>0</v>
      </c>
      <c r="N147" s="157">
        <v>0</v>
      </c>
      <c r="O147" s="157">
        <f t="shared" si="18"/>
        <v>0</v>
      </c>
      <c r="P147" s="157">
        <v>0</v>
      </c>
      <c r="Q147" s="157">
        <f t="shared" si="19"/>
        <v>0</v>
      </c>
      <c r="R147" s="157"/>
      <c r="S147" s="157" t="s">
        <v>269</v>
      </c>
      <c r="T147" s="157" t="s">
        <v>241</v>
      </c>
      <c r="U147" s="157">
        <v>0</v>
      </c>
      <c r="V147" s="157">
        <f t="shared" si="20"/>
        <v>0</v>
      </c>
      <c r="W147" s="157"/>
      <c r="X147" s="157" t="s">
        <v>285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401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79">
        <v>93</v>
      </c>
      <c r="B148" s="180" t="s">
        <v>1668</v>
      </c>
      <c r="C148" s="185" t="s">
        <v>1631</v>
      </c>
      <c r="D148" s="181" t="s">
        <v>366</v>
      </c>
      <c r="E148" s="182">
        <v>2</v>
      </c>
      <c r="F148" s="183"/>
      <c r="G148" s="184">
        <f t="shared" si="14"/>
        <v>0</v>
      </c>
      <c r="H148" s="158"/>
      <c r="I148" s="157">
        <f t="shared" si="15"/>
        <v>0</v>
      </c>
      <c r="J148" s="158"/>
      <c r="K148" s="157">
        <f t="shared" si="16"/>
        <v>0</v>
      </c>
      <c r="L148" s="157">
        <v>15</v>
      </c>
      <c r="M148" s="157">
        <f t="shared" si="17"/>
        <v>0</v>
      </c>
      <c r="N148" s="157">
        <v>0</v>
      </c>
      <c r="O148" s="157">
        <f t="shared" si="18"/>
        <v>0</v>
      </c>
      <c r="P148" s="157">
        <v>0</v>
      </c>
      <c r="Q148" s="157">
        <f t="shared" si="19"/>
        <v>0</v>
      </c>
      <c r="R148" s="157"/>
      <c r="S148" s="157" t="s">
        <v>269</v>
      </c>
      <c r="T148" s="157" t="s">
        <v>241</v>
      </c>
      <c r="U148" s="157">
        <v>0</v>
      </c>
      <c r="V148" s="157">
        <f t="shared" si="20"/>
        <v>0</v>
      </c>
      <c r="W148" s="157"/>
      <c r="X148" s="157" t="s">
        <v>461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1488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9">
        <v>94</v>
      </c>
      <c r="B149" s="180" t="s">
        <v>1669</v>
      </c>
      <c r="C149" s="185" t="s">
        <v>1633</v>
      </c>
      <c r="D149" s="181" t="s">
        <v>366</v>
      </c>
      <c r="E149" s="182">
        <v>2</v>
      </c>
      <c r="F149" s="183"/>
      <c r="G149" s="184">
        <f t="shared" si="14"/>
        <v>0</v>
      </c>
      <c r="H149" s="158"/>
      <c r="I149" s="157">
        <f t="shared" si="15"/>
        <v>0</v>
      </c>
      <c r="J149" s="158"/>
      <c r="K149" s="157">
        <f t="shared" si="16"/>
        <v>0</v>
      </c>
      <c r="L149" s="157">
        <v>15</v>
      </c>
      <c r="M149" s="157">
        <f t="shared" si="17"/>
        <v>0</v>
      </c>
      <c r="N149" s="157">
        <v>0</v>
      </c>
      <c r="O149" s="157">
        <f t="shared" si="18"/>
        <v>0</v>
      </c>
      <c r="P149" s="157">
        <v>0</v>
      </c>
      <c r="Q149" s="157">
        <f t="shared" si="19"/>
        <v>0</v>
      </c>
      <c r="R149" s="157"/>
      <c r="S149" s="157" t="s">
        <v>269</v>
      </c>
      <c r="T149" s="157" t="s">
        <v>241</v>
      </c>
      <c r="U149" s="157">
        <v>0</v>
      </c>
      <c r="V149" s="157">
        <f t="shared" si="20"/>
        <v>0</v>
      </c>
      <c r="W149" s="157"/>
      <c r="X149" s="157" t="s">
        <v>461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1488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79">
        <v>95</v>
      </c>
      <c r="B150" s="180" t="s">
        <v>1670</v>
      </c>
      <c r="C150" s="185" t="s">
        <v>1607</v>
      </c>
      <c r="D150" s="181" t="s">
        <v>366</v>
      </c>
      <c r="E150" s="182">
        <v>3</v>
      </c>
      <c r="F150" s="183"/>
      <c r="G150" s="184">
        <f t="shared" si="14"/>
        <v>0</v>
      </c>
      <c r="H150" s="158"/>
      <c r="I150" s="157">
        <f t="shared" si="15"/>
        <v>0</v>
      </c>
      <c r="J150" s="158"/>
      <c r="K150" s="157">
        <f t="shared" si="16"/>
        <v>0</v>
      </c>
      <c r="L150" s="157">
        <v>15</v>
      </c>
      <c r="M150" s="157">
        <f t="shared" si="17"/>
        <v>0</v>
      </c>
      <c r="N150" s="157">
        <v>0</v>
      </c>
      <c r="O150" s="157">
        <f t="shared" si="18"/>
        <v>0</v>
      </c>
      <c r="P150" s="157">
        <v>0</v>
      </c>
      <c r="Q150" s="157">
        <f t="shared" si="19"/>
        <v>0</v>
      </c>
      <c r="R150" s="157"/>
      <c r="S150" s="157" t="s">
        <v>269</v>
      </c>
      <c r="T150" s="157" t="s">
        <v>241</v>
      </c>
      <c r="U150" s="157">
        <v>0</v>
      </c>
      <c r="V150" s="157">
        <f t="shared" si="20"/>
        <v>0</v>
      </c>
      <c r="W150" s="157"/>
      <c r="X150" s="157" t="s">
        <v>461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1488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30.6" outlineLevel="1" x14ac:dyDescent="0.25">
      <c r="A151" s="179">
        <v>96</v>
      </c>
      <c r="B151" s="180" t="s">
        <v>1671</v>
      </c>
      <c r="C151" s="185" t="s">
        <v>1636</v>
      </c>
      <c r="D151" s="181" t="s">
        <v>366</v>
      </c>
      <c r="E151" s="182">
        <v>1</v>
      </c>
      <c r="F151" s="183"/>
      <c r="G151" s="184">
        <f t="shared" si="14"/>
        <v>0</v>
      </c>
      <c r="H151" s="158"/>
      <c r="I151" s="157">
        <f t="shared" si="15"/>
        <v>0</v>
      </c>
      <c r="J151" s="158"/>
      <c r="K151" s="157">
        <f t="shared" si="16"/>
        <v>0</v>
      </c>
      <c r="L151" s="157">
        <v>15</v>
      </c>
      <c r="M151" s="157">
        <f t="shared" si="17"/>
        <v>0</v>
      </c>
      <c r="N151" s="157">
        <v>0</v>
      </c>
      <c r="O151" s="157">
        <f t="shared" si="18"/>
        <v>0</v>
      </c>
      <c r="P151" s="157">
        <v>0</v>
      </c>
      <c r="Q151" s="157">
        <f t="shared" si="19"/>
        <v>0</v>
      </c>
      <c r="R151" s="157"/>
      <c r="S151" s="157" t="s">
        <v>269</v>
      </c>
      <c r="T151" s="157" t="s">
        <v>241</v>
      </c>
      <c r="U151" s="157">
        <v>0</v>
      </c>
      <c r="V151" s="157">
        <f t="shared" si="20"/>
        <v>0</v>
      </c>
      <c r="W151" s="157"/>
      <c r="X151" s="157" t="s">
        <v>461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1488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79">
        <v>97</v>
      </c>
      <c r="B152" s="180" t="s">
        <v>1672</v>
      </c>
      <c r="C152" s="185" t="s">
        <v>1609</v>
      </c>
      <c r="D152" s="181" t="s">
        <v>366</v>
      </c>
      <c r="E152" s="182">
        <v>2</v>
      </c>
      <c r="F152" s="183"/>
      <c r="G152" s="184">
        <f t="shared" si="14"/>
        <v>0</v>
      </c>
      <c r="H152" s="158"/>
      <c r="I152" s="157">
        <f t="shared" si="15"/>
        <v>0</v>
      </c>
      <c r="J152" s="158"/>
      <c r="K152" s="157">
        <f t="shared" si="16"/>
        <v>0</v>
      </c>
      <c r="L152" s="157">
        <v>15</v>
      </c>
      <c r="M152" s="157">
        <f t="shared" si="17"/>
        <v>0</v>
      </c>
      <c r="N152" s="157">
        <v>0</v>
      </c>
      <c r="O152" s="157">
        <f t="shared" si="18"/>
        <v>0</v>
      </c>
      <c r="P152" s="157">
        <v>0</v>
      </c>
      <c r="Q152" s="157">
        <f t="shared" si="19"/>
        <v>0</v>
      </c>
      <c r="R152" s="157"/>
      <c r="S152" s="157" t="s">
        <v>269</v>
      </c>
      <c r="T152" s="157" t="s">
        <v>241</v>
      </c>
      <c r="U152" s="157">
        <v>0</v>
      </c>
      <c r="V152" s="157">
        <f t="shared" si="20"/>
        <v>0</v>
      </c>
      <c r="W152" s="157"/>
      <c r="X152" s="157" t="s">
        <v>461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1488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30.6" outlineLevel="1" x14ac:dyDescent="0.25">
      <c r="A153" s="179">
        <v>98</v>
      </c>
      <c r="B153" s="180" t="s">
        <v>1673</v>
      </c>
      <c r="C153" s="185" t="s">
        <v>1639</v>
      </c>
      <c r="D153" s="181" t="s">
        <v>366</v>
      </c>
      <c r="E153" s="182">
        <v>1</v>
      </c>
      <c r="F153" s="183"/>
      <c r="G153" s="184">
        <f t="shared" si="14"/>
        <v>0</v>
      </c>
      <c r="H153" s="158"/>
      <c r="I153" s="157">
        <f t="shared" si="15"/>
        <v>0</v>
      </c>
      <c r="J153" s="158"/>
      <c r="K153" s="157">
        <f t="shared" si="16"/>
        <v>0</v>
      </c>
      <c r="L153" s="157">
        <v>15</v>
      </c>
      <c r="M153" s="157">
        <f t="shared" si="17"/>
        <v>0</v>
      </c>
      <c r="N153" s="157">
        <v>0</v>
      </c>
      <c r="O153" s="157">
        <f t="shared" si="18"/>
        <v>0</v>
      </c>
      <c r="P153" s="157">
        <v>0</v>
      </c>
      <c r="Q153" s="157">
        <f t="shared" si="19"/>
        <v>0</v>
      </c>
      <c r="R153" s="157"/>
      <c r="S153" s="157" t="s">
        <v>269</v>
      </c>
      <c r="T153" s="157" t="s">
        <v>241</v>
      </c>
      <c r="U153" s="157">
        <v>0</v>
      </c>
      <c r="V153" s="157">
        <f t="shared" si="20"/>
        <v>0</v>
      </c>
      <c r="W153" s="157"/>
      <c r="X153" s="157" t="s">
        <v>461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1488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0.399999999999999" outlineLevel="1" x14ac:dyDescent="0.25">
      <c r="A154" s="179">
        <v>99</v>
      </c>
      <c r="B154" s="180" t="s">
        <v>1674</v>
      </c>
      <c r="C154" s="185" t="s">
        <v>1627</v>
      </c>
      <c r="D154" s="181" t="s">
        <v>366</v>
      </c>
      <c r="E154" s="182">
        <v>2</v>
      </c>
      <c r="F154" s="183"/>
      <c r="G154" s="184">
        <f t="shared" si="14"/>
        <v>0</v>
      </c>
      <c r="H154" s="158"/>
      <c r="I154" s="157">
        <f t="shared" si="15"/>
        <v>0</v>
      </c>
      <c r="J154" s="158"/>
      <c r="K154" s="157">
        <f t="shared" si="16"/>
        <v>0</v>
      </c>
      <c r="L154" s="157">
        <v>15</v>
      </c>
      <c r="M154" s="157">
        <f t="shared" si="17"/>
        <v>0</v>
      </c>
      <c r="N154" s="157">
        <v>0</v>
      </c>
      <c r="O154" s="157">
        <f t="shared" si="18"/>
        <v>0</v>
      </c>
      <c r="P154" s="157">
        <v>0</v>
      </c>
      <c r="Q154" s="157">
        <f t="shared" si="19"/>
        <v>0</v>
      </c>
      <c r="R154" s="157"/>
      <c r="S154" s="157" t="s">
        <v>269</v>
      </c>
      <c r="T154" s="157" t="s">
        <v>241</v>
      </c>
      <c r="U154" s="157">
        <v>0</v>
      </c>
      <c r="V154" s="157">
        <f t="shared" si="20"/>
        <v>0</v>
      </c>
      <c r="W154" s="157"/>
      <c r="X154" s="157" t="s">
        <v>461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1488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0.399999999999999" outlineLevel="1" x14ac:dyDescent="0.25">
      <c r="A155" s="179">
        <v>100</v>
      </c>
      <c r="B155" s="180" t="s">
        <v>1675</v>
      </c>
      <c r="C155" s="185" t="s">
        <v>1642</v>
      </c>
      <c r="D155" s="181" t="s">
        <v>366</v>
      </c>
      <c r="E155" s="182">
        <v>2</v>
      </c>
      <c r="F155" s="183"/>
      <c r="G155" s="184">
        <f t="shared" si="14"/>
        <v>0</v>
      </c>
      <c r="H155" s="158"/>
      <c r="I155" s="157">
        <f t="shared" si="15"/>
        <v>0</v>
      </c>
      <c r="J155" s="158"/>
      <c r="K155" s="157">
        <f t="shared" si="16"/>
        <v>0</v>
      </c>
      <c r="L155" s="157">
        <v>15</v>
      </c>
      <c r="M155" s="157">
        <f t="shared" si="17"/>
        <v>0</v>
      </c>
      <c r="N155" s="157">
        <v>0</v>
      </c>
      <c r="O155" s="157">
        <f t="shared" si="18"/>
        <v>0</v>
      </c>
      <c r="P155" s="157">
        <v>0</v>
      </c>
      <c r="Q155" s="157">
        <f t="shared" si="19"/>
        <v>0</v>
      </c>
      <c r="R155" s="157"/>
      <c r="S155" s="157" t="s">
        <v>269</v>
      </c>
      <c r="T155" s="157" t="s">
        <v>241</v>
      </c>
      <c r="U155" s="157">
        <v>0</v>
      </c>
      <c r="V155" s="157">
        <f t="shared" si="20"/>
        <v>0</v>
      </c>
      <c r="W155" s="157"/>
      <c r="X155" s="157" t="s">
        <v>461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1488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0.399999999999999" outlineLevel="1" x14ac:dyDescent="0.25">
      <c r="A156" s="179">
        <v>101</v>
      </c>
      <c r="B156" s="180" t="s">
        <v>1676</v>
      </c>
      <c r="C156" s="185" t="s">
        <v>1677</v>
      </c>
      <c r="D156" s="181" t="s">
        <v>366</v>
      </c>
      <c r="E156" s="182">
        <v>4</v>
      </c>
      <c r="F156" s="183"/>
      <c r="G156" s="184">
        <f t="shared" si="14"/>
        <v>0</v>
      </c>
      <c r="H156" s="158"/>
      <c r="I156" s="157">
        <f t="shared" si="15"/>
        <v>0</v>
      </c>
      <c r="J156" s="158"/>
      <c r="K156" s="157">
        <f t="shared" si="16"/>
        <v>0</v>
      </c>
      <c r="L156" s="157">
        <v>15</v>
      </c>
      <c r="M156" s="157">
        <f t="shared" si="17"/>
        <v>0</v>
      </c>
      <c r="N156" s="157">
        <v>0</v>
      </c>
      <c r="O156" s="157">
        <f t="shared" si="18"/>
        <v>0</v>
      </c>
      <c r="P156" s="157">
        <v>0</v>
      </c>
      <c r="Q156" s="157">
        <f t="shared" si="19"/>
        <v>0</v>
      </c>
      <c r="R156" s="157"/>
      <c r="S156" s="157" t="s">
        <v>269</v>
      </c>
      <c r="T156" s="157" t="s">
        <v>241</v>
      </c>
      <c r="U156" s="157">
        <v>0</v>
      </c>
      <c r="V156" s="157">
        <f t="shared" si="20"/>
        <v>0</v>
      </c>
      <c r="W156" s="157"/>
      <c r="X156" s="157" t="s">
        <v>285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401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9">
        <v>102</v>
      </c>
      <c r="B157" s="180" t="s">
        <v>1678</v>
      </c>
      <c r="C157" s="185" t="s">
        <v>1679</v>
      </c>
      <c r="D157" s="181" t="s">
        <v>366</v>
      </c>
      <c r="E157" s="182">
        <v>2</v>
      </c>
      <c r="F157" s="183"/>
      <c r="G157" s="184">
        <f t="shared" si="14"/>
        <v>0</v>
      </c>
      <c r="H157" s="158"/>
      <c r="I157" s="157">
        <f t="shared" si="15"/>
        <v>0</v>
      </c>
      <c r="J157" s="158"/>
      <c r="K157" s="157">
        <f t="shared" si="16"/>
        <v>0</v>
      </c>
      <c r="L157" s="157">
        <v>15</v>
      </c>
      <c r="M157" s="157">
        <f t="shared" si="17"/>
        <v>0</v>
      </c>
      <c r="N157" s="157">
        <v>0</v>
      </c>
      <c r="O157" s="157">
        <f t="shared" si="18"/>
        <v>0</v>
      </c>
      <c r="P157" s="157">
        <v>0</v>
      </c>
      <c r="Q157" s="157">
        <f t="shared" si="19"/>
        <v>0</v>
      </c>
      <c r="R157" s="157"/>
      <c r="S157" s="157" t="s">
        <v>269</v>
      </c>
      <c r="T157" s="157" t="s">
        <v>241</v>
      </c>
      <c r="U157" s="157">
        <v>0</v>
      </c>
      <c r="V157" s="157">
        <f t="shared" si="20"/>
        <v>0</v>
      </c>
      <c r="W157" s="157"/>
      <c r="X157" s="157" t="s">
        <v>461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1488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79">
        <v>103</v>
      </c>
      <c r="B158" s="180" t="s">
        <v>1680</v>
      </c>
      <c r="C158" s="185" t="s">
        <v>1681</v>
      </c>
      <c r="D158" s="181" t="s">
        <v>366</v>
      </c>
      <c r="E158" s="182">
        <v>2</v>
      </c>
      <c r="F158" s="183"/>
      <c r="G158" s="184">
        <f t="shared" si="14"/>
        <v>0</v>
      </c>
      <c r="H158" s="158"/>
      <c r="I158" s="157">
        <f t="shared" si="15"/>
        <v>0</v>
      </c>
      <c r="J158" s="158"/>
      <c r="K158" s="157">
        <f t="shared" si="16"/>
        <v>0</v>
      </c>
      <c r="L158" s="157">
        <v>15</v>
      </c>
      <c r="M158" s="157">
        <f t="shared" si="17"/>
        <v>0</v>
      </c>
      <c r="N158" s="157">
        <v>0</v>
      </c>
      <c r="O158" s="157">
        <f t="shared" si="18"/>
        <v>0</v>
      </c>
      <c r="P158" s="157">
        <v>0</v>
      </c>
      <c r="Q158" s="157">
        <f t="shared" si="19"/>
        <v>0</v>
      </c>
      <c r="R158" s="157"/>
      <c r="S158" s="157" t="s">
        <v>269</v>
      </c>
      <c r="T158" s="157" t="s">
        <v>241</v>
      </c>
      <c r="U158" s="157">
        <v>0</v>
      </c>
      <c r="V158" s="157">
        <f t="shared" si="20"/>
        <v>0</v>
      </c>
      <c r="W158" s="157"/>
      <c r="X158" s="157" t="s">
        <v>461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1488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79">
        <v>104</v>
      </c>
      <c r="B159" s="180" t="s">
        <v>1682</v>
      </c>
      <c r="C159" s="185" t="s">
        <v>1683</v>
      </c>
      <c r="D159" s="181" t="s">
        <v>366</v>
      </c>
      <c r="E159" s="182">
        <v>3</v>
      </c>
      <c r="F159" s="183"/>
      <c r="G159" s="184">
        <f t="shared" si="14"/>
        <v>0</v>
      </c>
      <c r="H159" s="158"/>
      <c r="I159" s="157">
        <f t="shared" si="15"/>
        <v>0</v>
      </c>
      <c r="J159" s="158"/>
      <c r="K159" s="157">
        <f t="shared" si="16"/>
        <v>0</v>
      </c>
      <c r="L159" s="157">
        <v>15</v>
      </c>
      <c r="M159" s="157">
        <f t="shared" si="17"/>
        <v>0</v>
      </c>
      <c r="N159" s="157">
        <v>0</v>
      </c>
      <c r="O159" s="157">
        <f t="shared" si="18"/>
        <v>0</v>
      </c>
      <c r="P159" s="157">
        <v>0</v>
      </c>
      <c r="Q159" s="157">
        <f t="shared" si="19"/>
        <v>0</v>
      </c>
      <c r="R159" s="157"/>
      <c r="S159" s="157" t="s">
        <v>269</v>
      </c>
      <c r="T159" s="157" t="s">
        <v>241</v>
      </c>
      <c r="U159" s="157">
        <v>0</v>
      </c>
      <c r="V159" s="157">
        <f t="shared" si="20"/>
        <v>0</v>
      </c>
      <c r="W159" s="157"/>
      <c r="X159" s="157" t="s">
        <v>461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1488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79">
        <v>105</v>
      </c>
      <c r="B160" s="180" t="s">
        <v>1684</v>
      </c>
      <c r="C160" s="185" t="s">
        <v>1683</v>
      </c>
      <c r="D160" s="181" t="s">
        <v>366</v>
      </c>
      <c r="E160" s="182">
        <v>1</v>
      </c>
      <c r="F160" s="183"/>
      <c r="G160" s="184">
        <f t="shared" si="14"/>
        <v>0</v>
      </c>
      <c r="H160" s="158"/>
      <c r="I160" s="157">
        <f t="shared" si="15"/>
        <v>0</v>
      </c>
      <c r="J160" s="158"/>
      <c r="K160" s="157">
        <f t="shared" si="16"/>
        <v>0</v>
      </c>
      <c r="L160" s="157">
        <v>15</v>
      </c>
      <c r="M160" s="157">
        <f t="shared" si="17"/>
        <v>0</v>
      </c>
      <c r="N160" s="157">
        <v>0</v>
      </c>
      <c r="O160" s="157">
        <f t="shared" si="18"/>
        <v>0</v>
      </c>
      <c r="P160" s="157">
        <v>0</v>
      </c>
      <c r="Q160" s="157">
        <f t="shared" si="19"/>
        <v>0</v>
      </c>
      <c r="R160" s="157"/>
      <c r="S160" s="157" t="s">
        <v>269</v>
      </c>
      <c r="T160" s="157" t="s">
        <v>241</v>
      </c>
      <c r="U160" s="157">
        <v>0</v>
      </c>
      <c r="V160" s="157">
        <f t="shared" si="20"/>
        <v>0</v>
      </c>
      <c r="W160" s="157"/>
      <c r="X160" s="157" t="s">
        <v>461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1488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79">
        <v>106</v>
      </c>
      <c r="B161" s="180" t="s">
        <v>1685</v>
      </c>
      <c r="C161" s="185" t="s">
        <v>1609</v>
      </c>
      <c r="D161" s="181" t="s">
        <v>366</v>
      </c>
      <c r="E161" s="182">
        <v>2</v>
      </c>
      <c r="F161" s="183"/>
      <c r="G161" s="184">
        <f t="shared" si="14"/>
        <v>0</v>
      </c>
      <c r="H161" s="158"/>
      <c r="I161" s="157">
        <f t="shared" si="15"/>
        <v>0</v>
      </c>
      <c r="J161" s="158"/>
      <c r="K161" s="157">
        <f t="shared" si="16"/>
        <v>0</v>
      </c>
      <c r="L161" s="157">
        <v>15</v>
      </c>
      <c r="M161" s="157">
        <f t="shared" si="17"/>
        <v>0</v>
      </c>
      <c r="N161" s="157">
        <v>0</v>
      </c>
      <c r="O161" s="157">
        <f t="shared" si="18"/>
        <v>0</v>
      </c>
      <c r="P161" s="157">
        <v>0</v>
      </c>
      <c r="Q161" s="157">
        <f t="shared" si="19"/>
        <v>0</v>
      </c>
      <c r="R161" s="157"/>
      <c r="S161" s="157" t="s">
        <v>269</v>
      </c>
      <c r="T161" s="157" t="s">
        <v>241</v>
      </c>
      <c r="U161" s="157">
        <v>0</v>
      </c>
      <c r="V161" s="157">
        <f t="shared" si="20"/>
        <v>0</v>
      </c>
      <c r="W161" s="157"/>
      <c r="X161" s="157" t="s">
        <v>461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1488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30.6" outlineLevel="1" x14ac:dyDescent="0.25">
      <c r="A162" s="179">
        <v>107</v>
      </c>
      <c r="B162" s="180" t="s">
        <v>1686</v>
      </c>
      <c r="C162" s="185" t="s">
        <v>1687</v>
      </c>
      <c r="D162" s="181" t="s">
        <v>366</v>
      </c>
      <c r="E162" s="182">
        <v>1</v>
      </c>
      <c r="F162" s="183"/>
      <c r="G162" s="184">
        <f t="shared" si="14"/>
        <v>0</v>
      </c>
      <c r="H162" s="158"/>
      <c r="I162" s="157">
        <f t="shared" si="15"/>
        <v>0</v>
      </c>
      <c r="J162" s="158"/>
      <c r="K162" s="157">
        <f t="shared" si="16"/>
        <v>0</v>
      </c>
      <c r="L162" s="157">
        <v>15</v>
      </c>
      <c r="M162" s="157">
        <f t="shared" si="17"/>
        <v>0</v>
      </c>
      <c r="N162" s="157">
        <v>0</v>
      </c>
      <c r="O162" s="157">
        <f t="shared" si="18"/>
        <v>0</v>
      </c>
      <c r="P162" s="157">
        <v>0</v>
      </c>
      <c r="Q162" s="157">
        <f t="shared" si="19"/>
        <v>0</v>
      </c>
      <c r="R162" s="157"/>
      <c r="S162" s="157" t="s">
        <v>269</v>
      </c>
      <c r="T162" s="157" t="s">
        <v>241</v>
      </c>
      <c r="U162" s="157">
        <v>0</v>
      </c>
      <c r="V162" s="157">
        <f t="shared" si="20"/>
        <v>0</v>
      </c>
      <c r="W162" s="157"/>
      <c r="X162" s="157" t="s">
        <v>461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1488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0.399999999999999" outlineLevel="1" x14ac:dyDescent="0.25">
      <c r="A163" s="179">
        <v>108</v>
      </c>
      <c r="B163" s="180" t="s">
        <v>1688</v>
      </c>
      <c r="C163" s="185" t="s">
        <v>1627</v>
      </c>
      <c r="D163" s="181" t="s">
        <v>366</v>
      </c>
      <c r="E163" s="182">
        <v>2</v>
      </c>
      <c r="F163" s="183"/>
      <c r="G163" s="184">
        <f t="shared" si="14"/>
        <v>0</v>
      </c>
      <c r="H163" s="158"/>
      <c r="I163" s="157">
        <f t="shared" si="15"/>
        <v>0</v>
      </c>
      <c r="J163" s="158"/>
      <c r="K163" s="157">
        <f t="shared" si="16"/>
        <v>0</v>
      </c>
      <c r="L163" s="157">
        <v>15</v>
      </c>
      <c r="M163" s="157">
        <f t="shared" si="17"/>
        <v>0</v>
      </c>
      <c r="N163" s="157">
        <v>0</v>
      </c>
      <c r="O163" s="157">
        <f t="shared" si="18"/>
        <v>0</v>
      </c>
      <c r="P163" s="157">
        <v>0</v>
      </c>
      <c r="Q163" s="157">
        <f t="shared" si="19"/>
        <v>0</v>
      </c>
      <c r="R163" s="157"/>
      <c r="S163" s="157" t="s">
        <v>269</v>
      </c>
      <c r="T163" s="157" t="s">
        <v>241</v>
      </c>
      <c r="U163" s="157">
        <v>0</v>
      </c>
      <c r="V163" s="157">
        <f t="shared" si="20"/>
        <v>0</v>
      </c>
      <c r="W163" s="157"/>
      <c r="X163" s="157" t="s">
        <v>461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1488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0.399999999999999" outlineLevel="1" x14ac:dyDescent="0.25">
      <c r="A164" s="179">
        <v>109</v>
      </c>
      <c r="B164" s="180" t="s">
        <v>1689</v>
      </c>
      <c r="C164" s="185" t="s">
        <v>1642</v>
      </c>
      <c r="D164" s="181" t="s">
        <v>366</v>
      </c>
      <c r="E164" s="182">
        <v>2</v>
      </c>
      <c r="F164" s="183"/>
      <c r="G164" s="184">
        <f t="shared" si="14"/>
        <v>0</v>
      </c>
      <c r="H164" s="158"/>
      <c r="I164" s="157">
        <f t="shared" si="15"/>
        <v>0</v>
      </c>
      <c r="J164" s="158"/>
      <c r="K164" s="157">
        <f t="shared" si="16"/>
        <v>0</v>
      </c>
      <c r="L164" s="157">
        <v>15</v>
      </c>
      <c r="M164" s="157">
        <f t="shared" si="17"/>
        <v>0</v>
      </c>
      <c r="N164" s="157">
        <v>0</v>
      </c>
      <c r="O164" s="157">
        <f t="shared" si="18"/>
        <v>0</v>
      </c>
      <c r="P164" s="157">
        <v>0</v>
      </c>
      <c r="Q164" s="157">
        <f t="shared" si="19"/>
        <v>0</v>
      </c>
      <c r="R164" s="157"/>
      <c r="S164" s="157" t="s">
        <v>269</v>
      </c>
      <c r="T164" s="157" t="s">
        <v>241</v>
      </c>
      <c r="U164" s="157">
        <v>0</v>
      </c>
      <c r="V164" s="157">
        <f t="shared" si="20"/>
        <v>0</v>
      </c>
      <c r="W164" s="157"/>
      <c r="X164" s="157" t="s">
        <v>461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1488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79">
        <v>110</v>
      </c>
      <c r="B165" s="180" t="s">
        <v>1690</v>
      </c>
      <c r="C165" s="185" t="s">
        <v>1691</v>
      </c>
      <c r="D165" s="181" t="s">
        <v>366</v>
      </c>
      <c r="E165" s="182">
        <v>4</v>
      </c>
      <c r="F165" s="183"/>
      <c r="G165" s="184">
        <f t="shared" si="14"/>
        <v>0</v>
      </c>
      <c r="H165" s="158"/>
      <c r="I165" s="157">
        <f t="shared" si="15"/>
        <v>0</v>
      </c>
      <c r="J165" s="158"/>
      <c r="K165" s="157">
        <f t="shared" si="16"/>
        <v>0</v>
      </c>
      <c r="L165" s="157">
        <v>15</v>
      </c>
      <c r="M165" s="157">
        <f t="shared" si="17"/>
        <v>0</v>
      </c>
      <c r="N165" s="157">
        <v>0</v>
      </c>
      <c r="O165" s="157">
        <f t="shared" si="18"/>
        <v>0</v>
      </c>
      <c r="P165" s="157">
        <v>0</v>
      </c>
      <c r="Q165" s="157">
        <f t="shared" si="19"/>
        <v>0</v>
      </c>
      <c r="R165" s="157"/>
      <c r="S165" s="157" t="s">
        <v>269</v>
      </c>
      <c r="T165" s="157" t="s">
        <v>241</v>
      </c>
      <c r="U165" s="157">
        <v>0</v>
      </c>
      <c r="V165" s="157">
        <f t="shared" si="20"/>
        <v>0</v>
      </c>
      <c r="W165" s="157"/>
      <c r="X165" s="157" t="s">
        <v>285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401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79">
        <v>111</v>
      </c>
      <c r="B166" s="180" t="s">
        <v>1692</v>
      </c>
      <c r="C166" s="185" t="s">
        <v>1693</v>
      </c>
      <c r="D166" s="181" t="s">
        <v>268</v>
      </c>
      <c r="E166" s="182">
        <v>252</v>
      </c>
      <c r="F166" s="183"/>
      <c r="G166" s="184">
        <f t="shared" si="14"/>
        <v>0</v>
      </c>
      <c r="H166" s="158"/>
      <c r="I166" s="157">
        <f t="shared" si="15"/>
        <v>0</v>
      </c>
      <c r="J166" s="158"/>
      <c r="K166" s="157">
        <f t="shared" si="16"/>
        <v>0</v>
      </c>
      <c r="L166" s="157">
        <v>15</v>
      </c>
      <c r="M166" s="157">
        <f t="shared" si="17"/>
        <v>0</v>
      </c>
      <c r="N166" s="157">
        <v>0</v>
      </c>
      <c r="O166" s="157">
        <f t="shared" si="18"/>
        <v>0</v>
      </c>
      <c r="P166" s="157">
        <v>0</v>
      </c>
      <c r="Q166" s="157">
        <f t="shared" si="19"/>
        <v>0</v>
      </c>
      <c r="R166" s="157"/>
      <c r="S166" s="157" t="s">
        <v>269</v>
      </c>
      <c r="T166" s="157" t="s">
        <v>241</v>
      </c>
      <c r="U166" s="157">
        <v>0</v>
      </c>
      <c r="V166" s="157">
        <f t="shared" si="20"/>
        <v>0</v>
      </c>
      <c r="W166" s="157"/>
      <c r="X166" s="157" t="s">
        <v>285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401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79">
        <v>112</v>
      </c>
      <c r="B167" s="180" t="s">
        <v>1694</v>
      </c>
      <c r="C167" s="185" t="s">
        <v>1695</v>
      </c>
      <c r="D167" s="181" t="s">
        <v>239</v>
      </c>
      <c r="E167" s="182">
        <v>1</v>
      </c>
      <c r="F167" s="183"/>
      <c r="G167" s="184">
        <f t="shared" si="14"/>
        <v>0</v>
      </c>
      <c r="H167" s="158"/>
      <c r="I167" s="157">
        <f t="shared" si="15"/>
        <v>0</v>
      </c>
      <c r="J167" s="158"/>
      <c r="K167" s="157">
        <f t="shared" si="16"/>
        <v>0</v>
      </c>
      <c r="L167" s="157">
        <v>15</v>
      </c>
      <c r="M167" s="157">
        <f t="shared" si="17"/>
        <v>0</v>
      </c>
      <c r="N167" s="157">
        <v>0</v>
      </c>
      <c r="O167" s="157">
        <f t="shared" si="18"/>
        <v>0</v>
      </c>
      <c r="P167" s="157">
        <v>0</v>
      </c>
      <c r="Q167" s="157">
        <f t="shared" si="19"/>
        <v>0</v>
      </c>
      <c r="R167" s="157"/>
      <c r="S167" s="157" t="s">
        <v>269</v>
      </c>
      <c r="T167" s="157" t="s">
        <v>241</v>
      </c>
      <c r="U167" s="157">
        <v>0</v>
      </c>
      <c r="V167" s="157">
        <f t="shared" si="20"/>
        <v>0</v>
      </c>
      <c r="W167" s="157"/>
      <c r="X167" s="157" t="s">
        <v>285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401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x14ac:dyDescent="0.25">
      <c r="A168" s="160" t="s">
        <v>235</v>
      </c>
      <c r="B168" s="161" t="s">
        <v>165</v>
      </c>
      <c r="C168" s="174" t="s">
        <v>166</v>
      </c>
      <c r="D168" s="162"/>
      <c r="E168" s="163"/>
      <c r="F168" s="164"/>
      <c r="G168" s="165">
        <f>SUMIF(AG169:AG231,"&lt;&gt;NOR",G169:G231)</f>
        <v>0</v>
      </c>
      <c r="H168" s="159"/>
      <c r="I168" s="159">
        <f>SUM(I169:I231)</f>
        <v>0</v>
      </c>
      <c r="J168" s="159"/>
      <c r="K168" s="159">
        <f>SUM(K169:K231)</f>
        <v>0</v>
      </c>
      <c r="L168" s="159"/>
      <c r="M168" s="159">
        <f>SUM(M169:M231)</f>
        <v>0</v>
      </c>
      <c r="N168" s="159"/>
      <c r="O168" s="159">
        <f>SUM(O169:O231)</f>
        <v>0</v>
      </c>
      <c r="P168" s="159"/>
      <c r="Q168" s="159">
        <f>SUM(Q169:Q231)</f>
        <v>0</v>
      </c>
      <c r="R168" s="159"/>
      <c r="S168" s="159"/>
      <c r="T168" s="159"/>
      <c r="U168" s="159"/>
      <c r="V168" s="159">
        <f>SUM(V169:V231)</f>
        <v>0</v>
      </c>
      <c r="W168" s="159"/>
      <c r="X168" s="159"/>
      <c r="AG168" t="s">
        <v>236</v>
      </c>
    </row>
    <row r="169" spans="1:60" outlineLevel="1" x14ac:dyDescent="0.25">
      <c r="A169" s="166">
        <v>113</v>
      </c>
      <c r="B169" s="167" t="s">
        <v>1696</v>
      </c>
      <c r="C169" s="175" t="s">
        <v>1697</v>
      </c>
      <c r="D169" s="168" t="s">
        <v>381</v>
      </c>
      <c r="E169" s="169">
        <v>2340</v>
      </c>
      <c r="F169" s="170"/>
      <c r="G169" s="171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15</v>
      </c>
      <c r="M169" s="157">
        <f>G169*(1+L169/100)</f>
        <v>0</v>
      </c>
      <c r="N169" s="157">
        <v>0</v>
      </c>
      <c r="O169" s="157">
        <f>ROUND(E169*N169,2)</f>
        <v>0</v>
      </c>
      <c r="P169" s="157">
        <v>0</v>
      </c>
      <c r="Q169" s="157">
        <f>ROUND(E169*P169,2)</f>
        <v>0</v>
      </c>
      <c r="R169" s="157"/>
      <c r="S169" s="157" t="s">
        <v>269</v>
      </c>
      <c r="T169" s="157" t="s">
        <v>241</v>
      </c>
      <c r="U169" s="157">
        <v>0</v>
      </c>
      <c r="V169" s="157">
        <f>ROUND(E169*U169,2)</f>
        <v>0</v>
      </c>
      <c r="W169" s="157"/>
      <c r="X169" s="157" t="s">
        <v>461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1488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244" t="s">
        <v>1698</v>
      </c>
      <c r="D170" s="245"/>
      <c r="E170" s="245"/>
      <c r="F170" s="245"/>
      <c r="G170" s="245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245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267" t="s">
        <v>1854</v>
      </c>
      <c r="D171" s="268"/>
      <c r="E171" s="268"/>
      <c r="F171" s="268"/>
      <c r="G171" s="268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245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267" t="s">
        <v>1855</v>
      </c>
      <c r="D172" s="268"/>
      <c r="E172" s="268"/>
      <c r="F172" s="268"/>
      <c r="G172" s="268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245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267" t="s">
        <v>1699</v>
      </c>
      <c r="D173" s="268"/>
      <c r="E173" s="268"/>
      <c r="F173" s="268"/>
      <c r="G173" s="268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245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0.399999999999999" outlineLevel="1" x14ac:dyDescent="0.25">
      <c r="A174" s="179">
        <v>114</v>
      </c>
      <c r="B174" s="180" t="s">
        <v>1700</v>
      </c>
      <c r="C174" s="185" t="s">
        <v>1701</v>
      </c>
      <c r="D174" s="181" t="s">
        <v>1242</v>
      </c>
      <c r="E174" s="182">
        <v>60</v>
      </c>
      <c r="F174" s="183"/>
      <c r="G174" s="184">
        <f t="shared" ref="G174:G203" si="21">ROUND(E174*F174,2)</f>
        <v>0</v>
      </c>
      <c r="H174" s="158"/>
      <c r="I174" s="157">
        <f t="shared" ref="I174:I203" si="22">ROUND(E174*H174,2)</f>
        <v>0</v>
      </c>
      <c r="J174" s="158"/>
      <c r="K174" s="157">
        <f t="shared" ref="K174:K203" si="23">ROUND(E174*J174,2)</f>
        <v>0</v>
      </c>
      <c r="L174" s="157">
        <v>15</v>
      </c>
      <c r="M174" s="157">
        <f t="shared" ref="M174:M203" si="24">G174*(1+L174/100)</f>
        <v>0</v>
      </c>
      <c r="N174" s="157">
        <v>0</v>
      </c>
      <c r="O174" s="157">
        <f t="shared" ref="O174:O203" si="25">ROUND(E174*N174,2)</f>
        <v>0</v>
      </c>
      <c r="P174" s="157">
        <v>0</v>
      </c>
      <c r="Q174" s="157">
        <f t="shared" ref="Q174:Q203" si="26">ROUND(E174*P174,2)</f>
        <v>0</v>
      </c>
      <c r="R174" s="157"/>
      <c r="S174" s="157" t="s">
        <v>269</v>
      </c>
      <c r="T174" s="157" t="s">
        <v>241</v>
      </c>
      <c r="U174" s="157">
        <v>0</v>
      </c>
      <c r="V174" s="157">
        <f t="shared" ref="V174:V203" si="27">ROUND(E174*U174,2)</f>
        <v>0</v>
      </c>
      <c r="W174" s="157"/>
      <c r="X174" s="157" t="s">
        <v>461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1488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40.799999999999997" outlineLevel="1" x14ac:dyDescent="0.25">
      <c r="A175" s="179">
        <v>115</v>
      </c>
      <c r="B175" s="180" t="s">
        <v>1702</v>
      </c>
      <c r="C175" s="185" t="s">
        <v>1703</v>
      </c>
      <c r="D175" s="181" t="s">
        <v>284</v>
      </c>
      <c r="E175" s="182">
        <v>321</v>
      </c>
      <c r="F175" s="183"/>
      <c r="G175" s="184">
        <f t="shared" si="21"/>
        <v>0</v>
      </c>
      <c r="H175" s="158"/>
      <c r="I175" s="157">
        <f t="shared" si="22"/>
        <v>0</v>
      </c>
      <c r="J175" s="158"/>
      <c r="K175" s="157">
        <f t="shared" si="23"/>
        <v>0</v>
      </c>
      <c r="L175" s="157">
        <v>15</v>
      </c>
      <c r="M175" s="157">
        <f t="shared" si="24"/>
        <v>0</v>
      </c>
      <c r="N175" s="157">
        <v>0</v>
      </c>
      <c r="O175" s="157">
        <f t="shared" si="25"/>
        <v>0</v>
      </c>
      <c r="P175" s="157">
        <v>0</v>
      </c>
      <c r="Q175" s="157">
        <f t="shared" si="26"/>
        <v>0</v>
      </c>
      <c r="R175" s="157"/>
      <c r="S175" s="157" t="s">
        <v>269</v>
      </c>
      <c r="T175" s="157" t="s">
        <v>241</v>
      </c>
      <c r="U175" s="157">
        <v>0</v>
      </c>
      <c r="V175" s="157">
        <f t="shared" si="27"/>
        <v>0</v>
      </c>
      <c r="W175" s="157"/>
      <c r="X175" s="157" t="s">
        <v>461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1488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0.399999999999999" outlineLevel="1" x14ac:dyDescent="0.25">
      <c r="A176" s="179">
        <v>116</v>
      </c>
      <c r="B176" s="180" t="s">
        <v>1704</v>
      </c>
      <c r="C176" s="185" t="s">
        <v>1705</v>
      </c>
      <c r="D176" s="181" t="s">
        <v>1242</v>
      </c>
      <c r="E176" s="182">
        <v>1</v>
      </c>
      <c r="F176" s="183"/>
      <c r="G176" s="184">
        <f t="shared" si="21"/>
        <v>0</v>
      </c>
      <c r="H176" s="158"/>
      <c r="I176" s="157">
        <f t="shared" si="22"/>
        <v>0</v>
      </c>
      <c r="J176" s="158"/>
      <c r="K176" s="157">
        <f t="shared" si="23"/>
        <v>0</v>
      </c>
      <c r="L176" s="157">
        <v>15</v>
      </c>
      <c r="M176" s="157">
        <f t="shared" si="24"/>
        <v>0</v>
      </c>
      <c r="N176" s="157">
        <v>0</v>
      </c>
      <c r="O176" s="157">
        <f t="shared" si="25"/>
        <v>0</v>
      </c>
      <c r="P176" s="157">
        <v>0</v>
      </c>
      <c r="Q176" s="157">
        <f t="shared" si="26"/>
        <v>0</v>
      </c>
      <c r="R176" s="157"/>
      <c r="S176" s="157" t="s">
        <v>269</v>
      </c>
      <c r="T176" s="157" t="s">
        <v>241</v>
      </c>
      <c r="U176" s="157">
        <v>0</v>
      </c>
      <c r="V176" s="157">
        <f t="shared" si="27"/>
        <v>0</v>
      </c>
      <c r="W176" s="157"/>
      <c r="X176" s="157" t="s">
        <v>461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1488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0.399999999999999" outlineLevel="1" x14ac:dyDescent="0.25">
      <c r="A177" s="179">
        <v>117</v>
      </c>
      <c r="B177" s="180" t="s">
        <v>1706</v>
      </c>
      <c r="C177" s="185" t="s">
        <v>1707</v>
      </c>
      <c r="D177" s="181" t="s">
        <v>1242</v>
      </c>
      <c r="E177" s="182">
        <v>2</v>
      </c>
      <c r="F177" s="183"/>
      <c r="G177" s="184">
        <f t="shared" si="21"/>
        <v>0</v>
      </c>
      <c r="H177" s="158"/>
      <c r="I177" s="157">
        <f t="shared" si="22"/>
        <v>0</v>
      </c>
      <c r="J177" s="158"/>
      <c r="K177" s="157">
        <f t="shared" si="23"/>
        <v>0</v>
      </c>
      <c r="L177" s="157">
        <v>15</v>
      </c>
      <c r="M177" s="157">
        <f t="shared" si="24"/>
        <v>0</v>
      </c>
      <c r="N177" s="157">
        <v>0</v>
      </c>
      <c r="O177" s="157">
        <f t="shared" si="25"/>
        <v>0</v>
      </c>
      <c r="P177" s="157">
        <v>0</v>
      </c>
      <c r="Q177" s="157">
        <f t="shared" si="26"/>
        <v>0</v>
      </c>
      <c r="R177" s="157"/>
      <c r="S177" s="157" t="s">
        <v>269</v>
      </c>
      <c r="T177" s="157" t="s">
        <v>241</v>
      </c>
      <c r="U177" s="157">
        <v>0</v>
      </c>
      <c r="V177" s="157">
        <f t="shared" si="27"/>
        <v>0</v>
      </c>
      <c r="W177" s="157"/>
      <c r="X177" s="157" t="s">
        <v>461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1488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.399999999999999" outlineLevel="1" x14ac:dyDescent="0.25">
      <c r="A178" s="179">
        <v>118</v>
      </c>
      <c r="B178" s="180" t="s">
        <v>1708</v>
      </c>
      <c r="C178" s="185" t="s">
        <v>1709</v>
      </c>
      <c r="D178" s="181" t="s">
        <v>1242</v>
      </c>
      <c r="E178" s="182">
        <v>1</v>
      </c>
      <c r="F178" s="183"/>
      <c r="G178" s="184">
        <f t="shared" si="21"/>
        <v>0</v>
      </c>
      <c r="H178" s="158"/>
      <c r="I178" s="157">
        <f t="shared" si="22"/>
        <v>0</v>
      </c>
      <c r="J178" s="158"/>
      <c r="K178" s="157">
        <f t="shared" si="23"/>
        <v>0</v>
      </c>
      <c r="L178" s="157">
        <v>15</v>
      </c>
      <c r="M178" s="157">
        <f t="shared" si="24"/>
        <v>0</v>
      </c>
      <c r="N178" s="157">
        <v>0</v>
      </c>
      <c r="O178" s="157">
        <f t="shared" si="25"/>
        <v>0</v>
      </c>
      <c r="P178" s="157">
        <v>0</v>
      </c>
      <c r="Q178" s="157">
        <f t="shared" si="26"/>
        <v>0</v>
      </c>
      <c r="R178" s="157"/>
      <c r="S178" s="157" t="s">
        <v>269</v>
      </c>
      <c r="T178" s="157" t="s">
        <v>241</v>
      </c>
      <c r="U178" s="157">
        <v>0</v>
      </c>
      <c r="V178" s="157">
        <f t="shared" si="27"/>
        <v>0</v>
      </c>
      <c r="W178" s="157"/>
      <c r="X178" s="157" t="s">
        <v>461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1488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40.799999999999997" outlineLevel="1" x14ac:dyDescent="0.25">
      <c r="A179" s="179">
        <v>119</v>
      </c>
      <c r="B179" s="180" t="s">
        <v>1710</v>
      </c>
      <c r="C179" s="185" t="s">
        <v>1711</v>
      </c>
      <c r="D179" s="181" t="s">
        <v>1242</v>
      </c>
      <c r="E179" s="182">
        <v>3</v>
      </c>
      <c r="F179" s="183"/>
      <c r="G179" s="184">
        <f t="shared" si="21"/>
        <v>0</v>
      </c>
      <c r="H179" s="158"/>
      <c r="I179" s="157">
        <f t="shared" si="22"/>
        <v>0</v>
      </c>
      <c r="J179" s="158"/>
      <c r="K179" s="157">
        <f t="shared" si="23"/>
        <v>0</v>
      </c>
      <c r="L179" s="157">
        <v>15</v>
      </c>
      <c r="M179" s="157">
        <f t="shared" si="24"/>
        <v>0</v>
      </c>
      <c r="N179" s="157">
        <v>0</v>
      </c>
      <c r="O179" s="157">
        <f t="shared" si="25"/>
        <v>0</v>
      </c>
      <c r="P179" s="157">
        <v>0</v>
      </c>
      <c r="Q179" s="157">
        <f t="shared" si="26"/>
        <v>0</v>
      </c>
      <c r="R179" s="157"/>
      <c r="S179" s="157" t="s">
        <v>269</v>
      </c>
      <c r="T179" s="157" t="s">
        <v>241</v>
      </c>
      <c r="U179" s="157">
        <v>0</v>
      </c>
      <c r="V179" s="157">
        <f t="shared" si="27"/>
        <v>0</v>
      </c>
      <c r="W179" s="157"/>
      <c r="X179" s="157" t="s">
        <v>461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1488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79">
        <v>120</v>
      </c>
      <c r="B180" s="180" t="s">
        <v>1712</v>
      </c>
      <c r="C180" s="185" t="s">
        <v>1713</v>
      </c>
      <c r="D180" s="181" t="s">
        <v>1242</v>
      </c>
      <c r="E180" s="182">
        <v>33</v>
      </c>
      <c r="F180" s="183"/>
      <c r="G180" s="184">
        <f t="shared" si="21"/>
        <v>0</v>
      </c>
      <c r="H180" s="158"/>
      <c r="I180" s="157">
        <f t="shared" si="22"/>
        <v>0</v>
      </c>
      <c r="J180" s="158"/>
      <c r="K180" s="157">
        <f t="shared" si="23"/>
        <v>0</v>
      </c>
      <c r="L180" s="157">
        <v>15</v>
      </c>
      <c r="M180" s="157">
        <f t="shared" si="24"/>
        <v>0</v>
      </c>
      <c r="N180" s="157">
        <v>0</v>
      </c>
      <c r="O180" s="157">
        <f t="shared" si="25"/>
        <v>0</v>
      </c>
      <c r="P180" s="157">
        <v>0</v>
      </c>
      <c r="Q180" s="157">
        <f t="shared" si="26"/>
        <v>0</v>
      </c>
      <c r="R180" s="157"/>
      <c r="S180" s="157" t="s">
        <v>269</v>
      </c>
      <c r="T180" s="157" t="s">
        <v>241</v>
      </c>
      <c r="U180" s="157">
        <v>0</v>
      </c>
      <c r="V180" s="157">
        <f t="shared" si="27"/>
        <v>0</v>
      </c>
      <c r="W180" s="157"/>
      <c r="X180" s="157" t="s">
        <v>461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1488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0.399999999999999" outlineLevel="1" x14ac:dyDescent="0.25">
      <c r="A181" s="179">
        <v>121</v>
      </c>
      <c r="B181" s="180" t="s">
        <v>1714</v>
      </c>
      <c r="C181" s="185" t="s">
        <v>1715</v>
      </c>
      <c r="D181" s="181" t="s">
        <v>1242</v>
      </c>
      <c r="E181" s="182">
        <v>3</v>
      </c>
      <c r="F181" s="183"/>
      <c r="G181" s="184">
        <f t="shared" si="21"/>
        <v>0</v>
      </c>
      <c r="H181" s="158"/>
      <c r="I181" s="157">
        <f t="shared" si="22"/>
        <v>0</v>
      </c>
      <c r="J181" s="158"/>
      <c r="K181" s="157">
        <f t="shared" si="23"/>
        <v>0</v>
      </c>
      <c r="L181" s="157">
        <v>15</v>
      </c>
      <c r="M181" s="157">
        <f t="shared" si="24"/>
        <v>0</v>
      </c>
      <c r="N181" s="157">
        <v>0</v>
      </c>
      <c r="O181" s="157">
        <f t="shared" si="25"/>
        <v>0</v>
      </c>
      <c r="P181" s="157">
        <v>0</v>
      </c>
      <c r="Q181" s="157">
        <f t="shared" si="26"/>
        <v>0</v>
      </c>
      <c r="R181" s="157"/>
      <c r="S181" s="157" t="s">
        <v>269</v>
      </c>
      <c r="T181" s="157" t="s">
        <v>241</v>
      </c>
      <c r="U181" s="157">
        <v>0</v>
      </c>
      <c r="V181" s="157">
        <f t="shared" si="27"/>
        <v>0</v>
      </c>
      <c r="W181" s="157"/>
      <c r="X181" s="157" t="s">
        <v>461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1488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0.399999999999999" outlineLevel="1" x14ac:dyDescent="0.25">
      <c r="A182" s="179">
        <v>122</v>
      </c>
      <c r="B182" s="180" t="s">
        <v>1716</v>
      </c>
      <c r="C182" s="185" t="s">
        <v>1717</v>
      </c>
      <c r="D182" s="181" t="s">
        <v>1242</v>
      </c>
      <c r="E182" s="182">
        <v>3</v>
      </c>
      <c r="F182" s="183"/>
      <c r="G182" s="184">
        <f t="shared" si="21"/>
        <v>0</v>
      </c>
      <c r="H182" s="158"/>
      <c r="I182" s="157">
        <f t="shared" si="22"/>
        <v>0</v>
      </c>
      <c r="J182" s="158"/>
      <c r="K182" s="157">
        <f t="shared" si="23"/>
        <v>0</v>
      </c>
      <c r="L182" s="157">
        <v>15</v>
      </c>
      <c r="M182" s="157">
        <f t="shared" si="24"/>
        <v>0</v>
      </c>
      <c r="N182" s="157">
        <v>0</v>
      </c>
      <c r="O182" s="157">
        <f t="shared" si="25"/>
        <v>0</v>
      </c>
      <c r="P182" s="157">
        <v>0</v>
      </c>
      <c r="Q182" s="157">
        <f t="shared" si="26"/>
        <v>0</v>
      </c>
      <c r="R182" s="157"/>
      <c r="S182" s="157" t="s">
        <v>269</v>
      </c>
      <c r="T182" s="157" t="s">
        <v>241</v>
      </c>
      <c r="U182" s="157">
        <v>0</v>
      </c>
      <c r="V182" s="157">
        <f t="shared" si="27"/>
        <v>0</v>
      </c>
      <c r="W182" s="157"/>
      <c r="X182" s="157" t="s">
        <v>461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1488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0.399999999999999" outlineLevel="1" x14ac:dyDescent="0.25">
      <c r="A183" s="179">
        <v>123</v>
      </c>
      <c r="B183" s="180" t="s">
        <v>1718</v>
      </c>
      <c r="C183" s="185" t="s">
        <v>1719</v>
      </c>
      <c r="D183" s="181" t="s">
        <v>1242</v>
      </c>
      <c r="E183" s="182">
        <v>3</v>
      </c>
      <c r="F183" s="183"/>
      <c r="G183" s="184">
        <f t="shared" si="21"/>
        <v>0</v>
      </c>
      <c r="H183" s="158"/>
      <c r="I183" s="157">
        <f t="shared" si="22"/>
        <v>0</v>
      </c>
      <c r="J183" s="158"/>
      <c r="K183" s="157">
        <f t="shared" si="23"/>
        <v>0</v>
      </c>
      <c r="L183" s="157">
        <v>15</v>
      </c>
      <c r="M183" s="157">
        <f t="shared" si="24"/>
        <v>0</v>
      </c>
      <c r="N183" s="157">
        <v>0</v>
      </c>
      <c r="O183" s="157">
        <f t="shared" si="25"/>
        <v>0</v>
      </c>
      <c r="P183" s="157">
        <v>0</v>
      </c>
      <c r="Q183" s="157">
        <f t="shared" si="26"/>
        <v>0</v>
      </c>
      <c r="R183" s="157"/>
      <c r="S183" s="157" t="s">
        <v>269</v>
      </c>
      <c r="T183" s="157" t="s">
        <v>241</v>
      </c>
      <c r="U183" s="157">
        <v>0</v>
      </c>
      <c r="V183" s="157">
        <f t="shared" si="27"/>
        <v>0</v>
      </c>
      <c r="W183" s="157"/>
      <c r="X183" s="157" t="s">
        <v>461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1488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40.799999999999997" outlineLevel="1" x14ac:dyDescent="0.25">
      <c r="A184" s="179">
        <v>124</v>
      </c>
      <c r="B184" s="180" t="s">
        <v>1720</v>
      </c>
      <c r="C184" s="185" t="s">
        <v>1721</v>
      </c>
      <c r="D184" s="181" t="s">
        <v>1242</v>
      </c>
      <c r="E184" s="182">
        <v>2</v>
      </c>
      <c r="F184" s="183"/>
      <c r="G184" s="184">
        <f t="shared" si="21"/>
        <v>0</v>
      </c>
      <c r="H184" s="158"/>
      <c r="I184" s="157">
        <f t="shared" si="22"/>
        <v>0</v>
      </c>
      <c r="J184" s="158"/>
      <c r="K184" s="157">
        <f t="shared" si="23"/>
        <v>0</v>
      </c>
      <c r="L184" s="157">
        <v>15</v>
      </c>
      <c r="M184" s="157">
        <f t="shared" si="24"/>
        <v>0</v>
      </c>
      <c r="N184" s="157">
        <v>0</v>
      </c>
      <c r="O184" s="157">
        <f t="shared" si="25"/>
        <v>0</v>
      </c>
      <c r="P184" s="157">
        <v>0</v>
      </c>
      <c r="Q184" s="157">
        <f t="shared" si="26"/>
        <v>0</v>
      </c>
      <c r="R184" s="157"/>
      <c r="S184" s="157" t="s">
        <v>269</v>
      </c>
      <c r="T184" s="157" t="s">
        <v>241</v>
      </c>
      <c r="U184" s="157">
        <v>0</v>
      </c>
      <c r="V184" s="157">
        <f t="shared" si="27"/>
        <v>0</v>
      </c>
      <c r="W184" s="157"/>
      <c r="X184" s="157" t="s">
        <v>461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1488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40.799999999999997" outlineLevel="1" x14ac:dyDescent="0.25">
      <c r="A185" s="179">
        <v>125</v>
      </c>
      <c r="B185" s="180" t="s">
        <v>1722</v>
      </c>
      <c r="C185" s="185" t="s">
        <v>1723</v>
      </c>
      <c r="D185" s="181" t="s">
        <v>1242</v>
      </c>
      <c r="E185" s="182">
        <v>1</v>
      </c>
      <c r="F185" s="183"/>
      <c r="G185" s="184">
        <f t="shared" si="21"/>
        <v>0</v>
      </c>
      <c r="H185" s="158"/>
      <c r="I185" s="157">
        <f t="shared" si="22"/>
        <v>0</v>
      </c>
      <c r="J185" s="158"/>
      <c r="K185" s="157">
        <f t="shared" si="23"/>
        <v>0</v>
      </c>
      <c r="L185" s="157">
        <v>15</v>
      </c>
      <c r="M185" s="157">
        <f t="shared" si="24"/>
        <v>0</v>
      </c>
      <c r="N185" s="157">
        <v>0</v>
      </c>
      <c r="O185" s="157">
        <f t="shared" si="25"/>
        <v>0</v>
      </c>
      <c r="P185" s="157">
        <v>0</v>
      </c>
      <c r="Q185" s="157">
        <f t="shared" si="26"/>
        <v>0</v>
      </c>
      <c r="R185" s="157"/>
      <c r="S185" s="157" t="s">
        <v>269</v>
      </c>
      <c r="T185" s="157" t="s">
        <v>241</v>
      </c>
      <c r="U185" s="157">
        <v>0</v>
      </c>
      <c r="V185" s="157">
        <f t="shared" si="27"/>
        <v>0</v>
      </c>
      <c r="W185" s="157"/>
      <c r="X185" s="157" t="s">
        <v>461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1488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79">
        <v>126</v>
      </c>
      <c r="B186" s="180" t="s">
        <v>1724</v>
      </c>
      <c r="C186" s="185" t="s">
        <v>1725</v>
      </c>
      <c r="D186" s="181" t="s">
        <v>381</v>
      </c>
      <c r="E186" s="182">
        <v>30</v>
      </c>
      <c r="F186" s="183"/>
      <c r="G186" s="184">
        <f t="shared" si="21"/>
        <v>0</v>
      </c>
      <c r="H186" s="158"/>
      <c r="I186" s="157">
        <f t="shared" si="22"/>
        <v>0</v>
      </c>
      <c r="J186" s="158"/>
      <c r="K186" s="157">
        <f t="shared" si="23"/>
        <v>0</v>
      </c>
      <c r="L186" s="157">
        <v>15</v>
      </c>
      <c r="M186" s="157">
        <f t="shared" si="24"/>
        <v>0</v>
      </c>
      <c r="N186" s="157">
        <v>0</v>
      </c>
      <c r="O186" s="157">
        <f t="shared" si="25"/>
        <v>0</v>
      </c>
      <c r="P186" s="157">
        <v>0</v>
      </c>
      <c r="Q186" s="157">
        <f t="shared" si="26"/>
        <v>0</v>
      </c>
      <c r="R186" s="157"/>
      <c r="S186" s="157" t="s">
        <v>269</v>
      </c>
      <c r="T186" s="157" t="s">
        <v>241</v>
      </c>
      <c r="U186" s="157">
        <v>0</v>
      </c>
      <c r="V186" s="157">
        <f t="shared" si="27"/>
        <v>0</v>
      </c>
      <c r="W186" s="157"/>
      <c r="X186" s="157" t="s">
        <v>461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1488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79">
        <v>127</v>
      </c>
      <c r="B187" s="180" t="s">
        <v>1726</v>
      </c>
      <c r="C187" s="185" t="s">
        <v>1727</v>
      </c>
      <c r="D187" s="181" t="s">
        <v>1728</v>
      </c>
      <c r="E187" s="182">
        <v>62</v>
      </c>
      <c r="F187" s="183"/>
      <c r="G187" s="184">
        <f t="shared" si="21"/>
        <v>0</v>
      </c>
      <c r="H187" s="158"/>
      <c r="I187" s="157">
        <f t="shared" si="22"/>
        <v>0</v>
      </c>
      <c r="J187" s="158"/>
      <c r="K187" s="157">
        <f t="shared" si="23"/>
        <v>0</v>
      </c>
      <c r="L187" s="157">
        <v>15</v>
      </c>
      <c r="M187" s="157">
        <f t="shared" si="24"/>
        <v>0</v>
      </c>
      <c r="N187" s="157">
        <v>0</v>
      </c>
      <c r="O187" s="157">
        <f t="shared" si="25"/>
        <v>0</v>
      </c>
      <c r="P187" s="157">
        <v>0</v>
      </c>
      <c r="Q187" s="157">
        <f t="shared" si="26"/>
        <v>0</v>
      </c>
      <c r="R187" s="157"/>
      <c r="S187" s="157" t="s">
        <v>269</v>
      </c>
      <c r="T187" s="157" t="s">
        <v>241</v>
      </c>
      <c r="U187" s="157">
        <v>0</v>
      </c>
      <c r="V187" s="157">
        <f t="shared" si="27"/>
        <v>0</v>
      </c>
      <c r="W187" s="157"/>
      <c r="X187" s="157" t="s">
        <v>461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1488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79">
        <v>128</v>
      </c>
      <c r="B188" s="180" t="s">
        <v>1729</v>
      </c>
      <c r="C188" s="185" t="s">
        <v>1730</v>
      </c>
      <c r="D188" s="181" t="s">
        <v>381</v>
      </c>
      <c r="E188" s="182">
        <v>30</v>
      </c>
      <c r="F188" s="183"/>
      <c r="G188" s="184">
        <f t="shared" si="21"/>
        <v>0</v>
      </c>
      <c r="H188" s="158"/>
      <c r="I188" s="157">
        <f t="shared" si="22"/>
        <v>0</v>
      </c>
      <c r="J188" s="158"/>
      <c r="K188" s="157">
        <f t="shared" si="23"/>
        <v>0</v>
      </c>
      <c r="L188" s="157">
        <v>15</v>
      </c>
      <c r="M188" s="157">
        <f t="shared" si="24"/>
        <v>0</v>
      </c>
      <c r="N188" s="157">
        <v>0</v>
      </c>
      <c r="O188" s="157">
        <f t="shared" si="25"/>
        <v>0</v>
      </c>
      <c r="P188" s="157">
        <v>0</v>
      </c>
      <c r="Q188" s="157">
        <f t="shared" si="26"/>
        <v>0</v>
      </c>
      <c r="R188" s="157"/>
      <c r="S188" s="157" t="s">
        <v>269</v>
      </c>
      <c r="T188" s="157" t="s">
        <v>241</v>
      </c>
      <c r="U188" s="157">
        <v>0</v>
      </c>
      <c r="V188" s="157">
        <f t="shared" si="27"/>
        <v>0</v>
      </c>
      <c r="W188" s="157"/>
      <c r="X188" s="157" t="s">
        <v>461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1488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9">
        <v>129</v>
      </c>
      <c r="B189" s="180" t="s">
        <v>1731</v>
      </c>
      <c r="C189" s="185" t="s">
        <v>1732</v>
      </c>
      <c r="D189" s="181" t="s">
        <v>366</v>
      </c>
      <c r="E189" s="182">
        <v>5</v>
      </c>
      <c r="F189" s="183"/>
      <c r="G189" s="184">
        <f t="shared" si="21"/>
        <v>0</v>
      </c>
      <c r="H189" s="158"/>
      <c r="I189" s="157">
        <f t="shared" si="22"/>
        <v>0</v>
      </c>
      <c r="J189" s="158"/>
      <c r="K189" s="157">
        <f t="shared" si="23"/>
        <v>0</v>
      </c>
      <c r="L189" s="157">
        <v>15</v>
      </c>
      <c r="M189" s="157">
        <f t="shared" si="24"/>
        <v>0</v>
      </c>
      <c r="N189" s="157">
        <v>0</v>
      </c>
      <c r="O189" s="157">
        <f t="shared" si="25"/>
        <v>0</v>
      </c>
      <c r="P189" s="157">
        <v>0</v>
      </c>
      <c r="Q189" s="157">
        <f t="shared" si="26"/>
        <v>0</v>
      </c>
      <c r="R189" s="157"/>
      <c r="S189" s="157" t="s">
        <v>269</v>
      </c>
      <c r="T189" s="157" t="s">
        <v>241</v>
      </c>
      <c r="U189" s="157">
        <v>0</v>
      </c>
      <c r="V189" s="157">
        <f t="shared" si="27"/>
        <v>0</v>
      </c>
      <c r="W189" s="157"/>
      <c r="X189" s="157" t="s">
        <v>461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1488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0.399999999999999" outlineLevel="1" x14ac:dyDescent="0.25">
      <c r="A190" s="179">
        <v>130</v>
      </c>
      <c r="B190" s="180" t="s">
        <v>1733</v>
      </c>
      <c r="C190" s="185" t="s">
        <v>1734</v>
      </c>
      <c r="D190" s="181" t="s">
        <v>381</v>
      </c>
      <c r="E190" s="182">
        <v>296</v>
      </c>
      <c r="F190" s="183"/>
      <c r="G190" s="184">
        <f t="shared" si="21"/>
        <v>0</v>
      </c>
      <c r="H190" s="158"/>
      <c r="I190" s="157">
        <f t="shared" si="22"/>
        <v>0</v>
      </c>
      <c r="J190" s="158"/>
      <c r="K190" s="157">
        <f t="shared" si="23"/>
        <v>0</v>
      </c>
      <c r="L190" s="157">
        <v>15</v>
      </c>
      <c r="M190" s="157">
        <f t="shared" si="24"/>
        <v>0</v>
      </c>
      <c r="N190" s="157">
        <v>0</v>
      </c>
      <c r="O190" s="157">
        <f t="shared" si="25"/>
        <v>0</v>
      </c>
      <c r="P190" s="157">
        <v>0</v>
      </c>
      <c r="Q190" s="157">
        <f t="shared" si="26"/>
        <v>0</v>
      </c>
      <c r="R190" s="157"/>
      <c r="S190" s="157" t="s">
        <v>269</v>
      </c>
      <c r="T190" s="157" t="s">
        <v>241</v>
      </c>
      <c r="U190" s="157">
        <v>0</v>
      </c>
      <c r="V190" s="157">
        <f t="shared" si="27"/>
        <v>0</v>
      </c>
      <c r="W190" s="157"/>
      <c r="X190" s="157" t="s">
        <v>461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1488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30.6" outlineLevel="1" x14ac:dyDescent="0.25">
      <c r="A191" s="179">
        <v>131</v>
      </c>
      <c r="B191" s="180" t="s">
        <v>1735</v>
      </c>
      <c r="C191" s="185" t="s">
        <v>1736</v>
      </c>
      <c r="D191" s="181" t="s">
        <v>366</v>
      </c>
      <c r="E191" s="182">
        <v>4</v>
      </c>
      <c r="F191" s="183"/>
      <c r="G191" s="184">
        <f t="shared" si="21"/>
        <v>0</v>
      </c>
      <c r="H191" s="158"/>
      <c r="I191" s="157">
        <f t="shared" si="22"/>
        <v>0</v>
      </c>
      <c r="J191" s="158"/>
      <c r="K191" s="157">
        <f t="shared" si="23"/>
        <v>0</v>
      </c>
      <c r="L191" s="157">
        <v>15</v>
      </c>
      <c r="M191" s="157">
        <f t="shared" si="24"/>
        <v>0</v>
      </c>
      <c r="N191" s="157">
        <v>0</v>
      </c>
      <c r="O191" s="157">
        <f t="shared" si="25"/>
        <v>0</v>
      </c>
      <c r="P191" s="157">
        <v>0</v>
      </c>
      <c r="Q191" s="157">
        <f t="shared" si="26"/>
        <v>0</v>
      </c>
      <c r="R191" s="157"/>
      <c r="S191" s="157" t="s">
        <v>269</v>
      </c>
      <c r="T191" s="157" t="s">
        <v>241</v>
      </c>
      <c r="U191" s="157">
        <v>0</v>
      </c>
      <c r="V191" s="157">
        <f t="shared" si="27"/>
        <v>0</v>
      </c>
      <c r="W191" s="157"/>
      <c r="X191" s="157" t="s">
        <v>461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1488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79">
        <v>132</v>
      </c>
      <c r="B192" s="180" t="s">
        <v>1737</v>
      </c>
      <c r="C192" s="185" t="s">
        <v>1738</v>
      </c>
      <c r="D192" s="181" t="s">
        <v>1242</v>
      </c>
      <c r="E192" s="182">
        <v>60</v>
      </c>
      <c r="F192" s="183"/>
      <c r="G192" s="184">
        <f t="shared" si="21"/>
        <v>0</v>
      </c>
      <c r="H192" s="158"/>
      <c r="I192" s="157">
        <f t="shared" si="22"/>
        <v>0</v>
      </c>
      <c r="J192" s="158"/>
      <c r="K192" s="157">
        <f t="shared" si="23"/>
        <v>0</v>
      </c>
      <c r="L192" s="157">
        <v>15</v>
      </c>
      <c r="M192" s="157">
        <f t="shared" si="24"/>
        <v>0</v>
      </c>
      <c r="N192" s="157">
        <v>0</v>
      </c>
      <c r="O192" s="157">
        <f t="shared" si="25"/>
        <v>0</v>
      </c>
      <c r="P192" s="157">
        <v>0</v>
      </c>
      <c r="Q192" s="157">
        <f t="shared" si="26"/>
        <v>0</v>
      </c>
      <c r="R192" s="157"/>
      <c r="S192" s="157" t="s">
        <v>269</v>
      </c>
      <c r="T192" s="157" t="s">
        <v>241</v>
      </c>
      <c r="U192" s="157">
        <v>0</v>
      </c>
      <c r="V192" s="157">
        <f t="shared" si="27"/>
        <v>0</v>
      </c>
      <c r="W192" s="157"/>
      <c r="X192" s="157" t="s">
        <v>285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401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79">
        <v>133</v>
      </c>
      <c r="B193" s="180" t="s">
        <v>1739</v>
      </c>
      <c r="C193" s="185" t="s">
        <v>1740</v>
      </c>
      <c r="D193" s="181" t="s">
        <v>664</v>
      </c>
      <c r="E193" s="182">
        <v>12</v>
      </c>
      <c r="F193" s="183"/>
      <c r="G193" s="184">
        <f t="shared" si="21"/>
        <v>0</v>
      </c>
      <c r="H193" s="158"/>
      <c r="I193" s="157">
        <f t="shared" si="22"/>
        <v>0</v>
      </c>
      <c r="J193" s="158"/>
      <c r="K193" s="157">
        <f t="shared" si="23"/>
        <v>0</v>
      </c>
      <c r="L193" s="157">
        <v>15</v>
      </c>
      <c r="M193" s="157">
        <f t="shared" si="24"/>
        <v>0</v>
      </c>
      <c r="N193" s="157">
        <v>0</v>
      </c>
      <c r="O193" s="157">
        <f t="shared" si="25"/>
        <v>0</v>
      </c>
      <c r="P193" s="157">
        <v>0</v>
      </c>
      <c r="Q193" s="157">
        <f t="shared" si="26"/>
        <v>0</v>
      </c>
      <c r="R193" s="157"/>
      <c r="S193" s="157" t="s">
        <v>269</v>
      </c>
      <c r="T193" s="157" t="s">
        <v>241</v>
      </c>
      <c r="U193" s="157">
        <v>0</v>
      </c>
      <c r="V193" s="157">
        <f t="shared" si="27"/>
        <v>0</v>
      </c>
      <c r="W193" s="157"/>
      <c r="X193" s="157" t="s">
        <v>285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401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79">
        <v>134</v>
      </c>
      <c r="B194" s="180" t="s">
        <v>1741</v>
      </c>
      <c r="C194" s="185" t="s">
        <v>1742</v>
      </c>
      <c r="D194" s="181" t="s">
        <v>1242</v>
      </c>
      <c r="E194" s="182">
        <v>4</v>
      </c>
      <c r="F194" s="183"/>
      <c r="G194" s="184">
        <f t="shared" si="21"/>
        <v>0</v>
      </c>
      <c r="H194" s="158"/>
      <c r="I194" s="157">
        <f t="shared" si="22"/>
        <v>0</v>
      </c>
      <c r="J194" s="158"/>
      <c r="K194" s="157">
        <f t="shared" si="23"/>
        <v>0</v>
      </c>
      <c r="L194" s="157">
        <v>15</v>
      </c>
      <c r="M194" s="157">
        <f t="shared" si="24"/>
        <v>0</v>
      </c>
      <c r="N194" s="157">
        <v>0</v>
      </c>
      <c r="O194" s="157">
        <f t="shared" si="25"/>
        <v>0</v>
      </c>
      <c r="P194" s="157">
        <v>0</v>
      </c>
      <c r="Q194" s="157">
        <f t="shared" si="26"/>
        <v>0</v>
      </c>
      <c r="R194" s="157"/>
      <c r="S194" s="157" t="s">
        <v>269</v>
      </c>
      <c r="T194" s="157" t="s">
        <v>241</v>
      </c>
      <c r="U194" s="157">
        <v>0</v>
      </c>
      <c r="V194" s="157">
        <f t="shared" si="27"/>
        <v>0</v>
      </c>
      <c r="W194" s="157"/>
      <c r="X194" s="157" t="s">
        <v>461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1488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40.799999999999997" outlineLevel="1" x14ac:dyDescent="0.25">
      <c r="A195" s="179">
        <v>135</v>
      </c>
      <c r="B195" s="180" t="s">
        <v>1743</v>
      </c>
      <c r="C195" s="185" t="s">
        <v>1744</v>
      </c>
      <c r="D195" s="181" t="s">
        <v>366</v>
      </c>
      <c r="E195" s="182">
        <v>4</v>
      </c>
      <c r="F195" s="183"/>
      <c r="G195" s="184">
        <f t="shared" si="21"/>
        <v>0</v>
      </c>
      <c r="H195" s="158"/>
      <c r="I195" s="157">
        <f t="shared" si="22"/>
        <v>0</v>
      </c>
      <c r="J195" s="158"/>
      <c r="K195" s="157">
        <f t="shared" si="23"/>
        <v>0</v>
      </c>
      <c r="L195" s="157">
        <v>15</v>
      </c>
      <c r="M195" s="157">
        <f t="shared" si="24"/>
        <v>0</v>
      </c>
      <c r="N195" s="157">
        <v>0</v>
      </c>
      <c r="O195" s="157">
        <f t="shared" si="25"/>
        <v>0</v>
      </c>
      <c r="P195" s="157">
        <v>0</v>
      </c>
      <c r="Q195" s="157">
        <f t="shared" si="26"/>
        <v>0</v>
      </c>
      <c r="R195" s="157"/>
      <c r="S195" s="157" t="s">
        <v>269</v>
      </c>
      <c r="T195" s="157" t="s">
        <v>241</v>
      </c>
      <c r="U195" s="157">
        <v>0</v>
      </c>
      <c r="V195" s="157">
        <f t="shared" si="27"/>
        <v>0</v>
      </c>
      <c r="W195" s="157"/>
      <c r="X195" s="157" t="s">
        <v>461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1488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40.799999999999997" outlineLevel="1" x14ac:dyDescent="0.25">
      <c r="A196" s="179">
        <v>136</v>
      </c>
      <c r="B196" s="180" t="s">
        <v>1745</v>
      </c>
      <c r="C196" s="185" t="s">
        <v>1746</v>
      </c>
      <c r="D196" s="181" t="s">
        <v>366</v>
      </c>
      <c r="E196" s="182">
        <v>1</v>
      </c>
      <c r="F196" s="183"/>
      <c r="G196" s="184">
        <f t="shared" si="21"/>
        <v>0</v>
      </c>
      <c r="H196" s="158"/>
      <c r="I196" s="157">
        <f t="shared" si="22"/>
        <v>0</v>
      </c>
      <c r="J196" s="158"/>
      <c r="K196" s="157">
        <f t="shared" si="23"/>
        <v>0</v>
      </c>
      <c r="L196" s="157">
        <v>15</v>
      </c>
      <c r="M196" s="157">
        <f t="shared" si="24"/>
        <v>0</v>
      </c>
      <c r="N196" s="157">
        <v>0</v>
      </c>
      <c r="O196" s="157">
        <f t="shared" si="25"/>
        <v>0</v>
      </c>
      <c r="P196" s="157">
        <v>0</v>
      </c>
      <c r="Q196" s="157">
        <f t="shared" si="26"/>
        <v>0</v>
      </c>
      <c r="R196" s="157"/>
      <c r="S196" s="157" t="s">
        <v>269</v>
      </c>
      <c r="T196" s="157" t="s">
        <v>241</v>
      </c>
      <c r="U196" s="157">
        <v>0</v>
      </c>
      <c r="V196" s="157">
        <f t="shared" si="27"/>
        <v>0</v>
      </c>
      <c r="W196" s="157"/>
      <c r="X196" s="157" t="s">
        <v>461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1488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40.799999999999997" outlineLevel="1" x14ac:dyDescent="0.25">
      <c r="A197" s="179">
        <v>137</v>
      </c>
      <c r="B197" s="180" t="s">
        <v>1747</v>
      </c>
      <c r="C197" s="185" t="s">
        <v>1748</v>
      </c>
      <c r="D197" s="181" t="s">
        <v>366</v>
      </c>
      <c r="E197" s="182">
        <v>1</v>
      </c>
      <c r="F197" s="183"/>
      <c r="G197" s="184">
        <f t="shared" si="21"/>
        <v>0</v>
      </c>
      <c r="H197" s="158"/>
      <c r="I197" s="157">
        <f t="shared" si="22"/>
        <v>0</v>
      </c>
      <c r="J197" s="158"/>
      <c r="K197" s="157">
        <f t="shared" si="23"/>
        <v>0</v>
      </c>
      <c r="L197" s="157">
        <v>15</v>
      </c>
      <c r="M197" s="157">
        <f t="shared" si="24"/>
        <v>0</v>
      </c>
      <c r="N197" s="157">
        <v>0</v>
      </c>
      <c r="O197" s="157">
        <f t="shared" si="25"/>
        <v>0</v>
      </c>
      <c r="P197" s="157">
        <v>0</v>
      </c>
      <c r="Q197" s="157">
        <f t="shared" si="26"/>
        <v>0</v>
      </c>
      <c r="R197" s="157"/>
      <c r="S197" s="157" t="s">
        <v>269</v>
      </c>
      <c r="T197" s="157" t="s">
        <v>241</v>
      </c>
      <c r="U197" s="157">
        <v>0</v>
      </c>
      <c r="V197" s="157">
        <f t="shared" si="27"/>
        <v>0</v>
      </c>
      <c r="W197" s="157"/>
      <c r="X197" s="157" t="s">
        <v>461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1488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40.799999999999997" outlineLevel="1" x14ac:dyDescent="0.25">
      <c r="A198" s="179">
        <v>138</v>
      </c>
      <c r="B198" s="180" t="s">
        <v>1749</v>
      </c>
      <c r="C198" s="185" t="s">
        <v>1750</v>
      </c>
      <c r="D198" s="181" t="s">
        <v>366</v>
      </c>
      <c r="E198" s="182">
        <v>3</v>
      </c>
      <c r="F198" s="183"/>
      <c r="G198" s="184">
        <f t="shared" si="21"/>
        <v>0</v>
      </c>
      <c r="H198" s="158"/>
      <c r="I198" s="157">
        <f t="shared" si="22"/>
        <v>0</v>
      </c>
      <c r="J198" s="158"/>
      <c r="K198" s="157">
        <f t="shared" si="23"/>
        <v>0</v>
      </c>
      <c r="L198" s="157">
        <v>15</v>
      </c>
      <c r="M198" s="157">
        <f t="shared" si="24"/>
        <v>0</v>
      </c>
      <c r="N198" s="157">
        <v>0</v>
      </c>
      <c r="O198" s="157">
        <f t="shared" si="25"/>
        <v>0</v>
      </c>
      <c r="P198" s="157">
        <v>0</v>
      </c>
      <c r="Q198" s="157">
        <f t="shared" si="26"/>
        <v>0</v>
      </c>
      <c r="R198" s="157"/>
      <c r="S198" s="157" t="s">
        <v>269</v>
      </c>
      <c r="T198" s="157" t="s">
        <v>241</v>
      </c>
      <c r="U198" s="157">
        <v>0</v>
      </c>
      <c r="V198" s="157">
        <f t="shared" si="27"/>
        <v>0</v>
      </c>
      <c r="W198" s="157"/>
      <c r="X198" s="157" t="s">
        <v>461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1488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40.799999999999997" outlineLevel="1" x14ac:dyDescent="0.25">
      <c r="A199" s="179">
        <v>139</v>
      </c>
      <c r="B199" s="180" t="s">
        <v>1751</v>
      </c>
      <c r="C199" s="185" t="s">
        <v>1752</v>
      </c>
      <c r="D199" s="181" t="s">
        <v>366</v>
      </c>
      <c r="E199" s="182">
        <v>7</v>
      </c>
      <c r="F199" s="183"/>
      <c r="G199" s="184">
        <f t="shared" si="21"/>
        <v>0</v>
      </c>
      <c r="H199" s="158"/>
      <c r="I199" s="157">
        <f t="shared" si="22"/>
        <v>0</v>
      </c>
      <c r="J199" s="158"/>
      <c r="K199" s="157">
        <f t="shared" si="23"/>
        <v>0</v>
      </c>
      <c r="L199" s="157">
        <v>15</v>
      </c>
      <c r="M199" s="157">
        <f t="shared" si="24"/>
        <v>0</v>
      </c>
      <c r="N199" s="157">
        <v>0</v>
      </c>
      <c r="O199" s="157">
        <f t="shared" si="25"/>
        <v>0</v>
      </c>
      <c r="P199" s="157">
        <v>0</v>
      </c>
      <c r="Q199" s="157">
        <f t="shared" si="26"/>
        <v>0</v>
      </c>
      <c r="R199" s="157"/>
      <c r="S199" s="157" t="s">
        <v>269</v>
      </c>
      <c r="T199" s="157" t="s">
        <v>241</v>
      </c>
      <c r="U199" s="157">
        <v>0</v>
      </c>
      <c r="V199" s="157">
        <f t="shared" si="27"/>
        <v>0</v>
      </c>
      <c r="W199" s="157"/>
      <c r="X199" s="157" t="s">
        <v>461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1488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40.799999999999997" outlineLevel="1" x14ac:dyDescent="0.25">
      <c r="A200" s="179">
        <v>140</v>
      </c>
      <c r="B200" s="180" t="s">
        <v>1753</v>
      </c>
      <c r="C200" s="185" t="s">
        <v>1754</v>
      </c>
      <c r="D200" s="181" t="s">
        <v>366</v>
      </c>
      <c r="E200" s="182">
        <v>4</v>
      </c>
      <c r="F200" s="183"/>
      <c r="G200" s="184">
        <f t="shared" si="21"/>
        <v>0</v>
      </c>
      <c r="H200" s="158"/>
      <c r="I200" s="157">
        <f t="shared" si="22"/>
        <v>0</v>
      </c>
      <c r="J200" s="158"/>
      <c r="K200" s="157">
        <f t="shared" si="23"/>
        <v>0</v>
      </c>
      <c r="L200" s="157">
        <v>15</v>
      </c>
      <c r="M200" s="157">
        <f t="shared" si="24"/>
        <v>0</v>
      </c>
      <c r="N200" s="157">
        <v>0</v>
      </c>
      <c r="O200" s="157">
        <f t="shared" si="25"/>
        <v>0</v>
      </c>
      <c r="P200" s="157">
        <v>0</v>
      </c>
      <c r="Q200" s="157">
        <f t="shared" si="26"/>
        <v>0</v>
      </c>
      <c r="R200" s="157"/>
      <c r="S200" s="157" t="s">
        <v>269</v>
      </c>
      <c r="T200" s="157" t="s">
        <v>241</v>
      </c>
      <c r="U200" s="157">
        <v>0</v>
      </c>
      <c r="V200" s="157">
        <f t="shared" si="27"/>
        <v>0</v>
      </c>
      <c r="W200" s="157"/>
      <c r="X200" s="157" t="s">
        <v>461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1488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40.799999999999997" outlineLevel="1" x14ac:dyDescent="0.25">
      <c r="A201" s="179">
        <v>141</v>
      </c>
      <c r="B201" s="180" t="s">
        <v>1755</v>
      </c>
      <c r="C201" s="185" t="s">
        <v>1756</v>
      </c>
      <c r="D201" s="181" t="s">
        <v>366</v>
      </c>
      <c r="E201" s="182">
        <v>2</v>
      </c>
      <c r="F201" s="183"/>
      <c r="G201" s="184">
        <f t="shared" si="21"/>
        <v>0</v>
      </c>
      <c r="H201" s="158"/>
      <c r="I201" s="157">
        <f t="shared" si="22"/>
        <v>0</v>
      </c>
      <c r="J201" s="158"/>
      <c r="K201" s="157">
        <f t="shared" si="23"/>
        <v>0</v>
      </c>
      <c r="L201" s="157">
        <v>15</v>
      </c>
      <c r="M201" s="157">
        <f t="shared" si="24"/>
        <v>0</v>
      </c>
      <c r="N201" s="157">
        <v>0</v>
      </c>
      <c r="O201" s="157">
        <f t="shared" si="25"/>
        <v>0</v>
      </c>
      <c r="P201" s="157">
        <v>0</v>
      </c>
      <c r="Q201" s="157">
        <f t="shared" si="26"/>
        <v>0</v>
      </c>
      <c r="R201" s="157"/>
      <c r="S201" s="157" t="s">
        <v>269</v>
      </c>
      <c r="T201" s="157" t="s">
        <v>241</v>
      </c>
      <c r="U201" s="157">
        <v>0</v>
      </c>
      <c r="V201" s="157">
        <f t="shared" si="27"/>
        <v>0</v>
      </c>
      <c r="W201" s="157"/>
      <c r="X201" s="157" t="s">
        <v>461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1488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40.799999999999997" outlineLevel="1" x14ac:dyDescent="0.25">
      <c r="A202" s="179">
        <v>142</v>
      </c>
      <c r="B202" s="180" t="s">
        <v>1757</v>
      </c>
      <c r="C202" s="185" t="s">
        <v>1758</v>
      </c>
      <c r="D202" s="181" t="s">
        <v>366</v>
      </c>
      <c r="E202" s="182">
        <v>1</v>
      </c>
      <c r="F202" s="183"/>
      <c r="G202" s="184">
        <f t="shared" si="21"/>
        <v>0</v>
      </c>
      <c r="H202" s="158"/>
      <c r="I202" s="157">
        <f t="shared" si="22"/>
        <v>0</v>
      </c>
      <c r="J202" s="158"/>
      <c r="K202" s="157">
        <f t="shared" si="23"/>
        <v>0</v>
      </c>
      <c r="L202" s="157">
        <v>15</v>
      </c>
      <c r="M202" s="157">
        <f t="shared" si="24"/>
        <v>0</v>
      </c>
      <c r="N202" s="157">
        <v>0</v>
      </c>
      <c r="O202" s="157">
        <f t="shared" si="25"/>
        <v>0</v>
      </c>
      <c r="P202" s="157">
        <v>0</v>
      </c>
      <c r="Q202" s="157">
        <f t="shared" si="26"/>
        <v>0</v>
      </c>
      <c r="R202" s="157"/>
      <c r="S202" s="157" t="s">
        <v>269</v>
      </c>
      <c r="T202" s="157" t="s">
        <v>241</v>
      </c>
      <c r="U202" s="157">
        <v>0</v>
      </c>
      <c r="V202" s="157">
        <f t="shared" si="27"/>
        <v>0</v>
      </c>
      <c r="W202" s="157"/>
      <c r="X202" s="157" t="s">
        <v>461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1488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30.6" outlineLevel="1" x14ac:dyDescent="0.25">
      <c r="A203" s="166">
        <v>143</v>
      </c>
      <c r="B203" s="167" t="s">
        <v>1759</v>
      </c>
      <c r="C203" s="175" t="s">
        <v>1760</v>
      </c>
      <c r="D203" s="168" t="s">
        <v>366</v>
      </c>
      <c r="E203" s="169">
        <v>5</v>
      </c>
      <c r="F203" s="170"/>
      <c r="G203" s="171">
        <f t="shared" si="21"/>
        <v>0</v>
      </c>
      <c r="H203" s="158"/>
      <c r="I203" s="157">
        <f t="shared" si="22"/>
        <v>0</v>
      </c>
      <c r="J203" s="158"/>
      <c r="K203" s="157">
        <f t="shared" si="23"/>
        <v>0</v>
      </c>
      <c r="L203" s="157">
        <v>15</v>
      </c>
      <c r="M203" s="157">
        <f t="shared" si="24"/>
        <v>0</v>
      </c>
      <c r="N203" s="157">
        <v>0</v>
      </c>
      <c r="O203" s="157">
        <f t="shared" si="25"/>
        <v>0</v>
      </c>
      <c r="P203" s="157">
        <v>0</v>
      </c>
      <c r="Q203" s="157">
        <f t="shared" si="26"/>
        <v>0</v>
      </c>
      <c r="R203" s="157"/>
      <c r="S203" s="157" t="s">
        <v>269</v>
      </c>
      <c r="T203" s="157" t="s">
        <v>241</v>
      </c>
      <c r="U203" s="157">
        <v>0</v>
      </c>
      <c r="V203" s="157">
        <f t="shared" si="27"/>
        <v>0</v>
      </c>
      <c r="W203" s="157"/>
      <c r="X203" s="157" t="s">
        <v>461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1488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244" t="s">
        <v>1761</v>
      </c>
      <c r="D204" s="245"/>
      <c r="E204" s="245"/>
      <c r="F204" s="245"/>
      <c r="G204" s="245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245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267" t="s">
        <v>1761</v>
      </c>
      <c r="D205" s="268"/>
      <c r="E205" s="268"/>
      <c r="F205" s="268"/>
      <c r="G205" s="268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245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30.6" outlineLevel="1" x14ac:dyDescent="0.25">
      <c r="A206" s="166">
        <v>144</v>
      </c>
      <c r="B206" s="167" t="s">
        <v>1762</v>
      </c>
      <c r="C206" s="175" t="s">
        <v>1763</v>
      </c>
      <c r="D206" s="168" t="s">
        <v>1242</v>
      </c>
      <c r="E206" s="169">
        <v>25</v>
      </c>
      <c r="F206" s="170"/>
      <c r="G206" s="171">
        <f>ROUND(E206*F206,2)</f>
        <v>0</v>
      </c>
      <c r="H206" s="158"/>
      <c r="I206" s="157">
        <f>ROUND(E206*H206,2)</f>
        <v>0</v>
      </c>
      <c r="J206" s="158"/>
      <c r="K206" s="157">
        <f>ROUND(E206*J206,2)</f>
        <v>0</v>
      </c>
      <c r="L206" s="157">
        <v>15</v>
      </c>
      <c r="M206" s="157">
        <f>G206*(1+L206/100)</f>
        <v>0</v>
      </c>
      <c r="N206" s="157">
        <v>0</v>
      </c>
      <c r="O206" s="157">
        <f>ROUND(E206*N206,2)</f>
        <v>0</v>
      </c>
      <c r="P206" s="157">
        <v>0</v>
      </c>
      <c r="Q206" s="157">
        <f>ROUND(E206*P206,2)</f>
        <v>0</v>
      </c>
      <c r="R206" s="157"/>
      <c r="S206" s="157" t="s">
        <v>269</v>
      </c>
      <c r="T206" s="157" t="s">
        <v>241</v>
      </c>
      <c r="U206" s="157">
        <v>0</v>
      </c>
      <c r="V206" s="157">
        <f>ROUND(E206*U206,2)</f>
        <v>0</v>
      </c>
      <c r="W206" s="157"/>
      <c r="X206" s="157" t="s">
        <v>285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401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244" t="s">
        <v>1856</v>
      </c>
      <c r="D207" s="245"/>
      <c r="E207" s="245"/>
      <c r="F207" s="245"/>
      <c r="G207" s="245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245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267" t="s">
        <v>1764</v>
      </c>
      <c r="D208" s="268"/>
      <c r="E208" s="268"/>
      <c r="F208" s="268"/>
      <c r="G208" s="268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245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1" outlineLevel="1" x14ac:dyDescent="0.25">
      <c r="A209" s="154"/>
      <c r="B209" s="155"/>
      <c r="C209" s="267" t="s">
        <v>1765</v>
      </c>
      <c r="D209" s="268"/>
      <c r="E209" s="268"/>
      <c r="F209" s="268"/>
      <c r="G209" s="268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245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72" t="str">
        <f>C209</f>
        <v>z ocelového pozinkovaného plechu lakovaného v odstínu RAL 9016 - bílá, včetně boční krytky, včetně axiálního termostatického ventilu 425, závit M30x1,5, Al/Cu výměník tepla pro univerzální připojení</v>
      </c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54"/>
      <c r="B210" s="155"/>
      <c r="C210" s="267" t="s">
        <v>1766</v>
      </c>
      <c r="D210" s="268"/>
      <c r="E210" s="268"/>
      <c r="F210" s="268"/>
      <c r="G210" s="268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245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0.399999999999999" outlineLevel="1" x14ac:dyDescent="0.25">
      <c r="A211" s="166">
        <v>145</v>
      </c>
      <c r="B211" s="167" t="s">
        <v>1767</v>
      </c>
      <c r="C211" s="175" t="s">
        <v>1761</v>
      </c>
      <c r="D211" s="168" t="s">
        <v>1242</v>
      </c>
      <c r="E211" s="169">
        <v>7</v>
      </c>
      <c r="F211" s="170"/>
      <c r="G211" s="171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15</v>
      </c>
      <c r="M211" s="157">
        <f>G211*(1+L211/100)</f>
        <v>0</v>
      </c>
      <c r="N211" s="157">
        <v>0</v>
      </c>
      <c r="O211" s="157">
        <f>ROUND(E211*N211,2)</f>
        <v>0</v>
      </c>
      <c r="P211" s="157">
        <v>0</v>
      </c>
      <c r="Q211" s="157">
        <f>ROUND(E211*P211,2)</f>
        <v>0</v>
      </c>
      <c r="R211" s="157"/>
      <c r="S211" s="157" t="s">
        <v>269</v>
      </c>
      <c r="T211" s="157" t="s">
        <v>241</v>
      </c>
      <c r="U211" s="157">
        <v>0</v>
      </c>
      <c r="V211" s="157">
        <f>ROUND(E211*U211,2)</f>
        <v>0</v>
      </c>
      <c r="W211" s="157"/>
      <c r="X211" s="157" t="s">
        <v>285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401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244" t="s">
        <v>1768</v>
      </c>
      <c r="D212" s="245"/>
      <c r="E212" s="245"/>
      <c r="F212" s="245"/>
      <c r="G212" s="245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245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0.399999999999999" outlineLevel="1" x14ac:dyDescent="0.25">
      <c r="A213" s="166">
        <v>146</v>
      </c>
      <c r="B213" s="167" t="s">
        <v>1769</v>
      </c>
      <c r="C213" s="175" t="s">
        <v>1761</v>
      </c>
      <c r="D213" s="168" t="s">
        <v>1242</v>
      </c>
      <c r="E213" s="169">
        <v>1</v>
      </c>
      <c r="F213" s="170"/>
      <c r="G213" s="171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15</v>
      </c>
      <c r="M213" s="157">
        <f>G213*(1+L213/100)</f>
        <v>0</v>
      </c>
      <c r="N213" s="157">
        <v>0</v>
      </c>
      <c r="O213" s="157">
        <f>ROUND(E213*N213,2)</f>
        <v>0</v>
      </c>
      <c r="P213" s="157">
        <v>0</v>
      </c>
      <c r="Q213" s="157">
        <f>ROUND(E213*P213,2)</f>
        <v>0</v>
      </c>
      <c r="R213" s="157"/>
      <c r="S213" s="157" t="s">
        <v>269</v>
      </c>
      <c r="T213" s="157" t="s">
        <v>241</v>
      </c>
      <c r="U213" s="157">
        <v>0</v>
      </c>
      <c r="V213" s="157">
        <f>ROUND(E213*U213,2)</f>
        <v>0</v>
      </c>
      <c r="W213" s="157"/>
      <c r="X213" s="157" t="s">
        <v>285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401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/>
      <c r="B214" s="155"/>
      <c r="C214" s="244" t="s">
        <v>1768</v>
      </c>
      <c r="D214" s="245"/>
      <c r="E214" s="245"/>
      <c r="F214" s="245"/>
      <c r="G214" s="245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245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0.399999999999999" outlineLevel="1" x14ac:dyDescent="0.25">
      <c r="A215" s="179">
        <v>147</v>
      </c>
      <c r="B215" s="180" t="s">
        <v>1770</v>
      </c>
      <c r="C215" s="185" t="s">
        <v>1771</v>
      </c>
      <c r="D215" s="181" t="s">
        <v>1242</v>
      </c>
      <c r="E215" s="182">
        <v>7</v>
      </c>
      <c r="F215" s="183"/>
      <c r="G215" s="184">
        <f>ROUND(E215*F215,2)</f>
        <v>0</v>
      </c>
      <c r="H215" s="158"/>
      <c r="I215" s="157">
        <f>ROUND(E215*H215,2)</f>
        <v>0</v>
      </c>
      <c r="J215" s="158"/>
      <c r="K215" s="157">
        <f>ROUND(E215*J215,2)</f>
        <v>0</v>
      </c>
      <c r="L215" s="157">
        <v>15</v>
      </c>
      <c r="M215" s="157">
        <f>G215*(1+L215/100)</f>
        <v>0</v>
      </c>
      <c r="N215" s="157">
        <v>0</v>
      </c>
      <c r="O215" s="157">
        <f>ROUND(E215*N215,2)</f>
        <v>0</v>
      </c>
      <c r="P215" s="157">
        <v>0</v>
      </c>
      <c r="Q215" s="157">
        <f>ROUND(E215*P215,2)</f>
        <v>0</v>
      </c>
      <c r="R215" s="157"/>
      <c r="S215" s="157" t="s">
        <v>269</v>
      </c>
      <c r="T215" s="157" t="s">
        <v>241</v>
      </c>
      <c r="U215" s="157">
        <v>0</v>
      </c>
      <c r="V215" s="157">
        <f>ROUND(E215*U215,2)</f>
        <v>0</v>
      </c>
      <c r="W215" s="157"/>
      <c r="X215" s="157" t="s">
        <v>285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401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0.399999999999999" outlineLevel="1" x14ac:dyDescent="0.25">
      <c r="A216" s="179">
        <v>148</v>
      </c>
      <c r="B216" s="180" t="s">
        <v>1772</v>
      </c>
      <c r="C216" s="185" t="s">
        <v>1773</v>
      </c>
      <c r="D216" s="181" t="s">
        <v>1242</v>
      </c>
      <c r="E216" s="182">
        <v>1</v>
      </c>
      <c r="F216" s="183"/>
      <c r="G216" s="184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15</v>
      </c>
      <c r="M216" s="157">
        <f>G216*(1+L216/100)</f>
        <v>0</v>
      </c>
      <c r="N216" s="157">
        <v>0</v>
      </c>
      <c r="O216" s="157">
        <f>ROUND(E216*N216,2)</f>
        <v>0</v>
      </c>
      <c r="P216" s="157">
        <v>0</v>
      </c>
      <c r="Q216" s="157">
        <f>ROUND(E216*P216,2)</f>
        <v>0</v>
      </c>
      <c r="R216" s="157"/>
      <c r="S216" s="157" t="s">
        <v>269</v>
      </c>
      <c r="T216" s="157" t="s">
        <v>241</v>
      </c>
      <c r="U216" s="157">
        <v>0</v>
      </c>
      <c r="V216" s="157">
        <f>ROUND(E216*U216,2)</f>
        <v>0</v>
      </c>
      <c r="W216" s="157"/>
      <c r="X216" s="157" t="s">
        <v>285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401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0.399999999999999" outlineLevel="1" x14ac:dyDescent="0.25">
      <c r="A217" s="179">
        <v>149</v>
      </c>
      <c r="B217" s="180" t="s">
        <v>1774</v>
      </c>
      <c r="C217" s="185" t="s">
        <v>1775</v>
      </c>
      <c r="D217" s="181" t="s">
        <v>1242</v>
      </c>
      <c r="E217" s="182">
        <v>7</v>
      </c>
      <c r="F217" s="183"/>
      <c r="G217" s="184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15</v>
      </c>
      <c r="M217" s="157">
        <f>G217*(1+L217/100)</f>
        <v>0</v>
      </c>
      <c r="N217" s="157">
        <v>0</v>
      </c>
      <c r="O217" s="157">
        <f>ROUND(E217*N217,2)</f>
        <v>0</v>
      </c>
      <c r="P217" s="157">
        <v>0</v>
      </c>
      <c r="Q217" s="157">
        <f>ROUND(E217*P217,2)</f>
        <v>0</v>
      </c>
      <c r="R217" s="157"/>
      <c r="S217" s="157" t="s">
        <v>269</v>
      </c>
      <c r="T217" s="157" t="s">
        <v>241</v>
      </c>
      <c r="U217" s="157">
        <v>0</v>
      </c>
      <c r="V217" s="157">
        <f>ROUND(E217*U217,2)</f>
        <v>0</v>
      </c>
      <c r="W217" s="157"/>
      <c r="X217" s="157" t="s">
        <v>461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1488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40.799999999999997" outlineLevel="1" x14ac:dyDescent="0.25">
      <c r="A218" s="166">
        <v>150</v>
      </c>
      <c r="B218" s="167" t="s">
        <v>1776</v>
      </c>
      <c r="C218" s="175" t="s">
        <v>1777</v>
      </c>
      <c r="D218" s="168" t="s">
        <v>366</v>
      </c>
      <c r="E218" s="169">
        <v>53</v>
      </c>
      <c r="F218" s="170"/>
      <c r="G218" s="171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15</v>
      </c>
      <c r="M218" s="157">
        <f>G218*(1+L218/100)</f>
        <v>0</v>
      </c>
      <c r="N218" s="157">
        <v>0</v>
      </c>
      <c r="O218" s="157">
        <f>ROUND(E218*N218,2)</f>
        <v>0</v>
      </c>
      <c r="P218" s="157">
        <v>0</v>
      </c>
      <c r="Q218" s="157">
        <f>ROUND(E218*P218,2)</f>
        <v>0</v>
      </c>
      <c r="R218" s="157"/>
      <c r="S218" s="157" t="s">
        <v>269</v>
      </c>
      <c r="T218" s="157" t="s">
        <v>241</v>
      </c>
      <c r="U218" s="157">
        <v>0</v>
      </c>
      <c r="V218" s="157">
        <f>ROUND(E218*U218,2)</f>
        <v>0</v>
      </c>
      <c r="W218" s="157"/>
      <c r="X218" s="157" t="s">
        <v>461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1488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244" t="s">
        <v>1778</v>
      </c>
      <c r="D219" s="245"/>
      <c r="E219" s="245"/>
      <c r="F219" s="245"/>
      <c r="G219" s="245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245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40.799999999999997" outlineLevel="1" x14ac:dyDescent="0.25">
      <c r="A220" s="166">
        <v>151</v>
      </c>
      <c r="B220" s="167" t="s">
        <v>1779</v>
      </c>
      <c r="C220" s="175" t="s">
        <v>1780</v>
      </c>
      <c r="D220" s="168" t="s">
        <v>366</v>
      </c>
      <c r="E220" s="169">
        <v>8</v>
      </c>
      <c r="F220" s="170"/>
      <c r="G220" s="171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15</v>
      </c>
      <c r="M220" s="157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7"/>
      <c r="S220" s="157" t="s">
        <v>269</v>
      </c>
      <c r="T220" s="157" t="s">
        <v>241</v>
      </c>
      <c r="U220" s="157">
        <v>0</v>
      </c>
      <c r="V220" s="157">
        <f>ROUND(E220*U220,2)</f>
        <v>0</v>
      </c>
      <c r="W220" s="157"/>
      <c r="X220" s="157" t="s">
        <v>461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1488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244" t="s">
        <v>1781</v>
      </c>
      <c r="D221" s="245"/>
      <c r="E221" s="245"/>
      <c r="F221" s="245"/>
      <c r="G221" s="245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245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30.6" outlineLevel="1" x14ac:dyDescent="0.25">
      <c r="A222" s="179">
        <v>152</v>
      </c>
      <c r="B222" s="180" t="s">
        <v>1782</v>
      </c>
      <c r="C222" s="185" t="s">
        <v>1783</v>
      </c>
      <c r="D222" s="181" t="s">
        <v>366</v>
      </c>
      <c r="E222" s="182">
        <v>23</v>
      </c>
      <c r="F222" s="183"/>
      <c r="G222" s="184">
        <f t="shared" ref="G222:G231" si="28">ROUND(E222*F222,2)</f>
        <v>0</v>
      </c>
      <c r="H222" s="158"/>
      <c r="I222" s="157">
        <f t="shared" ref="I222:I231" si="29">ROUND(E222*H222,2)</f>
        <v>0</v>
      </c>
      <c r="J222" s="158"/>
      <c r="K222" s="157">
        <f t="shared" ref="K222:K231" si="30">ROUND(E222*J222,2)</f>
        <v>0</v>
      </c>
      <c r="L222" s="157">
        <v>15</v>
      </c>
      <c r="M222" s="157">
        <f t="shared" ref="M222:M231" si="31">G222*(1+L222/100)</f>
        <v>0</v>
      </c>
      <c r="N222" s="157">
        <v>0</v>
      </c>
      <c r="O222" s="157">
        <f t="shared" ref="O222:O231" si="32">ROUND(E222*N222,2)</f>
        <v>0</v>
      </c>
      <c r="P222" s="157">
        <v>0</v>
      </c>
      <c r="Q222" s="157">
        <f t="shared" ref="Q222:Q231" si="33">ROUND(E222*P222,2)</f>
        <v>0</v>
      </c>
      <c r="R222" s="157"/>
      <c r="S222" s="157" t="s">
        <v>269</v>
      </c>
      <c r="T222" s="157" t="s">
        <v>241</v>
      </c>
      <c r="U222" s="157">
        <v>0</v>
      </c>
      <c r="V222" s="157">
        <f t="shared" ref="V222:V231" si="34">ROUND(E222*U222,2)</f>
        <v>0</v>
      </c>
      <c r="W222" s="157"/>
      <c r="X222" s="157" t="s">
        <v>285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401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40.799999999999997" outlineLevel="1" x14ac:dyDescent="0.25">
      <c r="A223" s="179">
        <v>153</v>
      </c>
      <c r="B223" s="180" t="s">
        <v>1784</v>
      </c>
      <c r="C223" s="185" t="s">
        <v>1785</v>
      </c>
      <c r="D223" s="181" t="s">
        <v>366</v>
      </c>
      <c r="E223" s="182">
        <v>23</v>
      </c>
      <c r="F223" s="183"/>
      <c r="G223" s="184">
        <f t="shared" si="28"/>
        <v>0</v>
      </c>
      <c r="H223" s="158"/>
      <c r="I223" s="157">
        <f t="shared" si="29"/>
        <v>0</v>
      </c>
      <c r="J223" s="158"/>
      <c r="K223" s="157">
        <f t="shared" si="30"/>
        <v>0</v>
      </c>
      <c r="L223" s="157">
        <v>15</v>
      </c>
      <c r="M223" s="157">
        <f t="shared" si="31"/>
        <v>0</v>
      </c>
      <c r="N223" s="157">
        <v>0</v>
      </c>
      <c r="O223" s="157">
        <f t="shared" si="32"/>
        <v>0</v>
      </c>
      <c r="P223" s="157">
        <v>0</v>
      </c>
      <c r="Q223" s="157">
        <f t="shared" si="33"/>
        <v>0</v>
      </c>
      <c r="R223" s="157"/>
      <c r="S223" s="157" t="s">
        <v>269</v>
      </c>
      <c r="T223" s="157" t="s">
        <v>241</v>
      </c>
      <c r="U223" s="157">
        <v>0</v>
      </c>
      <c r="V223" s="157">
        <f t="shared" si="34"/>
        <v>0</v>
      </c>
      <c r="W223" s="157"/>
      <c r="X223" s="157" t="s">
        <v>285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401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30.6" outlineLevel="1" x14ac:dyDescent="0.25">
      <c r="A224" s="179">
        <v>154</v>
      </c>
      <c r="B224" s="180" t="s">
        <v>1786</v>
      </c>
      <c r="C224" s="185" t="s">
        <v>1787</v>
      </c>
      <c r="D224" s="181" t="s">
        <v>366</v>
      </c>
      <c r="E224" s="182">
        <v>5</v>
      </c>
      <c r="F224" s="183"/>
      <c r="G224" s="184">
        <f t="shared" si="28"/>
        <v>0</v>
      </c>
      <c r="H224" s="158"/>
      <c r="I224" s="157">
        <f t="shared" si="29"/>
        <v>0</v>
      </c>
      <c r="J224" s="158"/>
      <c r="K224" s="157">
        <f t="shared" si="30"/>
        <v>0</v>
      </c>
      <c r="L224" s="157">
        <v>15</v>
      </c>
      <c r="M224" s="157">
        <f t="shared" si="31"/>
        <v>0</v>
      </c>
      <c r="N224" s="157">
        <v>0</v>
      </c>
      <c r="O224" s="157">
        <f t="shared" si="32"/>
        <v>0</v>
      </c>
      <c r="P224" s="157">
        <v>0</v>
      </c>
      <c r="Q224" s="157">
        <f t="shared" si="33"/>
        <v>0</v>
      </c>
      <c r="R224" s="157"/>
      <c r="S224" s="157" t="s">
        <v>269</v>
      </c>
      <c r="T224" s="157" t="s">
        <v>241</v>
      </c>
      <c r="U224" s="157">
        <v>0</v>
      </c>
      <c r="V224" s="157">
        <f t="shared" si="34"/>
        <v>0</v>
      </c>
      <c r="W224" s="157"/>
      <c r="X224" s="157" t="s">
        <v>285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401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30.6" outlineLevel="1" x14ac:dyDescent="0.25">
      <c r="A225" s="179">
        <v>155</v>
      </c>
      <c r="B225" s="180" t="s">
        <v>1788</v>
      </c>
      <c r="C225" s="185" t="s">
        <v>1789</v>
      </c>
      <c r="D225" s="181" t="s">
        <v>366</v>
      </c>
      <c r="E225" s="182">
        <v>5</v>
      </c>
      <c r="F225" s="183"/>
      <c r="G225" s="184">
        <f t="shared" si="28"/>
        <v>0</v>
      </c>
      <c r="H225" s="158"/>
      <c r="I225" s="157">
        <f t="shared" si="29"/>
        <v>0</v>
      </c>
      <c r="J225" s="158"/>
      <c r="K225" s="157">
        <f t="shared" si="30"/>
        <v>0</v>
      </c>
      <c r="L225" s="157">
        <v>15</v>
      </c>
      <c r="M225" s="157">
        <f t="shared" si="31"/>
        <v>0</v>
      </c>
      <c r="N225" s="157">
        <v>0</v>
      </c>
      <c r="O225" s="157">
        <f t="shared" si="32"/>
        <v>0</v>
      </c>
      <c r="P225" s="157">
        <v>0</v>
      </c>
      <c r="Q225" s="157">
        <f t="shared" si="33"/>
        <v>0</v>
      </c>
      <c r="R225" s="157"/>
      <c r="S225" s="157" t="s">
        <v>269</v>
      </c>
      <c r="T225" s="157" t="s">
        <v>241</v>
      </c>
      <c r="U225" s="157">
        <v>0</v>
      </c>
      <c r="V225" s="157">
        <f t="shared" si="34"/>
        <v>0</v>
      </c>
      <c r="W225" s="157"/>
      <c r="X225" s="157" t="s">
        <v>285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401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40.799999999999997" outlineLevel="1" x14ac:dyDescent="0.25">
      <c r="A226" s="179">
        <v>156</v>
      </c>
      <c r="B226" s="180" t="s">
        <v>1790</v>
      </c>
      <c r="C226" s="185" t="s">
        <v>1791</v>
      </c>
      <c r="D226" s="181" t="s">
        <v>366</v>
      </c>
      <c r="E226" s="182">
        <v>33</v>
      </c>
      <c r="F226" s="183"/>
      <c r="G226" s="184">
        <f t="shared" si="28"/>
        <v>0</v>
      </c>
      <c r="H226" s="158"/>
      <c r="I226" s="157">
        <f t="shared" si="29"/>
        <v>0</v>
      </c>
      <c r="J226" s="158"/>
      <c r="K226" s="157">
        <f t="shared" si="30"/>
        <v>0</v>
      </c>
      <c r="L226" s="157">
        <v>15</v>
      </c>
      <c r="M226" s="157">
        <f t="shared" si="31"/>
        <v>0</v>
      </c>
      <c r="N226" s="157">
        <v>0</v>
      </c>
      <c r="O226" s="157">
        <f t="shared" si="32"/>
        <v>0</v>
      </c>
      <c r="P226" s="157">
        <v>0</v>
      </c>
      <c r="Q226" s="157">
        <f t="shared" si="33"/>
        <v>0</v>
      </c>
      <c r="R226" s="157"/>
      <c r="S226" s="157" t="s">
        <v>269</v>
      </c>
      <c r="T226" s="157" t="s">
        <v>241</v>
      </c>
      <c r="U226" s="157">
        <v>0</v>
      </c>
      <c r="V226" s="157">
        <f t="shared" si="34"/>
        <v>0</v>
      </c>
      <c r="W226" s="157"/>
      <c r="X226" s="157" t="s">
        <v>285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401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30.6" outlineLevel="1" x14ac:dyDescent="0.25">
      <c r="A227" s="179">
        <v>157</v>
      </c>
      <c r="B227" s="180" t="s">
        <v>1792</v>
      </c>
      <c r="C227" s="185" t="s">
        <v>1793</v>
      </c>
      <c r="D227" s="181" t="s">
        <v>366</v>
      </c>
      <c r="E227" s="182">
        <v>33</v>
      </c>
      <c r="F227" s="183"/>
      <c r="G227" s="184">
        <f t="shared" si="28"/>
        <v>0</v>
      </c>
      <c r="H227" s="158"/>
      <c r="I227" s="157">
        <f t="shared" si="29"/>
        <v>0</v>
      </c>
      <c r="J227" s="158"/>
      <c r="K227" s="157">
        <f t="shared" si="30"/>
        <v>0</v>
      </c>
      <c r="L227" s="157">
        <v>15</v>
      </c>
      <c r="M227" s="157">
        <f t="shared" si="31"/>
        <v>0</v>
      </c>
      <c r="N227" s="157">
        <v>0</v>
      </c>
      <c r="O227" s="157">
        <f t="shared" si="32"/>
        <v>0</v>
      </c>
      <c r="P227" s="157">
        <v>0</v>
      </c>
      <c r="Q227" s="157">
        <f t="shared" si="33"/>
        <v>0</v>
      </c>
      <c r="R227" s="157"/>
      <c r="S227" s="157" t="s">
        <v>269</v>
      </c>
      <c r="T227" s="157" t="s">
        <v>241</v>
      </c>
      <c r="U227" s="157">
        <v>0</v>
      </c>
      <c r="V227" s="157">
        <f t="shared" si="34"/>
        <v>0</v>
      </c>
      <c r="W227" s="157"/>
      <c r="X227" s="157" t="s">
        <v>285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401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79">
        <v>158</v>
      </c>
      <c r="B228" s="180" t="s">
        <v>1794</v>
      </c>
      <c r="C228" s="185" t="s">
        <v>1795</v>
      </c>
      <c r="D228" s="181" t="s">
        <v>268</v>
      </c>
      <c r="E228" s="182">
        <v>427</v>
      </c>
      <c r="F228" s="183"/>
      <c r="G228" s="184">
        <f t="shared" si="28"/>
        <v>0</v>
      </c>
      <c r="H228" s="158"/>
      <c r="I228" s="157">
        <f t="shared" si="29"/>
        <v>0</v>
      </c>
      <c r="J228" s="158"/>
      <c r="K228" s="157">
        <f t="shared" si="30"/>
        <v>0</v>
      </c>
      <c r="L228" s="157">
        <v>15</v>
      </c>
      <c r="M228" s="157">
        <f t="shared" si="31"/>
        <v>0</v>
      </c>
      <c r="N228" s="157">
        <v>0</v>
      </c>
      <c r="O228" s="157">
        <f t="shared" si="32"/>
        <v>0</v>
      </c>
      <c r="P228" s="157">
        <v>0</v>
      </c>
      <c r="Q228" s="157">
        <f t="shared" si="33"/>
        <v>0</v>
      </c>
      <c r="R228" s="157"/>
      <c r="S228" s="157" t="s">
        <v>269</v>
      </c>
      <c r="T228" s="157" t="s">
        <v>241</v>
      </c>
      <c r="U228" s="157">
        <v>0</v>
      </c>
      <c r="V228" s="157">
        <f t="shared" si="34"/>
        <v>0</v>
      </c>
      <c r="W228" s="157"/>
      <c r="X228" s="157" t="s">
        <v>285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401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79">
        <v>159</v>
      </c>
      <c r="B229" s="180" t="s">
        <v>1796</v>
      </c>
      <c r="C229" s="185" t="s">
        <v>1797</v>
      </c>
      <c r="D229" s="181" t="s">
        <v>319</v>
      </c>
      <c r="E229" s="182">
        <v>321</v>
      </c>
      <c r="F229" s="183"/>
      <c r="G229" s="184">
        <f t="shared" si="28"/>
        <v>0</v>
      </c>
      <c r="H229" s="158"/>
      <c r="I229" s="157">
        <f t="shared" si="29"/>
        <v>0</v>
      </c>
      <c r="J229" s="158"/>
      <c r="K229" s="157">
        <f t="shared" si="30"/>
        <v>0</v>
      </c>
      <c r="L229" s="157">
        <v>15</v>
      </c>
      <c r="M229" s="157">
        <f t="shared" si="31"/>
        <v>0</v>
      </c>
      <c r="N229" s="157">
        <v>0</v>
      </c>
      <c r="O229" s="157">
        <f t="shared" si="32"/>
        <v>0</v>
      </c>
      <c r="P229" s="157">
        <v>0</v>
      </c>
      <c r="Q229" s="157">
        <f t="shared" si="33"/>
        <v>0</v>
      </c>
      <c r="R229" s="157"/>
      <c r="S229" s="157" t="s">
        <v>269</v>
      </c>
      <c r="T229" s="157" t="s">
        <v>241</v>
      </c>
      <c r="U229" s="157">
        <v>0</v>
      </c>
      <c r="V229" s="157">
        <f t="shared" si="34"/>
        <v>0</v>
      </c>
      <c r="W229" s="157"/>
      <c r="X229" s="157" t="s">
        <v>285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303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79">
        <v>160</v>
      </c>
      <c r="B230" s="180" t="s">
        <v>1798</v>
      </c>
      <c r="C230" s="185" t="s">
        <v>1799</v>
      </c>
      <c r="D230" s="181" t="s">
        <v>1800</v>
      </c>
      <c r="E230" s="182">
        <v>2965.6</v>
      </c>
      <c r="F230" s="183"/>
      <c r="G230" s="184">
        <f t="shared" si="28"/>
        <v>0</v>
      </c>
      <c r="H230" s="158"/>
      <c r="I230" s="157">
        <f t="shared" si="29"/>
        <v>0</v>
      </c>
      <c r="J230" s="158"/>
      <c r="K230" s="157">
        <f t="shared" si="30"/>
        <v>0</v>
      </c>
      <c r="L230" s="157">
        <v>15</v>
      </c>
      <c r="M230" s="157">
        <f t="shared" si="31"/>
        <v>0</v>
      </c>
      <c r="N230" s="157">
        <v>0</v>
      </c>
      <c r="O230" s="157">
        <f t="shared" si="32"/>
        <v>0</v>
      </c>
      <c r="P230" s="157">
        <v>0</v>
      </c>
      <c r="Q230" s="157">
        <f t="shared" si="33"/>
        <v>0</v>
      </c>
      <c r="R230" s="157"/>
      <c r="S230" s="157" t="s">
        <v>269</v>
      </c>
      <c r="T230" s="157" t="s">
        <v>241</v>
      </c>
      <c r="U230" s="157">
        <v>0</v>
      </c>
      <c r="V230" s="157">
        <f t="shared" si="34"/>
        <v>0</v>
      </c>
      <c r="W230" s="157"/>
      <c r="X230" s="157" t="s">
        <v>285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303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79">
        <v>161</v>
      </c>
      <c r="B231" s="180" t="s">
        <v>1801</v>
      </c>
      <c r="C231" s="185" t="s">
        <v>1601</v>
      </c>
      <c r="D231" s="181" t="s">
        <v>239</v>
      </c>
      <c r="E231" s="182">
        <v>1</v>
      </c>
      <c r="F231" s="183"/>
      <c r="G231" s="184">
        <f t="shared" si="28"/>
        <v>0</v>
      </c>
      <c r="H231" s="158"/>
      <c r="I231" s="157">
        <f t="shared" si="29"/>
        <v>0</v>
      </c>
      <c r="J231" s="158"/>
      <c r="K231" s="157">
        <f t="shared" si="30"/>
        <v>0</v>
      </c>
      <c r="L231" s="157">
        <v>15</v>
      </c>
      <c r="M231" s="157">
        <f t="shared" si="31"/>
        <v>0</v>
      </c>
      <c r="N231" s="157">
        <v>0</v>
      </c>
      <c r="O231" s="157">
        <f t="shared" si="32"/>
        <v>0</v>
      </c>
      <c r="P231" s="157">
        <v>0</v>
      </c>
      <c r="Q231" s="157">
        <f t="shared" si="33"/>
        <v>0</v>
      </c>
      <c r="R231" s="157"/>
      <c r="S231" s="157" t="s">
        <v>269</v>
      </c>
      <c r="T231" s="157" t="s">
        <v>241</v>
      </c>
      <c r="U231" s="157">
        <v>0</v>
      </c>
      <c r="V231" s="157">
        <f t="shared" si="34"/>
        <v>0</v>
      </c>
      <c r="W231" s="157"/>
      <c r="X231" s="157" t="s">
        <v>285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401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x14ac:dyDescent="0.25">
      <c r="A232" s="160" t="s">
        <v>235</v>
      </c>
      <c r="B232" s="161" t="s">
        <v>175</v>
      </c>
      <c r="C232" s="174" t="s">
        <v>176</v>
      </c>
      <c r="D232" s="162"/>
      <c r="E232" s="163"/>
      <c r="F232" s="164"/>
      <c r="G232" s="165">
        <f>SUMIF(AG233:AG236,"&lt;&gt;NOR",G233:G236)</f>
        <v>0</v>
      </c>
      <c r="H232" s="159"/>
      <c r="I232" s="159">
        <f>SUM(I233:I236)</f>
        <v>0</v>
      </c>
      <c r="J232" s="159"/>
      <c r="K232" s="159">
        <f>SUM(K233:K236)</f>
        <v>0</v>
      </c>
      <c r="L232" s="159"/>
      <c r="M232" s="159">
        <f>SUM(M233:M236)</f>
        <v>0</v>
      </c>
      <c r="N232" s="159"/>
      <c r="O232" s="159">
        <f>SUM(O233:O236)</f>
        <v>0</v>
      </c>
      <c r="P232" s="159"/>
      <c r="Q232" s="159">
        <f>SUM(Q233:Q236)</f>
        <v>0</v>
      </c>
      <c r="R232" s="159"/>
      <c r="S232" s="159"/>
      <c r="T232" s="159"/>
      <c r="U232" s="159"/>
      <c r="V232" s="159">
        <f>SUM(V233:V236)</f>
        <v>0</v>
      </c>
      <c r="W232" s="159"/>
      <c r="X232" s="159"/>
      <c r="AG232" t="s">
        <v>236</v>
      </c>
    </row>
    <row r="233" spans="1:60" ht="30.6" outlineLevel="1" x14ac:dyDescent="0.25">
      <c r="A233" s="179">
        <v>162</v>
      </c>
      <c r="B233" s="180" t="s">
        <v>1802</v>
      </c>
      <c r="C233" s="185" t="s">
        <v>1803</v>
      </c>
      <c r="D233" s="181" t="s">
        <v>483</v>
      </c>
      <c r="E233" s="182">
        <v>30</v>
      </c>
      <c r="F233" s="183"/>
      <c r="G233" s="184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15</v>
      </c>
      <c r="M233" s="157">
        <f>G233*(1+L233/100)</f>
        <v>0</v>
      </c>
      <c r="N233" s="157">
        <v>0</v>
      </c>
      <c r="O233" s="157">
        <f>ROUND(E233*N233,2)</f>
        <v>0</v>
      </c>
      <c r="P233" s="157">
        <v>0</v>
      </c>
      <c r="Q233" s="157">
        <f>ROUND(E233*P233,2)</f>
        <v>0</v>
      </c>
      <c r="R233" s="157"/>
      <c r="S233" s="157" t="s">
        <v>269</v>
      </c>
      <c r="T233" s="157" t="s">
        <v>241</v>
      </c>
      <c r="U233" s="157">
        <v>0</v>
      </c>
      <c r="V233" s="157">
        <f>ROUND(E233*U233,2)</f>
        <v>0</v>
      </c>
      <c r="W233" s="157"/>
      <c r="X233" s="157" t="s">
        <v>285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401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30.6" outlineLevel="1" x14ac:dyDescent="0.25">
      <c r="A234" s="179">
        <v>163</v>
      </c>
      <c r="B234" s="180" t="s">
        <v>1804</v>
      </c>
      <c r="C234" s="185" t="s">
        <v>1805</v>
      </c>
      <c r="D234" s="181" t="s">
        <v>483</v>
      </c>
      <c r="E234" s="182">
        <v>10</v>
      </c>
      <c r="F234" s="183"/>
      <c r="G234" s="184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15</v>
      </c>
      <c r="M234" s="157">
        <f>G234*(1+L234/100)</f>
        <v>0</v>
      </c>
      <c r="N234" s="157">
        <v>0</v>
      </c>
      <c r="O234" s="157">
        <f>ROUND(E234*N234,2)</f>
        <v>0</v>
      </c>
      <c r="P234" s="157">
        <v>0</v>
      </c>
      <c r="Q234" s="157">
        <f>ROUND(E234*P234,2)</f>
        <v>0</v>
      </c>
      <c r="R234" s="157"/>
      <c r="S234" s="157" t="s">
        <v>269</v>
      </c>
      <c r="T234" s="157" t="s">
        <v>241</v>
      </c>
      <c r="U234" s="157">
        <v>0</v>
      </c>
      <c r="V234" s="157">
        <f>ROUND(E234*U234,2)</f>
        <v>0</v>
      </c>
      <c r="W234" s="157"/>
      <c r="X234" s="157" t="s">
        <v>285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401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0.399999999999999" outlineLevel="1" x14ac:dyDescent="0.25">
      <c r="A235" s="179">
        <v>164</v>
      </c>
      <c r="B235" s="180" t="s">
        <v>1806</v>
      </c>
      <c r="C235" s="185" t="s">
        <v>1807</v>
      </c>
      <c r="D235" s="181" t="s">
        <v>268</v>
      </c>
      <c r="E235" s="182">
        <v>1</v>
      </c>
      <c r="F235" s="183"/>
      <c r="G235" s="184">
        <f>ROUND(E235*F235,2)</f>
        <v>0</v>
      </c>
      <c r="H235" s="158"/>
      <c r="I235" s="157">
        <f>ROUND(E235*H235,2)</f>
        <v>0</v>
      </c>
      <c r="J235" s="158"/>
      <c r="K235" s="157">
        <f>ROUND(E235*J235,2)</f>
        <v>0</v>
      </c>
      <c r="L235" s="157">
        <v>15</v>
      </c>
      <c r="M235" s="157">
        <f>G235*(1+L235/100)</f>
        <v>0</v>
      </c>
      <c r="N235" s="157">
        <v>0</v>
      </c>
      <c r="O235" s="157">
        <f>ROUND(E235*N235,2)</f>
        <v>0</v>
      </c>
      <c r="P235" s="157">
        <v>0</v>
      </c>
      <c r="Q235" s="157">
        <f>ROUND(E235*P235,2)</f>
        <v>0</v>
      </c>
      <c r="R235" s="157"/>
      <c r="S235" s="157" t="s">
        <v>269</v>
      </c>
      <c r="T235" s="157" t="s">
        <v>241</v>
      </c>
      <c r="U235" s="157">
        <v>0</v>
      </c>
      <c r="V235" s="157">
        <f>ROUND(E235*U235,2)</f>
        <v>0</v>
      </c>
      <c r="W235" s="157"/>
      <c r="X235" s="157" t="s">
        <v>461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1488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79">
        <v>165</v>
      </c>
      <c r="B236" s="180" t="s">
        <v>1808</v>
      </c>
      <c r="C236" s="185" t="s">
        <v>1809</v>
      </c>
      <c r="D236" s="181" t="s">
        <v>239</v>
      </c>
      <c r="E236" s="182">
        <v>1</v>
      </c>
      <c r="F236" s="183"/>
      <c r="G236" s="184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15</v>
      </c>
      <c r="M236" s="157">
        <f>G236*(1+L236/100)</f>
        <v>0</v>
      </c>
      <c r="N236" s="157">
        <v>0</v>
      </c>
      <c r="O236" s="157">
        <f>ROUND(E236*N236,2)</f>
        <v>0</v>
      </c>
      <c r="P236" s="157">
        <v>0</v>
      </c>
      <c r="Q236" s="157">
        <f>ROUND(E236*P236,2)</f>
        <v>0</v>
      </c>
      <c r="R236" s="157"/>
      <c r="S236" s="157" t="s">
        <v>269</v>
      </c>
      <c r="T236" s="157" t="s">
        <v>241</v>
      </c>
      <c r="U236" s="157">
        <v>0</v>
      </c>
      <c r="V236" s="157">
        <f>ROUND(E236*U236,2)</f>
        <v>0</v>
      </c>
      <c r="W236" s="157"/>
      <c r="X236" s="157" t="s">
        <v>285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401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x14ac:dyDescent="0.25">
      <c r="A237" s="160" t="s">
        <v>235</v>
      </c>
      <c r="B237" s="161" t="s">
        <v>187</v>
      </c>
      <c r="C237" s="174" t="s">
        <v>188</v>
      </c>
      <c r="D237" s="162"/>
      <c r="E237" s="163"/>
      <c r="F237" s="164"/>
      <c r="G237" s="165">
        <f>SUMIF(AG238:AG240,"&lt;&gt;NOR",G238:G240)</f>
        <v>0</v>
      </c>
      <c r="H237" s="159"/>
      <c r="I237" s="159">
        <f>SUM(I238:I240)</f>
        <v>0</v>
      </c>
      <c r="J237" s="159"/>
      <c r="K237" s="159">
        <f>SUM(K238:K240)</f>
        <v>0</v>
      </c>
      <c r="L237" s="159"/>
      <c r="M237" s="159">
        <f>SUM(M238:M240)</f>
        <v>0</v>
      </c>
      <c r="N237" s="159"/>
      <c r="O237" s="159">
        <f>SUM(O238:O240)</f>
        <v>0</v>
      </c>
      <c r="P237" s="159"/>
      <c r="Q237" s="159">
        <f>SUM(Q238:Q240)</f>
        <v>0</v>
      </c>
      <c r="R237" s="159"/>
      <c r="S237" s="159"/>
      <c r="T237" s="159"/>
      <c r="U237" s="159"/>
      <c r="V237" s="159">
        <f>SUM(V238:V240)</f>
        <v>55.86</v>
      </c>
      <c r="W237" s="159"/>
      <c r="X237" s="159"/>
      <c r="AG237" t="s">
        <v>236</v>
      </c>
    </row>
    <row r="238" spans="1:60" outlineLevel="1" x14ac:dyDescent="0.25">
      <c r="A238" s="179">
        <v>166</v>
      </c>
      <c r="B238" s="180" t="s">
        <v>1810</v>
      </c>
      <c r="C238" s="185" t="s">
        <v>1811</v>
      </c>
      <c r="D238" s="181" t="s">
        <v>284</v>
      </c>
      <c r="E238" s="182">
        <v>12</v>
      </c>
      <c r="F238" s="183"/>
      <c r="G238" s="184">
        <f>ROUND(E238*F238,2)</f>
        <v>0</v>
      </c>
      <c r="H238" s="158"/>
      <c r="I238" s="157">
        <f>ROUND(E238*H238,2)</f>
        <v>0</v>
      </c>
      <c r="J238" s="158"/>
      <c r="K238" s="157">
        <f>ROUND(E238*J238,2)</f>
        <v>0</v>
      </c>
      <c r="L238" s="157">
        <v>15</v>
      </c>
      <c r="M238" s="157">
        <f>G238*(1+L238/100)</f>
        <v>0</v>
      </c>
      <c r="N238" s="157">
        <v>0</v>
      </c>
      <c r="O238" s="157">
        <f>ROUND(E238*N238,2)</f>
        <v>0</v>
      </c>
      <c r="P238" s="157">
        <v>0</v>
      </c>
      <c r="Q238" s="157">
        <f>ROUND(E238*P238,2)</f>
        <v>0</v>
      </c>
      <c r="R238" s="157"/>
      <c r="S238" s="157" t="s">
        <v>240</v>
      </c>
      <c r="T238" s="157" t="s">
        <v>241</v>
      </c>
      <c r="U238" s="157">
        <v>0.252</v>
      </c>
      <c r="V238" s="157">
        <f>ROUND(E238*U238,2)</f>
        <v>3.02</v>
      </c>
      <c r="W238" s="157"/>
      <c r="X238" s="157" t="s">
        <v>285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401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79">
        <v>167</v>
      </c>
      <c r="B239" s="180" t="s">
        <v>1812</v>
      </c>
      <c r="C239" s="185" t="s">
        <v>1813</v>
      </c>
      <c r="D239" s="181" t="s">
        <v>381</v>
      </c>
      <c r="E239" s="182">
        <v>205</v>
      </c>
      <c r="F239" s="183"/>
      <c r="G239" s="184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15</v>
      </c>
      <c r="M239" s="157">
        <f>G239*(1+L239/100)</f>
        <v>0</v>
      </c>
      <c r="N239" s="157">
        <v>0</v>
      </c>
      <c r="O239" s="157">
        <f>ROUND(E239*N239,2)</f>
        <v>0</v>
      </c>
      <c r="P239" s="157">
        <v>0</v>
      </c>
      <c r="Q239" s="157">
        <f>ROUND(E239*P239,2)</f>
        <v>0</v>
      </c>
      <c r="R239" s="157"/>
      <c r="S239" s="157" t="s">
        <v>240</v>
      </c>
      <c r="T239" s="157" t="s">
        <v>241</v>
      </c>
      <c r="U239" s="157">
        <v>0.11600000000000001</v>
      </c>
      <c r="V239" s="157">
        <f>ROUND(E239*U239,2)</f>
        <v>23.78</v>
      </c>
      <c r="W239" s="157"/>
      <c r="X239" s="157" t="s">
        <v>285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401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79">
        <v>168</v>
      </c>
      <c r="B240" s="180" t="s">
        <v>1814</v>
      </c>
      <c r="C240" s="185" t="s">
        <v>1815</v>
      </c>
      <c r="D240" s="181" t="s">
        <v>381</v>
      </c>
      <c r="E240" s="182">
        <v>173</v>
      </c>
      <c r="F240" s="183"/>
      <c r="G240" s="184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15</v>
      </c>
      <c r="M240" s="157">
        <f>G240*(1+L240/100)</f>
        <v>0</v>
      </c>
      <c r="N240" s="157">
        <v>0</v>
      </c>
      <c r="O240" s="157">
        <f>ROUND(E240*N240,2)</f>
        <v>0</v>
      </c>
      <c r="P240" s="157">
        <v>0</v>
      </c>
      <c r="Q240" s="157">
        <f>ROUND(E240*P240,2)</f>
        <v>0</v>
      </c>
      <c r="R240" s="157"/>
      <c r="S240" s="157" t="s">
        <v>240</v>
      </c>
      <c r="T240" s="157" t="s">
        <v>241</v>
      </c>
      <c r="U240" s="157">
        <v>0.16800000000000001</v>
      </c>
      <c r="V240" s="157">
        <f>ROUND(E240*U240,2)</f>
        <v>29.06</v>
      </c>
      <c r="W240" s="157"/>
      <c r="X240" s="157" t="s">
        <v>285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401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x14ac:dyDescent="0.25">
      <c r="A241" s="160" t="s">
        <v>235</v>
      </c>
      <c r="B241" s="161" t="s">
        <v>112</v>
      </c>
      <c r="C241" s="174" t="s">
        <v>113</v>
      </c>
      <c r="D241" s="162"/>
      <c r="E241" s="163"/>
      <c r="F241" s="164"/>
      <c r="G241" s="165">
        <f>SUMIF(AG242:AG246,"&lt;&gt;NOR",G242:G246)</f>
        <v>0</v>
      </c>
      <c r="H241" s="159"/>
      <c r="I241" s="159">
        <f>SUM(I242:I246)</f>
        <v>0</v>
      </c>
      <c r="J241" s="159"/>
      <c r="K241" s="159">
        <f>SUM(K242:K246)</f>
        <v>0</v>
      </c>
      <c r="L241" s="159"/>
      <c r="M241" s="159">
        <f>SUM(M242:M246)</f>
        <v>0</v>
      </c>
      <c r="N241" s="159"/>
      <c r="O241" s="159">
        <f>SUM(O242:O246)</f>
        <v>0</v>
      </c>
      <c r="P241" s="159"/>
      <c r="Q241" s="159">
        <f>SUM(Q242:Q246)</f>
        <v>0</v>
      </c>
      <c r="R241" s="159"/>
      <c r="S241" s="159"/>
      <c r="T241" s="159"/>
      <c r="U241" s="159"/>
      <c r="V241" s="159">
        <f>SUM(V242:V246)</f>
        <v>0</v>
      </c>
      <c r="W241" s="159"/>
      <c r="X241" s="159"/>
      <c r="AG241" t="s">
        <v>236</v>
      </c>
    </row>
    <row r="242" spans="1:60" outlineLevel="1" x14ac:dyDescent="0.25">
      <c r="A242" s="179">
        <v>169</v>
      </c>
      <c r="B242" s="180" t="s">
        <v>1816</v>
      </c>
      <c r="C242" s="185" t="s">
        <v>1817</v>
      </c>
      <c r="D242" s="181" t="s">
        <v>381</v>
      </c>
      <c r="E242" s="182">
        <v>1700</v>
      </c>
      <c r="F242" s="183"/>
      <c r="G242" s="184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15</v>
      </c>
      <c r="M242" s="157">
        <f>G242*(1+L242/100)</f>
        <v>0</v>
      </c>
      <c r="N242" s="157">
        <v>0</v>
      </c>
      <c r="O242" s="157">
        <f>ROUND(E242*N242,2)</f>
        <v>0</v>
      </c>
      <c r="P242" s="157">
        <v>0</v>
      </c>
      <c r="Q242" s="157">
        <f>ROUND(E242*P242,2)</f>
        <v>0</v>
      </c>
      <c r="R242" s="157"/>
      <c r="S242" s="157" t="s">
        <v>269</v>
      </c>
      <c r="T242" s="157" t="s">
        <v>241</v>
      </c>
      <c r="U242" s="157">
        <v>0</v>
      </c>
      <c r="V242" s="157">
        <f>ROUND(E242*U242,2)</f>
        <v>0</v>
      </c>
      <c r="W242" s="157"/>
      <c r="X242" s="157" t="s">
        <v>285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286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79">
        <v>170</v>
      </c>
      <c r="B243" s="180" t="s">
        <v>1818</v>
      </c>
      <c r="C243" s="185" t="s">
        <v>1819</v>
      </c>
      <c r="D243" s="181" t="s">
        <v>1242</v>
      </c>
      <c r="E243" s="182">
        <v>150</v>
      </c>
      <c r="F243" s="183"/>
      <c r="G243" s="184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15</v>
      </c>
      <c r="M243" s="157">
        <f>G243*(1+L243/100)</f>
        <v>0</v>
      </c>
      <c r="N243" s="157">
        <v>0</v>
      </c>
      <c r="O243" s="157">
        <f>ROUND(E243*N243,2)</f>
        <v>0</v>
      </c>
      <c r="P243" s="157">
        <v>0</v>
      </c>
      <c r="Q243" s="157">
        <f>ROUND(E243*P243,2)</f>
        <v>0</v>
      </c>
      <c r="R243" s="157"/>
      <c r="S243" s="157" t="s">
        <v>269</v>
      </c>
      <c r="T243" s="157" t="s">
        <v>241</v>
      </c>
      <c r="U243" s="157">
        <v>0</v>
      </c>
      <c r="V243" s="157">
        <f>ROUND(E243*U243,2)</f>
        <v>0</v>
      </c>
      <c r="W243" s="157"/>
      <c r="X243" s="157" t="s">
        <v>285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286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79">
        <v>171</v>
      </c>
      <c r="B244" s="180" t="s">
        <v>1820</v>
      </c>
      <c r="C244" s="185" t="s">
        <v>1821</v>
      </c>
      <c r="D244" s="181" t="s">
        <v>1242</v>
      </c>
      <c r="E244" s="182">
        <v>70</v>
      </c>
      <c r="F244" s="183"/>
      <c r="G244" s="184">
        <f>ROUND(E244*F244,2)</f>
        <v>0</v>
      </c>
      <c r="H244" s="158"/>
      <c r="I244" s="157">
        <f>ROUND(E244*H244,2)</f>
        <v>0</v>
      </c>
      <c r="J244" s="158"/>
      <c r="K244" s="157">
        <f>ROUND(E244*J244,2)</f>
        <v>0</v>
      </c>
      <c r="L244" s="157">
        <v>15</v>
      </c>
      <c r="M244" s="157">
        <f>G244*(1+L244/100)</f>
        <v>0</v>
      </c>
      <c r="N244" s="157">
        <v>0</v>
      </c>
      <c r="O244" s="157">
        <f>ROUND(E244*N244,2)</f>
        <v>0</v>
      </c>
      <c r="P244" s="157">
        <v>0</v>
      </c>
      <c r="Q244" s="157">
        <f>ROUND(E244*P244,2)</f>
        <v>0</v>
      </c>
      <c r="R244" s="157"/>
      <c r="S244" s="157" t="s">
        <v>269</v>
      </c>
      <c r="T244" s="157" t="s">
        <v>241</v>
      </c>
      <c r="U244" s="157">
        <v>0</v>
      </c>
      <c r="V244" s="157">
        <f>ROUND(E244*U244,2)</f>
        <v>0</v>
      </c>
      <c r="W244" s="157"/>
      <c r="X244" s="157" t="s">
        <v>285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286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79">
        <v>172</v>
      </c>
      <c r="B245" s="180" t="s">
        <v>1822</v>
      </c>
      <c r="C245" s="185" t="s">
        <v>1823</v>
      </c>
      <c r="D245" s="181" t="s">
        <v>1597</v>
      </c>
      <c r="E245" s="182">
        <v>35</v>
      </c>
      <c r="F245" s="183"/>
      <c r="G245" s="184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15</v>
      </c>
      <c r="M245" s="157">
        <f>G245*(1+L245/100)</f>
        <v>0</v>
      </c>
      <c r="N245" s="157">
        <v>0</v>
      </c>
      <c r="O245" s="157">
        <f>ROUND(E245*N245,2)</f>
        <v>0</v>
      </c>
      <c r="P245" s="157">
        <v>0</v>
      </c>
      <c r="Q245" s="157">
        <f>ROUND(E245*P245,2)</f>
        <v>0</v>
      </c>
      <c r="R245" s="157"/>
      <c r="S245" s="157" t="s">
        <v>269</v>
      </c>
      <c r="T245" s="157" t="s">
        <v>241</v>
      </c>
      <c r="U245" s="157">
        <v>0</v>
      </c>
      <c r="V245" s="157">
        <f>ROUND(E245*U245,2)</f>
        <v>0</v>
      </c>
      <c r="W245" s="157"/>
      <c r="X245" s="157" t="s">
        <v>285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286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79">
        <v>173</v>
      </c>
      <c r="B246" s="180" t="s">
        <v>1824</v>
      </c>
      <c r="C246" s="185" t="s">
        <v>1825</v>
      </c>
      <c r="D246" s="181" t="s">
        <v>1826</v>
      </c>
      <c r="E246" s="182">
        <v>51.225000000000001</v>
      </c>
      <c r="F246" s="183"/>
      <c r="G246" s="184">
        <f>ROUND(E246*F246,2)</f>
        <v>0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15</v>
      </c>
      <c r="M246" s="157">
        <f>G246*(1+L246/100)</f>
        <v>0</v>
      </c>
      <c r="N246" s="157">
        <v>0</v>
      </c>
      <c r="O246" s="157">
        <f>ROUND(E246*N246,2)</f>
        <v>0</v>
      </c>
      <c r="P246" s="157">
        <v>0</v>
      </c>
      <c r="Q246" s="157">
        <f>ROUND(E246*P246,2)</f>
        <v>0</v>
      </c>
      <c r="R246" s="157"/>
      <c r="S246" s="157" t="s">
        <v>269</v>
      </c>
      <c r="T246" s="157" t="s">
        <v>241</v>
      </c>
      <c r="U246" s="157">
        <v>0</v>
      </c>
      <c r="V246" s="157">
        <f>ROUND(E246*U246,2)</f>
        <v>0</v>
      </c>
      <c r="W246" s="157"/>
      <c r="X246" s="157" t="s">
        <v>461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1488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x14ac:dyDescent="0.25">
      <c r="A247" s="160" t="s">
        <v>235</v>
      </c>
      <c r="B247" s="161" t="s">
        <v>134</v>
      </c>
      <c r="C247" s="174" t="s">
        <v>135</v>
      </c>
      <c r="D247" s="162"/>
      <c r="E247" s="163"/>
      <c r="F247" s="164"/>
      <c r="G247" s="165">
        <f>SUMIF(AG248:AG260,"&lt;&gt;NOR",G248:G260)</f>
        <v>0</v>
      </c>
      <c r="H247" s="159"/>
      <c r="I247" s="159">
        <f>SUM(I248:I260)</f>
        <v>0</v>
      </c>
      <c r="J247" s="159"/>
      <c r="K247" s="159">
        <f>SUM(K248:K260)</f>
        <v>0</v>
      </c>
      <c r="L247" s="159"/>
      <c r="M247" s="159">
        <f>SUM(M248:M260)</f>
        <v>0</v>
      </c>
      <c r="N247" s="159"/>
      <c r="O247" s="159">
        <f>SUM(O248:O260)</f>
        <v>0</v>
      </c>
      <c r="P247" s="159"/>
      <c r="Q247" s="159">
        <f>SUM(Q248:Q260)</f>
        <v>0</v>
      </c>
      <c r="R247" s="159"/>
      <c r="S247" s="159"/>
      <c r="T247" s="159"/>
      <c r="U247" s="159"/>
      <c r="V247" s="159">
        <f>SUM(V248:V260)</f>
        <v>0</v>
      </c>
      <c r="W247" s="159"/>
      <c r="X247" s="159"/>
      <c r="AG247" t="s">
        <v>236</v>
      </c>
    </row>
    <row r="248" spans="1:60" outlineLevel="1" x14ac:dyDescent="0.25">
      <c r="A248" s="179">
        <v>174</v>
      </c>
      <c r="B248" s="180" t="s">
        <v>1827</v>
      </c>
      <c r="C248" s="185" t="s">
        <v>1828</v>
      </c>
      <c r="D248" s="181" t="s">
        <v>1829</v>
      </c>
      <c r="E248" s="182">
        <v>20</v>
      </c>
      <c r="F248" s="183"/>
      <c r="G248" s="184">
        <f t="shared" ref="G248:G258" si="35">ROUND(E248*F248,2)</f>
        <v>0</v>
      </c>
      <c r="H248" s="158"/>
      <c r="I248" s="157">
        <f t="shared" ref="I248:I258" si="36">ROUND(E248*H248,2)</f>
        <v>0</v>
      </c>
      <c r="J248" s="158"/>
      <c r="K248" s="157">
        <f t="shared" ref="K248:K258" si="37">ROUND(E248*J248,2)</f>
        <v>0</v>
      </c>
      <c r="L248" s="157">
        <v>15</v>
      </c>
      <c r="M248" s="157">
        <f t="shared" ref="M248:M258" si="38">G248*(1+L248/100)</f>
        <v>0</v>
      </c>
      <c r="N248" s="157">
        <v>0</v>
      </c>
      <c r="O248" s="157">
        <f t="shared" ref="O248:O258" si="39">ROUND(E248*N248,2)</f>
        <v>0</v>
      </c>
      <c r="P248" s="157">
        <v>0</v>
      </c>
      <c r="Q248" s="157">
        <f t="shared" ref="Q248:Q258" si="40">ROUND(E248*P248,2)</f>
        <v>0</v>
      </c>
      <c r="R248" s="157"/>
      <c r="S248" s="157" t="s">
        <v>269</v>
      </c>
      <c r="T248" s="157" t="s">
        <v>241</v>
      </c>
      <c r="U248" s="157">
        <v>0</v>
      </c>
      <c r="V248" s="157">
        <f t="shared" ref="V248:V258" si="41">ROUND(E248*U248,2)</f>
        <v>0</v>
      </c>
      <c r="W248" s="157"/>
      <c r="X248" s="157" t="s">
        <v>285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286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40.799999999999997" outlineLevel="1" x14ac:dyDescent="0.25">
      <c r="A249" s="179">
        <v>175</v>
      </c>
      <c r="B249" s="180" t="s">
        <v>1830</v>
      </c>
      <c r="C249" s="185" t="s">
        <v>1831</v>
      </c>
      <c r="D249" s="181" t="s">
        <v>1242</v>
      </c>
      <c r="E249" s="182">
        <v>52</v>
      </c>
      <c r="F249" s="183"/>
      <c r="G249" s="184">
        <f t="shared" si="35"/>
        <v>0</v>
      </c>
      <c r="H249" s="158"/>
      <c r="I249" s="157">
        <f t="shared" si="36"/>
        <v>0</v>
      </c>
      <c r="J249" s="158"/>
      <c r="K249" s="157">
        <f t="shared" si="37"/>
        <v>0</v>
      </c>
      <c r="L249" s="157">
        <v>15</v>
      </c>
      <c r="M249" s="157">
        <f t="shared" si="38"/>
        <v>0</v>
      </c>
      <c r="N249" s="157">
        <v>0</v>
      </c>
      <c r="O249" s="157">
        <f t="shared" si="39"/>
        <v>0</v>
      </c>
      <c r="P249" s="157">
        <v>0</v>
      </c>
      <c r="Q249" s="157">
        <f t="shared" si="40"/>
        <v>0</v>
      </c>
      <c r="R249" s="157"/>
      <c r="S249" s="157" t="s">
        <v>269</v>
      </c>
      <c r="T249" s="157" t="s">
        <v>241</v>
      </c>
      <c r="U249" s="157">
        <v>0</v>
      </c>
      <c r="V249" s="157">
        <f t="shared" si="41"/>
        <v>0</v>
      </c>
      <c r="W249" s="157"/>
      <c r="X249" s="157" t="s">
        <v>461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1488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79">
        <v>176</v>
      </c>
      <c r="B250" s="180" t="s">
        <v>1832</v>
      </c>
      <c r="C250" s="185" t="s">
        <v>1833</v>
      </c>
      <c r="D250" s="181" t="s">
        <v>239</v>
      </c>
      <c r="E250" s="182">
        <v>1</v>
      </c>
      <c r="F250" s="183"/>
      <c r="G250" s="184">
        <f t="shared" si="35"/>
        <v>0</v>
      </c>
      <c r="H250" s="158"/>
      <c r="I250" s="157">
        <f t="shared" si="36"/>
        <v>0</v>
      </c>
      <c r="J250" s="158"/>
      <c r="K250" s="157">
        <f t="shared" si="37"/>
        <v>0</v>
      </c>
      <c r="L250" s="157">
        <v>15</v>
      </c>
      <c r="M250" s="157">
        <f t="shared" si="38"/>
        <v>0</v>
      </c>
      <c r="N250" s="157">
        <v>0</v>
      </c>
      <c r="O250" s="157">
        <f t="shared" si="39"/>
        <v>0</v>
      </c>
      <c r="P250" s="157">
        <v>0</v>
      </c>
      <c r="Q250" s="157">
        <f t="shared" si="40"/>
        <v>0</v>
      </c>
      <c r="R250" s="157"/>
      <c r="S250" s="157" t="s">
        <v>269</v>
      </c>
      <c r="T250" s="157" t="s">
        <v>241</v>
      </c>
      <c r="U250" s="157">
        <v>0</v>
      </c>
      <c r="V250" s="157">
        <f t="shared" si="41"/>
        <v>0</v>
      </c>
      <c r="W250" s="157"/>
      <c r="X250" s="157" t="s">
        <v>461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1488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79">
        <v>177</v>
      </c>
      <c r="B251" s="180" t="s">
        <v>1834</v>
      </c>
      <c r="C251" s="185" t="s">
        <v>1835</v>
      </c>
      <c r="D251" s="181" t="s">
        <v>1597</v>
      </c>
      <c r="E251" s="182">
        <v>20</v>
      </c>
      <c r="F251" s="183"/>
      <c r="G251" s="184">
        <f t="shared" si="35"/>
        <v>0</v>
      </c>
      <c r="H251" s="158"/>
      <c r="I251" s="157">
        <f t="shared" si="36"/>
        <v>0</v>
      </c>
      <c r="J251" s="158"/>
      <c r="K251" s="157">
        <f t="shared" si="37"/>
        <v>0</v>
      </c>
      <c r="L251" s="157">
        <v>15</v>
      </c>
      <c r="M251" s="157">
        <f t="shared" si="38"/>
        <v>0</v>
      </c>
      <c r="N251" s="157">
        <v>0</v>
      </c>
      <c r="O251" s="157">
        <f t="shared" si="39"/>
        <v>0</v>
      </c>
      <c r="P251" s="157">
        <v>0</v>
      </c>
      <c r="Q251" s="157">
        <f t="shared" si="40"/>
        <v>0</v>
      </c>
      <c r="R251" s="157"/>
      <c r="S251" s="157" t="s">
        <v>269</v>
      </c>
      <c r="T251" s="157" t="s">
        <v>241</v>
      </c>
      <c r="U251" s="157">
        <v>0</v>
      </c>
      <c r="V251" s="157">
        <f t="shared" si="41"/>
        <v>0</v>
      </c>
      <c r="W251" s="157"/>
      <c r="X251" s="157" t="s">
        <v>285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286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0.399999999999999" outlineLevel="1" x14ac:dyDescent="0.25">
      <c r="A252" s="179">
        <v>178</v>
      </c>
      <c r="B252" s="180" t="s">
        <v>1836</v>
      </c>
      <c r="C252" s="185" t="s">
        <v>1837</v>
      </c>
      <c r="D252" s="181" t="s">
        <v>1597</v>
      </c>
      <c r="E252" s="182">
        <v>26</v>
      </c>
      <c r="F252" s="183"/>
      <c r="G252" s="184">
        <f t="shared" si="35"/>
        <v>0</v>
      </c>
      <c r="H252" s="158"/>
      <c r="I252" s="157">
        <f t="shared" si="36"/>
        <v>0</v>
      </c>
      <c r="J252" s="158"/>
      <c r="K252" s="157">
        <f t="shared" si="37"/>
        <v>0</v>
      </c>
      <c r="L252" s="157">
        <v>15</v>
      </c>
      <c r="M252" s="157">
        <f t="shared" si="38"/>
        <v>0</v>
      </c>
      <c r="N252" s="157">
        <v>0</v>
      </c>
      <c r="O252" s="157">
        <f t="shared" si="39"/>
        <v>0</v>
      </c>
      <c r="P252" s="157">
        <v>0</v>
      </c>
      <c r="Q252" s="157">
        <f t="shared" si="40"/>
        <v>0</v>
      </c>
      <c r="R252" s="157"/>
      <c r="S252" s="157" t="s">
        <v>269</v>
      </c>
      <c r="T252" s="157" t="s">
        <v>241</v>
      </c>
      <c r="U252" s="157">
        <v>0</v>
      </c>
      <c r="V252" s="157">
        <f t="shared" si="41"/>
        <v>0</v>
      </c>
      <c r="W252" s="157"/>
      <c r="X252" s="157" t="s">
        <v>285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286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0.399999999999999" outlineLevel="1" x14ac:dyDescent="0.25">
      <c r="A253" s="179">
        <v>179</v>
      </c>
      <c r="B253" s="180" t="s">
        <v>1838</v>
      </c>
      <c r="C253" s="185" t="s">
        <v>1839</v>
      </c>
      <c r="D253" s="181" t="s">
        <v>1597</v>
      </c>
      <c r="E253" s="182">
        <v>72</v>
      </c>
      <c r="F253" s="183"/>
      <c r="G253" s="184">
        <f t="shared" si="35"/>
        <v>0</v>
      </c>
      <c r="H253" s="158"/>
      <c r="I253" s="157">
        <f t="shared" si="36"/>
        <v>0</v>
      </c>
      <c r="J253" s="158"/>
      <c r="K253" s="157">
        <f t="shared" si="37"/>
        <v>0</v>
      </c>
      <c r="L253" s="157">
        <v>15</v>
      </c>
      <c r="M253" s="157">
        <f t="shared" si="38"/>
        <v>0</v>
      </c>
      <c r="N253" s="157">
        <v>0</v>
      </c>
      <c r="O253" s="157">
        <f t="shared" si="39"/>
        <v>0</v>
      </c>
      <c r="P253" s="157">
        <v>0</v>
      </c>
      <c r="Q253" s="157">
        <f t="shared" si="40"/>
        <v>0</v>
      </c>
      <c r="R253" s="157"/>
      <c r="S253" s="157" t="s">
        <v>269</v>
      </c>
      <c r="T253" s="157" t="s">
        <v>241</v>
      </c>
      <c r="U253" s="157">
        <v>0</v>
      </c>
      <c r="V253" s="157">
        <f t="shared" si="41"/>
        <v>0</v>
      </c>
      <c r="W253" s="157"/>
      <c r="X253" s="157" t="s">
        <v>285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286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30.6" outlineLevel="1" x14ac:dyDescent="0.25">
      <c r="A254" s="179">
        <v>180</v>
      </c>
      <c r="B254" s="180" t="s">
        <v>1840</v>
      </c>
      <c r="C254" s="185" t="s">
        <v>1841</v>
      </c>
      <c r="D254" s="181" t="s">
        <v>1597</v>
      </c>
      <c r="E254" s="182">
        <v>18</v>
      </c>
      <c r="F254" s="183"/>
      <c r="G254" s="184">
        <f t="shared" si="35"/>
        <v>0</v>
      </c>
      <c r="H254" s="158"/>
      <c r="I254" s="157">
        <f t="shared" si="36"/>
        <v>0</v>
      </c>
      <c r="J254" s="158"/>
      <c r="K254" s="157">
        <f t="shared" si="37"/>
        <v>0</v>
      </c>
      <c r="L254" s="157">
        <v>15</v>
      </c>
      <c r="M254" s="157">
        <f t="shared" si="38"/>
        <v>0</v>
      </c>
      <c r="N254" s="157">
        <v>0</v>
      </c>
      <c r="O254" s="157">
        <f t="shared" si="39"/>
        <v>0</v>
      </c>
      <c r="P254" s="157">
        <v>0</v>
      </c>
      <c r="Q254" s="157">
        <f t="shared" si="40"/>
        <v>0</v>
      </c>
      <c r="R254" s="157"/>
      <c r="S254" s="157" t="s">
        <v>269</v>
      </c>
      <c r="T254" s="157" t="s">
        <v>241</v>
      </c>
      <c r="U254" s="157">
        <v>0</v>
      </c>
      <c r="V254" s="157">
        <f t="shared" si="41"/>
        <v>0</v>
      </c>
      <c r="W254" s="157"/>
      <c r="X254" s="157" t="s">
        <v>285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286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30.6" outlineLevel="1" x14ac:dyDescent="0.25">
      <c r="A255" s="179">
        <v>181</v>
      </c>
      <c r="B255" s="180" t="s">
        <v>1842</v>
      </c>
      <c r="C255" s="185" t="s">
        <v>1843</v>
      </c>
      <c r="D255" s="181" t="s">
        <v>1597</v>
      </c>
      <c r="E255" s="182">
        <v>32</v>
      </c>
      <c r="F255" s="183"/>
      <c r="G255" s="184">
        <f t="shared" si="35"/>
        <v>0</v>
      </c>
      <c r="H255" s="158"/>
      <c r="I255" s="157">
        <f t="shared" si="36"/>
        <v>0</v>
      </c>
      <c r="J255" s="158"/>
      <c r="K255" s="157">
        <f t="shared" si="37"/>
        <v>0</v>
      </c>
      <c r="L255" s="157">
        <v>15</v>
      </c>
      <c r="M255" s="157">
        <f t="shared" si="38"/>
        <v>0</v>
      </c>
      <c r="N255" s="157">
        <v>0</v>
      </c>
      <c r="O255" s="157">
        <f t="shared" si="39"/>
        <v>0</v>
      </c>
      <c r="P255" s="157">
        <v>0</v>
      </c>
      <c r="Q255" s="157">
        <f t="shared" si="40"/>
        <v>0</v>
      </c>
      <c r="R255" s="157"/>
      <c r="S255" s="157" t="s">
        <v>269</v>
      </c>
      <c r="T255" s="157" t="s">
        <v>241</v>
      </c>
      <c r="U255" s="157">
        <v>0</v>
      </c>
      <c r="V255" s="157">
        <f t="shared" si="41"/>
        <v>0</v>
      </c>
      <c r="W255" s="157"/>
      <c r="X255" s="157" t="s">
        <v>285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286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0.399999999999999" outlineLevel="1" x14ac:dyDescent="0.25">
      <c r="A256" s="179">
        <v>182</v>
      </c>
      <c r="B256" s="180" t="s">
        <v>1844</v>
      </c>
      <c r="C256" s="185" t="s">
        <v>1845</v>
      </c>
      <c r="D256" s="181" t="s">
        <v>268</v>
      </c>
      <c r="E256" s="182">
        <v>1</v>
      </c>
      <c r="F256" s="183"/>
      <c r="G256" s="184">
        <f t="shared" si="35"/>
        <v>0</v>
      </c>
      <c r="H256" s="158"/>
      <c r="I256" s="157">
        <f t="shared" si="36"/>
        <v>0</v>
      </c>
      <c r="J256" s="158"/>
      <c r="K256" s="157">
        <f t="shared" si="37"/>
        <v>0</v>
      </c>
      <c r="L256" s="157">
        <v>15</v>
      </c>
      <c r="M256" s="157">
        <f t="shared" si="38"/>
        <v>0</v>
      </c>
      <c r="N256" s="157">
        <v>0</v>
      </c>
      <c r="O256" s="157">
        <f t="shared" si="39"/>
        <v>0</v>
      </c>
      <c r="P256" s="157">
        <v>0</v>
      </c>
      <c r="Q256" s="157">
        <f t="shared" si="40"/>
        <v>0</v>
      </c>
      <c r="R256" s="157"/>
      <c r="S256" s="157" t="s">
        <v>269</v>
      </c>
      <c r="T256" s="157" t="s">
        <v>241</v>
      </c>
      <c r="U256" s="157">
        <v>0</v>
      </c>
      <c r="V256" s="157">
        <f t="shared" si="41"/>
        <v>0</v>
      </c>
      <c r="W256" s="157"/>
      <c r="X256" s="157" t="s">
        <v>461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1488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0.399999999999999" outlineLevel="1" x14ac:dyDescent="0.25">
      <c r="A257" s="179">
        <v>183</v>
      </c>
      <c r="B257" s="180" t="s">
        <v>1846</v>
      </c>
      <c r="C257" s="185" t="s">
        <v>1847</v>
      </c>
      <c r="D257" s="181" t="s">
        <v>268</v>
      </c>
      <c r="E257" s="182">
        <v>1</v>
      </c>
      <c r="F257" s="183"/>
      <c r="G257" s="184">
        <f t="shared" si="35"/>
        <v>0</v>
      </c>
      <c r="H257" s="158"/>
      <c r="I257" s="157">
        <f t="shared" si="36"/>
        <v>0</v>
      </c>
      <c r="J257" s="158"/>
      <c r="K257" s="157">
        <f t="shared" si="37"/>
        <v>0</v>
      </c>
      <c r="L257" s="157">
        <v>15</v>
      </c>
      <c r="M257" s="157">
        <f t="shared" si="38"/>
        <v>0</v>
      </c>
      <c r="N257" s="157">
        <v>0</v>
      </c>
      <c r="O257" s="157">
        <f t="shared" si="39"/>
        <v>0</v>
      </c>
      <c r="P257" s="157">
        <v>0</v>
      </c>
      <c r="Q257" s="157">
        <f t="shared" si="40"/>
        <v>0</v>
      </c>
      <c r="R257" s="157"/>
      <c r="S257" s="157" t="s">
        <v>269</v>
      </c>
      <c r="T257" s="157" t="s">
        <v>241</v>
      </c>
      <c r="U257" s="157">
        <v>0</v>
      </c>
      <c r="V257" s="157">
        <f t="shared" si="41"/>
        <v>0</v>
      </c>
      <c r="W257" s="157"/>
      <c r="X257" s="157" t="s">
        <v>461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1488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40.799999999999997" outlineLevel="1" x14ac:dyDescent="0.25">
      <c r="A258" s="166">
        <v>184</v>
      </c>
      <c r="B258" s="167" t="s">
        <v>1848</v>
      </c>
      <c r="C258" s="175" t="s">
        <v>1849</v>
      </c>
      <c r="D258" s="168" t="s">
        <v>239</v>
      </c>
      <c r="E258" s="169">
        <v>1</v>
      </c>
      <c r="F258" s="170"/>
      <c r="G258" s="171">
        <f t="shared" si="35"/>
        <v>0</v>
      </c>
      <c r="H258" s="158"/>
      <c r="I258" s="157">
        <f t="shared" si="36"/>
        <v>0</v>
      </c>
      <c r="J258" s="158"/>
      <c r="K258" s="157">
        <f t="shared" si="37"/>
        <v>0</v>
      </c>
      <c r="L258" s="157">
        <v>15</v>
      </c>
      <c r="M258" s="157">
        <f t="shared" si="38"/>
        <v>0</v>
      </c>
      <c r="N258" s="157">
        <v>0</v>
      </c>
      <c r="O258" s="157">
        <f t="shared" si="39"/>
        <v>0</v>
      </c>
      <c r="P258" s="157">
        <v>0</v>
      </c>
      <c r="Q258" s="157">
        <f t="shared" si="40"/>
        <v>0</v>
      </c>
      <c r="R258" s="157"/>
      <c r="S258" s="157" t="s">
        <v>269</v>
      </c>
      <c r="T258" s="157" t="s">
        <v>241</v>
      </c>
      <c r="U258" s="157">
        <v>0</v>
      </c>
      <c r="V258" s="157">
        <f t="shared" si="41"/>
        <v>0</v>
      </c>
      <c r="W258" s="157"/>
      <c r="X258" s="157" t="s">
        <v>285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286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1" outlineLevel="1" x14ac:dyDescent="0.25">
      <c r="A259" s="154"/>
      <c r="B259" s="155"/>
      <c r="C259" s="244" t="s">
        <v>1850</v>
      </c>
      <c r="D259" s="245"/>
      <c r="E259" s="245"/>
      <c r="F259" s="245"/>
      <c r="G259" s="245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245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72" t="str">
        <f>C259</f>
        <v>zajištění dočasného provozu, dále ostatní vlivy nepředpokládané.  Součástí položky je dále oprava izolací při poškození po napojení na stávající potrubní systém.</v>
      </c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66">
        <v>185</v>
      </c>
      <c r="B260" s="167" t="s">
        <v>1851</v>
      </c>
      <c r="C260" s="175" t="s">
        <v>1852</v>
      </c>
      <c r="D260" s="168" t="s">
        <v>1853</v>
      </c>
      <c r="E260" s="169">
        <v>1</v>
      </c>
      <c r="F260" s="170"/>
      <c r="G260" s="171">
        <f>ROUND(E260*F260,2)</f>
        <v>0</v>
      </c>
      <c r="H260" s="158"/>
      <c r="I260" s="157">
        <f>ROUND(E260*H260,2)</f>
        <v>0</v>
      </c>
      <c r="J260" s="158"/>
      <c r="K260" s="157">
        <f>ROUND(E260*J260,2)</f>
        <v>0</v>
      </c>
      <c r="L260" s="157">
        <v>15</v>
      </c>
      <c r="M260" s="157">
        <f>G260*(1+L260/100)</f>
        <v>0</v>
      </c>
      <c r="N260" s="157">
        <v>0</v>
      </c>
      <c r="O260" s="157">
        <f>ROUND(E260*N260,2)</f>
        <v>0</v>
      </c>
      <c r="P260" s="157">
        <v>0</v>
      </c>
      <c r="Q260" s="157">
        <f>ROUND(E260*P260,2)</f>
        <v>0</v>
      </c>
      <c r="R260" s="157"/>
      <c r="S260" s="157" t="s">
        <v>269</v>
      </c>
      <c r="T260" s="157" t="s">
        <v>241</v>
      </c>
      <c r="U260" s="157">
        <v>0</v>
      </c>
      <c r="V260" s="157">
        <f>ROUND(E260*U260,2)</f>
        <v>0</v>
      </c>
      <c r="W260" s="157"/>
      <c r="X260" s="157" t="s">
        <v>1203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1204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5">
      <c r="A261" s="3"/>
      <c r="B261" s="4"/>
      <c r="C261" s="176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AE261">
        <v>15</v>
      </c>
      <c r="AF261">
        <v>21</v>
      </c>
      <c r="AG261" t="s">
        <v>222</v>
      </c>
    </row>
    <row r="262" spans="1:60" x14ac:dyDescent="0.25">
      <c r="A262" s="150"/>
      <c r="B262" s="151" t="s">
        <v>31</v>
      </c>
      <c r="C262" s="177"/>
      <c r="D262" s="152"/>
      <c r="E262" s="153"/>
      <c r="F262" s="153"/>
      <c r="G262" s="173">
        <f>G8+G63+G69+G108+G168+G232+G237+G241+G247</f>
        <v>0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AE262">
        <f>SUMIF(L7:L260,AE261,G7:G260)</f>
        <v>0</v>
      </c>
      <c r="AF262">
        <f>SUMIF(L7:L260,AF261,G7:G260)</f>
        <v>0</v>
      </c>
      <c r="AG262" t="s">
        <v>278</v>
      </c>
    </row>
    <row r="263" spans="1:60" x14ac:dyDescent="0.25">
      <c r="A263" s="3"/>
      <c r="B263" s="4"/>
      <c r="C263" s="176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60" x14ac:dyDescent="0.25">
      <c r="A264" s="3"/>
      <c r="B264" s="4"/>
      <c r="C264" s="176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60" x14ac:dyDescent="0.25">
      <c r="A265" s="253" t="s">
        <v>279</v>
      </c>
      <c r="B265" s="253"/>
      <c r="C265" s="254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60" x14ac:dyDescent="0.25">
      <c r="A266" s="255"/>
      <c r="B266" s="256"/>
      <c r="C266" s="257"/>
      <c r="D266" s="256"/>
      <c r="E266" s="256"/>
      <c r="F266" s="256"/>
      <c r="G266" s="258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AG266" t="s">
        <v>280</v>
      </c>
    </row>
    <row r="267" spans="1:60" x14ac:dyDescent="0.25">
      <c r="A267" s="259"/>
      <c r="B267" s="260"/>
      <c r="C267" s="261"/>
      <c r="D267" s="260"/>
      <c r="E267" s="260"/>
      <c r="F267" s="260"/>
      <c r="G267" s="26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60" x14ac:dyDescent="0.25">
      <c r="A268" s="259"/>
      <c r="B268" s="260"/>
      <c r="C268" s="261"/>
      <c r="D268" s="260"/>
      <c r="E268" s="260"/>
      <c r="F268" s="260"/>
      <c r="G268" s="26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60" x14ac:dyDescent="0.25">
      <c r="A269" s="259"/>
      <c r="B269" s="260"/>
      <c r="C269" s="261"/>
      <c r="D269" s="260"/>
      <c r="E269" s="260"/>
      <c r="F269" s="260"/>
      <c r="G269" s="26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60" x14ac:dyDescent="0.25">
      <c r="A270" s="263"/>
      <c r="B270" s="264"/>
      <c r="C270" s="265"/>
      <c r="D270" s="264"/>
      <c r="E270" s="264"/>
      <c r="F270" s="264"/>
      <c r="G270" s="26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60" x14ac:dyDescent="0.25">
      <c r="A271" s="3"/>
      <c r="B271" s="4"/>
      <c r="C271" s="176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60" x14ac:dyDescent="0.25">
      <c r="C272" s="178"/>
      <c r="D272" s="10"/>
      <c r="AG272" t="s">
        <v>281</v>
      </c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5">
    <mergeCell ref="A266:G270"/>
    <mergeCell ref="C10:G10"/>
    <mergeCell ref="C11:G11"/>
    <mergeCell ref="C12:G12"/>
    <mergeCell ref="C14:G14"/>
    <mergeCell ref="A1:G1"/>
    <mergeCell ref="C2:G2"/>
    <mergeCell ref="C3:G3"/>
    <mergeCell ref="C4:G4"/>
    <mergeCell ref="A265:C265"/>
    <mergeCell ref="C30:G30"/>
    <mergeCell ref="C15:G15"/>
    <mergeCell ref="C16:G16"/>
    <mergeCell ref="C18:G18"/>
    <mergeCell ref="C19:G19"/>
    <mergeCell ref="C20:G20"/>
    <mergeCell ref="C22:G22"/>
    <mergeCell ref="C23:G23"/>
    <mergeCell ref="C24:G24"/>
    <mergeCell ref="C26:G26"/>
    <mergeCell ref="C27:G27"/>
    <mergeCell ref="C29:G29"/>
    <mergeCell ref="C48:G48"/>
    <mergeCell ref="C32:G32"/>
    <mergeCell ref="C33:G33"/>
    <mergeCell ref="C35:G35"/>
    <mergeCell ref="C36:G36"/>
    <mergeCell ref="C38:G38"/>
    <mergeCell ref="C39:G39"/>
    <mergeCell ref="C41:G41"/>
    <mergeCell ref="C42:G42"/>
    <mergeCell ref="C44:G44"/>
    <mergeCell ref="C45:G45"/>
    <mergeCell ref="C47:G47"/>
    <mergeCell ref="C79:G79"/>
    <mergeCell ref="C50:G50"/>
    <mergeCell ref="C51:G51"/>
    <mergeCell ref="C53:G53"/>
    <mergeCell ref="C54:G54"/>
    <mergeCell ref="C56:G56"/>
    <mergeCell ref="C57:G57"/>
    <mergeCell ref="C67:G67"/>
    <mergeCell ref="C71:G71"/>
    <mergeCell ref="C73:G73"/>
    <mergeCell ref="C75:G75"/>
    <mergeCell ref="C77:G77"/>
    <mergeCell ref="C208:G208"/>
    <mergeCell ref="C81:G81"/>
    <mergeCell ref="C83:G83"/>
    <mergeCell ref="C85:G85"/>
    <mergeCell ref="C87:G87"/>
    <mergeCell ref="C170:G170"/>
    <mergeCell ref="C171:G171"/>
    <mergeCell ref="C172:G172"/>
    <mergeCell ref="C173:G173"/>
    <mergeCell ref="C204:G204"/>
    <mergeCell ref="C205:G205"/>
    <mergeCell ref="C207:G207"/>
    <mergeCell ref="C259:G259"/>
    <mergeCell ref="C209:G209"/>
    <mergeCell ref="C210:G210"/>
    <mergeCell ref="C212:G212"/>
    <mergeCell ref="C214:G214"/>
    <mergeCell ref="C219:G219"/>
    <mergeCell ref="C221:G2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4CC6-E7A7-475C-A218-B624EA8D6BC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AG1" t="s">
        <v>209</v>
      </c>
    </row>
    <row r="2" spans="1:60" ht="25.0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210</v>
      </c>
    </row>
    <row r="3" spans="1:60" ht="25.05" customHeight="1" x14ac:dyDescent="0.25">
      <c r="A3" s="139" t="s">
        <v>9</v>
      </c>
      <c r="B3" s="49" t="s">
        <v>71</v>
      </c>
      <c r="C3" s="247" t="s">
        <v>72</v>
      </c>
      <c r="D3" s="248"/>
      <c r="E3" s="248"/>
      <c r="F3" s="248"/>
      <c r="G3" s="249"/>
      <c r="AC3" s="121" t="s">
        <v>210</v>
      </c>
      <c r="AG3" t="s">
        <v>212</v>
      </c>
    </row>
    <row r="4" spans="1:60" ht="25.05" customHeight="1" x14ac:dyDescent="0.25">
      <c r="A4" s="140" t="s">
        <v>10</v>
      </c>
      <c r="B4" s="141" t="s">
        <v>73</v>
      </c>
      <c r="C4" s="250" t="s">
        <v>74</v>
      </c>
      <c r="D4" s="251"/>
      <c r="E4" s="251"/>
      <c r="F4" s="251"/>
      <c r="G4" s="252"/>
      <c r="AG4" t="s">
        <v>213</v>
      </c>
    </row>
    <row r="5" spans="1:60" x14ac:dyDescent="0.25">
      <c r="D5" s="10"/>
    </row>
    <row r="6" spans="1:60" ht="39.6" x14ac:dyDescent="0.25">
      <c r="A6" s="143" t="s">
        <v>214</v>
      </c>
      <c r="B6" s="145" t="s">
        <v>215</v>
      </c>
      <c r="C6" s="145" t="s">
        <v>216</v>
      </c>
      <c r="D6" s="144" t="s">
        <v>217</v>
      </c>
      <c r="E6" s="143" t="s">
        <v>218</v>
      </c>
      <c r="F6" s="142" t="s">
        <v>219</v>
      </c>
      <c r="G6" s="143" t="s">
        <v>31</v>
      </c>
      <c r="H6" s="146" t="s">
        <v>32</v>
      </c>
      <c r="I6" s="146" t="s">
        <v>220</v>
      </c>
      <c r="J6" s="146" t="s">
        <v>33</v>
      </c>
      <c r="K6" s="146" t="s">
        <v>221</v>
      </c>
      <c r="L6" s="146" t="s">
        <v>222</v>
      </c>
      <c r="M6" s="146" t="s">
        <v>223</v>
      </c>
      <c r="N6" s="146" t="s">
        <v>224</v>
      </c>
      <c r="O6" s="146" t="s">
        <v>225</v>
      </c>
      <c r="P6" s="146" t="s">
        <v>226</v>
      </c>
      <c r="Q6" s="146" t="s">
        <v>227</v>
      </c>
      <c r="R6" s="146" t="s">
        <v>228</v>
      </c>
      <c r="S6" s="146" t="s">
        <v>229</v>
      </c>
      <c r="T6" s="146" t="s">
        <v>230</v>
      </c>
      <c r="U6" s="146" t="s">
        <v>231</v>
      </c>
      <c r="V6" s="146" t="s">
        <v>232</v>
      </c>
      <c r="W6" s="146" t="s">
        <v>233</v>
      </c>
      <c r="X6" s="146" t="s">
        <v>234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0" t="s">
        <v>235</v>
      </c>
      <c r="B8" s="161" t="s">
        <v>88</v>
      </c>
      <c r="C8" s="174" t="s">
        <v>89</v>
      </c>
      <c r="D8" s="162"/>
      <c r="E8" s="163"/>
      <c r="F8" s="164"/>
      <c r="G8" s="165">
        <f>SUMIF(AG9:AG15,"&lt;&gt;NOR",G9:G15)</f>
        <v>0</v>
      </c>
      <c r="H8" s="159"/>
      <c r="I8" s="159">
        <f>SUM(I9:I15)</f>
        <v>0</v>
      </c>
      <c r="J8" s="159"/>
      <c r="K8" s="159">
        <f>SUM(K9:K15)</f>
        <v>0</v>
      </c>
      <c r="L8" s="159"/>
      <c r="M8" s="159">
        <f>SUM(M9:M15)</f>
        <v>0</v>
      </c>
      <c r="N8" s="159"/>
      <c r="O8" s="159">
        <f>SUM(O9:O15)</f>
        <v>0</v>
      </c>
      <c r="P8" s="159"/>
      <c r="Q8" s="159">
        <f>SUM(Q9:Q15)</f>
        <v>0</v>
      </c>
      <c r="R8" s="159"/>
      <c r="S8" s="159"/>
      <c r="T8" s="159"/>
      <c r="U8" s="159"/>
      <c r="V8" s="159">
        <f>SUM(V9:V15)</f>
        <v>0</v>
      </c>
      <c r="W8" s="159"/>
      <c r="X8" s="159"/>
      <c r="AG8" t="s">
        <v>236</v>
      </c>
    </row>
    <row r="9" spans="1:60" ht="20.399999999999999" outlineLevel="1" x14ac:dyDescent="0.25">
      <c r="A9" s="179">
        <v>1</v>
      </c>
      <c r="B9" s="180" t="s">
        <v>1244</v>
      </c>
      <c r="C9" s="185" t="s">
        <v>1857</v>
      </c>
      <c r="D9" s="181" t="s">
        <v>1242</v>
      </c>
      <c r="E9" s="182">
        <v>1</v>
      </c>
      <c r="F9" s="183"/>
      <c r="G9" s="184">
        <f t="shared" ref="G9:G15" si="0">ROUND(E9*F9,2)</f>
        <v>0</v>
      </c>
      <c r="H9" s="158"/>
      <c r="I9" s="157">
        <f t="shared" ref="I9:I15" si="1">ROUND(E9*H9,2)</f>
        <v>0</v>
      </c>
      <c r="J9" s="158"/>
      <c r="K9" s="157">
        <f t="shared" ref="K9:K15" si="2">ROUND(E9*J9,2)</f>
        <v>0</v>
      </c>
      <c r="L9" s="157">
        <v>15</v>
      </c>
      <c r="M9" s="157">
        <f t="shared" ref="M9:M15" si="3">G9*(1+L9/100)</f>
        <v>0</v>
      </c>
      <c r="N9" s="157">
        <v>0</v>
      </c>
      <c r="O9" s="157">
        <f t="shared" ref="O9:O15" si="4">ROUND(E9*N9,2)</f>
        <v>0</v>
      </c>
      <c r="P9" s="157">
        <v>0</v>
      </c>
      <c r="Q9" s="157">
        <f t="shared" ref="Q9:Q15" si="5">ROUND(E9*P9,2)</f>
        <v>0</v>
      </c>
      <c r="R9" s="157"/>
      <c r="S9" s="157" t="s">
        <v>269</v>
      </c>
      <c r="T9" s="157" t="s">
        <v>241</v>
      </c>
      <c r="U9" s="157">
        <v>0</v>
      </c>
      <c r="V9" s="157">
        <f t="shared" ref="V9:V15" si="6">ROUND(E9*U9,2)</f>
        <v>0</v>
      </c>
      <c r="W9" s="157"/>
      <c r="X9" s="157" t="s">
        <v>285</v>
      </c>
      <c r="Y9" s="147"/>
      <c r="Z9" s="147"/>
      <c r="AA9" s="147"/>
      <c r="AB9" s="147"/>
      <c r="AC9" s="147"/>
      <c r="AD9" s="147"/>
      <c r="AE9" s="147"/>
      <c r="AF9" s="147"/>
      <c r="AG9" s="147" t="s">
        <v>286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1246</v>
      </c>
      <c r="C10" s="185" t="s">
        <v>1858</v>
      </c>
      <c r="D10" s="181" t="s">
        <v>1242</v>
      </c>
      <c r="E10" s="182">
        <v>1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269</v>
      </c>
      <c r="T10" s="157" t="s">
        <v>241</v>
      </c>
      <c r="U10" s="157">
        <v>0</v>
      </c>
      <c r="V10" s="157">
        <f t="shared" si="6"/>
        <v>0</v>
      </c>
      <c r="W10" s="157"/>
      <c r="X10" s="157" t="s">
        <v>285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9">
        <v>3</v>
      </c>
      <c r="B11" s="180" t="s">
        <v>1248</v>
      </c>
      <c r="C11" s="185" t="s">
        <v>1859</v>
      </c>
      <c r="D11" s="181" t="s">
        <v>1242</v>
      </c>
      <c r="E11" s="182">
        <v>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269</v>
      </c>
      <c r="T11" s="157" t="s">
        <v>241</v>
      </c>
      <c r="U11" s="157">
        <v>0</v>
      </c>
      <c r="V11" s="157">
        <f t="shared" si="6"/>
        <v>0</v>
      </c>
      <c r="W11" s="157"/>
      <c r="X11" s="157" t="s">
        <v>285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1250</v>
      </c>
      <c r="C12" s="185" t="s">
        <v>1860</v>
      </c>
      <c r="D12" s="181" t="s">
        <v>1242</v>
      </c>
      <c r="E12" s="182">
        <v>3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269</v>
      </c>
      <c r="T12" s="157" t="s">
        <v>241</v>
      </c>
      <c r="U12" s="157">
        <v>0</v>
      </c>
      <c r="V12" s="157">
        <f t="shared" si="6"/>
        <v>0</v>
      </c>
      <c r="W12" s="157"/>
      <c r="X12" s="157" t="s">
        <v>285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1252</v>
      </c>
      <c r="C13" s="185" t="s">
        <v>1861</v>
      </c>
      <c r="D13" s="181" t="s">
        <v>1242</v>
      </c>
      <c r="E13" s="182">
        <v>3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269</v>
      </c>
      <c r="T13" s="157" t="s">
        <v>241</v>
      </c>
      <c r="U13" s="157">
        <v>0</v>
      </c>
      <c r="V13" s="157">
        <f t="shared" si="6"/>
        <v>0</v>
      </c>
      <c r="W13" s="157"/>
      <c r="X13" s="157" t="s">
        <v>285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0.6" outlineLevel="1" x14ac:dyDescent="0.25">
      <c r="A14" s="179">
        <v>6</v>
      </c>
      <c r="B14" s="180" t="s">
        <v>1254</v>
      </c>
      <c r="C14" s="185" t="s">
        <v>1862</v>
      </c>
      <c r="D14" s="181" t="s">
        <v>1242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269</v>
      </c>
      <c r="T14" s="157" t="s">
        <v>241</v>
      </c>
      <c r="U14" s="157">
        <v>0</v>
      </c>
      <c r="V14" s="157">
        <f t="shared" si="6"/>
        <v>0</v>
      </c>
      <c r="W14" s="157"/>
      <c r="X14" s="157" t="s">
        <v>285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1256</v>
      </c>
      <c r="C15" s="185" t="s">
        <v>1863</v>
      </c>
      <c r="D15" s="181" t="s">
        <v>1242</v>
      </c>
      <c r="E15" s="182">
        <v>1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269</v>
      </c>
      <c r="T15" s="157" t="s">
        <v>241</v>
      </c>
      <c r="U15" s="157">
        <v>0</v>
      </c>
      <c r="V15" s="157">
        <f t="shared" si="6"/>
        <v>0</v>
      </c>
      <c r="W15" s="157"/>
      <c r="X15" s="157" t="s">
        <v>285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5">
      <c r="A16" s="160" t="s">
        <v>235</v>
      </c>
      <c r="B16" s="161" t="s">
        <v>90</v>
      </c>
      <c r="C16" s="174" t="s">
        <v>92</v>
      </c>
      <c r="D16" s="162"/>
      <c r="E16" s="163"/>
      <c r="F16" s="164"/>
      <c r="G16" s="165">
        <f>SUMIF(AG17:AG20,"&lt;&gt;NOR",G17:G20)</f>
        <v>0</v>
      </c>
      <c r="H16" s="159"/>
      <c r="I16" s="159">
        <f>SUM(I17:I20)</f>
        <v>0</v>
      </c>
      <c r="J16" s="159"/>
      <c r="K16" s="159">
        <f>SUM(K17:K20)</f>
        <v>0</v>
      </c>
      <c r="L16" s="159"/>
      <c r="M16" s="159">
        <f>SUM(M17:M20)</f>
        <v>0</v>
      </c>
      <c r="N16" s="159"/>
      <c r="O16" s="159">
        <f>SUM(O17:O20)</f>
        <v>0</v>
      </c>
      <c r="P16" s="159"/>
      <c r="Q16" s="159">
        <f>SUM(Q17:Q20)</f>
        <v>0</v>
      </c>
      <c r="R16" s="159"/>
      <c r="S16" s="159"/>
      <c r="T16" s="159"/>
      <c r="U16" s="159"/>
      <c r="V16" s="159">
        <f>SUM(V17:V20)</f>
        <v>0</v>
      </c>
      <c r="W16" s="159"/>
      <c r="X16" s="159"/>
      <c r="AG16" t="s">
        <v>236</v>
      </c>
    </row>
    <row r="17" spans="1:60" ht="20.399999999999999" outlineLevel="1" x14ac:dyDescent="0.25">
      <c r="A17" s="179">
        <v>8</v>
      </c>
      <c r="B17" s="180" t="s">
        <v>1258</v>
      </c>
      <c r="C17" s="185" t="s">
        <v>1864</v>
      </c>
      <c r="D17" s="181" t="s">
        <v>1242</v>
      </c>
      <c r="E17" s="182">
        <v>1</v>
      </c>
      <c r="F17" s="183"/>
      <c r="G17" s="184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269</v>
      </c>
      <c r="T17" s="157" t="s">
        <v>241</v>
      </c>
      <c r="U17" s="157">
        <v>0</v>
      </c>
      <c r="V17" s="157">
        <f>ROUND(E17*U17,2)</f>
        <v>0</v>
      </c>
      <c r="W17" s="157"/>
      <c r="X17" s="157" t="s">
        <v>285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79">
        <v>9</v>
      </c>
      <c r="B18" s="180" t="s">
        <v>1260</v>
      </c>
      <c r="C18" s="185" t="s">
        <v>1865</v>
      </c>
      <c r="D18" s="181" t="s">
        <v>1242</v>
      </c>
      <c r="E18" s="182">
        <v>1</v>
      </c>
      <c r="F18" s="183"/>
      <c r="G18" s="184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15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269</v>
      </c>
      <c r="T18" s="157" t="s">
        <v>241</v>
      </c>
      <c r="U18" s="157">
        <v>0</v>
      </c>
      <c r="V18" s="157">
        <f>ROUND(E18*U18,2)</f>
        <v>0</v>
      </c>
      <c r="W18" s="157"/>
      <c r="X18" s="157" t="s">
        <v>285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79">
        <v>10</v>
      </c>
      <c r="B19" s="180" t="s">
        <v>1262</v>
      </c>
      <c r="C19" s="185" t="s">
        <v>1866</v>
      </c>
      <c r="D19" s="181" t="s">
        <v>1242</v>
      </c>
      <c r="E19" s="182">
        <v>1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15</v>
      </c>
      <c r="M19" s="157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7"/>
      <c r="S19" s="157" t="s">
        <v>269</v>
      </c>
      <c r="T19" s="157" t="s">
        <v>241</v>
      </c>
      <c r="U19" s="157">
        <v>0</v>
      </c>
      <c r="V19" s="157">
        <f>ROUND(E19*U19,2)</f>
        <v>0</v>
      </c>
      <c r="W19" s="157"/>
      <c r="X19" s="157" t="s">
        <v>285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 x14ac:dyDescent="0.25">
      <c r="A20" s="179">
        <v>11</v>
      </c>
      <c r="B20" s="180" t="s">
        <v>1264</v>
      </c>
      <c r="C20" s="185" t="s">
        <v>1867</v>
      </c>
      <c r="D20" s="181" t="s">
        <v>1242</v>
      </c>
      <c r="E20" s="182">
        <v>1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269</v>
      </c>
      <c r="T20" s="157" t="s">
        <v>241</v>
      </c>
      <c r="U20" s="157">
        <v>0</v>
      </c>
      <c r="V20" s="157">
        <f>ROUND(E20*U20,2)</f>
        <v>0</v>
      </c>
      <c r="W20" s="157"/>
      <c r="X20" s="157" t="s">
        <v>285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0" t="s">
        <v>235</v>
      </c>
      <c r="B21" s="161" t="s">
        <v>93</v>
      </c>
      <c r="C21" s="174" t="s">
        <v>94</v>
      </c>
      <c r="D21" s="162"/>
      <c r="E21" s="163"/>
      <c r="F21" s="164"/>
      <c r="G21" s="165">
        <f>SUMIF(AG22:AG24,"&lt;&gt;NOR",G22:G24)</f>
        <v>0</v>
      </c>
      <c r="H21" s="159"/>
      <c r="I21" s="159">
        <f>SUM(I22:I24)</f>
        <v>0</v>
      </c>
      <c r="J21" s="159"/>
      <c r="K21" s="159">
        <f>SUM(K22:K24)</f>
        <v>0</v>
      </c>
      <c r="L21" s="159"/>
      <c r="M21" s="159">
        <f>SUM(M22:M24)</f>
        <v>0</v>
      </c>
      <c r="N21" s="159"/>
      <c r="O21" s="159">
        <f>SUM(O22:O24)</f>
        <v>0</v>
      </c>
      <c r="P21" s="159"/>
      <c r="Q21" s="159">
        <f>SUM(Q22:Q24)</f>
        <v>0</v>
      </c>
      <c r="R21" s="159"/>
      <c r="S21" s="159"/>
      <c r="T21" s="159"/>
      <c r="U21" s="159"/>
      <c r="V21" s="159">
        <f>SUM(V22:V24)</f>
        <v>0</v>
      </c>
      <c r="W21" s="159"/>
      <c r="X21" s="159"/>
      <c r="AG21" t="s">
        <v>236</v>
      </c>
    </row>
    <row r="22" spans="1:60" outlineLevel="1" x14ac:dyDescent="0.25">
      <c r="A22" s="179">
        <v>12</v>
      </c>
      <c r="B22" s="180" t="s">
        <v>1266</v>
      </c>
      <c r="C22" s="185" t="s">
        <v>1868</v>
      </c>
      <c r="D22" s="181" t="s">
        <v>1242</v>
      </c>
      <c r="E22" s="182">
        <v>1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269</v>
      </c>
      <c r="T22" s="157" t="s">
        <v>241</v>
      </c>
      <c r="U22" s="157">
        <v>0</v>
      </c>
      <c r="V22" s="157">
        <f>ROUND(E22*U22,2)</f>
        <v>0</v>
      </c>
      <c r="W22" s="157"/>
      <c r="X22" s="157" t="s">
        <v>285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13</v>
      </c>
      <c r="B23" s="180" t="s">
        <v>1268</v>
      </c>
      <c r="C23" s="185" t="s">
        <v>1869</v>
      </c>
      <c r="D23" s="181" t="s">
        <v>1242</v>
      </c>
      <c r="E23" s="182">
        <v>1</v>
      </c>
      <c r="F23" s="183"/>
      <c r="G23" s="184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269</v>
      </c>
      <c r="T23" s="157" t="s">
        <v>241</v>
      </c>
      <c r="U23" s="157">
        <v>0</v>
      </c>
      <c r="V23" s="157">
        <f>ROUND(E23*U23,2)</f>
        <v>0</v>
      </c>
      <c r="W23" s="157"/>
      <c r="X23" s="157" t="s">
        <v>285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14</v>
      </c>
      <c r="B24" s="180" t="s">
        <v>1270</v>
      </c>
      <c r="C24" s="185" t="s">
        <v>1870</v>
      </c>
      <c r="D24" s="181" t="s">
        <v>1242</v>
      </c>
      <c r="E24" s="182">
        <v>1</v>
      </c>
      <c r="F24" s="183"/>
      <c r="G24" s="184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15</v>
      </c>
      <c r="M24" s="157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7"/>
      <c r="S24" s="157" t="s">
        <v>269</v>
      </c>
      <c r="T24" s="157" t="s">
        <v>241</v>
      </c>
      <c r="U24" s="157">
        <v>0</v>
      </c>
      <c r="V24" s="157">
        <f>ROUND(E24*U24,2)</f>
        <v>0</v>
      </c>
      <c r="W24" s="157"/>
      <c r="X24" s="157" t="s">
        <v>285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6.4" x14ac:dyDescent="0.25">
      <c r="A25" s="160" t="s">
        <v>235</v>
      </c>
      <c r="B25" s="161" t="s">
        <v>97</v>
      </c>
      <c r="C25" s="174" t="s">
        <v>98</v>
      </c>
      <c r="D25" s="162"/>
      <c r="E25" s="163"/>
      <c r="F25" s="164"/>
      <c r="G25" s="165">
        <f>SUMIF(AG26:AG26,"&lt;&gt;NOR",G26:G26)</f>
        <v>0</v>
      </c>
      <c r="H25" s="159"/>
      <c r="I25" s="159">
        <f>SUM(I26:I26)</f>
        <v>0</v>
      </c>
      <c r="J25" s="159"/>
      <c r="K25" s="159">
        <f>SUM(K26:K26)</f>
        <v>0</v>
      </c>
      <c r="L25" s="159"/>
      <c r="M25" s="159">
        <f>SUM(M26:M26)</f>
        <v>0</v>
      </c>
      <c r="N25" s="159"/>
      <c r="O25" s="159">
        <f>SUM(O26:O26)</f>
        <v>0</v>
      </c>
      <c r="P25" s="159"/>
      <c r="Q25" s="159">
        <f>SUM(Q26:Q26)</f>
        <v>0</v>
      </c>
      <c r="R25" s="159"/>
      <c r="S25" s="159"/>
      <c r="T25" s="159"/>
      <c r="U25" s="159"/>
      <c r="V25" s="159">
        <f>SUM(V26:V26)</f>
        <v>0</v>
      </c>
      <c r="W25" s="159"/>
      <c r="X25" s="159"/>
      <c r="AG25" t="s">
        <v>236</v>
      </c>
    </row>
    <row r="26" spans="1:60" outlineLevel="1" x14ac:dyDescent="0.25">
      <c r="A26" s="179">
        <v>15</v>
      </c>
      <c r="B26" s="180" t="s">
        <v>1272</v>
      </c>
      <c r="C26" s="185" t="s">
        <v>1871</v>
      </c>
      <c r="D26" s="181" t="s">
        <v>1242</v>
      </c>
      <c r="E26" s="182">
        <v>1</v>
      </c>
      <c r="F26" s="183"/>
      <c r="G26" s="184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15</v>
      </c>
      <c r="M26" s="157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7"/>
      <c r="S26" s="157" t="s">
        <v>269</v>
      </c>
      <c r="T26" s="157" t="s">
        <v>241</v>
      </c>
      <c r="U26" s="157">
        <v>0</v>
      </c>
      <c r="V26" s="157">
        <f>ROUND(E26*U26,2)</f>
        <v>0</v>
      </c>
      <c r="W26" s="157"/>
      <c r="X26" s="157" t="s">
        <v>285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0" t="s">
        <v>235</v>
      </c>
      <c r="B27" s="161" t="s">
        <v>193</v>
      </c>
      <c r="C27" s="174" t="s">
        <v>194</v>
      </c>
      <c r="D27" s="162"/>
      <c r="E27" s="163"/>
      <c r="F27" s="164"/>
      <c r="G27" s="165">
        <f>SUMIF(AG28:AG32,"&lt;&gt;NOR",G28:G32)</f>
        <v>0</v>
      </c>
      <c r="H27" s="159"/>
      <c r="I27" s="159">
        <f>SUM(I28:I32)</f>
        <v>0</v>
      </c>
      <c r="J27" s="159"/>
      <c r="K27" s="159">
        <f>SUM(K28:K32)</f>
        <v>0</v>
      </c>
      <c r="L27" s="159"/>
      <c r="M27" s="159">
        <f>SUM(M28:M32)</f>
        <v>0</v>
      </c>
      <c r="N27" s="159"/>
      <c r="O27" s="159">
        <f>SUM(O28:O32)</f>
        <v>0</v>
      </c>
      <c r="P27" s="159"/>
      <c r="Q27" s="159">
        <f>SUM(Q28:Q32)</f>
        <v>0</v>
      </c>
      <c r="R27" s="159"/>
      <c r="S27" s="159"/>
      <c r="T27" s="159"/>
      <c r="U27" s="159"/>
      <c r="V27" s="159">
        <f>SUM(V28:V32)</f>
        <v>0</v>
      </c>
      <c r="W27" s="159"/>
      <c r="X27" s="159"/>
      <c r="AG27" t="s">
        <v>236</v>
      </c>
    </row>
    <row r="28" spans="1:60" outlineLevel="1" x14ac:dyDescent="0.25">
      <c r="A28" s="179">
        <v>16</v>
      </c>
      <c r="B28" s="180" t="s">
        <v>1274</v>
      </c>
      <c r="C28" s="185" t="s">
        <v>1872</v>
      </c>
      <c r="D28" s="181" t="s">
        <v>1242</v>
      </c>
      <c r="E28" s="182">
        <v>3</v>
      </c>
      <c r="F28" s="183"/>
      <c r="G28" s="184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15</v>
      </c>
      <c r="M28" s="157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7"/>
      <c r="S28" s="157" t="s">
        <v>269</v>
      </c>
      <c r="T28" s="157" t="s">
        <v>241</v>
      </c>
      <c r="U28" s="157">
        <v>0</v>
      </c>
      <c r="V28" s="157">
        <f>ROUND(E28*U28,2)</f>
        <v>0</v>
      </c>
      <c r="W28" s="157"/>
      <c r="X28" s="157" t="s">
        <v>285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401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17</v>
      </c>
      <c r="B29" s="180" t="s">
        <v>1276</v>
      </c>
      <c r="C29" s="185" t="s">
        <v>1873</v>
      </c>
      <c r="D29" s="181" t="s">
        <v>1242</v>
      </c>
      <c r="E29" s="182">
        <v>2</v>
      </c>
      <c r="F29" s="183"/>
      <c r="G29" s="184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7"/>
      <c r="S29" s="157" t="s">
        <v>269</v>
      </c>
      <c r="T29" s="157" t="s">
        <v>241</v>
      </c>
      <c r="U29" s="157">
        <v>0</v>
      </c>
      <c r="V29" s="157">
        <f>ROUND(E29*U29,2)</f>
        <v>0</v>
      </c>
      <c r="W29" s="157"/>
      <c r="X29" s="157" t="s">
        <v>285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401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18</v>
      </c>
      <c r="B30" s="180" t="s">
        <v>1874</v>
      </c>
      <c r="C30" s="185" t="s">
        <v>1875</v>
      </c>
      <c r="D30" s="181" t="s">
        <v>1853</v>
      </c>
      <c r="E30" s="182">
        <v>1</v>
      </c>
      <c r="F30" s="183"/>
      <c r="G30" s="184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7"/>
      <c r="S30" s="157" t="s">
        <v>269</v>
      </c>
      <c r="T30" s="157" t="s">
        <v>241</v>
      </c>
      <c r="U30" s="157">
        <v>0</v>
      </c>
      <c r="V30" s="157">
        <f>ROUND(E30*U30,2)</f>
        <v>0</v>
      </c>
      <c r="W30" s="157"/>
      <c r="X30" s="157" t="s">
        <v>1203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1204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19</v>
      </c>
      <c r="B31" s="180" t="s">
        <v>1876</v>
      </c>
      <c r="C31" s="185" t="s">
        <v>1877</v>
      </c>
      <c r="D31" s="181" t="s">
        <v>268</v>
      </c>
      <c r="E31" s="182">
        <v>1</v>
      </c>
      <c r="F31" s="183"/>
      <c r="G31" s="184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269</v>
      </c>
      <c r="T31" s="157" t="s">
        <v>241</v>
      </c>
      <c r="U31" s="157">
        <v>0</v>
      </c>
      <c r="V31" s="157">
        <f>ROUND(E31*U31,2)</f>
        <v>0</v>
      </c>
      <c r="W31" s="157"/>
      <c r="X31" s="157" t="s">
        <v>1203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1204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20</v>
      </c>
      <c r="B32" s="180" t="s">
        <v>1878</v>
      </c>
      <c r="C32" s="185" t="s">
        <v>1293</v>
      </c>
      <c r="D32" s="181" t="s">
        <v>268</v>
      </c>
      <c r="E32" s="182">
        <v>1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15</v>
      </c>
      <c r="M32" s="157">
        <f>G32*(1+L32/100)</f>
        <v>0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7"/>
      <c r="S32" s="157" t="s">
        <v>269</v>
      </c>
      <c r="T32" s="157" t="s">
        <v>241</v>
      </c>
      <c r="U32" s="157">
        <v>0</v>
      </c>
      <c r="V32" s="157">
        <f>ROUND(E32*U32,2)</f>
        <v>0</v>
      </c>
      <c r="W32" s="157"/>
      <c r="X32" s="157" t="s">
        <v>285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5">
      <c r="A33" s="160" t="s">
        <v>235</v>
      </c>
      <c r="B33" s="161" t="s">
        <v>105</v>
      </c>
      <c r="C33" s="174" t="s">
        <v>89</v>
      </c>
      <c r="D33" s="162"/>
      <c r="E33" s="163"/>
      <c r="F33" s="164"/>
      <c r="G33" s="165">
        <f>SUMIF(AG34:AG47,"&lt;&gt;NOR",G34:G47)</f>
        <v>0</v>
      </c>
      <c r="H33" s="159"/>
      <c r="I33" s="159">
        <f>SUM(I34:I47)</f>
        <v>0</v>
      </c>
      <c r="J33" s="159"/>
      <c r="K33" s="159">
        <f>SUM(K34:K47)</f>
        <v>0</v>
      </c>
      <c r="L33" s="159"/>
      <c r="M33" s="159">
        <f>SUM(M34:M47)</f>
        <v>0</v>
      </c>
      <c r="N33" s="159"/>
      <c r="O33" s="159">
        <f>SUM(O34:O47)</f>
        <v>0</v>
      </c>
      <c r="P33" s="159"/>
      <c r="Q33" s="159">
        <f>SUM(Q34:Q47)</f>
        <v>0</v>
      </c>
      <c r="R33" s="159"/>
      <c r="S33" s="159"/>
      <c r="T33" s="159"/>
      <c r="U33" s="159"/>
      <c r="V33" s="159">
        <f>SUM(V34:V47)</f>
        <v>0</v>
      </c>
      <c r="W33" s="159"/>
      <c r="X33" s="159"/>
      <c r="AG33" t="s">
        <v>236</v>
      </c>
    </row>
    <row r="34" spans="1:60" outlineLevel="1" x14ac:dyDescent="0.25">
      <c r="A34" s="179">
        <v>21</v>
      </c>
      <c r="B34" s="180" t="s">
        <v>1278</v>
      </c>
      <c r="C34" s="185" t="s">
        <v>1879</v>
      </c>
      <c r="D34" s="181" t="s">
        <v>381</v>
      </c>
      <c r="E34" s="182">
        <v>120</v>
      </c>
      <c r="F34" s="183"/>
      <c r="G34" s="184">
        <f t="shared" ref="G34:G47" si="7">ROUND(E34*F34,2)</f>
        <v>0</v>
      </c>
      <c r="H34" s="158"/>
      <c r="I34" s="157">
        <f t="shared" ref="I34:I47" si="8">ROUND(E34*H34,2)</f>
        <v>0</v>
      </c>
      <c r="J34" s="158"/>
      <c r="K34" s="157">
        <f t="shared" ref="K34:K47" si="9">ROUND(E34*J34,2)</f>
        <v>0</v>
      </c>
      <c r="L34" s="157">
        <v>15</v>
      </c>
      <c r="M34" s="157">
        <f t="shared" ref="M34:M47" si="10">G34*(1+L34/100)</f>
        <v>0</v>
      </c>
      <c r="N34" s="157">
        <v>0</v>
      </c>
      <c r="O34" s="157">
        <f t="shared" ref="O34:O47" si="11">ROUND(E34*N34,2)</f>
        <v>0</v>
      </c>
      <c r="P34" s="157">
        <v>0</v>
      </c>
      <c r="Q34" s="157">
        <f t="shared" ref="Q34:Q47" si="12">ROUND(E34*P34,2)</f>
        <v>0</v>
      </c>
      <c r="R34" s="157"/>
      <c r="S34" s="157" t="s">
        <v>269</v>
      </c>
      <c r="T34" s="157" t="s">
        <v>241</v>
      </c>
      <c r="U34" s="157">
        <v>0</v>
      </c>
      <c r="V34" s="157">
        <f t="shared" ref="V34:V47" si="13">ROUND(E34*U34,2)</f>
        <v>0</v>
      </c>
      <c r="W34" s="157"/>
      <c r="X34" s="157" t="s">
        <v>285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22</v>
      </c>
      <c r="B35" s="180" t="s">
        <v>1280</v>
      </c>
      <c r="C35" s="185" t="s">
        <v>1880</v>
      </c>
      <c r="D35" s="181" t="s">
        <v>381</v>
      </c>
      <c r="E35" s="182">
        <v>140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15</v>
      </c>
      <c r="M35" s="157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269</v>
      </c>
      <c r="T35" s="157" t="s">
        <v>241</v>
      </c>
      <c r="U35" s="157">
        <v>0</v>
      </c>
      <c r="V35" s="157">
        <f t="shared" si="13"/>
        <v>0</v>
      </c>
      <c r="W35" s="157"/>
      <c r="X35" s="157" t="s">
        <v>285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286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 x14ac:dyDescent="0.25">
      <c r="A36" s="179">
        <v>23</v>
      </c>
      <c r="B36" s="180" t="s">
        <v>1283</v>
      </c>
      <c r="C36" s="185" t="s">
        <v>1881</v>
      </c>
      <c r="D36" s="181" t="s">
        <v>381</v>
      </c>
      <c r="E36" s="182">
        <v>40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15</v>
      </c>
      <c r="M36" s="157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269</v>
      </c>
      <c r="T36" s="157" t="s">
        <v>241</v>
      </c>
      <c r="U36" s="157">
        <v>0</v>
      </c>
      <c r="V36" s="157">
        <f t="shared" si="13"/>
        <v>0</v>
      </c>
      <c r="W36" s="157"/>
      <c r="X36" s="157" t="s">
        <v>285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24</v>
      </c>
      <c r="B37" s="180" t="s">
        <v>1285</v>
      </c>
      <c r="C37" s="185" t="s">
        <v>1882</v>
      </c>
      <c r="D37" s="181" t="s">
        <v>381</v>
      </c>
      <c r="E37" s="182">
        <v>120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15</v>
      </c>
      <c r="M37" s="157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7"/>
      <c r="S37" s="157" t="s">
        <v>269</v>
      </c>
      <c r="T37" s="157" t="s">
        <v>241</v>
      </c>
      <c r="U37" s="157">
        <v>0</v>
      </c>
      <c r="V37" s="157">
        <f t="shared" si="13"/>
        <v>0</v>
      </c>
      <c r="W37" s="157"/>
      <c r="X37" s="157" t="s">
        <v>285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286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25</v>
      </c>
      <c r="B38" s="180" t="s">
        <v>1287</v>
      </c>
      <c r="C38" s="185" t="s">
        <v>1883</v>
      </c>
      <c r="D38" s="181" t="s">
        <v>381</v>
      </c>
      <c r="E38" s="182">
        <v>5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15</v>
      </c>
      <c r="M38" s="157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7"/>
      <c r="S38" s="157" t="s">
        <v>269</v>
      </c>
      <c r="T38" s="157" t="s">
        <v>241</v>
      </c>
      <c r="U38" s="157">
        <v>0</v>
      </c>
      <c r="V38" s="157">
        <f t="shared" si="13"/>
        <v>0</v>
      </c>
      <c r="W38" s="157"/>
      <c r="X38" s="157" t="s">
        <v>285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286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26</v>
      </c>
      <c r="B39" s="180" t="s">
        <v>1290</v>
      </c>
      <c r="C39" s="185" t="s">
        <v>1884</v>
      </c>
      <c r="D39" s="181" t="s">
        <v>1242</v>
      </c>
      <c r="E39" s="182">
        <v>5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15</v>
      </c>
      <c r="M39" s="157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7"/>
      <c r="S39" s="157" t="s">
        <v>269</v>
      </c>
      <c r="T39" s="157" t="s">
        <v>241</v>
      </c>
      <c r="U39" s="157">
        <v>0</v>
      </c>
      <c r="V39" s="157">
        <f t="shared" si="13"/>
        <v>0</v>
      </c>
      <c r="W39" s="157"/>
      <c r="X39" s="157" t="s">
        <v>285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27</v>
      </c>
      <c r="B40" s="180" t="s">
        <v>1334</v>
      </c>
      <c r="C40" s="185" t="s">
        <v>1885</v>
      </c>
      <c r="D40" s="181" t="s">
        <v>1242</v>
      </c>
      <c r="E40" s="182">
        <v>2</v>
      </c>
      <c r="F40" s="183"/>
      <c r="G40" s="184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15</v>
      </c>
      <c r="M40" s="157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7"/>
      <c r="S40" s="157" t="s">
        <v>269</v>
      </c>
      <c r="T40" s="157" t="s">
        <v>241</v>
      </c>
      <c r="U40" s="157">
        <v>0</v>
      </c>
      <c r="V40" s="157">
        <f t="shared" si="13"/>
        <v>0</v>
      </c>
      <c r="W40" s="157"/>
      <c r="X40" s="157" t="s">
        <v>285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28</v>
      </c>
      <c r="B41" s="180" t="s">
        <v>1294</v>
      </c>
      <c r="C41" s="185" t="s">
        <v>1886</v>
      </c>
      <c r="D41" s="181" t="s">
        <v>1242</v>
      </c>
      <c r="E41" s="182">
        <v>2</v>
      </c>
      <c r="F41" s="183"/>
      <c r="G41" s="184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15</v>
      </c>
      <c r="M41" s="157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7"/>
      <c r="S41" s="157" t="s">
        <v>269</v>
      </c>
      <c r="T41" s="157" t="s">
        <v>241</v>
      </c>
      <c r="U41" s="157">
        <v>0</v>
      </c>
      <c r="V41" s="157">
        <f t="shared" si="13"/>
        <v>0</v>
      </c>
      <c r="W41" s="157"/>
      <c r="X41" s="157" t="s">
        <v>285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286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29</v>
      </c>
      <c r="B42" s="180" t="s">
        <v>1297</v>
      </c>
      <c r="C42" s="185" t="s">
        <v>1887</v>
      </c>
      <c r="D42" s="181" t="s">
        <v>1242</v>
      </c>
      <c r="E42" s="182">
        <v>5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15</v>
      </c>
      <c r="M42" s="157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7"/>
      <c r="S42" s="157" t="s">
        <v>269</v>
      </c>
      <c r="T42" s="157" t="s">
        <v>241</v>
      </c>
      <c r="U42" s="157">
        <v>0</v>
      </c>
      <c r="V42" s="157">
        <f t="shared" si="13"/>
        <v>0</v>
      </c>
      <c r="W42" s="157"/>
      <c r="X42" s="157" t="s">
        <v>285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286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30</v>
      </c>
      <c r="B43" s="180" t="s">
        <v>1300</v>
      </c>
      <c r="C43" s="185" t="s">
        <v>1888</v>
      </c>
      <c r="D43" s="181" t="s">
        <v>1242</v>
      </c>
      <c r="E43" s="182">
        <v>20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15</v>
      </c>
      <c r="M43" s="157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7"/>
      <c r="S43" s="157" t="s">
        <v>269</v>
      </c>
      <c r="T43" s="157" t="s">
        <v>241</v>
      </c>
      <c r="U43" s="157">
        <v>0</v>
      </c>
      <c r="V43" s="157">
        <f t="shared" si="13"/>
        <v>0</v>
      </c>
      <c r="W43" s="157"/>
      <c r="X43" s="157" t="s">
        <v>285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286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31</v>
      </c>
      <c r="B44" s="180" t="s">
        <v>1302</v>
      </c>
      <c r="C44" s="185" t="s">
        <v>1889</v>
      </c>
      <c r="D44" s="181" t="s">
        <v>1242</v>
      </c>
      <c r="E44" s="182">
        <v>20</v>
      </c>
      <c r="F44" s="183"/>
      <c r="G44" s="184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15</v>
      </c>
      <c r="M44" s="157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7"/>
      <c r="S44" s="157" t="s">
        <v>269</v>
      </c>
      <c r="T44" s="157" t="s">
        <v>241</v>
      </c>
      <c r="U44" s="157">
        <v>0</v>
      </c>
      <c r="V44" s="157">
        <f t="shared" si="13"/>
        <v>0</v>
      </c>
      <c r="W44" s="157"/>
      <c r="X44" s="157" t="s">
        <v>285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286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32</v>
      </c>
      <c r="B45" s="180" t="s">
        <v>1304</v>
      </c>
      <c r="C45" s="185" t="s">
        <v>1890</v>
      </c>
      <c r="D45" s="181" t="s">
        <v>1242</v>
      </c>
      <c r="E45" s="182">
        <v>20</v>
      </c>
      <c r="F45" s="183"/>
      <c r="G45" s="184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15</v>
      </c>
      <c r="M45" s="157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7"/>
      <c r="S45" s="157" t="s">
        <v>269</v>
      </c>
      <c r="T45" s="157" t="s">
        <v>241</v>
      </c>
      <c r="U45" s="157">
        <v>0</v>
      </c>
      <c r="V45" s="157">
        <f t="shared" si="13"/>
        <v>0</v>
      </c>
      <c r="W45" s="157"/>
      <c r="X45" s="157" t="s">
        <v>285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286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33</v>
      </c>
      <c r="B46" s="180" t="s">
        <v>1307</v>
      </c>
      <c r="C46" s="185" t="s">
        <v>1891</v>
      </c>
      <c r="D46" s="181" t="s">
        <v>1242</v>
      </c>
      <c r="E46" s="182">
        <v>50</v>
      </c>
      <c r="F46" s="183"/>
      <c r="G46" s="184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15</v>
      </c>
      <c r="M46" s="157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7"/>
      <c r="S46" s="157" t="s">
        <v>269</v>
      </c>
      <c r="T46" s="157" t="s">
        <v>241</v>
      </c>
      <c r="U46" s="157">
        <v>0</v>
      </c>
      <c r="V46" s="157">
        <f t="shared" si="13"/>
        <v>0</v>
      </c>
      <c r="W46" s="157"/>
      <c r="X46" s="157" t="s">
        <v>285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286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9">
        <v>34</v>
      </c>
      <c r="B47" s="180" t="s">
        <v>1342</v>
      </c>
      <c r="C47" s="185" t="s">
        <v>1892</v>
      </c>
      <c r="D47" s="181" t="s">
        <v>381</v>
      </c>
      <c r="E47" s="182">
        <v>8</v>
      </c>
      <c r="F47" s="183"/>
      <c r="G47" s="184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15</v>
      </c>
      <c r="M47" s="157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7"/>
      <c r="S47" s="157" t="s">
        <v>269</v>
      </c>
      <c r="T47" s="157" t="s">
        <v>241</v>
      </c>
      <c r="U47" s="157">
        <v>0</v>
      </c>
      <c r="V47" s="157">
        <f t="shared" si="13"/>
        <v>0</v>
      </c>
      <c r="W47" s="157"/>
      <c r="X47" s="157" t="s">
        <v>285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286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5">
      <c r="A48" s="160" t="s">
        <v>235</v>
      </c>
      <c r="B48" s="161" t="s">
        <v>108</v>
      </c>
      <c r="C48" s="174" t="s">
        <v>109</v>
      </c>
      <c r="D48" s="162"/>
      <c r="E48" s="163"/>
      <c r="F48" s="164"/>
      <c r="G48" s="165">
        <f>SUMIF(AG49:AG58,"&lt;&gt;NOR",G49:G58)</f>
        <v>0</v>
      </c>
      <c r="H48" s="159"/>
      <c r="I48" s="159">
        <f>SUM(I49:I58)</f>
        <v>0</v>
      </c>
      <c r="J48" s="159"/>
      <c r="K48" s="159">
        <f>SUM(K49:K58)</f>
        <v>0</v>
      </c>
      <c r="L48" s="159"/>
      <c r="M48" s="159">
        <f>SUM(M49:M58)</f>
        <v>0</v>
      </c>
      <c r="N48" s="159"/>
      <c r="O48" s="159">
        <f>SUM(O49:O58)</f>
        <v>0</v>
      </c>
      <c r="P48" s="159"/>
      <c r="Q48" s="159">
        <f>SUM(Q49:Q58)</f>
        <v>0</v>
      </c>
      <c r="R48" s="159"/>
      <c r="S48" s="159"/>
      <c r="T48" s="159"/>
      <c r="U48" s="159"/>
      <c r="V48" s="159">
        <f>SUM(V49:V58)</f>
        <v>0</v>
      </c>
      <c r="W48" s="159"/>
      <c r="X48" s="159"/>
      <c r="AG48" t="s">
        <v>236</v>
      </c>
    </row>
    <row r="49" spans="1:60" outlineLevel="1" x14ac:dyDescent="0.25">
      <c r="A49" s="179">
        <v>35</v>
      </c>
      <c r="B49" s="180" t="s">
        <v>1344</v>
      </c>
      <c r="C49" s="185" t="s">
        <v>1893</v>
      </c>
      <c r="D49" s="181" t="s">
        <v>1597</v>
      </c>
      <c r="E49" s="182">
        <v>8</v>
      </c>
      <c r="F49" s="183"/>
      <c r="G49" s="184">
        <f t="shared" ref="G49:G57" si="14">ROUND(E49*F49,2)</f>
        <v>0</v>
      </c>
      <c r="H49" s="158"/>
      <c r="I49" s="157">
        <f t="shared" ref="I49:I57" si="15">ROUND(E49*H49,2)</f>
        <v>0</v>
      </c>
      <c r="J49" s="158"/>
      <c r="K49" s="157">
        <f t="shared" ref="K49:K57" si="16">ROUND(E49*J49,2)</f>
        <v>0</v>
      </c>
      <c r="L49" s="157">
        <v>15</v>
      </c>
      <c r="M49" s="157">
        <f t="shared" ref="M49:M57" si="17">G49*(1+L49/100)</f>
        <v>0</v>
      </c>
      <c r="N49" s="157">
        <v>0</v>
      </c>
      <c r="O49" s="157">
        <f t="shared" ref="O49:O57" si="18">ROUND(E49*N49,2)</f>
        <v>0</v>
      </c>
      <c r="P49" s="157">
        <v>0</v>
      </c>
      <c r="Q49" s="157">
        <f t="shared" ref="Q49:Q57" si="19">ROUND(E49*P49,2)</f>
        <v>0</v>
      </c>
      <c r="R49" s="157"/>
      <c r="S49" s="157" t="s">
        <v>269</v>
      </c>
      <c r="T49" s="157" t="s">
        <v>241</v>
      </c>
      <c r="U49" s="157">
        <v>0</v>
      </c>
      <c r="V49" s="157">
        <f t="shared" ref="V49:V57" si="20">ROUND(E49*U49,2)</f>
        <v>0</v>
      </c>
      <c r="W49" s="157"/>
      <c r="X49" s="157" t="s">
        <v>285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286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9">
        <v>36</v>
      </c>
      <c r="B50" s="180" t="s">
        <v>1346</v>
      </c>
      <c r="C50" s="185" t="s">
        <v>1894</v>
      </c>
      <c r="D50" s="181" t="s">
        <v>1597</v>
      </c>
      <c r="E50" s="182">
        <v>6</v>
      </c>
      <c r="F50" s="183"/>
      <c r="G50" s="184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15</v>
      </c>
      <c r="M50" s="157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7"/>
      <c r="S50" s="157" t="s">
        <v>269</v>
      </c>
      <c r="T50" s="157" t="s">
        <v>241</v>
      </c>
      <c r="U50" s="157">
        <v>0</v>
      </c>
      <c r="V50" s="157">
        <f t="shared" si="20"/>
        <v>0</v>
      </c>
      <c r="W50" s="157"/>
      <c r="X50" s="157" t="s">
        <v>285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286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37</v>
      </c>
      <c r="B51" s="180" t="s">
        <v>1348</v>
      </c>
      <c r="C51" s="185" t="s">
        <v>1895</v>
      </c>
      <c r="D51" s="181" t="s">
        <v>1597</v>
      </c>
      <c r="E51" s="182">
        <v>4</v>
      </c>
      <c r="F51" s="183"/>
      <c r="G51" s="184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15</v>
      </c>
      <c r="M51" s="157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7"/>
      <c r="S51" s="157" t="s">
        <v>269</v>
      </c>
      <c r="T51" s="157" t="s">
        <v>241</v>
      </c>
      <c r="U51" s="157">
        <v>0</v>
      </c>
      <c r="V51" s="157">
        <f t="shared" si="20"/>
        <v>0</v>
      </c>
      <c r="W51" s="157"/>
      <c r="X51" s="157" t="s">
        <v>285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286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9">
        <v>38</v>
      </c>
      <c r="B52" s="180" t="s">
        <v>1350</v>
      </c>
      <c r="C52" s="185" t="s">
        <v>1291</v>
      </c>
      <c r="D52" s="181" t="s">
        <v>1242</v>
      </c>
      <c r="E52" s="182">
        <v>1</v>
      </c>
      <c r="F52" s="183"/>
      <c r="G52" s="184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15</v>
      </c>
      <c r="M52" s="157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7"/>
      <c r="S52" s="157" t="s">
        <v>269</v>
      </c>
      <c r="T52" s="157" t="s">
        <v>241</v>
      </c>
      <c r="U52" s="157">
        <v>0</v>
      </c>
      <c r="V52" s="157">
        <f t="shared" si="20"/>
        <v>0</v>
      </c>
      <c r="W52" s="157"/>
      <c r="X52" s="157" t="s">
        <v>285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286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9">
        <v>39</v>
      </c>
      <c r="B53" s="180" t="s">
        <v>1352</v>
      </c>
      <c r="C53" s="185" t="s">
        <v>1896</v>
      </c>
      <c r="D53" s="181" t="s">
        <v>1597</v>
      </c>
      <c r="E53" s="182">
        <v>6</v>
      </c>
      <c r="F53" s="183"/>
      <c r="G53" s="184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15</v>
      </c>
      <c r="M53" s="157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7"/>
      <c r="S53" s="157" t="s">
        <v>269</v>
      </c>
      <c r="T53" s="157" t="s">
        <v>241</v>
      </c>
      <c r="U53" s="157">
        <v>0</v>
      </c>
      <c r="V53" s="157">
        <f t="shared" si="20"/>
        <v>0</v>
      </c>
      <c r="W53" s="157"/>
      <c r="X53" s="157" t="s">
        <v>285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286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40</v>
      </c>
      <c r="B54" s="180" t="s">
        <v>1354</v>
      </c>
      <c r="C54" s="185" t="s">
        <v>1897</v>
      </c>
      <c r="D54" s="181" t="s">
        <v>1597</v>
      </c>
      <c r="E54" s="182">
        <v>20</v>
      </c>
      <c r="F54" s="183"/>
      <c r="G54" s="184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15</v>
      </c>
      <c r="M54" s="157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7"/>
      <c r="S54" s="157" t="s">
        <v>269</v>
      </c>
      <c r="T54" s="157" t="s">
        <v>241</v>
      </c>
      <c r="U54" s="157">
        <v>0</v>
      </c>
      <c r="V54" s="157">
        <f t="shared" si="20"/>
        <v>0</v>
      </c>
      <c r="W54" s="157"/>
      <c r="X54" s="157" t="s">
        <v>285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286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41</v>
      </c>
      <c r="B55" s="180" t="s">
        <v>1356</v>
      </c>
      <c r="C55" s="185" t="s">
        <v>1898</v>
      </c>
      <c r="D55" s="181" t="s">
        <v>1242</v>
      </c>
      <c r="E55" s="182">
        <v>1</v>
      </c>
      <c r="F55" s="183"/>
      <c r="G55" s="184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15</v>
      </c>
      <c r="M55" s="157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7"/>
      <c r="S55" s="157" t="s">
        <v>269</v>
      </c>
      <c r="T55" s="157" t="s">
        <v>241</v>
      </c>
      <c r="U55" s="157">
        <v>0</v>
      </c>
      <c r="V55" s="157">
        <f t="shared" si="20"/>
        <v>0</v>
      </c>
      <c r="W55" s="157"/>
      <c r="X55" s="157" t="s">
        <v>285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286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42</v>
      </c>
      <c r="B56" s="180" t="s">
        <v>1358</v>
      </c>
      <c r="C56" s="185" t="s">
        <v>1899</v>
      </c>
      <c r="D56" s="181" t="s">
        <v>1597</v>
      </c>
      <c r="E56" s="182">
        <v>2</v>
      </c>
      <c r="F56" s="183"/>
      <c r="G56" s="184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15</v>
      </c>
      <c r="M56" s="157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7"/>
      <c r="S56" s="157" t="s">
        <v>269</v>
      </c>
      <c r="T56" s="157" t="s">
        <v>241</v>
      </c>
      <c r="U56" s="157">
        <v>0</v>
      </c>
      <c r="V56" s="157">
        <f t="shared" si="20"/>
        <v>0</v>
      </c>
      <c r="W56" s="157"/>
      <c r="X56" s="157" t="s">
        <v>285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286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66">
        <v>43</v>
      </c>
      <c r="B57" s="167" t="s">
        <v>1360</v>
      </c>
      <c r="C57" s="175" t="s">
        <v>1281</v>
      </c>
      <c r="D57" s="168" t="s">
        <v>313</v>
      </c>
      <c r="E57" s="169">
        <v>1</v>
      </c>
      <c r="F57" s="170"/>
      <c r="G57" s="171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15</v>
      </c>
      <c r="M57" s="157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7"/>
      <c r="S57" s="157" t="s">
        <v>269</v>
      </c>
      <c r="T57" s="157" t="s">
        <v>241</v>
      </c>
      <c r="U57" s="157">
        <v>0</v>
      </c>
      <c r="V57" s="157">
        <f t="shared" si="20"/>
        <v>0</v>
      </c>
      <c r="W57" s="157"/>
      <c r="X57" s="157" t="s">
        <v>285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286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44" t="s">
        <v>1900</v>
      </c>
      <c r="D58" s="245"/>
      <c r="E58" s="245"/>
      <c r="F58" s="245"/>
      <c r="G58" s="24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245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5">
      <c r="A59" s="3"/>
      <c r="B59" s="4"/>
      <c r="C59" s="176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222</v>
      </c>
    </row>
    <row r="60" spans="1:60" x14ac:dyDescent="0.25">
      <c r="A60" s="150"/>
      <c r="B60" s="151" t="s">
        <v>31</v>
      </c>
      <c r="C60" s="177"/>
      <c r="D60" s="152"/>
      <c r="E60" s="153"/>
      <c r="F60" s="153"/>
      <c r="G60" s="173">
        <f>G8+G16+G21+G25+G27+G33+G48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278</v>
      </c>
    </row>
    <row r="61" spans="1:60" x14ac:dyDescent="0.25">
      <c r="A61" s="3"/>
      <c r="B61" s="4"/>
      <c r="C61" s="176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3"/>
      <c r="B62" s="4"/>
      <c r="C62" s="176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5">
      <c r="A63" s="253" t="s">
        <v>279</v>
      </c>
      <c r="B63" s="253"/>
      <c r="C63" s="25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55"/>
      <c r="B64" s="256"/>
      <c r="C64" s="257"/>
      <c r="D64" s="256"/>
      <c r="E64" s="256"/>
      <c r="F64" s="256"/>
      <c r="G64" s="25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G64" t="s">
        <v>280</v>
      </c>
    </row>
    <row r="65" spans="1:33" x14ac:dyDescent="0.25">
      <c r="A65" s="259"/>
      <c r="B65" s="260"/>
      <c r="C65" s="261"/>
      <c r="D65" s="260"/>
      <c r="E65" s="260"/>
      <c r="F65" s="260"/>
      <c r="G65" s="26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59"/>
      <c r="B66" s="260"/>
      <c r="C66" s="261"/>
      <c r="D66" s="260"/>
      <c r="E66" s="260"/>
      <c r="F66" s="260"/>
      <c r="G66" s="26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259"/>
      <c r="B67" s="260"/>
      <c r="C67" s="261"/>
      <c r="D67" s="260"/>
      <c r="E67" s="260"/>
      <c r="F67" s="260"/>
      <c r="G67" s="26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A68" s="263"/>
      <c r="B68" s="264"/>
      <c r="C68" s="265"/>
      <c r="D68" s="264"/>
      <c r="E68" s="264"/>
      <c r="F68" s="264"/>
      <c r="G68" s="26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5">
      <c r="A69" s="3"/>
      <c r="B69" s="4"/>
      <c r="C69" s="176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C70" s="178"/>
      <c r="D70" s="10"/>
      <c r="AG70" t="s">
        <v>281</v>
      </c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64:G68"/>
    <mergeCell ref="C58:G58"/>
    <mergeCell ref="A1:G1"/>
    <mergeCell ref="C2:G2"/>
    <mergeCell ref="C3:G3"/>
    <mergeCell ref="C4:G4"/>
    <mergeCell ref="A63:C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FBA2C-5624-4A7D-965B-AAF36F8EC8D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AG1" t="s">
        <v>209</v>
      </c>
    </row>
    <row r="2" spans="1:60" ht="25.0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210</v>
      </c>
    </row>
    <row r="3" spans="1:60" ht="25.05" customHeight="1" x14ac:dyDescent="0.25">
      <c r="A3" s="139" t="s">
        <v>9</v>
      </c>
      <c r="B3" s="49" t="s">
        <v>75</v>
      </c>
      <c r="C3" s="247" t="s">
        <v>76</v>
      </c>
      <c r="D3" s="248"/>
      <c r="E3" s="248"/>
      <c r="F3" s="248"/>
      <c r="G3" s="249"/>
      <c r="AC3" s="121" t="s">
        <v>210</v>
      </c>
      <c r="AG3" t="s">
        <v>212</v>
      </c>
    </row>
    <row r="4" spans="1:60" ht="25.05" customHeight="1" x14ac:dyDescent="0.25">
      <c r="A4" s="140" t="s">
        <v>10</v>
      </c>
      <c r="B4" s="141" t="s">
        <v>62</v>
      </c>
      <c r="C4" s="250" t="s">
        <v>77</v>
      </c>
      <c r="D4" s="251"/>
      <c r="E4" s="251"/>
      <c r="F4" s="251"/>
      <c r="G4" s="252"/>
      <c r="AG4" t="s">
        <v>213</v>
      </c>
    </row>
    <row r="5" spans="1:60" x14ac:dyDescent="0.25">
      <c r="D5" s="10"/>
    </row>
    <row r="6" spans="1:60" ht="39.6" x14ac:dyDescent="0.25">
      <c r="A6" s="143" t="s">
        <v>214</v>
      </c>
      <c r="B6" s="145" t="s">
        <v>215</v>
      </c>
      <c r="C6" s="145" t="s">
        <v>216</v>
      </c>
      <c r="D6" s="144" t="s">
        <v>217</v>
      </c>
      <c r="E6" s="143" t="s">
        <v>218</v>
      </c>
      <c r="F6" s="142" t="s">
        <v>219</v>
      </c>
      <c r="G6" s="143" t="s">
        <v>31</v>
      </c>
      <c r="H6" s="146" t="s">
        <v>32</v>
      </c>
      <c r="I6" s="146" t="s">
        <v>220</v>
      </c>
      <c r="J6" s="146" t="s">
        <v>33</v>
      </c>
      <c r="K6" s="146" t="s">
        <v>221</v>
      </c>
      <c r="L6" s="146" t="s">
        <v>222</v>
      </c>
      <c r="M6" s="146" t="s">
        <v>223</v>
      </c>
      <c r="N6" s="146" t="s">
        <v>224</v>
      </c>
      <c r="O6" s="146" t="s">
        <v>225</v>
      </c>
      <c r="P6" s="146" t="s">
        <v>226</v>
      </c>
      <c r="Q6" s="146" t="s">
        <v>227</v>
      </c>
      <c r="R6" s="146" t="s">
        <v>228</v>
      </c>
      <c r="S6" s="146" t="s">
        <v>229</v>
      </c>
      <c r="T6" s="146" t="s">
        <v>230</v>
      </c>
      <c r="U6" s="146" t="s">
        <v>231</v>
      </c>
      <c r="V6" s="146" t="s">
        <v>232</v>
      </c>
      <c r="W6" s="146" t="s">
        <v>233</v>
      </c>
      <c r="X6" s="146" t="s">
        <v>234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0" t="s">
        <v>235</v>
      </c>
      <c r="B8" s="161" t="s">
        <v>110</v>
      </c>
      <c r="C8" s="174" t="s">
        <v>111</v>
      </c>
      <c r="D8" s="162"/>
      <c r="E8" s="163"/>
      <c r="F8" s="164"/>
      <c r="G8" s="165">
        <f>SUMIF(AG9:AG18,"&lt;&gt;NOR",G9:G18)</f>
        <v>0</v>
      </c>
      <c r="H8" s="159"/>
      <c r="I8" s="159">
        <f>SUM(I9:I18)</f>
        <v>0</v>
      </c>
      <c r="J8" s="159"/>
      <c r="K8" s="159">
        <f>SUM(K9:K18)</f>
        <v>0</v>
      </c>
      <c r="L8" s="159"/>
      <c r="M8" s="159">
        <f>SUM(M9:M18)</f>
        <v>0</v>
      </c>
      <c r="N8" s="159"/>
      <c r="O8" s="159">
        <f>SUM(O9:O18)</f>
        <v>0</v>
      </c>
      <c r="P8" s="159"/>
      <c r="Q8" s="159">
        <f>SUM(Q9:Q18)</f>
        <v>0</v>
      </c>
      <c r="R8" s="159"/>
      <c r="S8" s="159"/>
      <c r="T8" s="159"/>
      <c r="U8" s="159"/>
      <c r="V8" s="159">
        <f>SUM(V9:V18)</f>
        <v>0</v>
      </c>
      <c r="W8" s="159"/>
      <c r="X8" s="159"/>
      <c r="AG8" t="s">
        <v>236</v>
      </c>
    </row>
    <row r="9" spans="1:60" ht="40.799999999999997" outlineLevel="1" x14ac:dyDescent="0.25">
      <c r="A9" s="179">
        <v>1</v>
      </c>
      <c r="B9" s="180" t="s">
        <v>1901</v>
      </c>
      <c r="C9" s="185" t="s">
        <v>1902</v>
      </c>
      <c r="D9" s="181" t="s">
        <v>1242</v>
      </c>
      <c r="E9" s="182">
        <v>2</v>
      </c>
      <c r="F9" s="183"/>
      <c r="G9" s="184">
        <f t="shared" ref="G9:G18" si="0">ROUND(E9*F9,2)</f>
        <v>0</v>
      </c>
      <c r="H9" s="158"/>
      <c r="I9" s="157">
        <f t="shared" ref="I9:I18" si="1">ROUND(E9*H9,2)</f>
        <v>0</v>
      </c>
      <c r="J9" s="158"/>
      <c r="K9" s="157">
        <f t="shared" ref="K9:K18" si="2">ROUND(E9*J9,2)</f>
        <v>0</v>
      </c>
      <c r="L9" s="157">
        <v>15</v>
      </c>
      <c r="M9" s="157">
        <f t="shared" ref="M9:M18" si="3">G9*(1+L9/100)</f>
        <v>0</v>
      </c>
      <c r="N9" s="157">
        <v>0</v>
      </c>
      <c r="O9" s="157">
        <f t="shared" ref="O9:O18" si="4">ROUND(E9*N9,2)</f>
        <v>0</v>
      </c>
      <c r="P9" s="157">
        <v>0</v>
      </c>
      <c r="Q9" s="157">
        <f t="shared" ref="Q9:Q18" si="5">ROUND(E9*P9,2)</f>
        <v>0</v>
      </c>
      <c r="R9" s="157"/>
      <c r="S9" s="157" t="s">
        <v>269</v>
      </c>
      <c r="T9" s="157" t="s">
        <v>241</v>
      </c>
      <c r="U9" s="157">
        <v>0</v>
      </c>
      <c r="V9" s="157">
        <f t="shared" ref="V9:V18" si="6">ROUND(E9*U9,2)</f>
        <v>0</v>
      </c>
      <c r="W9" s="157"/>
      <c r="X9" s="157" t="s">
        <v>461</v>
      </c>
      <c r="Y9" s="147"/>
      <c r="Z9" s="147"/>
      <c r="AA9" s="147"/>
      <c r="AB9" s="147"/>
      <c r="AC9" s="147"/>
      <c r="AD9" s="147"/>
      <c r="AE9" s="147"/>
      <c r="AF9" s="147"/>
      <c r="AG9" s="147" t="s">
        <v>1488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1246</v>
      </c>
      <c r="C10" s="185" t="s">
        <v>1903</v>
      </c>
      <c r="D10" s="181" t="s">
        <v>1904</v>
      </c>
      <c r="E10" s="182">
        <v>2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269</v>
      </c>
      <c r="T10" s="157" t="s">
        <v>241</v>
      </c>
      <c r="U10" s="157">
        <v>0</v>
      </c>
      <c r="V10" s="157">
        <f t="shared" si="6"/>
        <v>0</v>
      </c>
      <c r="W10" s="157"/>
      <c r="X10" s="157" t="s">
        <v>285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9">
        <v>3</v>
      </c>
      <c r="B11" s="180" t="s">
        <v>1905</v>
      </c>
      <c r="C11" s="185" t="s">
        <v>1906</v>
      </c>
      <c r="D11" s="181" t="s">
        <v>1242</v>
      </c>
      <c r="E11" s="182">
        <v>2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269</v>
      </c>
      <c r="T11" s="157" t="s">
        <v>241</v>
      </c>
      <c r="U11" s="157">
        <v>0</v>
      </c>
      <c r="V11" s="157">
        <f t="shared" si="6"/>
        <v>0</v>
      </c>
      <c r="W11" s="157"/>
      <c r="X11" s="157" t="s">
        <v>285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1250</v>
      </c>
      <c r="C12" s="185" t="s">
        <v>1907</v>
      </c>
      <c r="D12" s="181" t="s">
        <v>1242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269</v>
      </c>
      <c r="T12" s="157" t="s">
        <v>241</v>
      </c>
      <c r="U12" s="157">
        <v>0</v>
      </c>
      <c r="V12" s="157">
        <f t="shared" si="6"/>
        <v>0</v>
      </c>
      <c r="W12" s="157"/>
      <c r="X12" s="157" t="s">
        <v>285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9">
        <v>5</v>
      </c>
      <c r="B13" s="180" t="s">
        <v>1252</v>
      </c>
      <c r="C13" s="185" t="s">
        <v>1908</v>
      </c>
      <c r="D13" s="181" t="s">
        <v>1904</v>
      </c>
      <c r="E13" s="182">
        <v>2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269</v>
      </c>
      <c r="T13" s="157" t="s">
        <v>241</v>
      </c>
      <c r="U13" s="157">
        <v>0</v>
      </c>
      <c r="V13" s="157">
        <f t="shared" si="6"/>
        <v>0</v>
      </c>
      <c r="W13" s="157"/>
      <c r="X13" s="157" t="s">
        <v>285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79">
        <v>6</v>
      </c>
      <c r="B14" s="180" t="s">
        <v>1254</v>
      </c>
      <c r="C14" s="185" t="s">
        <v>1909</v>
      </c>
      <c r="D14" s="181" t="s">
        <v>1904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269</v>
      </c>
      <c r="T14" s="157" t="s">
        <v>241</v>
      </c>
      <c r="U14" s="157">
        <v>0</v>
      </c>
      <c r="V14" s="157">
        <f t="shared" si="6"/>
        <v>0</v>
      </c>
      <c r="W14" s="157"/>
      <c r="X14" s="157" t="s">
        <v>285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1910</v>
      </c>
      <c r="C15" s="185" t="s">
        <v>1911</v>
      </c>
      <c r="D15" s="181" t="s">
        <v>1242</v>
      </c>
      <c r="E15" s="182">
        <v>9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269</v>
      </c>
      <c r="T15" s="157" t="s">
        <v>241</v>
      </c>
      <c r="U15" s="157">
        <v>0</v>
      </c>
      <c r="V15" s="157">
        <f t="shared" si="6"/>
        <v>0</v>
      </c>
      <c r="W15" s="157"/>
      <c r="X15" s="157" t="s">
        <v>461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1488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79">
        <v>8</v>
      </c>
      <c r="B16" s="180" t="s">
        <v>1912</v>
      </c>
      <c r="C16" s="185" t="s">
        <v>1913</v>
      </c>
      <c r="D16" s="181" t="s">
        <v>1242</v>
      </c>
      <c r="E16" s="182">
        <v>6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269</v>
      </c>
      <c r="T16" s="157" t="s">
        <v>241</v>
      </c>
      <c r="U16" s="157">
        <v>0</v>
      </c>
      <c r="V16" s="157">
        <f t="shared" si="6"/>
        <v>0</v>
      </c>
      <c r="W16" s="157"/>
      <c r="X16" s="157" t="s">
        <v>461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1488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79">
        <v>9</v>
      </c>
      <c r="B17" s="180" t="s">
        <v>1914</v>
      </c>
      <c r="C17" s="185" t="s">
        <v>1915</v>
      </c>
      <c r="D17" s="181" t="s">
        <v>1242</v>
      </c>
      <c r="E17" s="182">
        <v>5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15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269</v>
      </c>
      <c r="T17" s="157" t="s">
        <v>241</v>
      </c>
      <c r="U17" s="157">
        <v>0</v>
      </c>
      <c r="V17" s="157">
        <f t="shared" si="6"/>
        <v>0</v>
      </c>
      <c r="W17" s="157"/>
      <c r="X17" s="157" t="s">
        <v>461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1488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79">
        <v>10</v>
      </c>
      <c r="B18" s="180" t="s">
        <v>1916</v>
      </c>
      <c r="C18" s="185" t="s">
        <v>1917</v>
      </c>
      <c r="D18" s="181" t="s">
        <v>1242</v>
      </c>
      <c r="E18" s="182">
        <v>4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15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269</v>
      </c>
      <c r="T18" s="157" t="s">
        <v>241</v>
      </c>
      <c r="U18" s="157">
        <v>0</v>
      </c>
      <c r="V18" s="157">
        <f t="shared" si="6"/>
        <v>0</v>
      </c>
      <c r="W18" s="157"/>
      <c r="X18" s="157" t="s">
        <v>461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1488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5">
      <c r="A19" s="160" t="s">
        <v>235</v>
      </c>
      <c r="B19" s="161" t="s">
        <v>115</v>
      </c>
      <c r="C19" s="174" t="s">
        <v>116</v>
      </c>
      <c r="D19" s="162"/>
      <c r="E19" s="163"/>
      <c r="F19" s="164"/>
      <c r="G19" s="165">
        <f>SUMIF(AG20:AG24,"&lt;&gt;NOR",G20:G24)</f>
        <v>0</v>
      </c>
      <c r="H19" s="159"/>
      <c r="I19" s="159">
        <f>SUM(I20:I24)</f>
        <v>0</v>
      </c>
      <c r="J19" s="159"/>
      <c r="K19" s="159">
        <f>SUM(K20:K24)</f>
        <v>0</v>
      </c>
      <c r="L19" s="159"/>
      <c r="M19" s="159">
        <f>SUM(M20:M24)</f>
        <v>0</v>
      </c>
      <c r="N19" s="159"/>
      <c r="O19" s="159">
        <f>SUM(O20:O24)</f>
        <v>0</v>
      </c>
      <c r="P19" s="159"/>
      <c r="Q19" s="159">
        <f>SUM(Q20:Q24)</f>
        <v>0</v>
      </c>
      <c r="R19" s="159"/>
      <c r="S19" s="159"/>
      <c r="T19" s="159"/>
      <c r="U19" s="159"/>
      <c r="V19" s="159">
        <f>SUM(V20:V24)</f>
        <v>0</v>
      </c>
      <c r="W19" s="159"/>
      <c r="X19" s="159"/>
      <c r="AG19" t="s">
        <v>236</v>
      </c>
    </row>
    <row r="20" spans="1:60" ht="20.399999999999999" outlineLevel="1" x14ac:dyDescent="0.25">
      <c r="A20" s="179">
        <v>11</v>
      </c>
      <c r="B20" s="180" t="s">
        <v>1918</v>
      </c>
      <c r="C20" s="185" t="s">
        <v>1919</v>
      </c>
      <c r="D20" s="181" t="s">
        <v>1487</v>
      </c>
      <c r="E20" s="182">
        <v>83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269</v>
      </c>
      <c r="T20" s="157" t="s">
        <v>241</v>
      </c>
      <c r="U20" s="157">
        <v>0</v>
      </c>
      <c r="V20" s="157">
        <f>ROUND(E20*U20,2)</f>
        <v>0</v>
      </c>
      <c r="W20" s="157"/>
      <c r="X20" s="157" t="s">
        <v>461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1488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12</v>
      </c>
      <c r="B21" s="180" t="s">
        <v>1266</v>
      </c>
      <c r="C21" s="185" t="s">
        <v>1920</v>
      </c>
      <c r="D21" s="181" t="s">
        <v>1487</v>
      </c>
      <c r="E21" s="182">
        <v>30</v>
      </c>
      <c r="F21" s="183"/>
      <c r="G21" s="184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15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269</v>
      </c>
      <c r="T21" s="157" t="s">
        <v>241</v>
      </c>
      <c r="U21" s="157">
        <v>0</v>
      </c>
      <c r="V21" s="157">
        <f>ROUND(E21*U21,2)</f>
        <v>0</v>
      </c>
      <c r="W21" s="157"/>
      <c r="X21" s="157" t="s">
        <v>285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399999999999999" outlineLevel="1" x14ac:dyDescent="0.25">
      <c r="A22" s="179">
        <v>13</v>
      </c>
      <c r="B22" s="180" t="s">
        <v>1921</v>
      </c>
      <c r="C22" s="185" t="s">
        <v>1922</v>
      </c>
      <c r="D22" s="181" t="s">
        <v>284</v>
      </c>
      <c r="E22" s="182">
        <v>52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269</v>
      </c>
      <c r="T22" s="157" t="s">
        <v>241</v>
      </c>
      <c r="U22" s="157">
        <v>0</v>
      </c>
      <c r="V22" s="157">
        <f>ROUND(E22*U22,2)</f>
        <v>0</v>
      </c>
      <c r="W22" s="157"/>
      <c r="X22" s="157" t="s">
        <v>285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 x14ac:dyDescent="0.25">
      <c r="A23" s="179">
        <v>14</v>
      </c>
      <c r="B23" s="180" t="s">
        <v>1270</v>
      </c>
      <c r="C23" s="185" t="s">
        <v>1923</v>
      </c>
      <c r="D23" s="181" t="s">
        <v>284</v>
      </c>
      <c r="E23" s="182">
        <v>20</v>
      </c>
      <c r="F23" s="183"/>
      <c r="G23" s="184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269</v>
      </c>
      <c r="T23" s="157" t="s">
        <v>241</v>
      </c>
      <c r="U23" s="157">
        <v>0</v>
      </c>
      <c r="V23" s="157">
        <f>ROUND(E23*U23,2)</f>
        <v>0</v>
      </c>
      <c r="W23" s="157"/>
      <c r="X23" s="157" t="s">
        <v>285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0.6" outlineLevel="1" x14ac:dyDescent="0.25">
      <c r="A24" s="179">
        <v>15</v>
      </c>
      <c r="B24" s="180" t="s">
        <v>1272</v>
      </c>
      <c r="C24" s="185" t="s">
        <v>1924</v>
      </c>
      <c r="D24" s="181" t="s">
        <v>284</v>
      </c>
      <c r="E24" s="182">
        <v>128</v>
      </c>
      <c r="F24" s="183"/>
      <c r="G24" s="184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15</v>
      </c>
      <c r="M24" s="157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7"/>
      <c r="S24" s="157" t="s">
        <v>269</v>
      </c>
      <c r="T24" s="157" t="s">
        <v>241</v>
      </c>
      <c r="U24" s="157">
        <v>0</v>
      </c>
      <c r="V24" s="157">
        <f>ROUND(E24*U24,2)</f>
        <v>0</v>
      </c>
      <c r="W24" s="157"/>
      <c r="X24" s="157" t="s">
        <v>285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160" t="s">
        <v>235</v>
      </c>
      <c r="B25" s="161" t="s">
        <v>90</v>
      </c>
      <c r="C25" s="174" t="s">
        <v>91</v>
      </c>
      <c r="D25" s="162"/>
      <c r="E25" s="163"/>
      <c r="F25" s="164"/>
      <c r="G25" s="165">
        <f>SUMIF(AG26:AG36,"&lt;&gt;NOR",G26:G36)</f>
        <v>0</v>
      </c>
      <c r="H25" s="159"/>
      <c r="I25" s="159">
        <f>SUM(I26:I36)</f>
        <v>0</v>
      </c>
      <c r="J25" s="159"/>
      <c r="K25" s="159">
        <f>SUM(K26:K36)</f>
        <v>0</v>
      </c>
      <c r="L25" s="159"/>
      <c r="M25" s="159">
        <f>SUM(M26:M36)</f>
        <v>0</v>
      </c>
      <c r="N25" s="159"/>
      <c r="O25" s="159">
        <f>SUM(O26:O36)</f>
        <v>0</v>
      </c>
      <c r="P25" s="159"/>
      <c r="Q25" s="159">
        <f>SUM(Q26:Q36)</f>
        <v>0</v>
      </c>
      <c r="R25" s="159"/>
      <c r="S25" s="159"/>
      <c r="T25" s="159"/>
      <c r="U25" s="159"/>
      <c r="V25" s="159">
        <f>SUM(V26:V36)</f>
        <v>0</v>
      </c>
      <c r="W25" s="159"/>
      <c r="X25" s="159"/>
      <c r="AG25" t="s">
        <v>236</v>
      </c>
    </row>
    <row r="26" spans="1:60" ht="30.6" outlineLevel="1" x14ac:dyDescent="0.25">
      <c r="A26" s="179">
        <v>16</v>
      </c>
      <c r="B26" s="180" t="s">
        <v>1925</v>
      </c>
      <c r="C26" s="185" t="s">
        <v>1926</v>
      </c>
      <c r="D26" s="181" t="s">
        <v>1242</v>
      </c>
      <c r="E26" s="182">
        <v>2</v>
      </c>
      <c r="F26" s="183"/>
      <c r="G26" s="184">
        <f t="shared" ref="G26:G36" si="7">ROUND(E26*F26,2)</f>
        <v>0</v>
      </c>
      <c r="H26" s="158"/>
      <c r="I26" s="157">
        <f t="shared" ref="I26:I36" si="8">ROUND(E26*H26,2)</f>
        <v>0</v>
      </c>
      <c r="J26" s="158"/>
      <c r="K26" s="157">
        <f t="shared" ref="K26:K36" si="9">ROUND(E26*J26,2)</f>
        <v>0</v>
      </c>
      <c r="L26" s="157">
        <v>15</v>
      </c>
      <c r="M26" s="157">
        <f t="shared" ref="M26:M36" si="10">G26*(1+L26/100)</f>
        <v>0</v>
      </c>
      <c r="N26" s="157">
        <v>0</v>
      </c>
      <c r="O26" s="157">
        <f t="shared" ref="O26:O36" si="11">ROUND(E26*N26,2)</f>
        <v>0</v>
      </c>
      <c r="P26" s="157">
        <v>0</v>
      </c>
      <c r="Q26" s="157">
        <f t="shared" ref="Q26:Q36" si="12">ROUND(E26*P26,2)</f>
        <v>0</v>
      </c>
      <c r="R26" s="157"/>
      <c r="S26" s="157" t="s">
        <v>269</v>
      </c>
      <c r="T26" s="157" t="s">
        <v>241</v>
      </c>
      <c r="U26" s="157">
        <v>0</v>
      </c>
      <c r="V26" s="157">
        <f t="shared" ref="V26:V36" si="13">ROUND(E26*U26,2)</f>
        <v>0</v>
      </c>
      <c r="W26" s="157"/>
      <c r="X26" s="157" t="s">
        <v>461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1488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17</v>
      </c>
      <c r="B27" s="180" t="s">
        <v>1927</v>
      </c>
      <c r="C27" s="185" t="s">
        <v>116</v>
      </c>
      <c r="D27" s="181"/>
      <c r="E27" s="182">
        <v>0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15</v>
      </c>
      <c r="M27" s="157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7"/>
      <c r="S27" s="157" t="s">
        <v>269</v>
      </c>
      <c r="T27" s="157" t="s">
        <v>241</v>
      </c>
      <c r="U27" s="157">
        <v>0</v>
      </c>
      <c r="V27" s="157">
        <f t="shared" si="13"/>
        <v>0</v>
      </c>
      <c r="W27" s="157"/>
      <c r="X27" s="157" t="s">
        <v>285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286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18</v>
      </c>
      <c r="B28" s="180" t="s">
        <v>1928</v>
      </c>
      <c r="C28" s="185" t="s">
        <v>1929</v>
      </c>
      <c r="D28" s="181" t="s">
        <v>1242</v>
      </c>
      <c r="E28" s="182">
        <v>1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15</v>
      </c>
      <c r="M28" s="157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7"/>
      <c r="S28" s="157" t="s">
        <v>269</v>
      </c>
      <c r="T28" s="157" t="s">
        <v>241</v>
      </c>
      <c r="U28" s="157">
        <v>0</v>
      </c>
      <c r="V28" s="157">
        <f t="shared" si="13"/>
        <v>0</v>
      </c>
      <c r="W28" s="157"/>
      <c r="X28" s="157" t="s">
        <v>285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19</v>
      </c>
      <c r="B29" s="180" t="s">
        <v>1930</v>
      </c>
      <c r="C29" s="185" t="s">
        <v>116</v>
      </c>
      <c r="D29" s="181"/>
      <c r="E29" s="182">
        <v>0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15</v>
      </c>
      <c r="M29" s="157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7"/>
      <c r="S29" s="157" t="s">
        <v>269</v>
      </c>
      <c r="T29" s="157" t="s">
        <v>241</v>
      </c>
      <c r="U29" s="157">
        <v>0</v>
      </c>
      <c r="V29" s="157">
        <f t="shared" si="13"/>
        <v>0</v>
      </c>
      <c r="W29" s="157"/>
      <c r="X29" s="157" t="s">
        <v>285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20</v>
      </c>
      <c r="B30" s="180" t="s">
        <v>1931</v>
      </c>
      <c r="C30" s="185" t="s">
        <v>1932</v>
      </c>
      <c r="D30" s="181" t="s">
        <v>1242</v>
      </c>
      <c r="E30" s="182">
        <v>1</v>
      </c>
      <c r="F30" s="183"/>
      <c r="G30" s="184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15</v>
      </c>
      <c r="M30" s="157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7"/>
      <c r="S30" s="157" t="s">
        <v>269</v>
      </c>
      <c r="T30" s="157" t="s">
        <v>241</v>
      </c>
      <c r="U30" s="157">
        <v>0</v>
      </c>
      <c r="V30" s="157">
        <f t="shared" si="13"/>
        <v>0</v>
      </c>
      <c r="W30" s="157"/>
      <c r="X30" s="157" t="s">
        <v>285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21</v>
      </c>
      <c r="B31" s="180" t="s">
        <v>1933</v>
      </c>
      <c r="C31" s="185" t="s">
        <v>1934</v>
      </c>
      <c r="D31" s="181" t="s">
        <v>1242</v>
      </c>
      <c r="E31" s="182">
        <v>1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15</v>
      </c>
      <c r="M31" s="157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7"/>
      <c r="S31" s="157" t="s">
        <v>269</v>
      </c>
      <c r="T31" s="157" t="s">
        <v>241</v>
      </c>
      <c r="U31" s="157">
        <v>0</v>
      </c>
      <c r="V31" s="157">
        <f t="shared" si="13"/>
        <v>0</v>
      </c>
      <c r="W31" s="157"/>
      <c r="X31" s="157" t="s">
        <v>285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286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1" x14ac:dyDescent="0.25">
      <c r="A32" s="179">
        <v>22</v>
      </c>
      <c r="B32" s="180" t="s">
        <v>1935</v>
      </c>
      <c r="C32" s="185" t="s">
        <v>1936</v>
      </c>
      <c r="D32" s="181" t="s">
        <v>1487</v>
      </c>
      <c r="E32" s="182">
        <v>16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15</v>
      </c>
      <c r="M32" s="157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7"/>
      <c r="S32" s="157" t="s">
        <v>269</v>
      </c>
      <c r="T32" s="157" t="s">
        <v>241</v>
      </c>
      <c r="U32" s="157">
        <v>0</v>
      </c>
      <c r="V32" s="157">
        <f t="shared" si="13"/>
        <v>0</v>
      </c>
      <c r="W32" s="157"/>
      <c r="X32" s="157" t="s">
        <v>461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1488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23</v>
      </c>
      <c r="B33" s="180" t="s">
        <v>1290</v>
      </c>
      <c r="C33" s="185" t="s">
        <v>1937</v>
      </c>
      <c r="D33" s="181" t="s">
        <v>1242</v>
      </c>
      <c r="E33" s="182">
        <v>1</v>
      </c>
      <c r="F33" s="183"/>
      <c r="G33" s="184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15</v>
      </c>
      <c r="M33" s="157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7"/>
      <c r="S33" s="157" t="s">
        <v>269</v>
      </c>
      <c r="T33" s="157" t="s">
        <v>241</v>
      </c>
      <c r="U33" s="157">
        <v>0</v>
      </c>
      <c r="V33" s="157">
        <f t="shared" si="13"/>
        <v>0</v>
      </c>
      <c r="W33" s="157"/>
      <c r="X33" s="157" t="s">
        <v>285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286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 x14ac:dyDescent="0.25">
      <c r="A34" s="179">
        <v>24</v>
      </c>
      <c r="B34" s="180" t="s">
        <v>1938</v>
      </c>
      <c r="C34" s="185" t="s">
        <v>1922</v>
      </c>
      <c r="D34" s="181" t="s">
        <v>284</v>
      </c>
      <c r="E34" s="182">
        <v>144</v>
      </c>
      <c r="F34" s="183"/>
      <c r="G34" s="184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15</v>
      </c>
      <c r="M34" s="157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7"/>
      <c r="S34" s="157" t="s">
        <v>269</v>
      </c>
      <c r="T34" s="157" t="s">
        <v>241</v>
      </c>
      <c r="U34" s="157">
        <v>0</v>
      </c>
      <c r="V34" s="157">
        <f t="shared" si="13"/>
        <v>0</v>
      </c>
      <c r="W34" s="157"/>
      <c r="X34" s="157" t="s">
        <v>285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9">
        <v>25</v>
      </c>
      <c r="B35" s="180" t="s">
        <v>1294</v>
      </c>
      <c r="C35" s="185" t="s">
        <v>1923</v>
      </c>
      <c r="D35" s="181" t="s">
        <v>284</v>
      </c>
      <c r="E35" s="182">
        <v>5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15</v>
      </c>
      <c r="M35" s="157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269</v>
      </c>
      <c r="T35" s="157" t="s">
        <v>241</v>
      </c>
      <c r="U35" s="157">
        <v>0</v>
      </c>
      <c r="V35" s="157">
        <f t="shared" si="13"/>
        <v>0</v>
      </c>
      <c r="W35" s="157"/>
      <c r="X35" s="157" t="s">
        <v>285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286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0.6" outlineLevel="1" x14ac:dyDescent="0.25">
      <c r="A36" s="179">
        <v>26</v>
      </c>
      <c r="B36" s="180" t="s">
        <v>1297</v>
      </c>
      <c r="C36" s="185" t="s">
        <v>1939</v>
      </c>
      <c r="D36" s="181" t="s">
        <v>284</v>
      </c>
      <c r="E36" s="182">
        <v>172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15</v>
      </c>
      <c r="M36" s="157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269</v>
      </c>
      <c r="T36" s="157" t="s">
        <v>241</v>
      </c>
      <c r="U36" s="157">
        <v>0</v>
      </c>
      <c r="V36" s="157">
        <f t="shared" si="13"/>
        <v>0</v>
      </c>
      <c r="W36" s="157"/>
      <c r="X36" s="157" t="s">
        <v>285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6.4" x14ac:dyDescent="0.25">
      <c r="A37" s="160" t="s">
        <v>235</v>
      </c>
      <c r="B37" s="161" t="s">
        <v>93</v>
      </c>
      <c r="C37" s="174" t="s">
        <v>96</v>
      </c>
      <c r="D37" s="162"/>
      <c r="E37" s="163"/>
      <c r="F37" s="164"/>
      <c r="G37" s="165">
        <f>SUMIF(AG38:AG51,"&lt;&gt;NOR",G38:G51)</f>
        <v>0</v>
      </c>
      <c r="H37" s="159"/>
      <c r="I37" s="159">
        <f>SUM(I38:I51)</f>
        <v>0</v>
      </c>
      <c r="J37" s="159"/>
      <c r="K37" s="159">
        <f>SUM(K38:K51)</f>
        <v>0</v>
      </c>
      <c r="L37" s="159"/>
      <c r="M37" s="159">
        <f>SUM(M38:M51)</f>
        <v>0</v>
      </c>
      <c r="N37" s="159"/>
      <c r="O37" s="159">
        <f>SUM(O38:O51)</f>
        <v>0</v>
      </c>
      <c r="P37" s="159"/>
      <c r="Q37" s="159">
        <f>SUM(Q38:Q51)</f>
        <v>0</v>
      </c>
      <c r="R37" s="159"/>
      <c r="S37" s="159"/>
      <c r="T37" s="159"/>
      <c r="U37" s="159"/>
      <c r="V37" s="159">
        <f>SUM(V38:V51)</f>
        <v>0</v>
      </c>
      <c r="W37" s="159"/>
      <c r="X37" s="159"/>
      <c r="AG37" t="s">
        <v>236</v>
      </c>
    </row>
    <row r="38" spans="1:60" outlineLevel="1" x14ac:dyDescent="0.25">
      <c r="A38" s="179">
        <v>27</v>
      </c>
      <c r="B38" s="180" t="s">
        <v>1940</v>
      </c>
      <c r="C38" s="185" t="s">
        <v>1941</v>
      </c>
      <c r="D38" s="181" t="s">
        <v>1242</v>
      </c>
      <c r="E38" s="182">
        <v>1</v>
      </c>
      <c r="F38" s="183"/>
      <c r="G38" s="184">
        <f t="shared" ref="G38:G51" si="14">ROUND(E38*F38,2)</f>
        <v>0</v>
      </c>
      <c r="H38" s="158"/>
      <c r="I38" s="157">
        <f t="shared" ref="I38:I51" si="15">ROUND(E38*H38,2)</f>
        <v>0</v>
      </c>
      <c r="J38" s="158"/>
      <c r="K38" s="157">
        <f t="shared" ref="K38:K51" si="16">ROUND(E38*J38,2)</f>
        <v>0</v>
      </c>
      <c r="L38" s="157">
        <v>15</v>
      </c>
      <c r="M38" s="157">
        <f t="shared" ref="M38:M51" si="17">G38*(1+L38/100)</f>
        <v>0</v>
      </c>
      <c r="N38" s="157">
        <v>0</v>
      </c>
      <c r="O38" s="157">
        <f t="shared" ref="O38:O51" si="18">ROUND(E38*N38,2)</f>
        <v>0</v>
      </c>
      <c r="P38" s="157">
        <v>0</v>
      </c>
      <c r="Q38" s="157">
        <f t="shared" ref="Q38:Q51" si="19">ROUND(E38*P38,2)</f>
        <v>0</v>
      </c>
      <c r="R38" s="157"/>
      <c r="S38" s="157" t="s">
        <v>269</v>
      </c>
      <c r="T38" s="157" t="s">
        <v>241</v>
      </c>
      <c r="U38" s="157">
        <v>0</v>
      </c>
      <c r="V38" s="157">
        <f t="shared" ref="V38:V51" si="20">ROUND(E38*U38,2)</f>
        <v>0</v>
      </c>
      <c r="W38" s="157"/>
      <c r="X38" s="157" t="s">
        <v>461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1488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 x14ac:dyDescent="0.25">
      <c r="A39" s="179">
        <v>28</v>
      </c>
      <c r="B39" s="180" t="s">
        <v>1942</v>
      </c>
      <c r="C39" s="185" t="s">
        <v>1943</v>
      </c>
      <c r="D39" s="181" t="s">
        <v>1242</v>
      </c>
      <c r="E39" s="182">
        <v>47</v>
      </c>
      <c r="F39" s="183"/>
      <c r="G39" s="184">
        <f t="shared" si="14"/>
        <v>0</v>
      </c>
      <c r="H39" s="158"/>
      <c r="I39" s="157">
        <f t="shared" si="15"/>
        <v>0</v>
      </c>
      <c r="J39" s="158"/>
      <c r="K39" s="157">
        <f t="shared" si="16"/>
        <v>0</v>
      </c>
      <c r="L39" s="157">
        <v>15</v>
      </c>
      <c r="M39" s="157">
        <f t="shared" si="17"/>
        <v>0</v>
      </c>
      <c r="N39" s="157">
        <v>0</v>
      </c>
      <c r="O39" s="157">
        <f t="shared" si="18"/>
        <v>0</v>
      </c>
      <c r="P39" s="157">
        <v>0</v>
      </c>
      <c r="Q39" s="157">
        <f t="shared" si="19"/>
        <v>0</v>
      </c>
      <c r="R39" s="157"/>
      <c r="S39" s="157" t="s">
        <v>269</v>
      </c>
      <c r="T39" s="157" t="s">
        <v>241</v>
      </c>
      <c r="U39" s="157">
        <v>0</v>
      </c>
      <c r="V39" s="157">
        <f t="shared" si="20"/>
        <v>0</v>
      </c>
      <c r="W39" s="157"/>
      <c r="X39" s="157" t="s">
        <v>461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1488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25">
      <c r="A40" s="179">
        <v>29</v>
      </c>
      <c r="B40" s="180" t="s">
        <v>1944</v>
      </c>
      <c r="C40" s="185" t="s">
        <v>1945</v>
      </c>
      <c r="D40" s="181" t="s">
        <v>1242</v>
      </c>
      <c r="E40" s="182">
        <v>49</v>
      </c>
      <c r="F40" s="183"/>
      <c r="G40" s="184">
        <f t="shared" si="14"/>
        <v>0</v>
      </c>
      <c r="H40" s="158"/>
      <c r="I40" s="157">
        <f t="shared" si="15"/>
        <v>0</v>
      </c>
      <c r="J40" s="158"/>
      <c r="K40" s="157">
        <f t="shared" si="16"/>
        <v>0</v>
      </c>
      <c r="L40" s="157">
        <v>15</v>
      </c>
      <c r="M40" s="157">
        <f t="shared" si="17"/>
        <v>0</v>
      </c>
      <c r="N40" s="157">
        <v>0</v>
      </c>
      <c r="O40" s="157">
        <f t="shared" si="18"/>
        <v>0</v>
      </c>
      <c r="P40" s="157">
        <v>0</v>
      </c>
      <c r="Q40" s="157">
        <f t="shared" si="19"/>
        <v>0</v>
      </c>
      <c r="R40" s="157"/>
      <c r="S40" s="157" t="s">
        <v>269</v>
      </c>
      <c r="T40" s="157" t="s">
        <v>241</v>
      </c>
      <c r="U40" s="157">
        <v>0</v>
      </c>
      <c r="V40" s="157">
        <f t="shared" si="20"/>
        <v>0</v>
      </c>
      <c r="W40" s="157"/>
      <c r="X40" s="157" t="s">
        <v>461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1488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30</v>
      </c>
      <c r="B41" s="180" t="s">
        <v>1946</v>
      </c>
      <c r="C41" s="185" t="s">
        <v>1947</v>
      </c>
      <c r="D41" s="181" t="s">
        <v>1242</v>
      </c>
      <c r="E41" s="182">
        <v>6</v>
      </c>
      <c r="F41" s="183"/>
      <c r="G41" s="184">
        <f t="shared" si="14"/>
        <v>0</v>
      </c>
      <c r="H41" s="158"/>
      <c r="I41" s="157">
        <f t="shared" si="15"/>
        <v>0</v>
      </c>
      <c r="J41" s="158"/>
      <c r="K41" s="157">
        <f t="shared" si="16"/>
        <v>0</v>
      </c>
      <c r="L41" s="157">
        <v>15</v>
      </c>
      <c r="M41" s="157">
        <f t="shared" si="17"/>
        <v>0</v>
      </c>
      <c r="N41" s="157">
        <v>0</v>
      </c>
      <c r="O41" s="157">
        <f t="shared" si="18"/>
        <v>0</v>
      </c>
      <c r="P41" s="157">
        <v>0</v>
      </c>
      <c r="Q41" s="157">
        <f t="shared" si="19"/>
        <v>0</v>
      </c>
      <c r="R41" s="157"/>
      <c r="S41" s="157" t="s">
        <v>269</v>
      </c>
      <c r="T41" s="157" t="s">
        <v>241</v>
      </c>
      <c r="U41" s="157">
        <v>0</v>
      </c>
      <c r="V41" s="157">
        <f t="shared" si="20"/>
        <v>0</v>
      </c>
      <c r="W41" s="157"/>
      <c r="X41" s="157" t="s">
        <v>461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1488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31</v>
      </c>
      <c r="B42" s="180" t="s">
        <v>1948</v>
      </c>
      <c r="C42" s="185" t="s">
        <v>116</v>
      </c>
      <c r="D42" s="181"/>
      <c r="E42" s="182">
        <v>0</v>
      </c>
      <c r="F42" s="183"/>
      <c r="G42" s="184">
        <f t="shared" si="14"/>
        <v>0</v>
      </c>
      <c r="H42" s="158"/>
      <c r="I42" s="157">
        <f t="shared" si="15"/>
        <v>0</v>
      </c>
      <c r="J42" s="158"/>
      <c r="K42" s="157">
        <f t="shared" si="16"/>
        <v>0</v>
      </c>
      <c r="L42" s="157">
        <v>15</v>
      </c>
      <c r="M42" s="157">
        <f t="shared" si="17"/>
        <v>0</v>
      </c>
      <c r="N42" s="157">
        <v>0</v>
      </c>
      <c r="O42" s="157">
        <f t="shared" si="18"/>
        <v>0</v>
      </c>
      <c r="P42" s="157">
        <v>0</v>
      </c>
      <c r="Q42" s="157">
        <f t="shared" si="19"/>
        <v>0</v>
      </c>
      <c r="R42" s="157"/>
      <c r="S42" s="157" t="s">
        <v>269</v>
      </c>
      <c r="T42" s="157" t="s">
        <v>241</v>
      </c>
      <c r="U42" s="157">
        <v>0</v>
      </c>
      <c r="V42" s="157">
        <f t="shared" si="20"/>
        <v>0</v>
      </c>
      <c r="W42" s="157"/>
      <c r="X42" s="157" t="s">
        <v>285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286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32</v>
      </c>
      <c r="B43" s="180" t="s">
        <v>1949</v>
      </c>
      <c r="C43" s="185" t="s">
        <v>1950</v>
      </c>
      <c r="D43" s="181" t="s">
        <v>1242</v>
      </c>
      <c r="E43" s="182">
        <v>51</v>
      </c>
      <c r="F43" s="183"/>
      <c r="G43" s="184">
        <f t="shared" si="14"/>
        <v>0</v>
      </c>
      <c r="H43" s="158"/>
      <c r="I43" s="157">
        <f t="shared" si="15"/>
        <v>0</v>
      </c>
      <c r="J43" s="158"/>
      <c r="K43" s="157">
        <f t="shared" si="16"/>
        <v>0</v>
      </c>
      <c r="L43" s="157">
        <v>15</v>
      </c>
      <c r="M43" s="157">
        <f t="shared" si="17"/>
        <v>0</v>
      </c>
      <c r="N43" s="157">
        <v>0</v>
      </c>
      <c r="O43" s="157">
        <f t="shared" si="18"/>
        <v>0</v>
      </c>
      <c r="P43" s="157">
        <v>0</v>
      </c>
      <c r="Q43" s="157">
        <f t="shared" si="19"/>
        <v>0</v>
      </c>
      <c r="R43" s="157"/>
      <c r="S43" s="157" t="s">
        <v>269</v>
      </c>
      <c r="T43" s="157" t="s">
        <v>241</v>
      </c>
      <c r="U43" s="157">
        <v>0</v>
      </c>
      <c r="V43" s="157">
        <f t="shared" si="20"/>
        <v>0</v>
      </c>
      <c r="W43" s="157"/>
      <c r="X43" s="157" t="s">
        <v>461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1488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33</v>
      </c>
      <c r="B44" s="180" t="s">
        <v>1951</v>
      </c>
      <c r="C44" s="185" t="s">
        <v>1952</v>
      </c>
      <c r="D44" s="181" t="s">
        <v>1242</v>
      </c>
      <c r="E44" s="182">
        <v>2</v>
      </c>
      <c r="F44" s="183"/>
      <c r="G44" s="184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15</v>
      </c>
      <c r="M44" s="157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7"/>
      <c r="S44" s="157" t="s">
        <v>269</v>
      </c>
      <c r="T44" s="157" t="s">
        <v>241</v>
      </c>
      <c r="U44" s="157">
        <v>0</v>
      </c>
      <c r="V44" s="157">
        <f t="shared" si="20"/>
        <v>0</v>
      </c>
      <c r="W44" s="157"/>
      <c r="X44" s="157" t="s">
        <v>461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1488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0.6" outlineLevel="1" x14ac:dyDescent="0.25">
      <c r="A45" s="179">
        <v>34</v>
      </c>
      <c r="B45" s="180" t="s">
        <v>1953</v>
      </c>
      <c r="C45" s="185" t="s">
        <v>1954</v>
      </c>
      <c r="D45" s="181" t="s">
        <v>1487</v>
      </c>
      <c r="E45" s="182">
        <v>656</v>
      </c>
      <c r="F45" s="183"/>
      <c r="G45" s="184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15</v>
      </c>
      <c r="M45" s="157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7"/>
      <c r="S45" s="157" t="s">
        <v>269</v>
      </c>
      <c r="T45" s="157" t="s">
        <v>241</v>
      </c>
      <c r="U45" s="157">
        <v>0</v>
      </c>
      <c r="V45" s="157">
        <f t="shared" si="20"/>
        <v>0</v>
      </c>
      <c r="W45" s="157"/>
      <c r="X45" s="157" t="s">
        <v>285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286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35</v>
      </c>
      <c r="B46" s="180" t="s">
        <v>1350</v>
      </c>
      <c r="C46" s="185" t="s">
        <v>1955</v>
      </c>
      <c r="D46" s="181" t="s">
        <v>1242</v>
      </c>
      <c r="E46" s="182">
        <v>2</v>
      </c>
      <c r="F46" s="183"/>
      <c r="G46" s="184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15</v>
      </c>
      <c r="M46" s="157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7"/>
      <c r="S46" s="157" t="s">
        <v>269</v>
      </c>
      <c r="T46" s="157" t="s">
        <v>241</v>
      </c>
      <c r="U46" s="157">
        <v>0</v>
      </c>
      <c r="V46" s="157">
        <f t="shared" si="20"/>
        <v>0</v>
      </c>
      <c r="W46" s="157"/>
      <c r="X46" s="157" t="s">
        <v>285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286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9">
        <v>36</v>
      </c>
      <c r="B47" s="180" t="s">
        <v>1352</v>
      </c>
      <c r="C47" s="185" t="s">
        <v>1956</v>
      </c>
      <c r="D47" s="181" t="s">
        <v>1487</v>
      </c>
      <c r="E47" s="182">
        <v>40</v>
      </c>
      <c r="F47" s="183"/>
      <c r="G47" s="184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15</v>
      </c>
      <c r="M47" s="157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7"/>
      <c r="S47" s="157" t="s">
        <v>269</v>
      </c>
      <c r="T47" s="157" t="s">
        <v>241</v>
      </c>
      <c r="U47" s="157">
        <v>0</v>
      </c>
      <c r="V47" s="157">
        <f t="shared" si="20"/>
        <v>0</v>
      </c>
      <c r="W47" s="157"/>
      <c r="X47" s="157" t="s">
        <v>285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286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9">
        <v>37</v>
      </c>
      <c r="B48" s="180" t="s">
        <v>1354</v>
      </c>
      <c r="C48" s="185" t="s">
        <v>1957</v>
      </c>
      <c r="D48" s="181" t="s">
        <v>1487</v>
      </c>
      <c r="E48" s="182">
        <v>40</v>
      </c>
      <c r="F48" s="183"/>
      <c r="G48" s="184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15</v>
      </c>
      <c r="M48" s="157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7"/>
      <c r="S48" s="157" t="s">
        <v>269</v>
      </c>
      <c r="T48" s="157" t="s">
        <v>241</v>
      </c>
      <c r="U48" s="157">
        <v>0</v>
      </c>
      <c r="V48" s="157">
        <f t="shared" si="20"/>
        <v>0</v>
      </c>
      <c r="W48" s="157"/>
      <c r="X48" s="157" t="s">
        <v>285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286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9">
        <v>38</v>
      </c>
      <c r="B49" s="180" t="s">
        <v>1356</v>
      </c>
      <c r="C49" s="185" t="s">
        <v>1958</v>
      </c>
      <c r="D49" s="181" t="s">
        <v>1487</v>
      </c>
      <c r="E49" s="182">
        <v>2</v>
      </c>
      <c r="F49" s="183"/>
      <c r="G49" s="184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15</v>
      </c>
      <c r="M49" s="157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7"/>
      <c r="S49" s="157" t="s">
        <v>269</v>
      </c>
      <c r="T49" s="157" t="s">
        <v>241</v>
      </c>
      <c r="U49" s="157">
        <v>0</v>
      </c>
      <c r="V49" s="157">
        <f t="shared" si="20"/>
        <v>0</v>
      </c>
      <c r="W49" s="157"/>
      <c r="X49" s="157" t="s">
        <v>285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286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 x14ac:dyDescent="0.25">
      <c r="A50" s="179">
        <v>39</v>
      </c>
      <c r="B50" s="180" t="s">
        <v>1358</v>
      </c>
      <c r="C50" s="185" t="s">
        <v>1923</v>
      </c>
      <c r="D50" s="181" t="s">
        <v>284</v>
      </c>
      <c r="E50" s="182">
        <v>20</v>
      </c>
      <c r="F50" s="183"/>
      <c r="G50" s="184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15</v>
      </c>
      <c r="M50" s="157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7"/>
      <c r="S50" s="157" t="s">
        <v>269</v>
      </c>
      <c r="T50" s="157" t="s">
        <v>241</v>
      </c>
      <c r="U50" s="157">
        <v>0</v>
      </c>
      <c r="V50" s="157">
        <f t="shared" si="20"/>
        <v>0</v>
      </c>
      <c r="W50" s="157"/>
      <c r="X50" s="157" t="s">
        <v>285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286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0.6" outlineLevel="1" x14ac:dyDescent="0.25">
      <c r="A51" s="179">
        <v>40</v>
      </c>
      <c r="B51" s="180" t="s">
        <v>1360</v>
      </c>
      <c r="C51" s="185" t="s">
        <v>1924</v>
      </c>
      <c r="D51" s="181" t="s">
        <v>284</v>
      </c>
      <c r="E51" s="182">
        <v>8</v>
      </c>
      <c r="F51" s="183"/>
      <c r="G51" s="184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15</v>
      </c>
      <c r="M51" s="157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7"/>
      <c r="S51" s="157" t="s">
        <v>269</v>
      </c>
      <c r="T51" s="157" t="s">
        <v>241</v>
      </c>
      <c r="U51" s="157">
        <v>0</v>
      </c>
      <c r="V51" s="157">
        <f t="shared" si="20"/>
        <v>0</v>
      </c>
      <c r="W51" s="157"/>
      <c r="X51" s="157" t="s">
        <v>285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286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5">
      <c r="A52" s="160" t="s">
        <v>235</v>
      </c>
      <c r="B52" s="161" t="s">
        <v>97</v>
      </c>
      <c r="C52" s="174" t="s">
        <v>100</v>
      </c>
      <c r="D52" s="162"/>
      <c r="E52" s="163"/>
      <c r="F52" s="164"/>
      <c r="G52" s="165">
        <f>SUMIF(AG53:AG76,"&lt;&gt;NOR",G53:G76)</f>
        <v>0</v>
      </c>
      <c r="H52" s="159"/>
      <c r="I52" s="159">
        <f>SUM(I53:I76)</f>
        <v>0</v>
      </c>
      <c r="J52" s="159"/>
      <c r="K52" s="159">
        <f>SUM(K53:K76)</f>
        <v>0</v>
      </c>
      <c r="L52" s="159"/>
      <c r="M52" s="159">
        <f>SUM(M53:M76)</f>
        <v>0</v>
      </c>
      <c r="N52" s="159"/>
      <c r="O52" s="159">
        <f>SUM(O53:O76)</f>
        <v>0</v>
      </c>
      <c r="P52" s="159"/>
      <c r="Q52" s="159">
        <f>SUM(Q53:Q76)</f>
        <v>0</v>
      </c>
      <c r="R52" s="159"/>
      <c r="S52" s="159"/>
      <c r="T52" s="159"/>
      <c r="U52" s="159"/>
      <c r="V52" s="159">
        <f>SUM(V53:V76)</f>
        <v>0</v>
      </c>
      <c r="W52" s="159"/>
      <c r="X52" s="159"/>
      <c r="AG52" t="s">
        <v>236</v>
      </c>
    </row>
    <row r="53" spans="1:60" ht="20.399999999999999" outlineLevel="1" x14ac:dyDescent="0.25">
      <c r="A53" s="179">
        <v>41</v>
      </c>
      <c r="B53" s="180" t="s">
        <v>1959</v>
      </c>
      <c r="C53" s="185" t="s">
        <v>1960</v>
      </c>
      <c r="D53" s="181" t="s">
        <v>1242</v>
      </c>
      <c r="E53" s="182">
        <v>2</v>
      </c>
      <c r="F53" s="183"/>
      <c r="G53" s="184">
        <f t="shared" ref="G53:G76" si="21">ROUND(E53*F53,2)</f>
        <v>0</v>
      </c>
      <c r="H53" s="158"/>
      <c r="I53" s="157">
        <f t="shared" ref="I53:I76" si="22">ROUND(E53*H53,2)</f>
        <v>0</v>
      </c>
      <c r="J53" s="158"/>
      <c r="K53" s="157">
        <f t="shared" ref="K53:K76" si="23">ROUND(E53*J53,2)</f>
        <v>0</v>
      </c>
      <c r="L53" s="157">
        <v>15</v>
      </c>
      <c r="M53" s="157">
        <f t="shared" ref="M53:M76" si="24">G53*(1+L53/100)</f>
        <v>0</v>
      </c>
      <c r="N53" s="157">
        <v>0</v>
      </c>
      <c r="O53" s="157">
        <f t="shared" ref="O53:O76" si="25">ROUND(E53*N53,2)</f>
        <v>0</v>
      </c>
      <c r="P53" s="157">
        <v>0</v>
      </c>
      <c r="Q53" s="157">
        <f t="shared" ref="Q53:Q76" si="26">ROUND(E53*P53,2)</f>
        <v>0</v>
      </c>
      <c r="R53" s="157"/>
      <c r="S53" s="157" t="s">
        <v>269</v>
      </c>
      <c r="T53" s="157" t="s">
        <v>241</v>
      </c>
      <c r="U53" s="157">
        <v>0</v>
      </c>
      <c r="V53" s="157">
        <f t="shared" ref="V53:V76" si="27">ROUND(E53*U53,2)</f>
        <v>0</v>
      </c>
      <c r="W53" s="157"/>
      <c r="X53" s="157" t="s">
        <v>461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1488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42</v>
      </c>
      <c r="B54" s="180" t="s">
        <v>1364</v>
      </c>
      <c r="C54" s="185" t="s">
        <v>1961</v>
      </c>
      <c r="D54" s="181" t="s">
        <v>1242</v>
      </c>
      <c r="E54" s="182">
        <v>2</v>
      </c>
      <c r="F54" s="183"/>
      <c r="G54" s="184">
        <f t="shared" si="21"/>
        <v>0</v>
      </c>
      <c r="H54" s="158"/>
      <c r="I54" s="157">
        <f t="shared" si="22"/>
        <v>0</v>
      </c>
      <c r="J54" s="158"/>
      <c r="K54" s="157">
        <f t="shared" si="23"/>
        <v>0</v>
      </c>
      <c r="L54" s="157">
        <v>15</v>
      </c>
      <c r="M54" s="157">
        <f t="shared" si="24"/>
        <v>0</v>
      </c>
      <c r="N54" s="157">
        <v>0</v>
      </c>
      <c r="O54" s="157">
        <f t="shared" si="25"/>
        <v>0</v>
      </c>
      <c r="P54" s="157">
        <v>0</v>
      </c>
      <c r="Q54" s="157">
        <f t="shared" si="26"/>
        <v>0</v>
      </c>
      <c r="R54" s="157"/>
      <c r="S54" s="157" t="s">
        <v>269</v>
      </c>
      <c r="T54" s="157" t="s">
        <v>241</v>
      </c>
      <c r="U54" s="157">
        <v>0</v>
      </c>
      <c r="V54" s="157">
        <f t="shared" si="27"/>
        <v>0</v>
      </c>
      <c r="W54" s="157"/>
      <c r="X54" s="157" t="s">
        <v>285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286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43</v>
      </c>
      <c r="B55" s="180" t="s">
        <v>1365</v>
      </c>
      <c r="C55" s="185" t="s">
        <v>1962</v>
      </c>
      <c r="D55" s="181" t="s">
        <v>1242</v>
      </c>
      <c r="E55" s="182">
        <v>4</v>
      </c>
      <c r="F55" s="183"/>
      <c r="G55" s="184">
        <f t="shared" si="21"/>
        <v>0</v>
      </c>
      <c r="H55" s="158"/>
      <c r="I55" s="157">
        <f t="shared" si="22"/>
        <v>0</v>
      </c>
      <c r="J55" s="158"/>
      <c r="K55" s="157">
        <f t="shared" si="23"/>
        <v>0</v>
      </c>
      <c r="L55" s="157">
        <v>15</v>
      </c>
      <c r="M55" s="157">
        <f t="shared" si="24"/>
        <v>0</v>
      </c>
      <c r="N55" s="157">
        <v>0</v>
      </c>
      <c r="O55" s="157">
        <f t="shared" si="25"/>
        <v>0</v>
      </c>
      <c r="P55" s="157">
        <v>0</v>
      </c>
      <c r="Q55" s="157">
        <f t="shared" si="26"/>
        <v>0</v>
      </c>
      <c r="R55" s="157"/>
      <c r="S55" s="157" t="s">
        <v>269</v>
      </c>
      <c r="T55" s="157" t="s">
        <v>241</v>
      </c>
      <c r="U55" s="157">
        <v>0</v>
      </c>
      <c r="V55" s="157">
        <f t="shared" si="27"/>
        <v>0</v>
      </c>
      <c r="W55" s="157"/>
      <c r="X55" s="157" t="s">
        <v>285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286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44</v>
      </c>
      <c r="B56" s="180" t="s">
        <v>1366</v>
      </c>
      <c r="C56" s="185" t="s">
        <v>1963</v>
      </c>
      <c r="D56" s="181" t="s">
        <v>1242</v>
      </c>
      <c r="E56" s="182">
        <v>4</v>
      </c>
      <c r="F56" s="183"/>
      <c r="G56" s="184">
        <f t="shared" si="21"/>
        <v>0</v>
      </c>
      <c r="H56" s="158"/>
      <c r="I56" s="157">
        <f t="shared" si="22"/>
        <v>0</v>
      </c>
      <c r="J56" s="158"/>
      <c r="K56" s="157">
        <f t="shared" si="23"/>
        <v>0</v>
      </c>
      <c r="L56" s="157">
        <v>15</v>
      </c>
      <c r="M56" s="157">
        <f t="shared" si="24"/>
        <v>0</v>
      </c>
      <c r="N56" s="157">
        <v>0</v>
      </c>
      <c r="O56" s="157">
        <f t="shared" si="25"/>
        <v>0</v>
      </c>
      <c r="P56" s="157">
        <v>0</v>
      </c>
      <c r="Q56" s="157">
        <f t="shared" si="26"/>
        <v>0</v>
      </c>
      <c r="R56" s="157"/>
      <c r="S56" s="157" t="s">
        <v>269</v>
      </c>
      <c r="T56" s="157" t="s">
        <v>241</v>
      </c>
      <c r="U56" s="157">
        <v>0</v>
      </c>
      <c r="V56" s="157">
        <f t="shared" si="27"/>
        <v>0</v>
      </c>
      <c r="W56" s="157"/>
      <c r="X56" s="157" t="s">
        <v>285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286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9">
        <v>45</v>
      </c>
      <c r="B57" s="180" t="s">
        <v>1367</v>
      </c>
      <c r="C57" s="185" t="s">
        <v>1964</v>
      </c>
      <c r="D57" s="181" t="s">
        <v>1242</v>
      </c>
      <c r="E57" s="182">
        <v>4</v>
      </c>
      <c r="F57" s="183"/>
      <c r="G57" s="184">
        <f t="shared" si="21"/>
        <v>0</v>
      </c>
      <c r="H57" s="158"/>
      <c r="I57" s="157">
        <f t="shared" si="22"/>
        <v>0</v>
      </c>
      <c r="J57" s="158"/>
      <c r="K57" s="157">
        <f t="shared" si="23"/>
        <v>0</v>
      </c>
      <c r="L57" s="157">
        <v>15</v>
      </c>
      <c r="M57" s="157">
        <f t="shared" si="24"/>
        <v>0</v>
      </c>
      <c r="N57" s="157">
        <v>0</v>
      </c>
      <c r="O57" s="157">
        <f t="shared" si="25"/>
        <v>0</v>
      </c>
      <c r="P57" s="157">
        <v>0</v>
      </c>
      <c r="Q57" s="157">
        <f t="shared" si="26"/>
        <v>0</v>
      </c>
      <c r="R57" s="157"/>
      <c r="S57" s="157" t="s">
        <v>269</v>
      </c>
      <c r="T57" s="157" t="s">
        <v>241</v>
      </c>
      <c r="U57" s="157">
        <v>0</v>
      </c>
      <c r="V57" s="157">
        <f t="shared" si="27"/>
        <v>0</v>
      </c>
      <c r="W57" s="157"/>
      <c r="X57" s="157" t="s">
        <v>285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286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79">
        <v>46</v>
      </c>
      <c r="B58" s="180" t="s">
        <v>1965</v>
      </c>
      <c r="C58" s="185" t="s">
        <v>1966</v>
      </c>
      <c r="D58" s="181" t="s">
        <v>1242</v>
      </c>
      <c r="E58" s="182">
        <v>4</v>
      </c>
      <c r="F58" s="183"/>
      <c r="G58" s="184">
        <f t="shared" si="21"/>
        <v>0</v>
      </c>
      <c r="H58" s="158"/>
      <c r="I58" s="157">
        <f t="shared" si="22"/>
        <v>0</v>
      </c>
      <c r="J58" s="158"/>
      <c r="K58" s="157">
        <f t="shared" si="23"/>
        <v>0</v>
      </c>
      <c r="L58" s="157">
        <v>15</v>
      </c>
      <c r="M58" s="157">
        <f t="shared" si="24"/>
        <v>0</v>
      </c>
      <c r="N58" s="157">
        <v>0</v>
      </c>
      <c r="O58" s="157">
        <f t="shared" si="25"/>
        <v>0</v>
      </c>
      <c r="P58" s="157">
        <v>0</v>
      </c>
      <c r="Q58" s="157">
        <f t="shared" si="26"/>
        <v>0</v>
      </c>
      <c r="R58" s="157"/>
      <c r="S58" s="157" t="s">
        <v>269</v>
      </c>
      <c r="T58" s="157" t="s">
        <v>241</v>
      </c>
      <c r="U58" s="157">
        <v>0</v>
      </c>
      <c r="V58" s="157">
        <f t="shared" si="27"/>
        <v>0</v>
      </c>
      <c r="W58" s="157"/>
      <c r="X58" s="157" t="s">
        <v>461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1488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9">
        <v>47</v>
      </c>
      <c r="B59" s="180" t="s">
        <v>1370</v>
      </c>
      <c r="C59" s="185" t="s">
        <v>1961</v>
      </c>
      <c r="D59" s="181" t="s">
        <v>1242</v>
      </c>
      <c r="E59" s="182">
        <v>8</v>
      </c>
      <c r="F59" s="183"/>
      <c r="G59" s="184">
        <f t="shared" si="21"/>
        <v>0</v>
      </c>
      <c r="H59" s="158"/>
      <c r="I59" s="157">
        <f t="shared" si="22"/>
        <v>0</v>
      </c>
      <c r="J59" s="158"/>
      <c r="K59" s="157">
        <f t="shared" si="23"/>
        <v>0</v>
      </c>
      <c r="L59" s="157">
        <v>15</v>
      </c>
      <c r="M59" s="157">
        <f t="shared" si="24"/>
        <v>0</v>
      </c>
      <c r="N59" s="157">
        <v>0</v>
      </c>
      <c r="O59" s="157">
        <f t="shared" si="25"/>
        <v>0</v>
      </c>
      <c r="P59" s="157">
        <v>0</v>
      </c>
      <c r="Q59" s="157">
        <f t="shared" si="26"/>
        <v>0</v>
      </c>
      <c r="R59" s="157"/>
      <c r="S59" s="157" t="s">
        <v>269</v>
      </c>
      <c r="T59" s="157" t="s">
        <v>241</v>
      </c>
      <c r="U59" s="157">
        <v>0</v>
      </c>
      <c r="V59" s="157">
        <f t="shared" si="27"/>
        <v>0</v>
      </c>
      <c r="W59" s="157"/>
      <c r="X59" s="157" t="s">
        <v>285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286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9">
        <v>48</v>
      </c>
      <c r="B60" s="180" t="s">
        <v>1371</v>
      </c>
      <c r="C60" s="185" t="s">
        <v>1967</v>
      </c>
      <c r="D60" s="181" t="s">
        <v>1242</v>
      </c>
      <c r="E60" s="182">
        <v>8</v>
      </c>
      <c r="F60" s="183"/>
      <c r="G60" s="184">
        <f t="shared" si="21"/>
        <v>0</v>
      </c>
      <c r="H60" s="158"/>
      <c r="I60" s="157">
        <f t="shared" si="22"/>
        <v>0</v>
      </c>
      <c r="J60" s="158"/>
      <c r="K60" s="157">
        <f t="shared" si="23"/>
        <v>0</v>
      </c>
      <c r="L60" s="157">
        <v>15</v>
      </c>
      <c r="M60" s="157">
        <f t="shared" si="24"/>
        <v>0</v>
      </c>
      <c r="N60" s="157">
        <v>0</v>
      </c>
      <c r="O60" s="157">
        <f t="shared" si="25"/>
        <v>0</v>
      </c>
      <c r="P60" s="157">
        <v>0</v>
      </c>
      <c r="Q60" s="157">
        <f t="shared" si="26"/>
        <v>0</v>
      </c>
      <c r="R60" s="157"/>
      <c r="S60" s="157" t="s">
        <v>269</v>
      </c>
      <c r="T60" s="157" t="s">
        <v>241</v>
      </c>
      <c r="U60" s="157">
        <v>0</v>
      </c>
      <c r="V60" s="157">
        <f t="shared" si="27"/>
        <v>0</v>
      </c>
      <c r="W60" s="157"/>
      <c r="X60" s="157" t="s">
        <v>285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286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9">
        <v>49</v>
      </c>
      <c r="B61" s="180" t="s">
        <v>1372</v>
      </c>
      <c r="C61" s="185" t="s">
        <v>1968</v>
      </c>
      <c r="D61" s="181" t="s">
        <v>1242</v>
      </c>
      <c r="E61" s="182">
        <v>8</v>
      </c>
      <c r="F61" s="183"/>
      <c r="G61" s="184">
        <f t="shared" si="21"/>
        <v>0</v>
      </c>
      <c r="H61" s="158"/>
      <c r="I61" s="157">
        <f t="shared" si="22"/>
        <v>0</v>
      </c>
      <c r="J61" s="158"/>
      <c r="K61" s="157">
        <f t="shared" si="23"/>
        <v>0</v>
      </c>
      <c r="L61" s="157">
        <v>15</v>
      </c>
      <c r="M61" s="157">
        <f t="shared" si="24"/>
        <v>0</v>
      </c>
      <c r="N61" s="157">
        <v>0</v>
      </c>
      <c r="O61" s="157">
        <f t="shared" si="25"/>
        <v>0</v>
      </c>
      <c r="P61" s="157">
        <v>0</v>
      </c>
      <c r="Q61" s="157">
        <f t="shared" si="26"/>
        <v>0</v>
      </c>
      <c r="R61" s="157"/>
      <c r="S61" s="157" t="s">
        <v>269</v>
      </c>
      <c r="T61" s="157" t="s">
        <v>241</v>
      </c>
      <c r="U61" s="157">
        <v>0</v>
      </c>
      <c r="V61" s="157">
        <f t="shared" si="27"/>
        <v>0</v>
      </c>
      <c r="W61" s="157"/>
      <c r="X61" s="157" t="s">
        <v>285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286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9">
        <v>50</v>
      </c>
      <c r="B62" s="180" t="s">
        <v>1374</v>
      </c>
      <c r="C62" s="185" t="s">
        <v>1969</v>
      </c>
      <c r="D62" s="181" t="s">
        <v>1242</v>
      </c>
      <c r="E62" s="182">
        <v>4</v>
      </c>
      <c r="F62" s="183"/>
      <c r="G62" s="184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15</v>
      </c>
      <c r="M62" s="157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7"/>
      <c r="S62" s="157" t="s">
        <v>269</v>
      </c>
      <c r="T62" s="157" t="s">
        <v>241</v>
      </c>
      <c r="U62" s="157">
        <v>0</v>
      </c>
      <c r="V62" s="157">
        <f t="shared" si="27"/>
        <v>0</v>
      </c>
      <c r="W62" s="157"/>
      <c r="X62" s="157" t="s">
        <v>285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286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9">
        <v>51</v>
      </c>
      <c r="B63" s="180" t="s">
        <v>1970</v>
      </c>
      <c r="C63" s="185" t="s">
        <v>116</v>
      </c>
      <c r="D63" s="181"/>
      <c r="E63" s="182">
        <v>0</v>
      </c>
      <c r="F63" s="183"/>
      <c r="G63" s="184">
        <f t="shared" si="21"/>
        <v>0</v>
      </c>
      <c r="H63" s="158"/>
      <c r="I63" s="157">
        <f t="shared" si="22"/>
        <v>0</v>
      </c>
      <c r="J63" s="158"/>
      <c r="K63" s="157">
        <f t="shared" si="23"/>
        <v>0</v>
      </c>
      <c r="L63" s="157">
        <v>15</v>
      </c>
      <c r="M63" s="157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7"/>
      <c r="S63" s="157" t="s">
        <v>269</v>
      </c>
      <c r="T63" s="157" t="s">
        <v>241</v>
      </c>
      <c r="U63" s="157">
        <v>0</v>
      </c>
      <c r="V63" s="157">
        <f t="shared" si="27"/>
        <v>0</v>
      </c>
      <c r="W63" s="157"/>
      <c r="X63" s="157" t="s">
        <v>285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286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9">
        <v>52</v>
      </c>
      <c r="B64" s="180" t="s">
        <v>1971</v>
      </c>
      <c r="C64" s="185" t="s">
        <v>1932</v>
      </c>
      <c r="D64" s="181" t="s">
        <v>1242</v>
      </c>
      <c r="E64" s="182">
        <v>1</v>
      </c>
      <c r="F64" s="183"/>
      <c r="G64" s="184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15</v>
      </c>
      <c r="M64" s="157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7"/>
      <c r="S64" s="157" t="s">
        <v>269</v>
      </c>
      <c r="T64" s="157" t="s">
        <v>241</v>
      </c>
      <c r="U64" s="157">
        <v>0</v>
      </c>
      <c r="V64" s="157">
        <f t="shared" si="27"/>
        <v>0</v>
      </c>
      <c r="W64" s="157"/>
      <c r="X64" s="157" t="s">
        <v>285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286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9">
        <v>53</v>
      </c>
      <c r="B65" s="180" t="s">
        <v>1972</v>
      </c>
      <c r="C65" s="185" t="s">
        <v>116</v>
      </c>
      <c r="D65" s="181"/>
      <c r="E65" s="182">
        <v>0</v>
      </c>
      <c r="F65" s="183"/>
      <c r="G65" s="184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15</v>
      </c>
      <c r="M65" s="157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7"/>
      <c r="S65" s="157" t="s">
        <v>269</v>
      </c>
      <c r="T65" s="157" t="s">
        <v>241</v>
      </c>
      <c r="U65" s="157">
        <v>0</v>
      </c>
      <c r="V65" s="157">
        <f t="shared" si="27"/>
        <v>0</v>
      </c>
      <c r="W65" s="157"/>
      <c r="X65" s="157" t="s">
        <v>285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286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79">
        <v>54</v>
      </c>
      <c r="B66" s="180" t="s">
        <v>1973</v>
      </c>
      <c r="C66" s="185" t="s">
        <v>1915</v>
      </c>
      <c r="D66" s="181" t="s">
        <v>1242</v>
      </c>
      <c r="E66" s="182">
        <v>14</v>
      </c>
      <c r="F66" s="183"/>
      <c r="G66" s="184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15</v>
      </c>
      <c r="M66" s="157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7"/>
      <c r="S66" s="157" t="s">
        <v>269</v>
      </c>
      <c r="T66" s="157" t="s">
        <v>241</v>
      </c>
      <c r="U66" s="157">
        <v>0</v>
      </c>
      <c r="V66" s="157">
        <f t="shared" si="27"/>
        <v>0</v>
      </c>
      <c r="W66" s="157"/>
      <c r="X66" s="157" t="s">
        <v>461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1488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0.399999999999999" outlineLevel="1" x14ac:dyDescent="0.25">
      <c r="A67" s="179">
        <v>55</v>
      </c>
      <c r="B67" s="180" t="s">
        <v>1974</v>
      </c>
      <c r="C67" s="185" t="s">
        <v>1975</v>
      </c>
      <c r="D67" s="181" t="s">
        <v>1242</v>
      </c>
      <c r="E67" s="182">
        <v>22</v>
      </c>
      <c r="F67" s="183"/>
      <c r="G67" s="184">
        <f t="shared" si="21"/>
        <v>0</v>
      </c>
      <c r="H67" s="158"/>
      <c r="I67" s="157">
        <f t="shared" si="22"/>
        <v>0</v>
      </c>
      <c r="J67" s="158"/>
      <c r="K67" s="157">
        <f t="shared" si="23"/>
        <v>0</v>
      </c>
      <c r="L67" s="157">
        <v>15</v>
      </c>
      <c r="M67" s="157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7"/>
      <c r="S67" s="157" t="s">
        <v>269</v>
      </c>
      <c r="T67" s="157" t="s">
        <v>241</v>
      </c>
      <c r="U67" s="157">
        <v>0</v>
      </c>
      <c r="V67" s="157">
        <f t="shared" si="27"/>
        <v>0</v>
      </c>
      <c r="W67" s="157"/>
      <c r="X67" s="157" t="s">
        <v>461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1488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9">
        <v>56</v>
      </c>
      <c r="B68" s="180" t="s">
        <v>1976</v>
      </c>
      <c r="C68" s="185" t="s">
        <v>116</v>
      </c>
      <c r="D68" s="181"/>
      <c r="E68" s="182">
        <v>0</v>
      </c>
      <c r="F68" s="183"/>
      <c r="G68" s="184">
        <f t="shared" si="21"/>
        <v>0</v>
      </c>
      <c r="H68" s="158"/>
      <c r="I68" s="157">
        <f t="shared" si="22"/>
        <v>0</v>
      </c>
      <c r="J68" s="158"/>
      <c r="K68" s="157">
        <f t="shared" si="23"/>
        <v>0</v>
      </c>
      <c r="L68" s="157">
        <v>15</v>
      </c>
      <c r="M68" s="157">
        <f t="shared" si="24"/>
        <v>0</v>
      </c>
      <c r="N68" s="157">
        <v>0</v>
      </c>
      <c r="O68" s="157">
        <f t="shared" si="25"/>
        <v>0</v>
      </c>
      <c r="P68" s="157">
        <v>0</v>
      </c>
      <c r="Q68" s="157">
        <f t="shared" si="26"/>
        <v>0</v>
      </c>
      <c r="R68" s="157"/>
      <c r="S68" s="157" t="s">
        <v>269</v>
      </c>
      <c r="T68" s="157" t="s">
        <v>241</v>
      </c>
      <c r="U68" s="157">
        <v>0</v>
      </c>
      <c r="V68" s="157">
        <f t="shared" si="27"/>
        <v>0</v>
      </c>
      <c r="W68" s="157"/>
      <c r="X68" s="157" t="s">
        <v>285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0.6" outlineLevel="1" x14ac:dyDescent="0.25">
      <c r="A69" s="179">
        <v>57</v>
      </c>
      <c r="B69" s="180" t="s">
        <v>1977</v>
      </c>
      <c r="C69" s="185" t="s">
        <v>1978</v>
      </c>
      <c r="D69" s="181" t="s">
        <v>1487</v>
      </c>
      <c r="E69" s="182">
        <v>347</v>
      </c>
      <c r="F69" s="183"/>
      <c r="G69" s="184">
        <f t="shared" si="21"/>
        <v>0</v>
      </c>
      <c r="H69" s="158"/>
      <c r="I69" s="157">
        <f t="shared" si="22"/>
        <v>0</v>
      </c>
      <c r="J69" s="158"/>
      <c r="K69" s="157">
        <f t="shared" si="23"/>
        <v>0</v>
      </c>
      <c r="L69" s="157">
        <v>15</v>
      </c>
      <c r="M69" s="157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7"/>
      <c r="S69" s="157" t="s">
        <v>269</v>
      </c>
      <c r="T69" s="157" t="s">
        <v>241</v>
      </c>
      <c r="U69" s="157">
        <v>0</v>
      </c>
      <c r="V69" s="157">
        <f t="shared" si="27"/>
        <v>0</v>
      </c>
      <c r="W69" s="157"/>
      <c r="X69" s="157" t="s">
        <v>461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1488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9">
        <v>58</v>
      </c>
      <c r="B70" s="180" t="s">
        <v>1386</v>
      </c>
      <c r="C70" s="185" t="s">
        <v>1937</v>
      </c>
      <c r="D70" s="181" t="s">
        <v>1242</v>
      </c>
      <c r="E70" s="182">
        <v>1</v>
      </c>
      <c r="F70" s="183"/>
      <c r="G70" s="184">
        <f t="shared" si="21"/>
        <v>0</v>
      </c>
      <c r="H70" s="158"/>
      <c r="I70" s="157">
        <f t="shared" si="22"/>
        <v>0</v>
      </c>
      <c r="J70" s="158"/>
      <c r="K70" s="157">
        <f t="shared" si="23"/>
        <v>0</v>
      </c>
      <c r="L70" s="157">
        <v>15</v>
      </c>
      <c r="M70" s="157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7"/>
      <c r="S70" s="157" t="s">
        <v>269</v>
      </c>
      <c r="T70" s="157" t="s">
        <v>241</v>
      </c>
      <c r="U70" s="157">
        <v>0</v>
      </c>
      <c r="V70" s="157">
        <f t="shared" si="27"/>
        <v>0</v>
      </c>
      <c r="W70" s="157"/>
      <c r="X70" s="157" t="s">
        <v>285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286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9">
        <v>59</v>
      </c>
      <c r="B71" s="180" t="s">
        <v>1387</v>
      </c>
      <c r="C71" s="185" t="s">
        <v>1979</v>
      </c>
      <c r="D71" s="181" t="s">
        <v>1242</v>
      </c>
      <c r="E71" s="182">
        <v>2</v>
      </c>
      <c r="F71" s="183"/>
      <c r="G71" s="184">
        <f t="shared" si="21"/>
        <v>0</v>
      </c>
      <c r="H71" s="158"/>
      <c r="I71" s="157">
        <f t="shared" si="22"/>
        <v>0</v>
      </c>
      <c r="J71" s="158"/>
      <c r="K71" s="157">
        <f t="shared" si="23"/>
        <v>0</v>
      </c>
      <c r="L71" s="157">
        <v>15</v>
      </c>
      <c r="M71" s="157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7"/>
      <c r="S71" s="157" t="s">
        <v>269</v>
      </c>
      <c r="T71" s="157" t="s">
        <v>241</v>
      </c>
      <c r="U71" s="157">
        <v>0</v>
      </c>
      <c r="V71" s="157">
        <f t="shared" si="27"/>
        <v>0</v>
      </c>
      <c r="W71" s="157"/>
      <c r="X71" s="157" t="s">
        <v>285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286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9">
        <v>60</v>
      </c>
      <c r="B72" s="180" t="s">
        <v>1389</v>
      </c>
      <c r="C72" s="185" t="s">
        <v>1958</v>
      </c>
      <c r="D72" s="181" t="s">
        <v>1487</v>
      </c>
      <c r="E72" s="182">
        <v>20</v>
      </c>
      <c r="F72" s="183"/>
      <c r="G72" s="184">
        <f t="shared" si="21"/>
        <v>0</v>
      </c>
      <c r="H72" s="158"/>
      <c r="I72" s="157">
        <f t="shared" si="22"/>
        <v>0</v>
      </c>
      <c r="J72" s="158"/>
      <c r="K72" s="157">
        <f t="shared" si="23"/>
        <v>0</v>
      </c>
      <c r="L72" s="157">
        <v>15</v>
      </c>
      <c r="M72" s="157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7"/>
      <c r="S72" s="157" t="s">
        <v>269</v>
      </c>
      <c r="T72" s="157" t="s">
        <v>241</v>
      </c>
      <c r="U72" s="157">
        <v>0</v>
      </c>
      <c r="V72" s="157">
        <f t="shared" si="27"/>
        <v>0</v>
      </c>
      <c r="W72" s="157"/>
      <c r="X72" s="157" t="s">
        <v>285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286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9">
        <v>61</v>
      </c>
      <c r="B73" s="180" t="s">
        <v>1391</v>
      </c>
      <c r="C73" s="185" t="s">
        <v>1920</v>
      </c>
      <c r="D73" s="181" t="s">
        <v>1487</v>
      </c>
      <c r="E73" s="182">
        <v>20</v>
      </c>
      <c r="F73" s="183"/>
      <c r="G73" s="184">
        <f t="shared" si="21"/>
        <v>0</v>
      </c>
      <c r="H73" s="158"/>
      <c r="I73" s="157">
        <f t="shared" si="22"/>
        <v>0</v>
      </c>
      <c r="J73" s="158"/>
      <c r="K73" s="157">
        <f t="shared" si="23"/>
        <v>0</v>
      </c>
      <c r="L73" s="157">
        <v>15</v>
      </c>
      <c r="M73" s="157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7"/>
      <c r="S73" s="157" t="s">
        <v>269</v>
      </c>
      <c r="T73" s="157" t="s">
        <v>241</v>
      </c>
      <c r="U73" s="157">
        <v>0</v>
      </c>
      <c r="V73" s="157">
        <f t="shared" si="27"/>
        <v>0</v>
      </c>
      <c r="W73" s="157"/>
      <c r="X73" s="157" t="s">
        <v>285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286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9">
        <v>62</v>
      </c>
      <c r="B74" s="180" t="s">
        <v>1393</v>
      </c>
      <c r="C74" s="185" t="s">
        <v>1980</v>
      </c>
      <c r="D74" s="181" t="s">
        <v>1487</v>
      </c>
      <c r="E74" s="182">
        <v>2</v>
      </c>
      <c r="F74" s="183"/>
      <c r="G74" s="184">
        <f t="shared" si="21"/>
        <v>0</v>
      </c>
      <c r="H74" s="158"/>
      <c r="I74" s="157">
        <f t="shared" si="22"/>
        <v>0</v>
      </c>
      <c r="J74" s="158"/>
      <c r="K74" s="157">
        <f t="shared" si="23"/>
        <v>0</v>
      </c>
      <c r="L74" s="157">
        <v>15</v>
      </c>
      <c r="M74" s="157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7"/>
      <c r="S74" s="157" t="s">
        <v>269</v>
      </c>
      <c r="T74" s="157" t="s">
        <v>241</v>
      </c>
      <c r="U74" s="157">
        <v>0</v>
      </c>
      <c r="V74" s="157">
        <f t="shared" si="27"/>
        <v>0</v>
      </c>
      <c r="W74" s="157"/>
      <c r="X74" s="157" t="s">
        <v>285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286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79">
        <v>63</v>
      </c>
      <c r="B75" s="180" t="s">
        <v>1395</v>
      </c>
      <c r="C75" s="185" t="s">
        <v>1923</v>
      </c>
      <c r="D75" s="181" t="s">
        <v>284</v>
      </c>
      <c r="E75" s="182">
        <v>20</v>
      </c>
      <c r="F75" s="183"/>
      <c r="G75" s="184">
        <f t="shared" si="21"/>
        <v>0</v>
      </c>
      <c r="H75" s="158"/>
      <c r="I75" s="157">
        <f t="shared" si="22"/>
        <v>0</v>
      </c>
      <c r="J75" s="158"/>
      <c r="K75" s="157">
        <f t="shared" si="23"/>
        <v>0</v>
      </c>
      <c r="L75" s="157">
        <v>15</v>
      </c>
      <c r="M75" s="157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7"/>
      <c r="S75" s="157" t="s">
        <v>269</v>
      </c>
      <c r="T75" s="157" t="s">
        <v>241</v>
      </c>
      <c r="U75" s="157">
        <v>0</v>
      </c>
      <c r="V75" s="157">
        <f t="shared" si="27"/>
        <v>0</v>
      </c>
      <c r="W75" s="157"/>
      <c r="X75" s="157" t="s">
        <v>285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286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0.6" outlineLevel="1" x14ac:dyDescent="0.25">
      <c r="A76" s="179">
        <v>64</v>
      </c>
      <c r="B76" s="180" t="s">
        <v>1397</v>
      </c>
      <c r="C76" s="185" t="s">
        <v>1924</v>
      </c>
      <c r="D76" s="181" t="s">
        <v>284</v>
      </c>
      <c r="E76" s="182">
        <v>52</v>
      </c>
      <c r="F76" s="183"/>
      <c r="G76" s="184">
        <f t="shared" si="21"/>
        <v>0</v>
      </c>
      <c r="H76" s="158"/>
      <c r="I76" s="157">
        <f t="shared" si="22"/>
        <v>0</v>
      </c>
      <c r="J76" s="158"/>
      <c r="K76" s="157">
        <f t="shared" si="23"/>
        <v>0</v>
      </c>
      <c r="L76" s="157">
        <v>15</v>
      </c>
      <c r="M76" s="157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7"/>
      <c r="S76" s="157" t="s">
        <v>269</v>
      </c>
      <c r="T76" s="157" t="s">
        <v>241</v>
      </c>
      <c r="U76" s="157">
        <v>0</v>
      </c>
      <c r="V76" s="157">
        <f t="shared" si="27"/>
        <v>0</v>
      </c>
      <c r="W76" s="157"/>
      <c r="X76" s="157" t="s">
        <v>285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286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5">
      <c r="A77" s="160" t="s">
        <v>235</v>
      </c>
      <c r="B77" s="161" t="s">
        <v>101</v>
      </c>
      <c r="C77" s="174" t="s">
        <v>102</v>
      </c>
      <c r="D77" s="162"/>
      <c r="E77" s="163"/>
      <c r="F77" s="164"/>
      <c r="G77" s="165">
        <f>SUMIF(AG78:AG134,"&lt;&gt;NOR",G78:G134)</f>
        <v>0</v>
      </c>
      <c r="H77" s="159"/>
      <c r="I77" s="159">
        <f>SUM(I78:I134)</f>
        <v>0</v>
      </c>
      <c r="J77" s="159"/>
      <c r="K77" s="159">
        <f>SUM(K78:K134)</f>
        <v>0</v>
      </c>
      <c r="L77" s="159"/>
      <c r="M77" s="159">
        <f>SUM(M78:M134)</f>
        <v>0</v>
      </c>
      <c r="N77" s="159"/>
      <c r="O77" s="159">
        <f>SUM(O78:O134)</f>
        <v>0</v>
      </c>
      <c r="P77" s="159"/>
      <c r="Q77" s="159">
        <f>SUM(Q78:Q134)</f>
        <v>0</v>
      </c>
      <c r="R77" s="159"/>
      <c r="S77" s="159"/>
      <c r="T77" s="159"/>
      <c r="U77" s="159"/>
      <c r="V77" s="159">
        <f>SUM(V78:V134)</f>
        <v>0</v>
      </c>
      <c r="W77" s="159"/>
      <c r="X77" s="159"/>
      <c r="AG77" t="s">
        <v>236</v>
      </c>
    </row>
    <row r="78" spans="1:60" ht="20.399999999999999" outlineLevel="1" x14ac:dyDescent="0.25">
      <c r="A78" s="179">
        <v>65</v>
      </c>
      <c r="B78" s="180" t="s">
        <v>1981</v>
      </c>
      <c r="C78" s="185" t="s">
        <v>1982</v>
      </c>
      <c r="D78" s="181" t="s">
        <v>1242</v>
      </c>
      <c r="E78" s="182">
        <v>1</v>
      </c>
      <c r="F78" s="183"/>
      <c r="G78" s="184">
        <f t="shared" ref="G78:G109" si="28">ROUND(E78*F78,2)</f>
        <v>0</v>
      </c>
      <c r="H78" s="158"/>
      <c r="I78" s="157">
        <f t="shared" ref="I78:I109" si="29">ROUND(E78*H78,2)</f>
        <v>0</v>
      </c>
      <c r="J78" s="158"/>
      <c r="K78" s="157">
        <f t="shared" ref="K78:K109" si="30">ROUND(E78*J78,2)</f>
        <v>0</v>
      </c>
      <c r="L78" s="157">
        <v>15</v>
      </c>
      <c r="M78" s="157">
        <f t="shared" ref="M78:M109" si="31">G78*(1+L78/100)</f>
        <v>0</v>
      </c>
      <c r="N78" s="157">
        <v>0</v>
      </c>
      <c r="O78" s="157">
        <f t="shared" ref="O78:O109" si="32">ROUND(E78*N78,2)</f>
        <v>0</v>
      </c>
      <c r="P78" s="157">
        <v>0</v>
      </c>
      <c r="Q78" s="157">
        <f t="shared" ref="Q78:Q109" si="33">ROUND(E78*P78,2)</f>
        <v>0</v>
      </c>
      <c r="R78" s="157"/>
      <c r="S78" s="157" t="s">
        <v>269</v>
      </c>
      <c r="T78" s="157" t="s">
        <v>241</v>
      </c>
      <c r="U78" s="157">
        <v>0</v>
      </c>
      <c r="V78" s="157">
        <f t="shared" ref="V78:V109" si="34">ROUND(E78*U78,2)</f>
        <v>0</v>
      </c>
      <c r="W78" s="157"/>
      <c r="X78" s="157" t="s">
        <v>461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1488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9">
        <v>66</v>
      </c>
      <c r="B79" s="180" t="s">
        <v>1983</v>
      </c>
      <c r="C79" s="185" t="s">
        <v>1984</v>
      </c>
      <c r="D79" s="181" t="s">
        <v>1242</v>
      </c>
      <c r="E79" s="182">
        <v>1</v>
      </c>
      <c r="F79" s="183"/>
      <c r="G79" s="184">
        <f t="shared" si="28"/>
        <v>0</v>
      </c>
      <c r="H79" s="158"/>
      <c r="I79" s="157">
        <f t="shared" si="29"/>
        <v>0</v>
      </c>
      <c r="J79" s="158"/>
      <c r="K79" s="157">
        <f t="shared" si="30"/>
        <v>0</v>
      </c>
      <c r="L79" s="157">
        <v>15</v>
      </c>
      <c r="M79" s="157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7"/>
      <c r="S79" s="157" t="s">
        <v>269</v>
      </c>
      <c r="T79" s="157" t="s">
        <v>241</v>
      </c>
      <c r="U79" s="157">
        <v>0</v>
      </c>
      <c r="V79" s="157">
        <f t="shared" si="34"/>
        <v>0</v>
      </c>
      <c r="W79" s="157"/>
      <c r="X79" s="157" t="s">
        <v>461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1488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9">
        <v>67</v>
      </c>
      <c r="B80" s="180" t="s">
        <v>1403</v>
      </c>
      <c r="C80" s="185" t="s">
        <v>1985</v>
      </c>
      <c r="D80" s="181" t="s">
        <v>1242</v>
      </c>
      <c r="E80" s="182">
        <v>1</v>
      </c>
      <c r="F80" s="183"/>
      <c r="G80" s="184">
        <f t="shared" si="28"/>
        <v>0</v>
      </c>
      <c r="H80" s="158"/>
      <c r="I80" s="157">
        <f t="shared" si="29"/>
        <v>0</v>
      </c>
      <c r="J80" s="158"/>
      <c r="K80" s="157">
        <f t="shared" si="30"/>
        <v>0</v>
      </c>
      <c r="L80" s="157">
        <v>15</v>
      </c>
      <c r="M80" s="157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7"/>
      <c r="S80" s="157" t="s">
        <v>269</v>
      </c>
      <c r="T80" s="157" t="s">
        <v>241</v>
      </c>
      <c r="U80" s="157">
        <v>0</v>
      </c>
      <c r="V80" s="157">
        <f t="shared" si="34"/>
        <v>0</v>
      </c>
      <c r="W80" s="157"/>
      <c r="X80" s="157" t="s">
        <v>285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286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 x14ac:dyDescent="0.25">
      <c r="A81" s="179">
        <v>68</v>
      </c>
      <c r="B81" s="180" t="s">
        <v>1405</v>
      </c>
      <c r="C81" s="185" t="s">
        <v>1986</v>
      </c>
      <c r="D81" s="181" t="s">
        <v>1242</v>
      </c>
      <c r="E81" s="182">
        <v>1</v>
      </c>
      <c r="F81" s="183"/>
      <c r="G81" s="184">
        <f t="shared" si="28"/>
        <v>0</v>
      </c>
      <c r="H81" s="158"/>
      <c r="I81" s="157">
        <f t="shared" si="29"/>
        <v>0</v>
      </c>
      <c r="J81" s="158"/>
      <c r="K81" s="157">
        <f t="shared" si="30"/>
        <v>0</v>
      </c>
      <c r="L81" s="157">
        <v>15</v>
      </c>
      <c r="M81" s="157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7"/>
      <c r="S81" s="157" t="s">
        <v>269</v>
      </c>
      <c r="T81" s="157" t="s">
        <v>241</v>
      </c>
      <c r="U81" s="157">
        <v>0</v>
      </c>
      <c r="V81" s="157">
        <f t="shared" si="34"/>
        <v>0</v>
      </c>
      <c r="W81" s="157"/>
      <c r="X81" s="157" t="s">
        <v>285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286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1" x14ac:dyDescent="0.25">
      <c r="A82" s="179">
        <v>69</v>
      </c>
      <c r="B82" s="180" t="s">
        <v>1987</v>
      </c>
      <c r="C82" s="185" t="s">
        <v>1988</v>
      </c>
      <c r="D82" s="181" t="s">
        <v>381</v>
      </c>
      <c r="E82" s="182">
        <v>30</v>
      </c>
      <c r="F82" s="183"/>
      <c r="G82" s="184">
        <f t="shared" si="28"/>
        <v>0</v>
      </c>
      <c r="H82" s="158"/>
      <c r="I82" s="157">
        <f t="shared" si="29"/>
        <v>0</v>
      </c>
      <c r="J82" s="158"/>
      <c r="K82" s="157">
        <f t="shared" si="30"/>
        <v>0</v>
      </c>
      <c r="L82" s="157">
        <v>15</v>
      </c>
      <c r="M82" s="157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7"/>
      <c r="S82" s="157" t="s">
        <v>269</v>
      </c>
      <c r="T82" s="157" t="s">
        <v>241</v>
      </c>
      <c r="U82" s="157">
        <v>0</v>
      </c>
      <c r="V82" s="157">
        <f t="shared" si="34"/>
        <v>0</v>
      </c>
      <c r="W82" s="157"/>
      <c r="X82" s="157" t="s">
        <v>461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1488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 x14ac:dyDescent="0.25">
      <c r="A83" s="179">
        <v>70</v>
      </c>
      <c r="B83" s="180" t="s">
        <v>1989</v>
      </c>
      <c r="C83" s="185" t="s">
        <v>1990</v>
      </c>
      <c r="D83" s="181" t="s">
        <v>1242</v>
      </c>
      <c r="E83" s="182">
        <v>1</v>
      </c>
      <c r="F83" s="183"/>
      <c r="G83" s="184">
        <f t="shared" si="28"/>
        <v>0</v>
      </c>
      <c r="H83" s="158"/>
      <c r="I83" s="157">
        <f t="shared" si="29"/>
        <v>0</v>
      </c>
      <c r="J83" s="158"/>
      <c r="K83" s="157">
        <f t="shared" si="30"/>
        <v>0</v>
      </c>
      <c r="L83" s="157">
        <v>15</v>
      </c>
      <c r="M83" s="157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7"/>
      <c r="S83" s="157" t="s">
        <v>269</v>
      </c>
      <c r="T83" s="157" t="s">
        <v>241</v>
      </c>
      <c r="U83" s="157">
        <v>0</v>
      </c>
      <c r="V83" s="157">
        <f t="shared" si="34"/>
        <v>0</v>
      </c>
      <c r="W83" s="157"/>
      <c r="X83" s="157" t="s">
        <v>461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1488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9">
        <v>71</v>
      </c>
      <c r="B84" s="180" t="s">
        <v>1991</v>
      </c>
      <c r="C84" s="185" t="s">
        <v>1992</v>
      </c>
      <c r="D84" s="181" t="s">
        <v>1242</v>
      </c>
      <c r="E84" s="182">
        <v>1</v>
      </c>
      <c r="F84" s="183"/>
      <c r="G84" s="184">
        <f t="shared" si="28"/>
        <v>0</v>
      </c>
      <c r="H84" s="158"/>
      <c r="I84" s="157">
        <f t="shared" si="29"/>
        <v>0</v>
      </c>
      <c r="J84" s="158"/>
      <c r="K84" s="157">
        <f t="shared" si="30"/>
        <v>0</v>
      </c>
      <c r="L84" s="157">
        <v>15</v>
      </c>
      <c r="M84" s="157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7"/>
      <c r="S84" s="157" t="s">
        <v>269</v>
      </c>
      <c r="T84" s="157" t="s">
        <v>241</v>
      </c>
      <c r="U84" s="157">
        <v>0</v>
      </c>
      <c r="V84" s="157">
        <f t="shared" si="34"/>
        <v>0</v>
      </c>
      <c r="W84" s="157"/>
      <c r="X84" s="157" t="s">
        <v>461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1488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0.399999999999999" outlineLevel="1" x14ac:dyDescent="0.25">
      <c r="A85" s="179">
        <v>72</v>
      </c>
      <c r="B85" s="180" t="s">
        <v>1993</v>
      </c>
      <c r="C85" s="185" t="s">
        <v>1994</v>
      </c>
      <c r="D85" s="181" t="s">
        <v>381</v>
      </c>
      <c r="E85" s="182">
        <v>17</v>
      </c>
      <c r="F85" s="183"/>
      <c r="G85" s="184">
        <f t="shared" si="28"/>
        <v>0</v>
      </c>
      <c r="H85" s="158"/>
      <c r="I85" s="157">
        <f t="shared" si="29"/>
        <v>0</v>
      </c>
      <c r="J85" s="158"/>
      <c r="K85" s="157">
        <f t="shared" si="30"/>
        <v>0</v>
      </c>
      <c r="L85" s="157">
        <v>15</v>
      </c>
      <c r="M85" s="157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7"/>
      <c r="S85" s="157" t="s">
        <v>269</v>
      </c>
      <c r="T85" s="157" t="s">
        <v>241</v>
      </c>
      <c r="U85" s="157">
        <v>0</v>
      </c>
      <c r="V85" s="157">
        <f t="shared" si="34"/>
        <v>0</v>
      </c>
      <c r="W85" s="157"/>
      <c r="X85" s="157" t="s">
        <v>461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1488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 x14ac:dyDescent="0.25">
      <c r="A86" s="179">
        <v>73</v>
      </c>
      <c r="B86" s="180" t="s">
        <v>1995</v>
      </c>
      <c r="C86" s="185" t="s">
        <v>1996</v>
      </c>
      <c r="D86" s="181" t="s">
        <v>1242</v>
      </c>
      <c r="E86" s="182">
        <v>1</v>
      </c>
      <c r="F86" s="183"/>
      <c r="G86" s="184">
        <f t="shared" si="28"/>
        <v>0</v>
      </c>
      <c r="H86" s="158"/>
      <c r="I86" s="157">
        <f t="shared" si="29"/>
        <v>0</v>
      </c>
      <c r="J86" s="158"/>
      <c r="K86" s="157">
        <f t="shared" si="30"/>
        <v>0</v>
      </c>
      <c r="L86" s="157">
        <v>15</v>
      </c>
      <c r="M86" s="157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7"/>
      <c r="S86" s="157" t="s">
        <v>269</v>
      </c>
      <c r="T86" s="157" t="s">
        <v>241</v>
      </c>
      <c r="U86" s="157">
        <v>0</v>
      </c>
      <c r="V86" s="157">
        <f t="shared" si="34"/>
        <v>0</v>
      </c>
      <c r="W86" s="157"/>
      <c r="X86" s="157" t="s">
        <v>461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1488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79">
        <v>74</v>
      </c>
      <c r="B87" s="180" t="s">
        <v>1997</v>
      </c>
      <c r="C87" s="185" t="s">
        <v>1984</v>
      </c>
      <c r="D87" s="181" t="s">
        <v>1242</v>
      </c>
      <c r="E87" s="182">
        <v>2</v>
      </c>
      <c r="F87" s="183"/>
      <c r="G87" s="184">
        <f t="shared" si="28"/>
        <v>0</v>
      </c>
      <c r="H87" s="158"/>
      <c r="I87" s="157">
        <f t="shared" si="29"/>
        <v>0</v>
      </c>
      <c r="J87" s="158"/>
      <c r="K87" s="157">
        <f t="shared" si="30"/>
        <v>0</v>
      </c>
      <c r="L87" s="157">
        <v>15</v>
      </c>
      <c r="M87" s="157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7"/>
      <c r="S87" s="157" t="s">
        <v>269</v>
      </c>
      <c r="T87" s="157" t="s">
        <v>241</v>
      </c>
      <c r="U87" s="157">
        <v>0</v>
      </c>
      <c r="V87" s="157">
        <f t="shared" si="34"/>
        <v>0</v>
      </c>
      <c r="W87" s="157"/>
      <c r="X87" s="157" t="s">
        <v>461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1488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9">
        <v>75</v>
      </c>
      <c r="B88" s="180" t="s">
        <v>1419</v>
      </c>
      <c r="C88" s="185" t="s">
        <v>1985</v>
      </c>
      <c r="D88" s="181" t="s">
        <v>1242</v>
      </c>
      <c r="E88" s="182">
        <v>2</v>
      </c>
      <c r="F88" s="183"/>
      <c r="G88" s="184">
        <f t="shared" si="28"/>
        <v>0</v>
      </c>
      <c r="H88" s="158"/>
      <c r="I88" s="157">
        <f t="shared" si="29"/>
        <v>0</v>
      </c>
      <c r="J88" s="158"/>
      <c r="K88" s="157">
        <f t="shared" si="30"/>
        <v>0</v>
      </c>
      <c r="L88" s="157">
        <v>15</v>
      </c>
      <c r="M88" s="157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7"/>
      <c r="S88" s="157" t="s">
        <v>269</v>
      </c>
      <c r="T88" s="157" t="s">
        <v>241</v>
      </c>
      <c r="U88" s="157">
        <v>0</v>
      </c>
      <c r="V88" s="157">
        <f t="shared" si="34"/>
        <v>0</v>
      </c>
      <c r="W88" s="157"/>
      <c r="X88" s="157" t="s">
        <v>285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286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1" x14ac:dyDescent="0.25">
      <c r="A89" s="179">
        <v>76</v>
      </c>
      <c r="B89" s="180" t="s">
        <v>1421</v>
      </c>
      <c r="C89" s="185" t="s">
        <v>1986</v>
      </c>
      <c r="D89" s="181" t="s">
        <v>1242</v>
      </c>
      <c r="E89" s="182">
        <v>2</v>
      </c>
      <c r="F89" s="183"/>
      <c r="G89" s="184">
        <f t="shared" si="28"/>
        <v>0</v>
      </c>
      <c r="H89" s="158"/>
      <c r="I89" s="157">
        <f t="shared" si="29"/>
        <v>0</v>
      </c>
      <c r="J89" s="158"/>
      <c r="K89" s="157">
        <f t="shared" si="30"/>
        <v>0</v>
      </c>
      <c r="L89" s="157">
        <v>15</v>
      </c>
      <c r="M89" s="157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7"/>
      <c r="S89" s="157" t="s">
        <v>269</v>
      </c>
      <c r="T89" s="157" t="s">
        <v>241</v>
      </c>
      <c r="U89" s="157">
        <v>0</v>
      </c>
      <c r="V89" s="157">
        <f t="shared" si="34"/>
        <v>0</v>
      </c>
      <c r="W89" s="157"/>
      <c r="X89" s="157" t="s">
        <v>285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286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9">
        <v>77</v>
      </c>
      <c r="B90" s="180" t="s">
        <v>1423</v>
      </c>
      <c r="C90" s="185" t="s">
        <v>1998</v>
      </c>
      <c r="D90" s="181" t="s">
        <v>1242</v>
      </c>
      <c r="E90" s="182">
        <v>1</v>
      </c>
      <c r="F90" s="183"/>
      <c r="G90" s="184">
        <f t="shared" si="28"/>
        <v>0</v>
      </c>
      <c r="H90" s="158"/>
      <c r="I90" s="157">
        <f t="shared" si="29"/>
        <v>0</v>
      </c>
      <c r="J90" s="158"/>
      <c r="K90" s="157">
        <f t="shared" si="30"/>
        <v>0</v>
      </c>
      <c r="L90" s="157">
        <v>15</v>
      </c>
      <c r="M90" s="157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7"/>
      <c r="S90" s="157" t="s">
        <v>269</v>
      </c>
      <c r="T90" s="157" t="s">
        <v>241</v>
      </c>
      <c r="U90" s="157">
        <v>0</v>
      </c>
      <c r="V90" s="157">
        <f t="shared" si="34"/>
        <v>0</v>
      </c>
      <c r="W90" s="157"/>
      <c r="X90" s="157" t="s">
        <v>285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286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30.6" outlineLevel="1" x14ac:dyDescent="0.25">
      <c r="A91" s="179">
        <v>78</v>
      </c>
      <c r="B91" s="180" t="s">
        <v>1999</v>
      </c>
      <c r="C91" s="185" t="s">
        <v>2000</v>
      </c>
      <c r="D91" s="181" t="s">
        <v>381</v>
      </c>
      <c r="E91" s="182">
        <v>36</v>
      </c>
      <c r="F91" s="183"/>
      <c r="G91" s="184">
        <f t="shared" si="28"/>
        <v>0</v>
      </c>
      <c r="H91" s="158"/>
      <c r="I91" s="157">
        <f t="shared" si="29"/>
        <v>0</v>
      </c>
      <c r="J91" s="158"/>
      <c r="K91" s="157">
        <f t="shared" si="30"/>
        <v>0</v>
      </c>
      <c r="L91" s="157">
        <v>15</v>
      </c>
      <c r="M91" s="157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7"/>
      <c r="S91" s="157" t="s">
        <v>269</v>
      </c>
      <c r="T91" s="157" t="s">
        <v>241</v>
      </c>
      <c r="U91" s="157">
        <v>0</v>
      </c>
      <c r="V91" s="157">
        <f t="shared" si="34"/>
        <v>0</v>
      </c>
      <c r="W91" s="157"/>
      <c r="X91" s="157" t="s">
        <v>461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1488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 x14ac:dyDescent="0.25">
      <c r="A92" s="179">
        <v>79</v>
      </c>
      <c r="B92" s="180" t="s">
        <v>2001</v>
      </c>
      <c r="C92" s="185" t="s">
        <v>2002</v>
      </c>
      <c r="D92" s="181" t="s">
        <v>1242</v>
      </c>
      <c r="E92" s="182">
        <v>1</v>
      </c>
      <c r="F92" s="183"/>
      <c r="G92" s="184">
        <f t="shared" si="28"/>
        <v>0</v>
      </c>
      <c r="H92" s="158"/>
      <c r="I92" s="157">
        <f t="shared" si="29"/>
        <v>0</v>
      </c>
      <c r="J92" s="158"/>
      <c r="K92" s="157">
        <f t="shared" si="30"/>
        <v>0</v>
      </c>
      <c r="L92" s="157">
        <v>15</v>
      </c>
      <c r="M92" s="157">
        <f t="shared" si="31"/>
        <v>0</v>
      </c>
      <c r="N92" s="157">
        <v>0</v>
      </c>
      <c r="O92" s="157">
        <f t="shared" si="32"/>
        <v>0</v>
      </c>
      <c r="P92" s="157">
        <v>0</v>
      </c>
      <c r="Q92" s="157">
        <f t="shared" si="33"/>
        <v>0</v>
      </c>
      <c r="R92" s="157"/>
      <c r="S92" s="157" t="s">
        <v>269</v>
      </c>
      <c r="T92" s="157" t="s">
        <v>241</v>
      </c>
      <c r="U92" s="157">
        <v>0</v>
      </c>
      <c r="V92" s="157">
        <f t="shared" si="34"/>
        <v>0</v>
      </c>
      <c r="W92" s="157"/>
      <c r="X92" s="157" t="s">
        <v>461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1488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9">
        <v>80</v>
      </c>
      <c r="B93" s="180" t="s">
        <v>2003</v>
      </c>
      <c r="C93" s="185" t="s">
        <v>2004</v>
      </c>
      <c r="D93" s="181" t="s">
        <v>1242</v>
      </c>
      <c r="E93" s="182">
        <v>3</v>
      </c>
      <c r="F93" s="183"/>
      <c r="G93" s="184">
        <f t="shared" si="28"/>
        <v>0</v>
      </c>
      <c r="H93" s="158"/>
      <c r="I93" s="157">
        <f t="shared" si="29"/>
        <v>0</v>
      </c>
      <c r="J93" s="158"/>
      <c r="K93" s="157">
        <f t="shared" si="30"/>
        <v>0</v>
      </c>
      <c r="L93" s="157">
        <v>15</v>
      </c>
      <c r="M93" s="157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7"/>
      <c r="S93" s="157" t="s">
        <v>269</v>
      </c>
      <c r="T93" s="157" t="s">
        <v>241</v>
      </c>
      <c r="U93" s="157">
        <v>0</v>
      </c>
      <c r="V93" s="157">
        <f t="shared" si="34"/>
        <v>0</v>
      </c>
      <c r="W93" s="157"/>
      <c r="X93" s="157" t="s">
        <v>461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1488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9">
        <v>81</v>
      </c>
      <c r="B94" s="180" t="s">
        <v>1431</v>
      </c>
      <c r="C94" s="185" t="s">
        <v>1985</v>
      </c>
      <c r="D94" s="181" t="s">
        <v>1242</v>
      </c>
      <c r="E94" s="182">
        <v>3</v>
      </c>
      <c r="F94" s="183"/>
      <c r="G94" s="184">
        <f t="shared" si="28"/>
        <v>0</v>
      </c>
      <c r="H94" s="158"/>
      <c r="I94" s="157">
        <f t="shared" si="29"/>
        <v>0</v>
      </c>
      <c r="J94" s="158"/>
      <c r="K94" s="157">
        <f t="shared" si="30"/>
        <v>0</v>
      </c>
      <c r="L94" s="157">
        <v>15</v>
      </c>
      <c r="M94" s="157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7"/>
      <c r="S94" s="157" t="s">
        <v>269</v>
      </c>
      <c r="T94" s="157" t="s">
        <v>241</v>
      </c>
      <c r="U94" s="157">
        <v>0</v>
      </c>
      <c r="V94" s="157">
        <f t="shared" si="34"/>
        <v>0</v>
      </c>
      <c r="W94" s="157"/>
      <c r="X94" s="157" t="s">
        <v>285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286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.399999999999999" outlineLevel="1" x14ac:dyDescent="0.25">
      <c r="A95" s="179">
        <v>82</v>
      </c>
      <c r="B95" s="180" t="s">
        <v>1433</v>
      </c>
      <c r="C95" s="185" t="s">
        <v>1986</v>
      </c>
      <c r="D95" s="181" t="s">
        <v>1242</v>
      </c>
      <c r="E95" s="182">
        <v>3</v>
      </c>
      <c r="F95" s="183"/>
      <c r="G95" s="184">
        <f t="shared" si="28"/>
        <v>0</v>
      </c>
      <c r="H95" s="158"/>
      <c r="I95" s="157">
        <f t="shared" si="29"/>
        <v>0</v>
      </c>
      <c r="J95" s="158"/>
      <c r="K95" s="157">
        <f t="shared" si="30"/>
        <v>0</v>
      </c>
      <c r="L95" s="157">
        <v>15</v>
      </c>
      <c r="M95" s="157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7"/>
      <c r="S95" s="157" t="s">
        <v>269</v>
      </c>
      <c r="T95" s="157" t="s">
        <v>241</v>
      </c>
      <c r="U95" s="157">
        <v>0</v>
      </c>
      <c r="V95" s="157">
        <f t="shared" si="34"/>
        <v>0</v>
      </c>
      <c r="W95" s="157"/>
      <c r="X95" s="157" t="s">
        <v>285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286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.399999999999999" outlineLevel="1" x14ac:dyDescent="0.25">
      <c r="A96" s="179">
        <v>83</v>
      </c>
      <c r="B96" s="180" t="s">
        <v>2005</v>
      </c>
      <c r="C96" s="185" t="s">
        <v>1994</v>
      </c>
      <c r="D96" s="181" t="s">
        <v>381</v>
      </c>
      <c r="E96" s="182">
        <v>56</v>
      </c>
      <c r="F96" s="183"/>
      <c r="G96" s="184">
        <f t="shared" si="28"/>
        <v>0</v>
      </c>
      <c r="H96" s="158"/>
      <c r="I96" s="157">
        <f t="shared" si="29"/>
        <v>0</v>
      </c>
      <c r="J96" s="158"/>
      <c r="K96" s="157">
        <f t="shared" si="30"/>
        <v>0</v>
      </c>
      <c r="L96" s="157">
        <v>15</v>
      </c>
      <c r="M96" s="157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7"/>
      <c r="S96" s="157" t="s">
        <v>269</v>
      </c>
      <c r="T96" s="157" t="s">
        <v>241</v>
      </c>
      <c r="U96" s="157">
        <v>0</v>
      </c>
      <c r="V96" s="157">
        <f t="shared" si="34"/>
        <v>0</v>
      </c>
      <c r="W96" s="157"/>
      <c r="X96" s="157" t="s">
        <v>461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1488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 x14ac:dyDescent="0.25">
      <c r="A97" s="179">
        <v>84</v>
      </c>
      <c r="B97" s="180" t="s">
        <v>2006</v>
      </c>
      <c r="C97" s="185" t="s">
        <v>2002</v>
      </c>
      <c r="D97" s="181" t="s">
        <v>1242</v>
      </c>
      <c r="E97" s="182">
        <v>1</v>
      </c>
      <c r="F97" s="183"/>
      <c r="G97" s="184">
        <f t="shared" si="28"/>
        <v>0</v>
      </c>
      <c r="H97" s="158"/>
      <c r="I97" s="157">
        <f t="shared" si="29"/>
        <v>0</v>
      </c>
      <c r="J97" s="158"/>
      <c r="K97" s="157">
        <f t="shared" si="30"/>
        <v>0</v>
      </c>
      <c r="L97" s="157">
        <v>15</v>
      </c>
      <c r="M97" s="157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7"/>
      <c r="S97" s="157" t="s">
        <v>269</v>
      </c>
      <c r="T97" s="157" t="s">
        <v>241</v>
      </c>
      <c r="U97" s="157">
        <v>0</v>
      </c>
      <c r="V97" s="157">
        <f t="shared" si="34"/>
        <v>0</v>
      </c>
      <c r="W97" s="157"/>
      <c r="X97" s="157" t="s">
        <v>461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1488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9">
        <v>85</v>
      </c>
      <c r="B98" s="180" t="s">
        <v>2007</v>
      </c>
      <c r="C98" s="185" t="s">
        <v>2004</v>
      </c>
      <c r="D98" s="181" t="s">
        <v>1242</v>
      </c>
      <c r="E98" s="182">
        <v>2</v>
      </c>
      <c r="F98" s="183"/>
      <c r="G98" s="184">
        <f t="shared" si="28"/>
        <v>0</v>
      </c>
      <c r="H98" s="158"/>
      <c r="I98" s="157">
        <f t="shared" si="29"/>
        <v>0</v>
      </c>
      <c r="J98" s="158"/>
      <c r="K98" s="157">
        <f t="shared" si="30"/>
        <v>0</v>
      </c>
      <c r="L98" s="157">
        <v>15</v>
      </c>
      <c r="M98" s="157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7"/>
      <c r="S98" s="157" t="s">
        <v>269</v>
      </c>
      <c r="T98" s="157" t="s">
        <v>241</v>
      </c>
      <c r="U98" s="157">
        <v>0</v>
      </c>
      <c r="V98" s="157">
        <f t="shared" si="34"/>
        <v>0</v>
      </c>
      <c r="W98" s="157"/>
      <c r="X98" s="157" t="s">
        <v>461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1488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9">
        <v>86</v>
      </c>
      <c r="B99" s="180" t="s">
        <v>1439</v>
      </c>
      <c r="C99" s="185" t="s">
        <v>1985</v>
      </c>
      <c r="D99" s="181" t="s">
        <v>1242</v>
      </c>
      <c r="E99" s="182">
        <v>2</v>
      </c>
      <c r="F99" s="183"/>
      <c r="G99" s="184">
        <f t="shared" si="28"/>
        <v>0</v>
      </c>
      <c r="H99" s="158"/>
      <c r="I99" s="157">
        <f t="shared" si="29"/>
        <v>0</v>
      </c>
      <c r="J99" s="158"/>
      <c r="K99" s="157">
        <f t="shared" si="30"/>
        <v>0</v>
      </c>
      <c r="L99" s="157">
        <v>15</v>
      </c>
      <c r="M99" s="157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7"/>
      <c r="S99" s="157" t="s">
        <v>269</v>
      </c>
      <c r="T99" s="157" t="s">
        <v>241</v>
      </c>
      <c r="U99" s="157">
        <v>0</v>
      </c>
      <c r="V99" s="157">
        <f t="shared" si="34"/>
        <v>0</v>
      </c>
      <c r="W99" s="157"/>
      <c r="X99" s="157" t="s">
        <v>285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286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9">
        <v>87</v>
      </c>
      <c r="B100" s="180" t="s">
        <v>2008</v>
      </c>
      <c r="C100" s="185" t="s">
        <v>2009</v>
      </c>
      <c r="D100" s="181" t="s">
        <v>1242</v>
      </c>
      <c r="E100" s="182">
        <v>1</v>
      </c>
      <c r="F100" s="183"/>
      <c r="G100" s="184">
        <f t="shared" si="28"/>
        <v>0</v>
      </c>
      <c r="H100" s="158"/>
      <c r="I100" s="157">
        <f t="shared" si="29"/>
        <v>0</v>
      </c>
      <c r="J100" s="158"/>
      <c r="K100" s="157">
        <f t="shared" si="30"/>
        <v>0</v>
      </c>
      <c r="L100" s="157">
        <v>15</v>
      </c>
      <c r="M100" s="157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7"/>
      <c r="S100" s="157" t="s">
        <v>269</v>
      </c>
      <c r="T100" s="157" t="s">
        <v>241</v>
      </c>
      <c r="U100" s="157">
        <v>0</v>
      </c>
      <c r="V100" s="157">
        <f t="shared" si="34"/>
        <v>0</v>
      </c>
      <c r="W100" s="157"/>
      <c r="X100" s="157" t="s">
        <v>461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1488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9">
        <v>88</v>
      </c>
      <c r="B101" s="180" t="s">
        <v>1441</v>
      </c>
      <c r="C101" s="185" t="s">
        <v>1985</v>
      </c>
      <c r="D101" s="181" t="s">
        <v>1242</v>
      </c>
      <c r="E101" s="182">
        <v>1</v>
      </c>
      <c r="F101" s="183"/>
      <c r="G101" s="184">
        <f t="shared" si="28"/>
        <v>0</v>
      </c>
      <c r="H101" s="158"/>
      <c r="I101" s="157">
        <f t="shared" si="29"/>
        <v>0</v>
      </c>
      <c r="J101" s="158"/>
      <c r="K101" s="157">
        <f t="shared" si="30"/>
        <v>0</v>
      </c>
      <c r="L101" s="157">
        <v>15</v>
      </c>
      <c r="M101" s="157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7"/>
      <c r="S101" s="157" t="s">
        <v>269</v>
      </c>
      <c r="T101" s="157" t="s">
        <v>241</v>
      </c>
      <c r="U101" s="157">
        <v>0</v>
      </c>
      <c r="V101" s="157">
        <f t="shared" si="34"/>
        <v>0</v>
      </c>
      <c r="W101" s="157"/>
      <c r="X101" s="157" t="s">
        <v>285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286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.399999999999999" outlineLevel="1" x14ac:dyDescent="0.25">
      <c r="A102" s="179">
        <v>89</v>
      </c>
      <c r="B102" s="180" t="s">
        <v>1442</v>
      </c>
      <c r="C102" s="185" t="s">
        <v>1986</v>
      </c>
      <c r="D102" s="181" t="s">
        <v>1242</v>
      </c>
      <c r="E102" s="182">
        <v>3</v>
      </c>
      <c r="F102" s="183"/>
      <c r="G102" s="184">
        <f t="shared" si="28"/>
        <v>0</v>
      </c>
      <c r="H102" s="158"/>
      <c r="I102" s="157">
        <f t="shared" si="29"/>
        <v>0</v>
      </c>
      <c r="J102" s="158"/>
      <c r="K102" s="157">
        <f t="shared" si="30"/>
        <v>0</v>
      </c>
      <c r="L102" s="157">
        <v>15</v>
      </c>
      <c r="M102" s="157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7"/>
      <c r="S102" s="157" t="s">
        <v>269</v>
      </c>
      <c r="T102" s="157" t="s">
        <v>241</v>
      </c>
      <c r="U102" s="157">
        <v>0</v>
      </c>
      <c r="V102" s="157">
        <f t="shared" si="34"/>
        <v>0</v>
      </c>
      <c r="W102" s="157"/>
      <c r="X102" s="157" t="s">
        <v>285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286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.399999999999999" outlineLevel="1" x14ac:dyDescent="0.25">
      <c r="A103" s="179">
        <v>90</v>
      </c>
      <c r="B103" s="180" t="s">
        <v>2010</v>
      </c>
      <c r="C103" s="185" t="s">
        <v>1994</v>
      </c>
      <c r="D103" s="181" t="s">
        <v>381</v>
      </c>
      <c r="E103" s="182">
        <v>36</v>
      </c>
      <c r="F103" s="183"/>
      <c r="G103" s="184">
        <f t="shared" si="28"/>
        <v>0</v>
      </c>
      <c r="H103" s="158"/>
      <c r="I103" s="157">
        <f t="shared" si="29"/>
        <v>0</v>
      </c>
      <c r="J103" s="158"/>
      <c r="K103" s="157">
        <f t="shared" si="30"/>
        <v>0</v>
      </c>
      <c r="L103" s="157">
        <v>15</v>
      </c>
      <c r="M103" s="157">
        <f t="shared" si="31"/>
        <v>0</v>
      </c>
      <c r="N103" s="157">
        <v>0</v>
      </c>
      <c r="O103" s="157">
        <f t="shared" si="32"/>
        <v>0</v>
      </c>
      <c r="P103" s="157">
        <v>0</v>
      </c>
      <c r="Q103" s="157">
        <f t="shared" si="33"/>
        <v>0</v>
      </c>
      <c r="R103" s="157"/>
      <c r="S103" s="157" t="s">
        <v>269</v>
      </c>
      <c r="T103" s="157" t="s">
        <v>241</v>
      </c>
      <c r="U103" s="157">
        <v>0</v>
      </c>
      <c r="V103" s="157">
        <f t="shared" si="34"/>
        <v>0</v>
      </c>
      <c r="W103" s="157"/>
      <c r="X103" s="157" t="s">
        <v>461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1488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 x14ac:dyDescent="0.25">
      <c r="A104" s="179">
        <v>91</v>
      </c>
      <c r="B104" s="180" t="s">
        <v>2011</v>
      </c>
      <c r="C104" s="185" t="s">
        <v>2012</v>
      </c>
      <c r="D104" s="181" t="s">
        <v>1242</v>
      </c>
      <c r="E104" s="182">
        <v>1</v>
      </c>
      <c r="F104" s="183"/>
      <c r="G104" s="184">
        <f t="shared" si="28"/>
        <v>0</v>
      </c>
      <c r="H104" s="158"/>
      <c r="I104" s="157">
        <f t="shared" si="29"/>
        <v>0</v>
      </c>
      <c r="J104" s="158"/>
      <c r="K104" s="157">
        <f t="shared" si="30"/>
        <v>0</v>
      </c>
      <c r="L104" s="157">
        <v>15</v>
      </c>
      <c r="M104" s="157">
        <f t="shared" si="31"/>
        <v>0</v>
      </c>
      <c r="N104" s="157">
        <v>0</v>
      </c>
      <c r="O104" s="157">
        <f t="shared" si="32"/>
        <v>0</v>
      </c>
      <c r="P104" s="157">
        <v>0</v>
      </c>
      <c r="Q104" s="157">
        <f t="shared" si="33"/>
        <v>0</v>
      </c>
      <c r="R104" s="157"/>
      <c r="S104" s="157" t="s">
        <v>269</v>
      </c>
      <c r="T104" s="157" t="s">
        <v>241</v>
      </c>
      <c r="U104" s="157">
        <v>0</v>
      </c>
      <c r="V104" s="157">
        <f t="shared" si="34"/>
        <v>0</v>
      </c>
      <c r="W104" s="157"/>
      <c r="X104" s="157" t="s">
        <v>461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1488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9">
        <v>92</v>
      </c>
      <c r="B105" s="180" t="s">
        <v>2013</v>
      </c>
      <c r="C105" s="185" t="s">
        <v>1984</v>
      </c>
      <c r="D105" s="181" t="s">
        <v>1242</v>
      </c>
      <c r="E105" s="182">
        <v>3</v>
      </c>
      <c r="F105" s="183"/>
      <c r="G105" s="184">
        <f t="shared" si="28"/>
        <v>0</v>
      </c>
      <c r="H105" s="158"/>
      <c r="I105" s="157">
        <f t="shared" si="29"/>
        <v>0</v>
      </c>
      <c r="J105" s="158"/>
      <c r="K105" s="157">
        <f t="shared" si="30"/>
        <v>0</v>
      </c>
      <c r="L105" s="157">
        <v>15</v>
      </c>
      <c r="M105" s="157">
        <f t="shared" si="31"/>
        <v>0</v>
      </c>
      <c r="N105" s="157">
        <v>0</v>
      </c>
      <c r="O105" s="157">
        <f t="shared" si="32"/>
        <v>0</v>
      </c>
      <c r="P105" s="157">
        <v>0</v>
      </c>
      <c r="Q105" s="157">
        <f t="shared" si="33"/>
        <v>0</v>
      </c>
      <c r="R105" s="157"/>
      <c r="S105" s="157" t="s">
        <v>269</v>
      </c>
      <c r="T105" s="157" t="s">
        <v>241</v>
      </c>
      <c r="U105" s="157">
        <v>0</v>
      </c>
      <c r="V105" s="157">
        <f t="shared" si="34"/>
        <v>0</v>
      </c>
      <c r="W105" s="157"/>
      <c r="X105" s="157" t="s">
        <v>461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1488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9">
        <v>93</v>
      </c>
      <c r="B106" s="180" t="s">
        <v>1448</v>
      </c>
      <c r="C106" s="185" t="s">
        <v>1985</v>
      </c>
      <c r="D106" s="181" t="s">
        <v>1242</v>
      </c>
      <c r="E106" s="182">
        <v>3</v>
      </c>
      <c r="F106" s="183"/>
      <c r="G106" s="184">
        <f t="shared" si="28"/>
        <v>0</v>
      </c>
      <c r="H106" s="158"/>
      <c r="I106" s="157">
        <f t="shared" si="29"/>
        <v>0</v>
      </c>
      <c r="J106" s="158"/>
      <c r="K106" s="157">
        <f t="shared" si="30"/>
        <v>0</v>
      </c>
      <c r="L106" s="157">
        <v>15</v>
      </c>
      <c r="M106" s="157">
        <f t="shared" si="31"/>
        <v>0</v>
      </c>
      <c r="N106" s="157">
        <v>0</v>
      </c>
      <c r="O106" s="157">
        <f t="shared" si="32"/>
        <v>0</v>
      </c>
      <c r="P106" s="157">
        <v>0</v>
      </c>
      <c r="Q106" s="157">
        <f t="shared" si="33"/>
        <v>0</v>
      </c>
      <c r="R106" s="157"/>
      <c r="S106" s="157" t="s">
        <v>269</v>
      </c>
      <c r="T106" s="157" t="s">
        <v>241</v>
      </c>
      <c r="U106" s="157">
        <v>0</v>
      </c>
      <c r="V106" s="157">
        <f t="shared" si="34"/>
        <v>0</v>
      </c>
      <c r="W106" s="157"/>
      <c r="X106" s="157" t="s">
        <v>285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286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.399999999999999" outlineLevel="1" x14ac:dyDescent="0.25">
      <c r="A107" s="179">
        <v>94</v>
      </c>
      <c r="B107" s="180" t="s">
        <v>1450</v>
      </c>
      <c r="C107" s="185" t="s">
        <v>1986</v>
      </c>
      <c r="D107" s="181" t="s">
        <v>1242</v>
      </c>
      <c r="E107" s="182">
        <v>3</v>
      </c>
      <c r="F107" s="183"/>
      <c r="G107" s="184">
        <f t="shared" si="28"/>
        <v>0</v>
      </c>
      <c r="H107" s="158"/>
      <c r="I107" s="157">
        <f t="shared" si="29"/>
        <v>0</v>
      </c>
      <c r="J107" s="158"/>
      <c r="K107" s="157">
        <f t="shared" si="30"/>
        <v>0</v>
      </c>
      <c r="L107" s="157">
        <v>15</v>
      </c>
      <c r="M107" s="157">
        <f t="shared" si="31"/>
        <v>0</v>
      </c>
      <c r="N107" s="157">
        <v>0</v>
      </c>
      <c r="O107" s="157">
        <f t="shared" si="32"/>
        <v>0</v>
      </c>
      <c r="P107" s="157">
        <v>0</v>
      </c>
      <c r="Q107" s="157">
        <f t="shared" si="33"/>
        <v>0</v>
      </c>
      <c r="R107" s="157"/>
      <c r="S107" s="157" t="s">
        <v>269</v>
      </c>
      <c r="T107" s="157" t="s">
        <v>241</v>
      </c>
      <c r="U107" s="157">
        <v>0</v>
      </c>
      <c r="V107" s="157">
        <f t="shared" si="34"/>
        <v>0</v>
      </c>
      <c r="W107" s="157"/>
      <c r="X107" s="157" t="s">
        <v>285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286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9">
        <v>95</v>
      </c>
      <c r="B108" s="180" t="s">
        <v>1451</v>
      </c>
      <c r="C108" s="185" t="s">
        <v>1998</v>
      </c>
      <c r="D108" s="181" t="s">
        <v>1242</v>
      </c>
      <c r="E108" s="182">
        <v>1</v>
      </c>
      <c r="F108" s="183"/>
      <c r="G108" s="184">
        <f t="shared" si="28"/>
        <v>0</v>
      </c>
      <c r="H108" s="158"/>
      <c r="I108" s="157">
        <f t="shared" si="29"/>
        <v>0</v>
      </c>
      <c r="J108" s="158"/>
      <c r="K108" s="157">
        <f t="shared" si="30"/>
        <v>0</v>
      </c>
      <c r="L108" s="157">
        <v>15</v>
      </c>
      <c r="M108" s="157">
        <f t="shared" si="31"/>
        <v>0</v>
      </c>
      <c r="N108" s="157">
        <v>0</v>
      </c>
      <c r="O108" s="157">
        <f t="shared" si="32"/>
        <v>0</v>
      </c>
      <c r="P108" s="157">
        <v>0</v>
      </c>
      <c r="Q108" s="157">
        <f t="shared" si="33"/>
        <v>0</v>
      </c>
      <c r="R108" s="157"/>
      <c r="S108" s="157" t="s">
        <v>269</v>
      </c>
      <c r="T108" s="157" t="s">
        <v>241</v>
      </c>
      <c r="U108" s="157">
        <v>0</v>
      </c>
      <c r="V108" s="157">
        <f t="shared" si="34"/>
        <v>0</v>
      </c>
      <c r="W108" s="157"/>
      <c r="X108" s="157" t="s">
        <v>285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286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30.6" outlineLevel="1" x14ac:dyDescent="0.25">
      <c r="A109" s="179">
        <v>96</v>
      </c>
      <c r="B109" s="180" t="s">
        <v>2014</v>
      </c>
      <c r="C109" s="185" t="s">
        <v>2000</v>
      </c>
      <c r="D109" s="181" t="s">
        <v>381</v>
      </c>
      <c r="E109" s="182">
        <v>32</v>
      </c>
      <c r="F109" s="183"/>
      <c r="G109" s="184">
        <f t="shared" si="28"/>
        <v>0</v>
      </c>
      <c r="H109" s="158"/>
      <c r="I109" s="157">
        <f t="shared" si="29"/>
        <v>0</v>
      </c>
      <c r="J109" s="158"/>
      <c r="K109" s="157">
        <f t="shared" si="30"/>
        <v>0</v>
      </c>
      <c r="L109" s="157">
        <v>15</v>
      </c>
      <c r="M109" s="157">
        <f t="shared" si="31"/>
        <v>0</v>
      </c>
      <c r="N109" s="157">
        <v>0</v>
      </c>
      <c r="O109" s="157">
        <f t="shared" si="32"/>
        <v>0</v>
      </c>
      <c r="P109" s="157">
        <v>0</v>
      </c>
      <c r="Q109" s="157">
        <f t="shared" si="33"/>
        <v>0</v>
      </c>
      <c r="R109" s="157"/>
      <c r="S109" s="157" t="s">
        <v>269</v>
      </c>
      <c r="T109" s="157" t="s">
        <v>241</v>
      </c>
      <c r="U109" s="157">
        <v>0</v>
      </c>
      <c r="V109" s="157">
        <f t="shared" si="34"/>
        <v>0</v>
      </c>
      <c r="W109" s="157"/>
      <c r="X109" s="157" t="s">
        <v>461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1488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.399999999999999" outlineLevel="1" x14ac:dyDescent="0.25">
      <c r="A110" s="179">
        <v>97</v>
      </c>
      <c r="B110" s="180" t="s">
        <v>2015</v>
      </c>
      <c r="C110" s="185" t="s">
        <v>2016</v>
      </c>
      <c r="D110" s="181" t="s">
        <v>1242</v>
      </c>
      <c r="E110" s="182">
        <v>1</v>
      </c>
      <c r="F110" s="183"/>
      <c r="G110" s="184">
        <f t="shared" ref="G110:G141" si="35">ROUND(E110*F110,2)</f>
        <v>0</v>
      </c>
      <c r="H110" s="158"/>
      <c r="I110" s="157">
        <f t="shared" ref="I110:I141" si="36">ROUND(E110*H110,2)</f>
        <v>0</v>
      </c>
      <c r="J110" s="158"/>
      <c r="K110" s="157">
        <f t="shared" ref="K110:K141" si="37">ROUND(E110*J110,2)</f>
        <v>0</v>
      </c>
      <c r="L110" s="157">
        <v>15</v>
      </c>
      <c r="M110" s="157">
        <f t="shared" ref="M110:M141" si="38">G110*(1+L110/100)</f>
        <v>0</v>
      </c>
      <c r="N110" s="157">
        <v>0</v>
      </c>
      <c r="O110" s="157">
        <f t="shared" ref="O110:O141" si="39">ROUND(E110*N110,2)</f>
        <v>0</v>
      </c>
      <c r="P110" s="157">
        <v>0</v>
      </c>
      <c r="Q110" s="157">
        <f t="shared" ref="Q110:Q141" si="40">ROUND(E110*P110,2)</f>
        <v>0</v>
      </c>
      <c r="R110" s="157"/>
      <c r="S110" s="157" t="s">
        <v>269</v>
      </c>
      <c r="T110" s="157" t="s">
        <v>241</v>
      </c>
      <c r="U110" s="157">
        <v>0</v>
      </c>
      <c r="V110" s="157">
        <f t="shared" ref="V110:V141" si="41">ROUND(E110*U110,2)</f>
        <v>0</v>
      </c>
      <c r="W110" s="157"/>
      <c r="X110" s="157" t="s">
        <v>461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1488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0.399999999999999" outlineLevel="1" x14ac:dyDescent="0.25">
      <c r="A111" s="179">
        <v>98</v>
      </c>
      <c r="B111" s="180" t="s">
        <v>2017</v>
      </c>
      <c r="C111" s="185" t="s">
        <v>2018</v>
      </c>
      <c r="D111" s="181" t="s">
        <v>1242</v>
      </c>
      <c r="E111" s="182">
        <v>5</v>
      </c>
      <c r="F111" s="183"/>
      <c r="G111" s="184">
        <f t="shared" si="35"/>
        <v>0</v>
      </c>
      <c r="H111" s="158"/>
      <c r="I111" s="157">
        <f t="shared" si="36"/>
        <v>0</v>
      </c>
      <c r="J111" s="158"/>
      <c r="K111" s="157">
        <f t="shared" si="37"/>
        <v>0</v>
      </c>
      <c r="L111" s="157">
        <v>15</v>
      </c>
      <c r="M111" s="157">
        <f t="shared" si="38"/>
        <v>0</v>
      </c>
      <c r="N111" s="157">
        <v>0</v>
      </c>
      <c r="O111" s="157">
        <f t="shared" si="39"/>
        <v>0</v>
      </c>
      <c r="P111" s="157">
        <v>0</v>
      </c>
      <c r="Q111" s="157">
        <f t="shared" si="40"/>
        <v>0</v>
      </c>
      <c r="R111" s="157"/>
      <c r="S111" s="157" t="s">
        <v>269</v>
      </c>
      <c r="T111" s="157" t="s">
        <v>241</v>
      </c>
      <c r="U111" s="157">
        <v>0</v>
      </c>
      <c r="V111" s="157">
        <f t="shared" si="41"/>
        <v>0</v>
      </c>
      <c r="W111" s="157"/>
      <c r="X111" s="157" t="s">
        <v>285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286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.399999999999999" outlineLevel="1" x14ac:dyDescent="0.25">
      <c r="A112" s="179">
        <v>99</v>
      </c>
      <c r="B112" s="180" t="s">
        <v>2019</v>
      </c>
      <c r="C112" s="185" t="s">
        <v>2020</v>
      </c>
      <c r="D112" s="181" t="s">
        <v>1242</v>
      </c>
      <c r="E112" s="182">
        <v>8</v>
      </c>
      <c r="F112" s="183"/>
      <c r="G112" s="184">
        <f t="shared" si="35"/>
        <v>0</v>
      </c>
      <c r="H112" s="158"/>
      <c r="I112" s="157">
        <f t="shared" si="36"/>
        <v>0</v>
      </c>
      <c r="J112" s="158"/>
      <c r="K112" s="157">
        <f t="shared" si="37"/>
        <v>0</v>
      </c>
      <c r="L112" s="157">
        <v>15</v>
      </c>
      <c r="M112" s="157">
        <f t="shared" si="38"/>
        <v>0</v>
      </c>
      <c r="N112" s="157">
        <v>0</v>
      </c>
      <c r="O112" s="157">
        <f t="shared" si="39"/>
        <v>0</v>
      </c>
      <c r="P112" s="157">
        <v>0</v>
      </c>
      <c r="Q112" s="157">
        <f t="shared" si="40"/>
        <v>0</v>
      </c>
      <c r="R112" s="157"/>
      <c r="S112" s="157" t="s">
        <v>269</v>
      </c>
      <c r="T112" s="157" t="s">
        <v>241</v>
      </c>
      <c r="U112" s="157">
        <v>0</v>
      </c>
      <c r="V112" s="157">
        <f t="shared" si="41"/>
        <v>0</v>
      </c>
      <c r="W112" s="157"/>
      <c r="X112" s="157" t="s">
        <v>285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286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.399999999999999" outlineLevel="1" x14ac:dyDescent="0.25">
      <c r="A113" s="179">
        <v>100</v>
      </c>
      <c r="B113" s="180" t="s">
        <v>2021</v>
      </c>
      <c r="C113" s="185" t="s">
        <v>2022</v>
      </c>
      <c r="D113" s="181" t="s">
        <v>1242</v>
      </c>
      <c r="E113" s="182">
        <v>2</v>
      </c>
      <c r="F113" s="183"/>
      <c r="G113" s="184">
        <f t="shared" si="35"/>
        <v>0</v>
      </c>
      <c r="H113" s="158"/>
      <c r="I113" s="157">
        <f t="shared" si="36"/>
        <v>0</v>
      </c>
      <c r="J113" s="158"/>
      <c r="K113" s="157">
        <f t="shared" si="37"/>
        <v>0</v>
      </c>
      <c r="L113" s="157">
        <v>15</v>
      </c>
      <c r="M113" s="157">
        <f t="shared" si="38"/>
        <v>0</v>
      </c>
      <c r="N113" s="157">
        <v>0</v>
      </c>
      <c r="O113" s="157">
        <f t="shared" si="39"/>
        <v>0</v>
      </c>
      <c r="P113" s="157">
        <v>0</v>
      </c>
      <c r="Q113" s="157">
        <f t="shared" si="40"/>
        <v>0</v>
      </c>
      <c r="R113" s="157"/>
      <c r="S113" s="157" t="s">
        <v>269</v>
      </c>
      <c r="T113" s="157" t="s">
        <v>241</v>
      </c>
      <c r="U113" s="157">
        <v>0</v>
      </c>
      <c r="V113" s="157">
        <f t="shared" si="41"/>
        <v>0</v>
      </c>
      <c r="W113" s="157"/>
      <c r="X113" s="157" t="s">
        <v>285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286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 x14ac:dyDescent="0.25">
      <c r="A114" s="179">
        <v>101</v>
      </c>
      <c r="B114" s="180" t="s">
        <v>2023</v>
      </c>
      <c r="C114" s="185" t="s">
        <v>2024</v>
      </c>
      <c r="D114" s="181" t="s">
        <v>1242</v>
      </c>
      <c r="E114" s="182">
        <v>2</v>
      </c>
      <c r="F114" s="183"/>
      <c r="G114" s="184">
        <f t="shared" si="35"/>
        <v>0</v>
      </c>
      <c r="H114" s="158"/>
      <c r="I114" s="157">
        <f t="shared" si="36"/>
        <v>0</v>
      </c>
      <c r="J114" s="158"/>
      <c r="K114" s="157">
        <f t="shared" si="37"/>
        <v>0</v>
      </c>
      <c r="L114" s="157">
        <v>15</v>
      </c>
      <c r="M114" s="157">
        <f t="shared" si="38"/>
        <v>0</v>
      </c>
      <c r="N114" s="157">
        <v>0</v>
      </c>
      <c r="O114" s="157">
        <f t="shared" si="39"/>
        <v>0</v>
      </c>
      <c r="P114" s="157">
        <v>0</v>
      </c>
      <c r="Q114" s="157">
        <f t="shared" si="40"/>
        <v>0</v>
      </c>
      <c r="R114" s="157"/>
      <c r="S114" s="157" t="s">
        <v>269</v>
      </c>
      <c r="T114" s="157" t="s">
        <v>241</v>
      </c>
      <c r="U114" s="157">
        <v>0</v>
      </c>
      <c r="V114" s="157">
        <f t="shared" si="41"/>
        <v>0</v>
      </c>
      <c r="W114" s="157"/>
      <c r="X114" s="157" t="s">
        <v>285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286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9">
        <v>102</v>
      </c>
      <c r="B115" s="180" t="s">
        <v>1458</v>
      </c>
      <c r="C115" s="185" t="s">
        <v>1985</v>
      </c>
      <c r="D115" s="181" t="s">
        <v>1242</v>
      </c>
      <c r="E115" s="182">
        <v>17</v>
      </c>
      <c r="F115" s="183"/>
      <c r="G115" s="184">
        <f t="shared" si="35"/>
        <v>0</v>
      </c>
      <c r="H115" s="158"/>
      <c r="I115" s="157">
        <f t="shared" si="36"/>
        <v>0</v>
      </c>
      <c r="J115" s="158"/>
      <c r="K115" s="157">
        <f t="shared" si="37"/>
        <v>0</v>
      </c>
      <c r="L115" s="157">
        <v>15</v>
      </c>
      <c r="M115" s="157">
        <f t="shared" si="38"/>
        <v>0</v>
      </c>
      <c r="N115" s="157">
        <v>0</v>
      </c>
      <c r="O115" s="157">
        <f t="shared" si="39"/>
        <v>0</v>
      </c>
      <c r="P115" s="157">
        <v>0</v>
      </c>
      <c r="Q115" s="157">
        <f t="shared" si="40"/>
        <v>0</v>
      </c>
      <c r="R115" s="157"/>
      <c r="S115" s="157" t="s">
        <v>269</v>
      </c>
      <c r="T115" s="157" t="s">
        <v>241</v>
      </c>
      <c r="U115" s="157">
        <v>0</v>
      </c>
      <c r="V115" s="157">
        <f t="shared" si="41"/>
        <v>0</v>
      </c>
      <c r="W115" s="157"/>
      <c r="X115" s="157" t="s">
        <v>285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286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9">
        <v>103</v>
      </c>
      <c r="B116" s="180" t="s">
        <v>1459</v>
      </c>
      <c r="C116" s="185" t="s">
        <v>2025</v>
      </c>
      <c r="D116" s="181" t="s">
        <v>1242</v>
      </c>
      <c r="E116" s="182">
        <v>17</v>
      </c>
      <c r="F116" s="183"/>
      <c r="G116" s="184">
        <f t="shared" si="35"/>
        <v>0</v>
      </c>
      <c r="H116" s="158"/>
      <c r="I116" s="157">
        <f t="shared" si="36"/>
        <v>0</v>
      </c>
      <c r="J116" s="158"/>
      <c r="K116" s="157">
        <f t="shared" si="37"/>
        <v>0</v>
      </c>
      <c r="L116" s="157">
        <v>15</v>
      </c>
      <c r="M116" s="157">
        <f t="shared" si="38"/>
        <v>0</v>
      </c>
      <c r="N116" s="157">
        <v>0</v>
      </c>
      <c r="O116" s="157">
        <f t="shared" si="39"/>
        <v>0</v>
      </c>
      <c r="P116" s="157">
        <v>0</v>
      </c>
      <c r="Q116" s="157">
        <f t="shared" si="40"/>
        <v>0</v>
      </c>
      <c r="R116" s="157"/>
      <c r="S116" s="157" t="s">
        <v>269</v>
      </c>
      <c r="T116" s="157" t="s">
        <v>241</v>
      </c>
      <c r="U116" s="157">
        <v>0</v>
      </c>
      <c r="V116" s="157">
        <f t="shared" si="41"/>
        <v>0</v>
      </c>
      <c r="W116" s="157"/>
      <c r="X116" s="157" t="s">
        <v>285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286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9">
        <v>104</v>
      </c>
      <c r="B117" s="180" t="s">
        <v>1460</v>
      </c>
      <c r="C117" s="185" t="s">
        <v>2026</v>
      </c>
      <c r="D117" s="181" t="s">
        <v>1242</v>
      </c>
      <c r="E117" s="182">
        <v>11</v>
      </c>
      <c r="F117" s="183"/>
      <c r="G117" s="184">
        <f t="shared" si="35"/>
        <v>0</v>
      </c>
      <c r="H117" s="158"/>
      <c r="I117" s="157">
        <f t="shared" si="36"/>
        <v>0</v>
      </c>
      <c r="J117" s="158"/>
      <c r="K117" s="157">
        <f t="shared" si="37"/>
        <v>0</v>
      </c>
      <c r="L117" s="157">
        <v>15</v>
      </c>
      <c r="M117" s="157">
        <f t="shared" si="38"/>
        <v>0</v>
      </c>
      <c r="N117" s="157">
        <v>0</v>
      </c>
      <c r="O117" s="157">
        <f t="shared" si="39"/>
        <v>0</v>
      </c>
      <c r="P117" s="157">
        <v>0</v>
      </c>
      <c r="Q117" s="157">
        <f t="shared" si="40"/>
        <v>0</v>
      </c>
      <c r="R117" s="157"/>
      <c r="S117" s="157" t="s">
        <v>269</v>
      </c>
      <c r="T117" s="157" t="s">
        <v>241</v>
      </c>
      <c r="U117" s="157">
        <v>0</v>
      </c>
      <c r="V117" s="157">
        <f t="shared" si="41"/>
        <v>0</v>
      </c>
      <c r="W117" s="157"/>
      <c r="X117" s="157" t="s">
        <v>285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286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9">
        <v>105</v>
      </c>
      <c r="B118" s="180" t="s">
        <v>1461</v>
      </c>
      <c r="C118" s="185" t="s">
        <v>2026</v>
      </c>
      <c r="D118" s="181" t="s">
        <v>1242</v>
      </c>
      <c r="E118" s="182">
        <v>4</v>
      </c>
      <c r="F118" s="183"/>
      <c r="G118" s="184">
        <f t="shared" si="35"/>
        <v>0</v>
      </c>
      <c r="H118" s="158"/>
      <c r="I118" s="157">
        <f t="shared" si="36"/>
        <v>0</v>
      </c>
      <c r="J118" s="158"/>
      <c r="K118" s="157">
        <f t="shared" si="37"/>
        <v>0</v>
      </c>
      <c r="L118" s="157">
        <v>15</v>
      </c>
      <c r="M118" s="157">
        <f t="shared" si="38"/>
        <v>0</v>
      </c>
      <c r="N118" s="157">
        <v>0</v>
      </c>
      <c r="O118" s="157">
        <f t="shared" si="39"/>
        <v>0</v>
      </c>
      <c r="P118" s="157">
        <v>0</v>
      </c>
      <c r="Q118" s="157">
        <f t="shared" si="40"/>
        <v>0</v>
      </c>
      <c r="R118" s="157"/>
      <c r="S118" s="157" t="s">
        <v>269</v>
      </c>
      <c r="T118" s="157" t="s">
        <v>241</v>
      </c>
      <c r="U118" s="157">
        <v>0</v>
      </c>
      <c r="V118" s="157">
        <f t="shared" si="41"/>
        <v>0</v>
      </c>
      <c r="W118" s="157"/>
      <c r="X118" s="157" t="s">
        <v>285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286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9">
        <v>106</v>
      </c>
      <c r="B119" s="180" t="s">
        <v>1462</v>
      </c>
      <c r="C119" s="185" t="s">
        <v>2026</v>
      </c>
      <c r="D119" s="181" t="s">
        <v>1242</v>
      </c>
      <c r="E119" s="182">
        <v>1</v>
      </c>
      <c r="F119" s="183"/>
      <c r="G119" s="184">
        <f t="shared" si="35"/>
        <v>0</v>
      </c>
      <c r="H119" s="158"/>
      <c r="I119" s="157">
        <f t="shared" si="36"/>
        <v>0</v>
      </c>
      <c r="J119" s="158"/>
      <c r="K119" s="157">
        <f t="shared" si="37"/>
        <v>0</v>
      </c>
      <c r="L119" s="157">
        <v>15</v>
      </c>
      <c r="M119" s="157">
        <f t="shared" si="38"/>
        <v>0</v>
      </c>
      <c r="N119" s="157">
        <v>0</v>
      </c>
      <c r="O119" s="157">
        <f t="shared" si="39"/>
        <v>0</v>
      </c>
      <c r="P119" s="157">
        <v>0</v>
      </c>
      <c r="Q119" s="157">
        <f t="shared" si="40"/>
        <v>0</v>
      </c>
      <c r="R119" s="157"/>
      <c r="S119" s="157" t="s">
        <v>269</v>
      </c>
      <c r="T119" s="157" t="s">
        <v>241</v>
      </c>
      <c r="U119" s="157">
        <v>0</v>
      </c>
      <c r="V119" s="157">
        <f t="shared" si="41"/>
        <v>0</v>
      </c>
      <c r="W119" s="157"/>
      <c r="X119" s="157" t="s">
        <v>285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286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0.399999999999999" outlineLevel="1" x14ac:dyDescent="0.25">
      <c r="A120" s="179">
        <v>107</v>
      </c>
      <c r="B120" s="180" t="s">
        <v>1464</v>
      </c>
      <c r="C120" s="185" t="s">
        <v>2027</v>
      </c>
      <c r="D120" s="181" t="s">
        <v>381</v>
      </c>
      <c r="E120" s="182">
        <v>198</v>
      </c>
      <c r="F120" s="183"/>
      <c r="G120" s="184">
        <f t="shared" si="35"/>
        <v>0</v>
      </c>
      <c r="H120" s="158"/>
      <c r="I120" s="157">
        <f t="shared" si="36"/>
        <v>0</v>
      </c>
      <c r="J120" s="158"/>
      <c r="K120" s="157">
        <f t="shared" si="37"/>
        <v>0</v>
      </c>
      <c r="L120" s="157">
        <v>15</v>
      </c>
      <c r="M120" s="157">
        <f t="shared" si="38"/>
        <v>0</v>
      </c>
      <c r="N120" s="157">
        <v>0</v>
      </c>
      <c r="O120" s="157">
        <f t="shared" si="39"/>
        <v>0</v>
      </c>
      <c r="P120" s="157">
        <v>0</v>
      </c>
      <c r="Q120" s="157">
        <f t="shared" si="40"/>
        <v>0</v>
      </c>
      <c r="R120" s="157"/>
      <c r="S120" s="157" t="s">
        <v>269</v>
      </c>
      <c r="T120" s="157" t="s">
        <v>241</v>
      </c>
      <c r="U120" s="157">
        <v>0</v>
      </c>
      <c r="V120" s="157">
        <f t="shared" si="41"/>
        <v>0</v>
      </c>
      <c r="W120" s="157"/>
      <c r="X120" s="157" t="s">
        <v>285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286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0.399999999999999" outlineLevel="1" x14ac:dyDescent="0.25">
      <c r="A121" s="179">
        <v>108</v>
      </c>
      <c r="B121" s="180" t="s">
        <v>1466</v>
      </c>
      <c r="C121" s="185" t="s">
        <v>2028</v>
      </c>
      <c r="D121" s="181" t="s">
        <v>1904</v>
      </c>
      <c r="E121" s="182">
        <v>1</v>
      </c>
      <c r="F121" s="183"/>
      <c r="G121" s="184">
        <f t="shared" si="35"/>
        <v>0</v>
      </c>
      <c r="H121" s="158"/>
      <c r="I121" s="157">
        <f t="shared" si="36"/>
        <v>0</v>
      </c>
      <c r="J121" s="158"/>
      <c r="K121" s="157">
        <f t="shared" si="37"/>
        <v>0</v>
      </c>
      <c r="L121" s="157">
        <v>15</v>
      </c>
      <c r="M121" s="157">
        <f t="shared" si="38"/>
        <v>0</v>
      </c>
      <c r="N121" s="157">
        <v>0</v>
      </c>
      <c r="O121" s="157">
        <f t="shared" si="39"/>
        <v>0</v>
      </c>
      <c r="P121" s="157">
        <v>0</v>
      </c>
      <c r="Q121" s="157">
        <f t="shared" si="40"/>
        <v>0</v>
      </c>
      <c r="R121" s="157"/>
      <c r="S121" s="157" t="s">
        <v>269</v>
      </c>
      <c r="T121" s="157" t="s">
        <v>241</v>
      </c>
      <c r="U121" s="157">
        <v>0</v>
      </c>
      <c r="V121" s="157">
        <f t="shared" si="41"/>
        <v>0</v>
      </c>
      <c r="W121" s="157"/>
      <c r="X121" s="157" t="s">
        <v>285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286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 x14ac:dyDescent="0.25">
      <c r="A122" s="179">
        <v>109</v>
      </c>
      <c r="B122" s="180" t="s">
        <v>1468</v>
      </c>
      <c r="C122" s="185" t="s">
        <v>2029</v>
      </c>
      <c r="D122" s="181" t="s">
        <v>1242</v>
      </c>
      <c r="E122" s="182">
        <v>17</v>
      </c>
      <c r="F122" s="183"/>
      <c r="G122" s="184">
        <f t="shared" si="35"/>
        <v>0</v>
      </c>
      <c r="H122" s="158"/>
      <c r="I122" s="157">
        <f t="shared" si="36"/>
        <v>0</v>
      </c>
      <c r="J122" s="158"/>
      <c r="K122" s="157">
        <f t="shared" si="37"/>
        <v>0</v>
      </c>
      <c r="L122" s="157">
        <v>15</v>
      </c>
      <c r="M122" s="157">
        <f t="shared" si="38"/>
        <v>0</v>
      </c>
      <c r="N122" s="157">
        <v>0</v>
      </c>
      <c r="O122" s="157">
        <f t="shared" si="39"/>
        <v>0</v>
      </c>
      <c r="P122" s="157">
        <v>0</v>
      </c>
      <c r="Q122" s="157">
        <f t="shared" si="40"/>
        <v>0</v>
      </c>
      <c r="R122" s="157"/>
      <c r="S122" s="157" t="s">
        <v>269</v>
      </c>
      <c r="T122" s="157" t="s">
        <v>241</v>
      </c>
      <c r="U122" s="157">
        <v>0</v>
      </c>
      <c r="V122" s="157">
        <f t="shared" si="41"/>
        <v>0</v>
      </c>
      <c r="W122" s="157"/>
      <c r="X122" s="157" t="s">
        <v>285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286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0.399999999999999" outlineLevel="1" x14ac:dyDescent="0.25">
      <c r="A123" s="179">
        <v>110</v>
      </c>
      <c r="B123" s="180" t="s">
        <v>1469</v>
      </c>
      <c r="C123" s="185" t="s">
        <v>2030</v>
      </c>
      <c r="D123" s="181" t="s">
        <v>1904</v>
      </c>
      <c r="E123" s="182">
        <v>1</v>
      </c>
      <c r="F123" s="183"/>
      <c r="G123" s="184">
        <f t="shared" si="35"/>
        <v>0</v>
      </c>
      <c r="H123" s="158"/>
      <c r="I123" s="157">
        <f t="shared" si="36"/>
        <v>0</v>
      </c>
      <c r="J123" s="158"/>
      <c r="K123" s="157">
        <f t="shared" si="37"/>
        <v>0</v>
      </c>
      <c r="L123" s="157">
        <v>15</v>
      </c>
      <c r="M123" s="157">
        <f t="shared" si="38"/>
        <v>0</v>
      </c>
      <c r="N123" s="157">
        <v>0</v>
      </c>
      <c r="O123" s="157">
        <f t="shared" si="39"/>
        <v>0</v>
      </c>
      <c r="P123" s="157">
        <v>0</v>
      </c>
      <c r="Q123" s="157">
        <f t="shared" si="40"/>
        <v>0</v>
      </c>
      <c r="R123" s="157"/>
      <c r="S123" s="157" t="s">
        <v>269</v>
      </c>
      <c r="T123" s="157" t="s">
        <v>241</v>
      </c>
      <c r="U123" s="157">
        <v>0</v>
      </c>
      <c r="V123" s="157">
        <f t="shared" si="41"/>
        <v>0</v>
      </c>
      <c r="W123" s="157"/>
      <c r="X123" s="157" t="s">
        <v>285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286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0.399999999999999" outlineLevel="1" x14ac:dyDescent="0.25">
      <c r="A124" s="179">
        <v>111</v>
      </c>
      <c r="B124" s="180" t="s">
        <v>1470</v>
      </c>
      <c r="C124" s="185" t="s">
        <v>2031</v>
      </c>
      <c r="D124" s="181" t="s">
        <v>1904</v>
      </c>
      <c r="E124" s="182">
        <v>1</v>
      </c>
      <c r="F124" s="183"/>
      <c r="G124" s="184">
        <f t="shared" si="35"/>
        <v>0</v>
      </c>
      <c r="H124" s="158"/>
      <c r="I124" s="157">
        <f t="shared" si="36"/>
        <v>0</v>
      </c>
      <c r="J124" s="158"/>
      <c r="K124" s="157">
        <f t="shared" si="37"/>
        <v>0</v>
      </c>
      <c r="L124" s="157">
        <v>15</v>
      </c>
      <c r="M124" s="157">
        <f t="shared" si="38"/>
        <v>0</v>
      </c>
      <c r="N124" s="157">
        <v>0</v>
      </c>
      <c r="O124" s="157">
        <f t="shared" si="39"/>
        <v>0</v>
      </c>
      <c r="P124" s="157">
        <v>0</v>
      </c>
      <c r="Q124" s="157">
        <f t="shared" si="40"/>
        <v>0</v>
      </c>
      <c r="R124" s="157"/>
      <c r="S124" s="157" t="s">
        <v>269</v>
      </c>
      <c r="T124" s="157" t="s">
        <v>241</v>
      </c>
      <c r="U124" s="157">
        <v>0</v>
      </c>
      <c r="V124" s="157">
        <f t="shared" si="41"/>
        <v>0</v>
      </c>
      <c r="W124" s="157"/>
      <c r="X124" s="157" t="s">
        <v>285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286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 x14ac:dyDescent="0.25">
      <c r="A125" s="179">
        <v>112</v>
      </c>
      <c r="B125" s="180" t="s">
        <v>2032</v>
      </c>
      <c r="C125" s="185" t="s">
        <v>2033</v>
      </c>
      <c r="D125" s="181" t="s">
        <v>1904</v>
      </c>
      <c r="E125" s="182">
        <v>1</v>
      </c>
      <c r="F125" s="183"/>
      <c r="G125" s="184">
        <f t="shared" si="35"/>
        <v>0</v>
      </c>
      <c r="H125" s="158"/>
      <c r="I125" s="157">
        <f t="shared" si="36"/>
        <v>0</v>
      </c>
      <c r="J125" s="158"/>
      <c r="K125" s="157">
        <f t="shared" si="37"/>
        <v>0</v>
      </c>
      <c r="L125" s="157">
        <v>15</v>
      </c>
      <c r="M125" s="157">
        <f t="shared" si="38"/>
        <v>0</v>
      </c>
      <c r="N125" s="157">
        <v>0</v>
      </c>
      <c r="O125" s="157">
        <f t="shared" si="39"/>
        <v>0</v>
      </c>
      <c r="P125" s="157">
        <v>0</v>
      </c>
      <c r="Q125" s="157">
        <f t="shared" si="40"/>
        <v>0</v>
      </c>
      <c r="R125" s="157"/>
      <c r="S125" s="157" t="s">
        <v>269</v>
      </c>
      <c r="T125" s="157" t="s">
        <v>241</v>
      </c>
      <c r="U125" s="157">
        <v>0</v>
      </c>
      <c r="V125" s="157">
        <f t="shared" si="41"/>
        <v>0</v>
      </c>
      <c r="W125" s="157"/>
      <c r="X125" s="157" t="s">
        <v>285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286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9">
        <v>113</v>
      </c>
      <c r="B126" s="180" t="s">
        <v>1473</v>
      </c>
      <c r="C126" s="185" t="s">
        <v>2034</v>
      </c>
      <c r="D126" s="181" t="s">
        <v>1904</v>
      </c>
      <c r="E126" s="182">
        <v>1</v>
      </c>
      <c r="F126" s="183"/>
      <c r="G126" s="184">
        <f t="shared" si="35"/>
        <v>0</v>
      </c>
      <c r="H126" s="158"/>
      <c r="I126" s="157">
        <f t="shared" si="36"/>
        <v>0</v>
      </c>
      <c r="J126" s="158"/>
      <c r="K126" s="157">
        <f t="shared" si="37"/>
        <v>0</v>
      </c>
      <c r="L126" s="157">
        <v>15</v>
      </c>
      <c r="M126" s="157">
        <f t="shared" si="38"/>
        <v>0</v>
      </c>
      <c r="N126" s="157">
        <v>0</v>
      </c>
      <c r="O126" s="157">
        <f t="shared" si="39"/>
        <v>0</v>
      </c>
      <c r="P126" s="157">
        <v>0</v>
      </c>
      <c r="Q126" s="157">
        <f t="shared" si="40"/>
        <v>0</v>
      </c>
      <c r="R126" s="157"/>
      <c r="S126" s="157" t="s">
        <v>269</v>
      </c>
      <c r="T126" s="157" t="s">
        <v>241</v>
      </c>
      <c r="U126" s="157">
        <v>0</v>
      </c>
      <c r="V126" s="157">
        <f t="shared" si="41"/>
        <v>0</v>
      </c>
      <c r="W126" s="157"/>
      <c r="X126" s="157" t="s">
        <v>285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286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0.399999999999999" outlineLevel="1" x14ac:dyDescent="0.25">
      <c r="A127" s="179">
        <v>114</v>
      </c>
      <c r="B127" s="180" t="s">
        <v>2035</v>
      </c>
      <c r="C127" s="185" t="s">
        <v>2036</v>
      </c>
      <c r="D127" s="181" t="s">
        <v>1242</v>
      </c>
      <c r="E127" s="182">
        <v>1</v>
      </c>
      <c r="F127" s="183"/>
      <c r="G127" s="184">
        <f t="shared" si="35"/>
        <v>0</v>
      </c>
      <c r="H127" s="158"/>
      <c r="I127" s="157">
        <f t="shared" si="36"/>
        <v>0</v>
      </c>
      <c r="J127" s="158"/>
      <c r="K127" s="157">
        <f t="shared" si="37"/>
        <v>0</v>
      </c>
      <c r="L127" s="157">
        <v>15</v>
      </c>
      <c r="M127" s="157">
        <f t="shared" si="38"/>
        <v>0</v>
      </c>
      <c r="N127" s="157">
        <v>0</v>
      </c>
      <c r="O127" s="157">
        <f t="shared" si="39"/>
        <v>0</v>
      </c>
      <c r="P127" s="157">
        <v>0</v>
      </c>
      <c r="Q127" s="157">
        <f t="shared" si="40"/>
        <v>0</v>
      </c>
      <c r="R127" s="157"/>
      <c r="S127" s="157" t="s">
        <v>269</v>
      </c>
      <c r="T127" s="157" t="s">
        <v>241</v>
      </c>
      <c r="U127" s="157">
        <v>0</v>
      </c>
      <c r="V127" s="157">
        <f t="shared" si="41"/>
        <v>0</v>
      </c>
      <c r="W127" s="157"/>
      <c r="X127" s="157" t="s">
        <v>461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1488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9">
        <v>115</v>
      </c>
      <c r="B128" s="180" t="s">
        <v>2037</v>
      </c>
      <c r="C128" s="185" t="s">
        <v>1984</v>
      </c>
      <c r="D128" s="181" t="s">
        <v>1242</v>
      </c>
      <c r="E128" s="182">
        <v>3</v>
      </c>
      <c r="F128" s="183"/>
      <c r="G128" s="184">
        <f t="shared" si="35"/>
        <v>0</v>
      </c>
      <c r="H128" s="158"/>
      <c r="I128" s="157">
        <f t="shared" si="36"/>
        <v>0</v>
      </c>
      <c r="J128" s="158"/>
      <c r="K128" s="157">
        <f t="shared" si="37"/>
        <v>0</v>
      </c>
      <c r="L128" s="157">
        <v>15</v>
      </c>
      <c r="M128" s="157">
        <f t="shared" si="38"/>
        <v>0</v>
      </c>
      <c r="N128" s="157">
        <v>0</v>
      </c>
      <c r="O128" s="157">
        <f t="shared" si="39"/>
        <v>0</v>
      </c>
      <c r="P128" s="157">
        <v>0</v>
      </c>
      <c r="Q128" s="157">
        <f t="shared" si="40"/>
        <v>0</v>
      </c>
      <c r="R128" s="157"/>
      <c r="S128" s="157" t="s">
        <v>269</v>
      </c>
      <c r="T128" s="157" t="s">
        <v>241</v>
      </c>
      <c r="U128" s="157">
        <v>0</v>
      </c>
      <c r="V128" s="157">
        <f t="shared" si="41"/>
        <v>0</v>
      </c>
      <c r="W128" s="157"/>
      <c r="X128" s="157" t="s">
        <v>461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1488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9">
        <v>116</v>
      </c>
      <c r="B129" s="180" t="s">
        <v>1479</v>
      </c>
      <c r="C129" s="185" t="s">
        <v>1985</v>
      </c>
      <c r="D129" s="181" t="s">
        <v>1242</v>
      </c>
      <c r="E129" s="182">
        <v>3</v>
      </c>
      <c r="F129" s="183"/>
      <c r="G129" s="184">
        <f t="shared" si="35"/>
        <v>0</v>
      </c>
      <c r="H129" s="158"/>
      <c r="I129" s="157">
        <f t="shared" si="36"/>
        <v>0</v>
      </c>
      <c r="J129" s="158"/>
      <c r="K129" s="157">
        <f t="shared" si="37"/>
        <v>0</v>
      </c>
      <c r="L129" s="157">
        <v>15</v>
      </c>
      <c r="M129" s="157">
        <f t="shared" si="38"/>
        <v>0</v>
      </c>
      <c r="N129" s="157">
        <v>0</v>
      </c>
      <c r="O129" s="157">
        <f t="shared" si="39"/>
        <v>0</v>
      </c>
      <c r="P129" s="157">
        <v>0</v>
      </c>
      <c r="Q129" s="157">
        <f t="shared" si="40"/>
        <v>0</v>
      </c>
      <c r="R129" s="157"/>
      <c r="S129" s="157" t="s">
        <v>269</v>
      </c>
      <c r="T129" s="157" t="s">
        <v>241</v>
      </c>
      <c r="U129" s="157">
        <v>0</v>
      </c>
      <c r="V129" s="157">
        <f t="shared" si="41"/>
        <v>0</v>
      </c>
      <c r="W129" s="157"/>
      <c r="X129" s="157" t="s">
        <v>285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286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 x14ac:dyDescent="0.25">
      <c r="A130" s="179">
        <v>117</v>
      </c>
      <c r="B130" s="180" t="s">
        <v>2038</v>
      </c>
      <c r="C130" s="185" t="s">
        <v>1994</v>
      </c>
      <c r="D130" s="181" t="s">
        <v>381</v>
      </c>
      <c r="E130" s="182">
        <v>58</v>
      </c>
      <c r="F130" s="183"/>
      <c r="G130" s="184">
        <f t="shared" si="35"/>
        <v>0</v>
      </c>
      <c r="H130" s="158"/>
      <c r="I130" s="157">
        <f t="shared" si="36"/>
        <v>0</v>
      </c>
      <c r="J130" s="158"/>
      <c r="K130" s="157">
        <f t="shared" si="37"/>
        <v>0</v>
      </c>
      <c r="L130" s="157">
        <v>15</v>
      </c>
      <c r="M130" s="157">
        <f t="shared" si="38"/>
        <v>0</v>
      </c>
      <c r="N130" s="157">
        <v>0</v>
      </c>
      <c r="O130" s="157">
        <f t="shared" si="39"/>
        <v>0</v>
      </c>
      <c r="P130" s="157">
        <v>0</v>
      </c>
      <c r="Q130" s="157">
        <f t="shared" si="40"/>
        <v>0</v>
      </c>
      <c r="R130" s="157"/>
      <c r="S130" s="157" t="s">
        <v>269</v>
      </c>
      <c r="T130" s="157" t="s">
        <v>241</v>
      </c>
      <c r="U130" s="157">
        <v>0</v>
      </c>
      <c r="V130" s="157">
        <f t="shared" si="41"/>
        <v>0</v>
      </c>
      <c r="W130" s="157"/>
      <c r="X130" s="157" t="s">
        <v>461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1488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.399999999999999" outlineLevel="1" x14ac:dyDescent="0.25">
      <c r="A131" s="179">
        <v>118</v>
      </c>
      <c r="B131" s="180" t="s">
        <v>2039</v>
      </c>
      <c r="C131" s="185" t="s">
        <v>2036</v>
      </c>
      <c r="D131" s="181" t="s">
        <v>1242</v>
      </c>
      <c r="E131" s="182">
        <v>1</v>
      </c>
      <c r="F131" s="183"/>
      <c r="G131" s="184">
        <f t="shared" si="35"/>
        <v>0</v>
      </c>
      <c r="H131" s="158"/>
      <c r="I131" s="157">
        <f t="shared" si="36"/>
        <v>0</v>
      </c>
      <c r="J131" s="158"/>
      <c r="K131" s="157">
        <f t="shared" si="37"/>
        <v>0</v>
      </c>
      <c r="L131" s="157">
        <v>15</v>
      </c>
      <c r="M131" s="157">
        <f t="shared" si="38"/>
        <v>0</v>
      </c>
      <c r="N131" s="157">
        <v>0</v>
      </c>
      <c r="O131" s="157">
        <f t="shared" si="39"/>
        <v>0</v>
      </c>
      <c r="P131" s="157">
        <v>0</v>
      </c>
      <c r="Q131" s="157">
        <f t="shared" si="40"/>
        <v>0</v>
      </c>
      <c r="R131" s="157"/>
      <c r="S131" s="157" t="s">
        <v>269</v>
      </c>
      <c r="T131" s="157" t="s">
        <v>241</v>
      </c>
      <c r="U131" s="157">
        <v>0</v>
      </c>
      <c r="V131" s="157">
        <f t="shared" si="41"/>
        <v>0</v>
      </c>
      <c r="W131" s="157"/>
      <c r="X131" s="157" t="s">
        <v>461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1488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9">
        <v>119</v>
      </c>
      <c r="B132" s="180" t="s">
        <v>2040</v>
      </c>
      <c r="C132" s="185" t="s">
        <v>1984</v>
      </c>
      <c r="D132" s="181" t="s">
        <v>1242</v>
      </c>
      <c r="E132" s="182">
        <v>4</v>
      </c>
      <c r="F132" s="183"/>
      <c r="G132" s="184">
        <f t="shared" si="35"/>
        <v>0</v>
      </c>
      <c r="H132" s="158"/>
      <c r="I132" s="157">
        <f t="shared" si="36"/>
        <v>0</v>
      </c>
      <c r="J132" s="158"/>
      <c r="K132" s="157">
        <f t="shared" si="37"/>
        <v>0</v>
      </c>
      <c r="L132" s="157">
        <v>15</v>
      </c>
      <c r="M132" s="157">
        <f t="shared" si="38"/>
        <v>0</v>
      </c>
      <c r="N132" s="157">
        <v>0</v>
      </c>
      <c r="O132" s="157">
        <f t="shared" si="39"/>
        <v>0</v>
      </c>
      <c r="P132" s="157">
        <v>0</v>
      </c>
      <c r="Q132" s="157">
        <f t="shared" si="40"/>
        <v>0</v>
      </c>
      <c r="R132" s="157"/>
      <c r="S132" s="157" t="s">
        <v>269</v>
      </c>
      <c r="T132" s="157" t="s">
        <v>241</v>
      </c>
      <c r="U132" s="157">
        <v>0</v>
      </c>
      <c r="V132" s="157">
        <f t="shared" si="41"/>
        <v>0</v>
      </c>
      <c r="W132" s="157"/>
      <c r="X132" s="157" t="s">
        <v>461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1488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9">
        <v>120</v>
      </c>
      <c r="B133" s="180" t="s">
        <v>2041</v>
      </c>
      <c r="C133" s="185" t="s">
        <v>1985</v>
      </c>
      <c r="D133" s="181" t="s">
        <v>1242</v>
      </c>
      <c r="E133" s="182">
        <v>4</v>
      </c>
      <c r="F133" s="183"/>
      <c r="G133" s="184">
        <f t="shared" si="35"/>
        <v>0</v>
      </c>
      <c r="H133" s="158"/>
      <c r="I133" s="157">
        <f t="shared" si="36"/>
        <v>0</v>
      </c>
      <c r="J133" s="158"/>
      <c r="K133" s="157">
        <f t="shared" si="37"/>
        <v>0</v>
      </c>
      <c r="L133" s="157">
        <v>15</v>
      </c>
      <c r="M133" s="157">
        <f t="shared" si="38"/>
        <v>0</v>
      </c>
      <c r="N133" s="157">
        <v>0</v>
      </c>
      <c r="O133" s="157">
        <f t="shared" si="39"/>
        <v>0</v>
      </c>
      <c r="P133" s="157">
        <v>0</v>
      </c>
      <c r="Q133" s="157">
        <f t="shared" si="40"/>
        <v>0</v>
      </c>
      <c r="R133" s="157"/>
      <c r="S133" s="157" t="s">
        <v>269</v>
      </c>
      <c r="T133" s="157" t="s">
        <v>241</v>
      </c>
      <c r="U133" s="157">
        <v>0</v>
      </c>
      <c r="V133" s="157">
        <f t="shared" si="41"/>
        <v>0</v>
      </c>
      <c r="W133" s="157"/>
      <c r="X133" s="157" t="s">
        <v>285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286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0.399999999999999" outlineLevel="1" x14ac:dyDescent="0.25">
      <c r="A134" s="179">
        <v>121</v>
      </c>
      <c r="B134" s="180" t="s">
        <v>2042</v>
      </c>
      <c r="C134" s="185" t="s">
        <v>1994</v>
      </c>
      <c r="D134" s="181" t="s">
        <v>381</v>
      </c>
      <c r="E134" s="182">
        <v>70</v>
      </c>
      <c r="F134" s="183"/>
      <c r="G134" s="184">
        <f t="shared" si="35"/>
        <v>0</v>
      </c>
      <c r="H134" s="158"/>
      <c r="I134" s="157">
        <f t="shared" si="36"/>
        <v>0</v>
      </c>
      <c r="J134" s="158"/>
      <c r="K134" s="157">
        <f t="shared" si="37"/>
        <v>0</v>
      </c>
      <c r="L134" s="157">
        <v>15</v>
      </c>
      <c r="M134" s="157">
        <f t="shared" si="38"/>
        <v>0</v>
      </c>
      <c r="N134" s="157">
        <v>0</v>
      </c>
      <c r="O134" s="157">
        <f t="shared" si="39"/>
        <v>0</v>
      </c>
      <c r="P134" s="157">
        <v>0</v>
      </c>
      <c r="Q134" s="157">
        <f t="shared" si="40"/>
        <v>0</v>
      </c>
      <c r="R134" s="157"/>
      <c r="S134" s="157" t="s">
        <v>269</v>
      </c>
      <c r="T134" s="157" t="s">
        <v>241</v>
      </c>
      <c r="U134" s="157">
        <v>0</v>
      </c>
      <c r="V134" s="157">
        <f t="shared" si="41"/>
        <v>0</v>
      </c>
      <c r="W134" s="157"/>
      <c r="X134" s="157" t="s">
        <v>461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1488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5">
      <c r="A135" s="160" t="s">
        <v>235</v>
      </c>
      <c r="B135" s="161" t="s">
        <v>208</v>
      </c>
      <c r="C135" s="174" t="s">
        <v>30</v>
      </c>
      <c r="D135" s="162"/>
      <c r="E135" s="163"/>
      <c r="F135" s="164"/>
      <c r="G135" s="165">
        <f>SUMIF(AG136:AG143,"&lt;&gt;NOR",G136:G143)</f>
        <v>0</v>
      </c>
      <c r="H135" s="159"/>
      <c r="I135" s="159">
        <f>SUM(I136:I143)</f>
        <v>0</v>
      </c>
      <c r="J135" s="159"/>
      <c r="K135" s="159">
        <f>SUM(K136:K143)</f>
        <v>0</v>
      </c>
      <c r="L135" s="159"/>
      <c r="M135" s="159">
        <f>SUM(M136:M143)</f>
        <v>0</v>
      </c>
      <c r="N135" s="159"/>
      <c r="O135" s="159">
        <f>SUM(O136:O143)</f>
        <v>0</v>
      </c>
      <c r="P135" s="159"/>
      <c r="Q135" s="159">
        <f>SUM(Q136:Q143)</f>
        <v>0</v>
      </c>
      <c r="R135" s="159"/>
      <c r="S135" s="159"/>
      <c r="T135" s="159"/>
      <c r="U135" s="159"/>
      <c r="V135" s="159">
        <f>SUM(V136:V143)</f>
        <v>0</v>
      </c>
      <c r="W135" s="159"/>
      <c r="X135" s="159"/>
      <c r="AG135" t="s">
        <v>236</v>
      </c>
    </row>
    <row r="136" spans="1:60" outlineLevel="1" x14ac:dyDescent="0.25">
      <c r="A136" s="179">
        <v>122</v>
      </c>
      <c r="B136" s="180" t="s">
        <v>2043</v>
      </c>
      <c r="C136" s="185" t="s">
        <v>2044</v>
      </c>
      <c r="D136" s="181" t="s">
        <v>1904</v>
      </c>
      <c r="E136" s="182">
        <v>1</v>
      </c>
      <c r="F136" s="183"/>
      <c r="G136" s="184">
        <f t="shared" ref="G136:G143" si="42">ROUND(E136*F136,2)</f>
        <v>0</v>
      </c>
      <c r="H136" s="158"/>
      <c r="I136" s="157">
        <f t="shared" ref="I136:I143" si="43">ROUND(E136*H136,2)</f>
        <v>0</v>
      </c>
      <c r="J136" s="158"/>
      <c r="K136" s="157">
        <f t="shared" ref="K136:K143" si="44">ROUND(E136*J136,2)</f>
        <v>0</v>
      </c>
      <c r="L136" s="157">
        <v>15</v>
      </c>
      <c r="M136" s="157">
        <f t="shared" ref="M136:M143" si="45">G136*(1+L136/100)</f>
        <v>0</v>
      </c>
      <c r="N136" s="157">
        <v>0</v>
      </c>
      <c r="O136" s="157">
        <f t="shared" ref="O136:O143" si="46">ROUND(E136*N136,2)</f>
        <v>0</v>
      </c>
      <c r="P136" s="157">
        <v>0</v>
      </c>
      <c r="Q136" s="157">
        <f t="shared" ref="Q136:Q143" si="47">ROUND(E136*P136,2)</f>
        <v>0</v>
      </c>
      <c r="R136" s="157"/>
      <c r="S136" s="157" t="s">
        <v>269</v>
      </c>
      <c r="T136" s="157" t="s">
        <v>241</v>
      </c>
      <c r="U136" s="157">
        <v>0</v>
      </c>
      <c r="V136" s="157">
        <f t="shared" ref="V136:V143" si="48">ROUND(E136*U136,2)</f>
        <v>0</v>
      </c>
      <c r="W136" s="157"/>
      <c r="X136" s="157" t="s">
        <v>285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404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9">
        <v>123</v>
      </c>
      <c r="B137" s="180" t="s">
        <v>2045</v>
      </c>
      <c r="C137" s="185" t="s">
        <v>2046</v>
      </c>
      <c r="D137" s="181" t="s">
        <v>1904</v>
      </c>
      <c r="E137" s="182">
        <v>1</v>
      </c>
      <c r="F137" s="183"/>
      <c r="G137" s="184">
        <f t="shared" si="42"/>
        <v>0</v>
      </c>
      <c r="H137" s="158"/>
      <c r="I137" s="157">
        <f t="shared" si="43"/>
        <v>0</v>
      </c>
      <c r="J137" s="158"/>
      <c r="K137" s="157">
        <f t="shared" si="44"/>
        <v>0</v>
      </c>
      <c r="L137" s="157">
        <v>15</v>
      </c>
      <c r="M137" s="157">
        <f t="shared" si="45"/>
        <v>0</v>
      </c>
      <c r="N137" s="157">
        <v>0</v>
      </c>
      <c r="O137" s="157">
        <f t="shared" si="46"/>
        <v>0</v>
      </c>
      <c r="P137" s="157">
        <v>0</v>
      </c>
      <c r="Q137" s="157">
        <f t="shared" si="47"/>
        <v>0</v>
      </c>
      <c r="R137" s="157"/>
      <c r="S137" s="157" t="s">
        <v>269</v>
      </c>
      <c r="T137" s="157" t="s">
        <v>241</v>
      </c>
      <c r="U137" s="157">
        <v>0</v>
      </c>
      <c r="V137" s="157">
        <f t="shared" si="48"/>
        <v>0</v>
      </c>
      <c r="W137" s="157"/>
      <c r="X137" s="157" t="s">
        <v>285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404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.399999999999999" outlineLevel="1" x14ac:dyDescent="0.25">
      <c r="A138" s="179">
        <v>124</v>
      </c>
      <c r="B138" s="180" t="s">
        <v>2047</v>
      </c>
      <c r="C138" s="185" t="s">
        <v>2048</v>
      </c>
      <c r="D138" s="181" t="s">
        <v>1904</v>
      </c>
      <c r="E138" s="182">
        <v>1</v>
      </c>
      <c r="F138" s="183"/>
      <c r="G138" s="184">
        <f t="shared" si="42"/>
        <v>0</v>
      </c>
      <c r="H138" s="158"/>
      <c r="I138" s="157">
        <f t="shared" si="43"/>
        <v>0</v>
      </c>
      <c r="J138" s="158"/>
      <c r="K138" s="157">
        <f t="shared" si="44"/>
        <v>0</v>
      </c>
      <c r="L138" s="157">
        <v>15</v>
      </c>
      <c r="M138" s="157">
        <f t="shared" si="45"/>
        <v>0</v>
      </c>
      <c r="N138" s="157">
        <v>0</v>
      </c>
      <c r="O138" s="157">
        <f t="shared" si="46"/>
        <v>0</v>
      </c>
      <c r="P138" s="157">
        <v>0</v>
      </c>
      <c r="Q138" s="157">
        <f t="shared" si="47"/>
        <v>0</v>
      </c>
      <c r="R138" s="157"/>
      <c r="S138" s="157" t="s">
        <v>269</v>
      </c>
      <c r="T138" s="157" t="s">
        <v>241</v>
      </c>
      <c r="U138" s="157">
        <v>0</v>
      </c>
      <c r="V138" s="157">
        <f t="shared" si="48"/>
        <v>0</v>
      </c>
      <c r="W138" s="157"/>
      <c r="X138" s="157" t="s">
        <v>285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404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9">
        <v>125</v>
      </c>
      <c r="B139" s="180" t="s">
        <v>2049</v>
      </c>
      <c r="C139" s="185" t="s">
        <v>33</v>
      </c>
      <c r="D139" s="181" t="s">
        <v>1904</v>
      </c>
      <c r="E139" s="182">
        <v>1</v>
      </c>
      <c r="F139" s="183"/>
      <c r="G139" s="184">
        <f t="shared" si="42"/>
        <v>0</v>
      </c>
      <c r="H139" s="158"/>
      <c r="I139" s="157">
        <f t="shared" si="43"/>
        <v>0</v>
      </c>
      <c r="J139" s="158"/>
      <c r="K139" s="157">
        <f t="shared" si="44"/>
        <v>0</v>
      </c>
      <c r="L139" s="157">
        <v>15</v>
      </c>
      <c r="M139" s="157">
        <f t="shared" si="45"/>
        <v>0</v>
      </c>
      <c r="N139" s="157">
        <v>0</v>
      </c>
      <c r="O139" s="157">
        <f t="shared" si="46"/>
        <v>0</v>
      </c>
      <c r="P139" s="157">
        <v>0</v>
      </c>
      <c r="Q139" s="157">
        <f t="shared" si="47"/>
        <v>0</v>
      </c>
      <c r="R139" s="157"/>
      <c r="S139" s="157" t="s">
        <v>269</v>
      </c>
      <c r="T139" s="157" t="s">
        <v>241</v>
      </c>
      <c r="U139" s="157">
        <v>0</v>
      </c>
      <c r="V139" s="157">
        <f t="shared" si="48"/>
        <v>0</v>
      </c>
      <c r="W139" s="157"/>
      <c r="X139" s="157" t="s">
        <v>285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404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9">
        <v>126</v>
      </c>
      <c r="B140" s="180" t="s">
        <v>2050</v>
      </c>
      <c r="C140" s="185" t="s">
        <v>2051</v>
      </c>
      <c r="D140" s="181" t="s">
        <v>1904</v>
      </c>
      <c r="E140" s="182">
        <v>1</v>
      </c>
      <c r="F140" s="183"/>
      <c r="G140" s="184">
        <f t="shared" si="42"/>
        <v>0</v>
      </c>
      <c r="H140" s="158"/>
      <c r="I140" s="157">
        <f t="shared" si="43"/>
        <v>0</v>
      </c>
      <c r="J140" s="158"/>
      <c r="K140" s="157">
        <f t="shared" si="44"/>
        <v>0</v>
      </c>
      <c r="L140" s="157">
        <v>15</v>
      </c>
      <c r="M140" s="157">
        <f t="shared" si="45"/>
        <v>0</v>
      </c>
      <c r="N140" s="157">
        <v>0</v>
      </c>
      <c r="O140" s="157">
        <f t="shared" si="46"/>
        <v>0</v>
      </c>
      <c r="P140" s="157">
        <v>0</v>
      </c>
      <c r="Q140" s="157">
        <f t="shared" si="47"/>
        <v>0</v>
      </c>
      <c r="R140" s="157"/>
      <c r="S140" s="157" t="s">
        <v>269</v>
      </c>
      <c r="T140" s="157" t="s">
        <v>241</v>
      </c>
      <c r="U140" s="157">
        <v>0</v>
      </c>
      <c r="V140" s="157">
        <f t="shared" si="48"/>
        <v>0</v>
      </c>
      <c r="W140" s="157"/>
      <c r="X140" s="157" t="s">
        <v>285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404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9">
        <v>127</v>
      </c>
      <c r="B141" s="180" t="s">
        <v>2052</v>
      </c>
      <c r="C141" s="185" t="s">
        <v>2053</v>
      </c>
      <c r="D141" s="181" t="s">
        <v>1904</v>
      </c>
      <c r="E141" s="182">
        <v>1</v>
      </c>
      <c r="F141" s="183"/>
      <c r="G141" s="184">
        <f t="shared" si="42"/>
        <v>0</v>
      </c>
      <c r="H141" s="158"/>
      <c r="I141" s="157">
        <f t="shared" si="43"/>
        <v>0</v>
      </c>
      <c r="J141" s="158"/>
      <c r="K141" s="157">
        <f t="shared" si="44"/>
        <v>0</v>
      </c>
      <c r="L141" s="157">
        <v>15</v>
      </c>
      <c r="M141" s="157">
        <f t="shared" si="45"/>
        <v>0</v>
      </c>
      <c r="N141" s="157">
        <v>0</v>
      </c>
      <c r="O141" s="157">
        <f t="shared" si="46"/>
        <v>0</v>
      </c>
      <c r="P141" s="157">
        <v>0</v>
      </c>
      <c r="Q141" s="157">
        <f t="shared" si="47"/>
        <v>0</v>
      </c>
      <c r="R141" s="157"/>
      <c r="S141" s="157" t="s">
        <v>269</v>
      </c>
      <c r="T141" s="157" t="s">
        <v>241</v>
      </c>
      <c r="U141" s="157">
        <v>0</v>
      </c>
      <c r="V141" s="157">
        <f t="shared" si="48"/>
        <v>0</v>
      </c>
      <c r="W141" s="157"/>
      <c r="X141" s="157" t="s">
        <v>285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404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.399999999999999" outlineLevel="1" x14ac:dyDescent="0.25">
      <c r="A142" s="179">
        <v>128</v>
      </c>
      <c r="B142" s="180" t="s">
        <v>2054</v>
      </c>
      <c r="C142" s="185" t="s">
        <v>2055</v>
      </c>
      <c r="D142" s="181" t="s">
        <v>1904</v>
      </c>
      <c r="E142" s="182">
        <v>1</v>
      </c>
      <c r="F142" s="183"/>
      <c r="G142" s="184">
        <f t="shared" si="42"/>
        <v>0</v>
      </c>
      <c r="H142" s="158"/>
      <c r="I142" s="157">
        <f t="shared" si="43"/>
        <v>0</v>
      </c>
      <c r="J142" s="158"/>
      <c r="K142" s="157">
        <f t="shared" si="44"/>
        <v>0</v>
      </c>
      <c r="L142" s="157">
        <v>15</v>
      </c>
      <c r="M142" s="157">
        <f t="shared" si="45"/>
        <v>0</v>
      </c>
      <c r="N142" s="157">
        <v>0</v>
      </c>
      <c r="O142" s="157">
        <f t="shared" si="46"/>
        <v>0</v>
      </c>
      <c r="P142" s="157">
        <v>0</v>
      </c>
      <c r="Q142" s="157">
        <f t="shared" si="47"/>
        <v>0</v>
      </c>
      <c r="R142" s="157"/>
      <c r="S142" s="157" t="s">
        <v>269</v>
      </c>
      <c r="T142" s="157" t="s">
        <v>241</v>
      </c>
      <c r="U142" s="157">
        <v>0</v>
      </c>
      <c r="V142" s="157">
        <f t="shared" si="48"/>
        <v>0</v>
      </c>
      <c r="W142" s="157"/>
      <c r="X142" s="157" t="s">
        <v>285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404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0.399999999999999" outlineLevel="1" x14ac:dyDescent="0.25">
      <c r="A143" s="179">
        <v>129</v>
      </c>
      <c r="B143" s="180" t="s">
        <v>2056</v>
      </c>
      <c r="C143" s="185" t="s">
        <v>2057</v>
      </c>
      <c r="D143" s="181" t="s">
        <v>1904</v>
      </c>
      <c r="E143" s="182">
        <v>1</v>
      </c>
      <c r="F143" s="183"/>
      <c r="G143" s="184">
        <f t="shared" si="42"/>
        <v>0</v>
      </c>
      <c r="H143" s="158"/>
      <c r="I143" s="157">
        <f t="shared" si="43"/>
        <v>0</v>
      </c>
      <c r="J143" s="158"/>
      <c r="K143" s="157">
        <f t="shared" si="44"/>
        <v>0</v>
      </c>
      <c r="L143" s="157">
        <v>15</v>
      </c>
      <c r="M143" s="157">
        <f t="shared" si="45"/>
        <v>0</v>
      </c>
      <c r="N143" s="157">
        <v>0</v>
      </c>
      <c r="O143" s="157">
        <f t="shared" si="46"/>
        <v>0</v>
      </c>
      <c r="P143" s="157">
        <v>0</v>
      </c>
      <c r="Q143" s="157">
        <f t="shared" si="47"/>
        <v>0</v>
      </c>
      <c r="R143" s="157"/>
      <c r="S143" s="157" t="s">
        <v>269</v>
      </c>
      <c r="T143" s="157" t="s">
        <v>241</v>
      </c>
      <c r="U143" s="157">
        <v>0</v>
      </c>
      <c r="V143" s="157">
        <f t="shared" si="48"/>
        <v>0</v>
      </c>
      <c r="W143" s="157"/>
      <c r="X143" s="157" t="s">
        <v>285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404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39.6" x14ac:dyDescent="0.25">
      <c r="A144" s="160" t="s">
        <v>235</v>
      </c>
      <c r="B144" s="161" t="s">
        <v>105</v>
      </c>
      <c r="C144" s="174" t="s">
        <v>106</v>
      </c>
      <c r="D144" s="162"/>
      <c r="E144" s="163"/>
      <c r="F144" s="164"/>
      <c r="G144" s="165">
        <f>SUMIF(AG145:AG148,"&lt;&gt;NOR",G145:G148)</f>
        <v>0</v>
      </c>
      <c r="H144" s="159"/>
      <c r="I144" s="159">
        <f>SUM(I145:I148)</f>
        <v>0</v>
      </c>
      <c r="J144" s="159"/>
      <c r="K144" s="159">
        <f>SUM(K145:K148)</f>
        <v>0</v>
      </c>
      <c r="L144" s="159"/>
      <c r="M144" s="159">
        <f>SUM(M145:M148)</f>
        <v>0</v>
      </c>
      <c r="N144" s="159"/>
      <c r="O144" s="159">
        <f>SUM(O145:O148)</f>
        <v>0</v>
      </c>
      <c r="P144" s="159"/>
      <c r="Q144" s="159">
        <f>SUM(Q145:Q148)</f>
        <v>0</v>
      </c>
      <c r="R144" s="159"/>
      <c r="S144" s="159"/>
      <c r="T144" s="159"/>
      <c r="U144" s="159"/>
      <c r="V144" s="159">
        <f>SUM(V145:V148)</f>
        <v>0</v>
      </c>
      <c r="W144" s="159"/>
      <c r="X144" s="159"/>
      <c r="AG144" t="s">
        <v>236</v>
      </c>
    </row>
    <row r="145" spans="1:60" outlineLevel="1" x14ac:dyDescent="0.25">
      <c r="A145" s="179">
        <v>130</v>
      </c>
      <c r="B145" s="180" t="s">
        <v>2058</v>
      </c>
      <c r="C145" s="185" t="s">
        <v>2059</v>
      </c>
      <c r="D145" s="181" t="s">
        <v>1904</v>
      </c>
      <c r="E145" s="182">
        <v>1</v>
      </c>
      <c r="F145" s="183"/>
      <c r="G145" s="184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15</v>
      </c>
      <c r="M145" s="157">
        <f>G145*(1+L145/100)</f>
        <v>0</v>
      </c>
      <c r="N145" s="157">
        <v>0</v>
      </c>
      <c r="O145" s="157">
        <f>ROUND(E145*N145,2)</f>
        <v>0</v>
      </c>
      <c r="P145" s="157">
        <v>0</v>
      </c>
      <c r="Q145" s="157">
        <f>ROUND(E145*P145,2)</f>
        <v>0</v>
      </c>
      <c r="R145" s="157"/>
      <c r="S145" s="157" t="s">
        <v>269</v>
      </c>
      <c r="T145" s="157" t="s">
        <v>241</v>
      </c>
      <c r="U145" s="157">
        <v>0</v>
      </c>
      <c r="V145" s="157">
        <f>ROUND(E145*U145,2)</f>
        <v>0</v>
      </c>
      <c r="W145" s="157"/>
      <c r="X145" s="157" t="s">
        <v>285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286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79">
        <v>131</v>
      </c>
      <c r="B146" s="180" t="s">
        <v>2060</v>
      </c>
      <c r="C146" s="185" t="s">
        <v>2061</v>
      </c>
      <c r="D146" s="181" t="s">
        <v>1904</v>
      </c>
      <c r="E146" s="182">
        <v>1</v>
      </c>
      <c r="F146" s="183"/>
      <c r="G146" s="184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15</v>
      </c>
      <c r="M146" s="157">
        <f>G146*(1+L146/100)</f>
        <v>0</v>
      </c>
      <c r="N146" s="157">
        <v>0</v>
      </c>
      <c r="O146" s="157">
        <f>ROUND(E146*N146,2)</f>
        <v>0</v>
      </c>
      <c r="P146" s="157">
        <v>0</v>
      </c>
      <c r="Q146" s="157">
        <f>ROUND(E146*P146,2)</f>
        <v>0</v>
      </c>
      <c r="R146" s="157"/>
      <c r="S146" s="157" t="s">
        <v>269</v>
      </c>
      <c r="T146" s="157" t="s">
        <v>241</v>
      </c>
      <c r="U146" s="157">
        <v>0</v>
      </c>
      <c r="V146" s="157">
        <f>ROUND(E146*U146,2)</f>
        <v>0</v>
      </c>
      <c r="W146" s="157"/>
      <c r="X146" s="157" t="s">
        <v>285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286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9">
        <v>132</v>
      </c>
      <c r="B147" s="180" t="s">
        <v>2062</v>
      </c>
      <c r="C147" s="185" t="s">
        <v>2063</v>
      </c>
      <c r="D147" s="181" t="s">
        <v>1904</v>
      </c>
      <c r="E147" s="182">
        <v>1</v>
      </c>
      <c r="F147" s="183"/>
      <c r="G147" s="184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15</v>
      </c>
      <c r="M147" s="157">
        <f>G147*(1+L147/100)</f>
        <v>0</v>
      </c>
      <c r="N147" s="157">
        <v>0</v>
      </c>
      <c r="O147" s="157">
        <f>ROUND(E147*N147,2)</f>
        <v>0</v>
      </c>
      <c r="P147" s="157">
        <v>0</v>
      </c>
      <c r="Q147" s="157">
        <f>ROUND(E147*P147,2)</f>
        <v>0</v>
      </c>
      <c r="R147" s="157"/>
      <c r="S147" s="157" t="s">
        <v>269</v>
      </c>
      <c r="T147" s="157" t="s">
        <v>241</v>
      </c>
      <c r="U147" s="157">
        <v>0</v>
      </c>
      <c r="V147" s="157">
        <f>ROUND(E147*U147,2)</f>
        <v>0</v>
      </c>
      <c r="W147" s="157"/>
      <c r="X147" s="157" t="s">
        <v>285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286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66">
        <v>133</v>
      </c>
      <c r="B148" s="167" t="s">
        <v>2064</v>
      </c>
      <c r="C148" s="175" t="s">
        <v>2065</v>
      </c>
      <c r="D148" s="168" t="s">
        <v>1904</v>
      </c>
      <c r="E148" s="169">
        <v>1</v>
      </c>
      <c r="F148" s="170"/>
      <c r="G148" s="171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15</v>
      </c>
      <c r="M148" s="157">
        <f>G148*(1+L148/100)</f>
        <v>0</v>
      </c>
      <c r="N148" s="157">
        <v>0</v>
      </c>
      <c r="O148" s="157">
        <f>ROUND(E148*N148,2)</f>
        <v>0</v>
      </c>
      <c r="P148" s="157">
        <v>0</v>
      </c>
      <c r="Q148" s="157">
        <f>ROUND(E148*P148,2)</f>
        <v>0</v>
      </c>
      <c r="R148" s="157"/>
      <c r="S148" s="157" t="s">
        <v>269</v>
      </c>
      <c r="T148" s="157" t="s">
        <v>241</v>
      </c>
      <c r="U148" s="157">
        <v>0</v>
      </c>
      <c r="V148" s="157">
        <f>ROUND(E148*U148,2)</f>
        <v>0</v>
      </c>
      <c r="W148" s="157"/>
      <c r="X148" s="157" t="s">
        <v>285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286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x14ac:dyDescent="0.25">
      <c r="A149" s="3"/>
      <c r="B149" s="4"/>
      <c r="C149" s="176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v>15</v>
      </c>
      <c r="AF149">
        <v>21</v>
      </c>
      <c r="AG149" t="s">
        <v>222</v>
      </c>
    </row>
    <row r="150" spans="1:60" x14ac:dyDescent="0.25">
      <c r="A150" s="150"/>
      <c r="B150" s="151" t="s">
        <v>31</v>
      </c>
      <c r="C150" s="177"/>
      <c r="D150" s="152"/>
      <c r="E150" s="153"/>
      <c r="F150" s="153"/>
      <c r="G150" s="173">
        <f>G8+G19+G25+G37+G52+G77+G135+G144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AE150">
        <f>SUMIF(L7:L148,AE149,G7:G148)</f>
        <v>0</v>
      </c>
      <c r="AF150">
        <f>SUMIF(L7:L148,AF149,G7:G148)</f>
        <v>0</v>
      </c>
      <c r="AG150" t="s">
        <v>278</v>
      </c>
    </row>
    <row r="151" spans="1:60" x14ac:dyDescent="0.25">
      <c r="A151" s="3"/>
      <c r="B151" s="4"/>
      <c r="C151" s="176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60" x14ac:dyDescent="0.25">
      <c r="A152" s="3"/>
      <c r="B152" s="4"/>
      <c r="C152" s="176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60" x14ac:dyDescent="0.25">
      <c r="A153" s="253" t="s">
        <v>279</v>
      </c>
      <c r="B153" s="253"/>
      <c r="C153" s="254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60" x14ac:dyDescent="0.25">
      <c r="A154" s="255"/>
      <c r="B154" s="256"/>
      <c r="C154" s="257"/>
      <c r="D154" s="256"/>
      <c r="E154" s="256"/>
      <c r="F154" s="256"/>
      <c r="G154" s="258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AG154" t="s">
        <v>280</v>
      </c>
    </row>
    <row r="155" spans="1:60" x14ac:dyDescent="0.25">
      <c r="A155" s="259"/>
      <c r="B155" s="260"/>
      <c r="C155" s="261"/>
      <c r="D155" s="260"/>
      <c r="E155" s="260"/>
      <c r="F155" s="260"/>
      <c r="G155" s="26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5">
      <c r="A156" s="259"/>
      <c r="B156" s="260"/>
      <c r="C156" s="261"/>
      <c r="D156" s="260"/>
      <c r="E156" s="260"/>
      <c r="F156" s="260"/>
      <c r="G156" s="26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60" x14ac:dyDescent="0.25">
      <c r="A157" s="259"/>
      <c r="B157" s="260"/>
      <c r="C157" s="261"/>
      <c r="D157" s="260"/>
      <c r="E157" s="260"/>
      <c r="F157" s="260"/>
      <c r="G157" s="26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60" x14ac:dyDescent="0.25">
      <c r="A158" s="263"/>
      <c r="B158" s="264"/>
      <c r="C158" s="265"/>
      <c r="D158" s="264"/>
      <c r="E158" s="264"/>
      <c r="F158" s="264"/>
      <c r="G158" s="26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60" x14ac:dyDescent="0.25">
      <c r="A159" s="3"/>
      <c r="B159" s="4"/>
      <c r="C159" s="176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60" x14ac:dyDescent="0.25">
      <c r="C160" s="178"/>
      <c r="D160" s="10"/>
      <c r="AG160" t="s">
        <v>281</v>
      </c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54:G158"/>
    <mergeCell ref="A1:G1"/>
    <mergeCell ref="C2:G2"/>
    <mergeCell ref="C3:G3"/>
    <mergeCell ref="C4:G4"/>
    <mergeCell ref="A153:C15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56CA-EFFB-456C-9430-3B2095EFA9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AG1" t="s">
        <v>209</v>
      </c>
    </row>
    <row r="2" spans="1:60" ht="25.0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210</v>
      </c>
    </row>
    <row r="3" spans="1:60" ht="25.05" customHeight="1" x14ac:dyDescent="0.25">
      <c r="A3" s="139" t="s">
        <v>9</v>
      </c>
      <c r="B3" s="49" t="s">
        <v>78</v>
      </c>
      <c r="C3" s="247" t="s">
        <v>79</v>
      </c>
      <c r="D3" s="248"/>
      <c r="E3" s="248"/>
      <c r="F3" s="248"/>
      <c r="G3" s="249"/>
      <c r="AC3" s="121" t="s">
        <v>210</v>
      </c>
      <c r="AG3" t="s">
        <v>212</v>
      </c>
    </row>
    <row r="4" spans="1:60" ht="25.05" customHeight="1" x14ac:dyDescent="0.25">
      <c r="A4" s="140" t="s">
        <v>10</v>
      </c>
      <c r="B4" s="141" t="s">
        <v>80</v>
      </c>
      <c r="C4" s="250" t="s">
        <v>52</v>
      </c>
      <c r="D4" s="251"/>
      <c r="E4" s="251"/>
      <c r="F4" s="251"/>
      <c r="G4" s="252"/>
      <c r="AG4" t="s">
        <v>213</v>
      </c>
    </row>
    <row r="5" spans="1:60" x14ac:dyDescent="0.25">
      <c r="D5" s="10"/>
    </row>
    <row r="6" spans="1:60" ht="39.6" x14ac:dyDescent="0.25">
      <c r="A6" s="143" t="s">
        <v>214</v>
      </c>
      <c r="B6" s="145" t="s">
        <v>215</v>
      </c>
      <c r="C6" s="145" t="s">
        <v>216</v>
      </c>
      <c r="D6" s="144" t="s">
        <v>217</v>
      </c>
      <c r="E6" s="143" t="s">
        <v>218</v>
      </c>
      <c r="F6" s="142" t="s">
        <v>219</v>
      </c>
      <c r="G6" s="143" t="s">
        <v>31</v>
      </c>
      <c r="H6" s="146" t="s">
        <v>32</v>
      </c>
      <c r="I6" s="146" t="s">
        <v>220</v>
      </c>
      <c r="J6" s="146" t="s">
        <v>33</v>
      </c>
      <c r="K6" s="146" t="s">
        <v>221</v>
      </c>
      <c r="L6" s="146" t="s">
        <v>222</v>
      </c>
      <c r="M6" s="146" t="s">
        <v>223</v>
      </c>
      <c r="N6" s="146" t="s">
        <v>224</v>
      </c>
      <c r="O6" s="146" t="s">
        <v>225</v>
      </c>
      <c r="P6" s="146" t="s">
        <v>226</v>
      </c>
      <c r="Q6" s="146" t="s">
        <v>227</v>
      </c>
      <c r="R6" s="146" t="s">
        <v>228</v>
      </c>
      <c r="S6" s="146" t="s">
        <v>229</v>
      </c>
      <c r="T6" s="146" t="s">
        <v>230</v>
      </c>
      <c r="U6" s="146" t="s">
        <v>231</v>
      </c>
      <c r="V6" s="146" t="s">
        <v>232</v>
      </c>
      <c r="W6" s="146" t="s">
        <v>233</v>
      </c>
      <c r="X6" s="146" t="s">
        <v>234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0" t="s">
        <v>235</v>
      </c>
      <c r="B8" s="161" t="s">
        <v>62</v>
      </c>
      <c r="C8" s="174" t="s">
        <v>114</v>
      </c>
      <c r="D8" s="162"/>
      <c r="E8" s="163"/>
      <c r="F8" s="164"/>
      <c r="G8" s="165">
        <f>SUMIF(AG9:AG15,"&lt;&gt;NOR",G9:G15)</f>
        <v>0</v>
      </c>
      <c r="H8" s="159"/>
      <c r="I8" s="159">
        <f>SUM(I9:I15)</f>
        <v>0</v>
      </c>
      <c r="J8" s="159"/>
      <c r="K8" s="159">
        <f>SUM(K9:K15)</f>
        <v>0</v>
      </c>
      <c r="L8" s="159"/>
      <c r="M8" s="159">
        <f>SUM(M9:M15)</f>
        <v>0</v>
      </c>
      <c r="N8" s="159"/>
      <c r="O8" s="159">
        <f>SUM(O9:O15)</f>
        <v>55.480000000000004</v>
      </c>
      <c r="P8" s="159"/>
      <c r="Q8" s="159">
        <f>SUM(Q9:Q15)</f>
        <v>0</v>
      </c>
      <c r="R8" s="159"/>
      <c r="S8" s="159"/>
      <c r="T8" s="159"/>
      <c r="U8" s="159"/>
      <c r="V8" s="159">
        <f>SUM(V9:V15)</f>
        <v>430.79</v>
      </c>
      <c r="W8" s="159"/>
      <c r="X8" s="159"/>
      <c r="AG8" t="s">
        <v>236</v>
      </c>
    </row>
    <row r="9" spans="1:60" outlineLevel="1" x14ac:dyDescent="0.25">
      <c r="A9" s="179">
        <v>1</v>
      </c>
      <c r="B9" s="180" t="s">
        <v>2066</v>
      </c>
      <c r="C9" s="185" t="s">
        <v>2067</v>
      </c>
      <c r="D9" s="181" t="s">
        <v>289</v>
      </c>
      <c r="E9" s="182">
        <v>72.900000000000006</v>
      </c>
      <c r="F9" s="183"/>
      <c r="G9" s="184">
        <f t="shared" ref="G9:G15" si="0">ROUND(E9*F9,2)</f>
        <v>0</v>
      </c>
      <c r="H9" s="158"/>
      <c r="I9" s="157">
        <f t="shared" ref="I9:I15" si="1">ROUND(E9*H9,2)</f>
        <v>0</v>
      </c>
      <c r="J9" s="158"/>
      <c r="K9" s="157">
        <f t="shared" ref="K9:K15" si="2">ROUND(E9*J9,2)</f>
        <v>0</v>
      </c>
      <c r="L9" s="157">
        <v>15</v>
      </c>
      <c r="M9" s="157">
        <f t="shared" ref="M9:M15" si="3">G9*(1+L9/100)</f>
        <v>0</v>
      </c>
      <c r="N9" s="157">
        <v>0</v>
      </c>
      <c r="O9" s="157">
        <f t="shared" ref="O9:O15" si="4">ROUND(E9*N9,2)</f>
        <v>0</v>
      </c>
      <c r="P9" s="157">
        <v>0</v>
      </c>
      <c r="Q9" s="157">
        <f t="shared" ref="Q9:Q15" si="5">ROUND(E9*P9,2)</f>
        <v>0</v>
      </c>
      <c r="R9" s="157"/>
      <c r="S9" s="157" t="s">
        <v>240</v>
      </c>
      <c r="T9" s="157" t="s">
        <v>241</v>
      </c>
      <c r="U9" s="157">
        <v>4.7279999999999998</v>
      </c>
      <c r="V9" s="157">
        <f t="shared" ref="V9:V15" si="6">ROUND(E9*U9,2)</f>
        <v>344.67</v>
      </c>
      <c r="W9" s="157"/>
      <c r="X9" s="157" t="s">
        <v>285</v>
      </c>
      <c r="Y9" s="147"/>
      <c r="Z9" s="147"/>
      <c r="AA9" s="147"/>
      <c r="AB9" s="147"/>
      <c r="AC9" s="147"/>
      <c r="AD9" s="147"/>
      <c r="AE9" s="147"/>
      <c r="AF9" s="147"/>
      <c r="AG9" s="147" t="s">
        <v>308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290</v>
      </c>
      <c r="C10" s="185" t="s">
        <v>2068</v>
      </c>
      <c r="D10" s="181" t="s">
        <v>289</v>
      </c>
      <c r="E10" s="182">
        <v>34.56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240</v>
      </c>
      <c r="T10" s="157" t="s">
        <v>241</v>
      </c>
      <c r="U10" s="157">
        <v>1.0999999999999999E-2</v>
      </c>
      <c r="V10" s="157">
        <f t="shared" si="6"/>
        <v>0.38</v>
      </c>
      <c r="W10" s="157"/>
      <c r="X10" s="157" t="s">
        <v>285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298</v>
      </c>
      <c r="C11" s="185" t="s">
        <v>2069</v>
      </c>
      <c r="D11" s="181" t="s">
        <v>289</v>
      </c>
      <c r="E11" s="182">
        <v>34.56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240</v>
      </c>
      <c r="T11" s="157" t="s">
        <v>241</v>
      </c>
      <c r="U11" s="157">
        <v>0.65200000000000002</v>
      </c>
      <c r="V11" s="157">
        <f t="shared" si="6"/>
        <v>22.53</v>
      </c>
      <c r="W11" s="157"/>
      <c r="X11" s="157" t="s">
        <v>285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2070</v>
      </c>
      <c r="C12" s="185" t="s">
        <v>2071</v>
      </c>
      <c r="D12" s="181" t="s">
        <v>289</v>
      </c>
      <c r="E12" s="182">
        <v>38.340000000000003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240</v>
      </c>
      <c r="T12" s="157" t="s">
        <v>241</v>
      </c>
      <c r="U12" s="157">
        <v>0.20200000000000001</v>
      </c>
      <c r="V12" s="157">
        <f t="shared" si="6"/>
        <v>7.74</v>
      </c>
      <c r="W12" s="157"/>
      <c r="X12" s="157" t="s">
        <v>285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9">
        <v>5</v>
      </c>
      <c r="B13" s="180" t="s">
        <v>2072</v>
      </c>
      <c r="C13" s="185" t="s">
        <v>2073</v>
      </c>
      <c r="D13" s="181" t="s">
        <v>289</v>
      </c>
      <c r="E13" s="182">
        <v>28.8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1.7</v>
      </c>
      <c r="O13" s="157">
        <f t="shared" si="4"/>
        <v>48.96</v>
      </c>
      <c r="P13" s="157">
        <v>0</v>
      </c>
      <c r="Q13" s="157">
        <f t="shared" si="5"/>
        <v>0</v>
      </c>
      <c r="R13" s="157"/>
      <c r="S13" s="157" t="s">
        <v>240</v>
      </c>
      <c r="T13" s="157" t="s">
        <v>241</v>
      </c>
      <c r="U13" s="157">
        <v>1.587</v>
      </c>
      <c r="V13" s="157">
        <f t="shared" si="6"/>
        <v>45.71</v>
      </c>
      <c r="W13" s="157"/>
      <c r="X13" s="157" t="s">
        <v>285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2074</v>
      </c>
      <c r="C14" s="185" t="s">
        <v>2075</v>
      </c>
      <c r="D14" s="181" t="s">
        <v>289</v>
      </c>
      <c r="E14" s="182">
        <v>34.56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269</v>
      </c>
      <c r="T14" s="157" t="s">
        <v>241</v>
      </c>
      <c r="U14" s="157">
        <v>0</v>
      </c>
      <c r="V14" s="157">
        <f t="shared" si="6"/>
        <v>0</v>
      </c>
      <c r="W14" s="157"/>
      <c r="X14" s="157" t="s">
        <v>1203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2076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79">
        <v>7</v>
      </c>
      <c r="B15" s="180" t="s">
        <v>2077</v>
      </c>
      <c r="C15" s="185" t="s">
        <v>2078</v>
      </c>
      <c r="D15" s="181" t="s">
        <v>289</v>
      </c>
      <c r="E15" s="182">
        <v>5.76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1.1322000000000001</v>
      </c>
      <c r="O15" s="157">
        <f t="shared" si="4"/>
        <v>6.52</v>
      </c>
      <c r="P15" s="157">
        <v>0</v>
      </c>
      <c r="Q15" s="157">
        <f t="shared" si="5"/>
        <v>0</v>
      </c>
      <c r="R15" s="157"/>
      <c r="S15" s="157" t="s">
        <v>240</v>
      </c>
      <c r="T15" s="157" t="s">
        <v>241</v>
      </c>
      <c r="U15" s="157">
        <v>1.6950000000000001</v>
      </c>
      <c r="V15" s="157">
        <f t="shared" si="6"/>
        <v>9.76</v>
      </c>
      <c r="W15" s="157"/>
      <c r="X15" s="157" t="s">
        <v>285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308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5">
      <c r="A16" s="160" t="s">
        <v>235</v>
      </c>
      <c r="B16" s="161" t="s">
        <v>117</v>
      </c>
      <c r="C16" s="174" t="s">
        <v>118</v>
      </c>
      <c r="D16" s="162"/>
      <c r="E16" s="163"/>
      <c r="F16" s="164"/>
      <c r="G16" s="165">
        <f>SUMIF(AG17:AG17,"&lt;&gt;NOR",G17:G17)</f>
        <v>0</v>
      </c>
      <c r="H16" s="159"/>
      <c r="I16" s="159">
        <f>SUM(I17:I17)</f>
        <v>0</v>
      </c>
      <c r="J16" s="159"/>
      <c r="K16" s="159">
        <f>SUM(K17:K17)</f>
        <v>0</v>
      </c>
      <c r="L16" s="159"/>
      <c r="M16" s="159">
        <f>SUM(M17:M17)</f>
        <v>0</v>
      </c>
      <c r="N16" s="159"/>
      <c r="O16" s="159">
        <f>SUM(O17:O17)</f>
        <v>0</v>
      </c>
      <c r="P16" s="159"/>
      <c r="Q16" s="159">
        <f>SUM(Q17:Q17)</f>
        <v>0</v>
      </c>
      <c r="R16" s="159"/>
      <c r="S16" s="159"/>
      <c r="T16" s="159"/>
      <c r="U16" s="159"/>
      <c r="V16" s="159">
        <f>SUM(V17:V17)</f>
        <v>8.1199999999999992</v>
      </c>
      <c r="W16" s="159"/>
      <c r="X16" s="159"/>
      <c r="AG16" t="s">
        <v>236</v>
      </c>
    </row>
    <row r="17" spans="1:60" ht="20.399999999999999" outlineLevel="1" x14ac:dyDescent="0.25">
      <c r="A17" s="179">
        <v>8</v>
      </c>
      <c r="B17" s="180" t="s">
        <v>2079</v>
      </c>
      <c r="C17" s="185" t="s">
        <v>2080</v>
      </c>
      <c r="D17" s="181" t="s">
        <v>664</v>
      </c>
      <c r="E17" s="182">
        <v>40</v>
      </c>
      <c r="F17" s="183"/>
      <c r="G17" s="184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240</v>
      </c>
      <c r="T17" s="157" t="s">
        <v>241</v>
      </c>
      <c r="U17" s="157">
        <v>0.20300000000000001</v>
      </c>
      <c r="V17" s="157">
        <f>ROUND(E17*U17,2)</f>
        <v>8.1199999999999992</v>
      </c>
      <c r="W17" s="157"/>
      <c r="X17" s="157" t="s">
        <v>589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2081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5">
      <c r="A18" s="160" t="s">
        <v>235</v>
      </c>
      <c r="B18" s="161" t="s">
        <v>125</v>
      </c>
      <c r="C18" s="174" t="s">
        <v>126</v>
      </c>
      <c r="D18" s="162"/>
      <c r="E18" s="163"/>
      <c r="F18" s="164"/>
      <c r="G18" s="165">
        <f>SUMIF(AG19:AG21,"&lt;&gt;NOR",G19:G21)</f>
        <v>0</v>
      </c>
      <c r="H18" s="159"/>
      <c r="I18" s="159">
        <f>SUM(I19:I21)</f>
        <v>0</v>
      </c>
      <c r="J18" s="159"/>
      <c r="K18" s="159">
        <f>SUM(K19:K21)</f>
        <v>0</v>
      </c>
      <c r="L18" s="159"/>
      <c r="M18" s="159">
        <f>SUM(M19:M21)</f>
        <v>0</v>
      </c>
      <c r="N18" s="159"/>
      <c r="O18" s="159">
        <f>SUM(O19:O21)</f>
        <v>9.25</v>
      </c>
      <c r="P18" s="159"/>
      <c r="Q18" s="159">
        <f>SUM(Q19:Q21)</f>
        <v>0</v>
      </c>
      <c r="R18" s="159"/>
      <c r="S18" s="159"/>
      <c r="T18" s="159"/>
      <c r="U18" s="159"/>
      <c r="V18" s="159">
        <f>SUM(V19:V21)</f>
        <v>260.2</v>
      </c>
      <c r="W18" s="159"/>
      <c r="X18" s="159"/>
      <c r="AG18" t="s">
        <v>236</v>
      </c>
    </row>
    <row r="19" spans="1:60" outlineLevel="1" x14ac:dyDescent="0.25">
      <c r="A19" s="179">
        <v>9</v>
      </c>
      <c r="B19" s="180" t="s">
        <v>2082</v>
      </c>
      <c r="C19" s="185" t="s">
        <v>2083</v>
      </c>
      <c r="D19" s="181" t="s">
        <v>284</v>
      </c>
      <c r="E19" s="182">
        <v>42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15</v>
      </c>
      <c r="M19" s="157">
        <f>G19*(1+L19/100)</f>
        <v>0</v>
      </c>
      <c r="N19" s="157">
        <v>0.10712000000000001</v>
      </c>
      <c r="O19" s="157">
        <f>ROUND(E19*N19,2)</f>
        <v>4.5</v>
      </c>
      <c r="P19" s="157">
        <v>0</v>
      </c>
      <c r="Q19" s="157">
        <f>ROUND(E19*P19,2)</f>
        <v>0</v>
      </c>
      <c r="R19" s="157"/>
      <c r="S19" s="157" t="s">
        <v>240</v>
      </c>
      <c r="T19" s="157" t="s">
        <v>241</v>
      </c>
      <c r="U19" s="157">
        <v>0.69998000000000005</v>
      </c>
      <c r="V19" s="157">
        <f>ROUND(E19*U19,2)</f>
        <v>29.4</v>
      </c>
      <c r="W19" s="157"/>
      <c r="X19" s="157" t="s">
        <v>285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308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10</v>
      </c>
      <c r="B20" s="180" t="s">
        <v>2084</v>
      </c>
      <c r="C20" s="185" t="s">
        <v>2085</v>
      </c>
      <c r="D20" s="181" t="s">
        <v>381</v>
      </c>
      <c r="E20" s="182">
        <v>1269.5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3.7100000000000002E-3</v>
      </c>
      <c r="O20" s="157">
        <f>ROUND(E20*N20,2)</f>
        <v>4.71</v>
      </c>
      <c r="P20" s="157">
        <v>0</v>
      </c>
      <c r="Q20" s="157">
        <f>ROUND(E20*P20,2)</f>
        <v>0</v>
      </c>
      <c r="R20" s="157"/>
      <c r="S20" s="157" t="s">
        <v>240</v>
      </c>
      <c r="T20" s="157" t="s">
        <v>241</v>
      </c>
      <c r="U20" s="157">
        <v>0.18179999999999999</v>
      </c>
      <c r="V20" s="157">
        <f>ROUND(E20*U20,2)</f>
        <v>230.8</v>
      </c>
      <c r="W20" s="157"/>
      <c r="X20" s="157" t="s">
        <v>285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308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11</v>
      </c>
      <c r="B21" s="180" t="s">
        <v>2086</v>
      </c>
      <c r="C21" s="185" t="s">
        <v>2087</v>
      </c>
      <c r="D21" s="181" t="s">
        <v>366</v>
      </c>
      <c r="E21" s="182">
        <v>49</v>
      </c>
      <c r="F21" s="183"/>
      <c r="G21" s="184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15</v>
      </c>
      <c r="M21" s="157">
        <f>G21*(1+L21/100)</f>
        <v>0</v>
      </c>
      <c r="N21" s="157">
        <v>8.0000000000000004E-4</v>
      </c>
      <c r="O21" s="157">
        <f>ROUND(E21*N21,2)</f>
        <v>0.04</v>
      </c>
      <c r="P21" s="157">
        <v>0</v>
      </c>
      <c r="Q21" s="157">
        <f>ROUND(E21*P21,2)</f>
        <v>0</v>
      </c>
      <c r="R21" s="157" t="s">
        <v>460</v>
      </c>
      <c r="S21" s="157" t="s">
        <v>240</v>
      </c>
      <c r="T21" s="157" t="s">
        <v>241</v>
      </c>
      <c r="U21" s="157">
        <v>0</v>
      </c>
      <c r="V21" s="157">
        <f>ROUND(E21*U21,2)</f>
        <v>0</v>
      </c>
      <c r="W21" s="157"/>
      <c r="X21" s="157" t="s">
        <v>461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1488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5">
      <c r="A22" s="160" t="s">
        <v>235</v>
      </c>
      <c r="B22" s="161" t="s">
        <v>140</v>
      </c>
      <c r="C22" s="174" t="s">
        <v>141</v>
      </c>
      <c r="D22" s="162"/>
      <c r="E22" s="163"/>
      <c r="F22" s="164"/>
      <c r="G22" s="165">
        <f>SUMIF(AG23:AG23,"&lt;&gt;NOR",G23:G23)</f>
        <v>0</v>
      </c>
      <c r="H22" s="159"/>
      <c r="I22" s="159">
        <f>SUM(I23:I23)</f>
        <v>0</v>
      </c>
      <c r="J22" s="159"/>
      <c r="K22" s="159">
        <f>SUM(K23:K23)</f>
        <v>0</v>
      </c>
      <c r="L22" s="159"/>
      <c r="M22" s="159">
        <f>SUM(M23:M23)</f>
        <v>0</v>
      </c>
      <c r="N22" s="159"/>
      <c r="O22" s="159">
        <f>SUM(O23:O23)</f>
        <v>0.06</v>
      </c>
      <c r="P22" s="159"/>
      <c r="Q22" s="159">
        <f>SUM(Q23:Q23)</f>
        <v>2.13</v>
      </c>
      <c r="R22" s="159"/>
      <c r="S22" s="159"/>
      <c r="T22" s="159"/>
      <c r="U22" s="159"/>
      <c r="V22" s="159">
        <f>SUM(V23:V23)</f>
        <v>62.28</v>
      </c>
      <c r="W22" s="159"/>
      <c r="X22" s="159"/>
      <c r="AG22" t="s">
        <v>236</v>
      </c>
    </row>
    <row r="23" spans="1:60" outlineLevel="1" x14ac:dyDescent="0.25">
      <c r="A23" s="179">
        <v>12</v>
      </c>
      <c r="B23" s="180" t="s">
        <v>336</v>
      </c>
      <c r="C23" s="185" t="s">
        <v>337</v>
      </c>
      <c r="D23" s="181" t="s">
        <v>284</v>
      </c>
      <c r="E23" s="182">
        <v>180</v>
      </c>
      <c r="F23" s="183"/>
      <c r="G23" s="184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3.3E-4</v>
      </c>
      <c r="O23" s="157">
        <f>ROUND(E23*N23,2)</f>
        <v>0.06</v>
      </c>
      <c r="P23" s="157">
        <v>1.183E-2</v>
      </c>
      <c r="Q23" s="157">
        <f>ROUND(E23*P23,2)</f>
        <v>2.13</v>
      </c>
      <c r="R23" s="157"/>
      <c r="S23" s="157" t="s">
        <v>240</v>
      </c>
      <c r="T23" s="157" t="s">
        <v>241</v>
      </c>
      <c r="U23" s="157">
        <v>0.34599999999999997</v>
      </c>
      <c r="V23" s="157">
        <f>ROUND(E23*U23,2)</f>
        <v>62.28</v>
      </c>
      <c r="W23" s="157"/>
      <c r="X23" s="157" t="s">
        <v>285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160" t="s">
        <v>235</v>
      </c>
      <c r="B24" s="161" t="s">
        <v>142</v>
      </c>
      <c r="C24" s="174" t="s">
        <v>143</v>
      </c>
      <c r="D24" s="162"/>
      <c r="E24" s="163"/>
      <c r="F24" s="164"/>
      <c r="G24" s="165">
        <f>SUMIF(AG25:AG26,"&lt;&gt;NOR",G25:G26)</f>
        <v>0</v>
      </c>
      <c r="H24" s="159"/>
      <c r="I24" s="159">
        <f>SUM(I25:I26)</f>
        <v>0</v>
      </c>
      <c r="J24" s="159"/>
      <c r="K24" s="159">
        <f>SUM(K25:K26)</f>
        <v>0</v>
      </c>
      <c r="L24" s="159"/>
      <c r="M24" s="159">
        <f>SUM(M25:M26)</f>
        <v>0</v>
      </c>
      <c r="N24" s="159"/>
      <c r="O24" s="159">
        <f>SUM(O25:O26)</f>
        <v>0</v>
      </c>
      <c r="P24" s="159"/>
      <c r="Q24" s="159">
        <f>SUM(Q25:Q26)</f>
        <v>2.54</v>
      </c>
      <c r="R24" s="159"/>
      <c r="S24" s="159"/>
      <c r="T24" s="159"/>
      <c r="U24" s="159"/>
      <c r="V24" s="159">
        <f>SUM(V25:V26)</f>
        <v>614.71</v>
      </c>
      <c r="W24" s="159"/>
      <c r="X24" s="159"/>
      <c r="AG24" t="s">
        <v>236</v>
      </c>
    </row>
    <row r="25" spans="1:60" outlineLevel="1" x14ac:dyDescent="0.25">
      <c r="A25" s="179">
        <v>13</v>
      </c>
      <c r="B25" s="180" t="s">
        <v>2088</v>
      </c>
      <c r="C25" s="185" t="s">
        <v>2089</v>
      </c>
      <c r="D25" s="181" t="s">
        <v>381</v>
      </c>
      <c r="E25" s="182">
        <v>1269.5</v>
      </c>
      <c r="F25" s="183"/>
      <c r="G25" s="184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0</v>
      </c>
      <c r="O25" s="157">
        <f>ROUND(E25*N25,2)</f>
        <v>0</v>
      </c>
      <c r="P25" s="157">
        <v>2E-3</v>
      </c>
      <c r="Q25" s="157">
        <f>ROUND(E25*P25,2)</f>
        <v>2.54</v>
      </c>
      <c r="R25" s="157"/>
      <c r="S25" s="157" t="s">
        <v>240</v>
      </c>
      <c r="T25" s="157" t="s">
        <v>241</v>
      </c>
      <c r="U25" s="157">
        <v>0.46800000000000003</v>
      </c>
      <c r="V25" s="157">
        <f>ROUND(E25*U25,2)</f>
        <v>594.13</v>
      </c>
      <c r="W25" s="157"/>
      <c r="X25" s="157" t="s">
        <v>285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308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14</v>
      </c>
      <c r="B26" s="180" t="s">
        <v>516</v>
      </c>
      <c r="C26" s="185" t="s">
        <v>517</v>
      </c>
      <c r="D26" s="181" t="s">
        <v>433</v>
      </c>
      <c r="E26" s="182">
        <v>42</v>
      </c>
      <c r="F26" s="183"/>
      <c r="G26" s="184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15</v>
      </c>
      <c r="M26" s="157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7"/>
      <c r="S26" s="157" t="s">
        <v>240</v>
      </c>
      <c r="T26" s="157" t="s">
        <v>241</v>
      </c>
      <c r="U26" s="157">
        <v>0.49</v>
      </c>
      <c r="V26" s="157">
        <f>ROUND(E26*U26,2)</f>
        <v>20.58</v>
      </c>
      <c r="W26" s="157"/>
      <c r="X26" s="157" t="s">
        <v>285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0" t="s">
        <v>235</v>
      </c>
      <c r="B27" s="161" t="s">
        <v>153</v>
      </c>
      <c r="C27" s="174" t="s">
        <v>154</v>
      </c>
      <c r="D27" s="162"/>
      <c r="E27" s="163"/>
      <c r="F27" s="164"/>
      <c r="G27" s="165">
        <f>SUMIF(AG28:AG61,"&lt;&gt;NOR",G28:G61)</f>
        <v>0</v>
      </c>
      <c r="H27" s="159"/>
      <c r="I27" s="159">
        <f>SUM(I28:I61)</f>
        <v>0</v>
      </c>
      <c r="J27" s="159"/>
      <c r="K27" s="159">
        <f>SUM(K28:K61)</f>
        <v>0</v>
      </c>
      <c r="L27" s="159"/>
      <c r="M27" s="159">
        <f>SUM(M28:M61)</f>
        <v>0</v>
      </c>
      <c r="N27" s="159"/>
      <c r="O27" s="159">
        <f>SUM(O28:O61)</f>
        <v>2.4399999999999995</v>
      </c>
      <c r="P27" s="159"/>
      <c r="Q27" s="159">
        <f>SUM(Q28:Q61)</f>
        <v>11.129999999999999</v>
      </c>
      <c r="R27" s="159"/>
      <c r="S27" s="159"/>
      <c r="T27" s="159"/>
      <c r="U27" s="159"/>
      <c r="V27" s="159">
        <f>SUM(V28:V61)</f>
        <v>1587.97</v>
      </c>
      <c r="W27" s="159"/>
      <c r="X27" s="159"/>
      <c r="AG27" t="s">
        <v>236</v>
      </c>
    </row>
    <row r="28" spans="1:60" outlineLevel="1" x14ac:dyDescent="0.25">
      <c r="A28" s="179">
        <v>15</v>
      </c>
      <c r="B28" s="180" t="s">
        <v>2090</v>
      </c>
      <c r="C28" s="185" t="s">
        <v>2091</v>
      </c>
      <c r="D28" s="181" t="s">
        <v>381</v>
      </c>
      <c r="E28" s="182">
        <v>250</v>
      </c>
      <c r="F28" s="183"/>
      <c r="G28" s="184">
        <f t="shared" ref="G28:G46" si="7">ROUND(E28*F28,2)</f>
        <v>0</v>
      </c>
      <c r="H28" s="158"/>
      <c r="I28" s="157">
        <f t="shared" ref="I28:I46" si="8">ROUND(E28*H28,2)</f>
        <v>0</v>
      </c>
      <c r="J28" s="158"/>
      <c r="K28" s="157">
        <f t="shared" ref="K28:K46" si="9">ROUND(E28*J28,2)</f>
        <v>0</v>
      </c>
      <c r="L28" s="157">
        <v>15</v>
      </c>
      <c r="M28" s="157">
        <f t="shared" ref="M28:M46" si="10">G28*(1+L28/100)</f>
        <v>0</v>
      </c>
      <c r="N28" s="157">
        <v>3.8000000000000002E-4</v>
      </c>
      <c r="O28" s="157">
        <f t="shared" ref="O28:O46" si="11">ROUND(E28*N28,2)</f>
        <v>0.1</v>
      </c>
      <c r="P28" s="157">
        <v>0</v>
      </c>
      <c r="Q28" s="157">
        <f t="shared" ref="Q28:Q46" si="12">ROUND(E28*P28,2)</f>
        <v>0</v>
      </c>
      <c r="R28" s="157"/>
      <c r="S28" s="157" t="s">
        <v>240</v>
      </c>
      <c r="T28" s="157" t="s">
        <v>241</v>
      </c>
      <c r="U28" s="157">
        <v>0.32</v>
      </c>
      <c r="V28" s="157">
        <f t="shared" ref="V28:V46" si="13">ROUND(E28*U28,2)</f>
        <v>80</v>
      </c>
      <c r="W28" s="157"/>
      <c r="X28" s="157" t="s">
        <v>285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16</v>
      </c>
      <c r="B29" s="180" t="s">
        <v>2092</v>
      </c>
      <c r="C29" s="185" t="s">
        <v>2093</v>
      </c>
      <c r="D29" s="181" t="s">
        <v>381</v>
      </c>
      <c r="E29" s="182">
        <v>275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15</v>
      </c>
      <c r="M29" s="157">
        <f t="shared" si="10"/>
        <v>0</v>
      </c>
      <c r="N29" s="157">
        <v>4.6999999999999999E-4</v>
      </c>
      <c r="O29" s="157">
        <f t="shared" si="11"/>
        <v>0.13</v>
      </c>
      <c r="P29" s="157">
        <v>0</v>
      </c>
      <c r="Q29" s="157">
        <f t="shared" si="12"/>
        <v>0</v>
      </c>
      <c r="R29" s="157"/>
      <c r="S29" s="157" t="s">
        <v>240</v>
      </c>
      <c r="T29" s="157" t="s">
        <v>241</v>
      </c>
      <c r="U29" s="157">
        <v>0.35899999999999999</v>
      </c>
      <c r="V29" s="157">
        <f t="shared" si="13"/>
        <v>98.73</v>
      </c>
      <c r="W29" s="157"/>
      <c r="X29" s="157" t="s">
        <v>285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308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17</v>
      </c>
      <c r="B30" s="180" t="s">
        <v>2094</v>
      </c>
      <c r="C30" s="185" t="s">
        <v>2095</v>
      </c>
      <c r="D30" s="181" t="s">
        <v>381</v>
      </c>
      <c r="E30" s="182">
        <v>22</v>
      </c>
      <c r="F30" s="183"/>
      <c r="G30" s="184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15</v>
      </c>
      <c r="M30" s="157">
        <f t="shared" si="10"/>
        <v>0</v>
      </c>
      <c r="N30" s="157">
        <v>6.9999999999999999E-4</v>
      </c>
      <c r="O30" s="157">
        <f t="shared" si="11"/>
        <v>0.02</v>
      </c>
      <c r="P30" s="157">
        <v>0</v>
      </c>
      <c r="Q30" s="157">
        <f t="shared" si="12"/>
        <v>0</v>
      </c>
      <c r="R30" s="157"/>
      <c r="S30" s="157" t="s">
        <v>240</v>
      </c>
      <c r="T30" s="157" t="s">
        <v>241</v>
      </c>
      <c r="U30" s="157">
        <v>0.45200000000000001</v>
      </c>
      <c r="V30" s="157">
        <f t="shared" si="13"/>
        <v>9.94</v>
      </c>
      <c r="W30" s="157"/>
      <c r="X30" s="157" t="s">
        <v>285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18</v>
      </c>
      <c r="B31" s="180" t="s">
        <v>2096</v>
      </c>
      <c r="C31" s="185" t="s">
        <v>2097</v>
      </c>
      <c r="D31" s="181" t="s">
        <v>381</v>
      </c>
      <c r="E31" s="182">
        <v>125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15</v>
      </c>
      <c r="M31" s="157">
        <f t="shared" si="10"/>
        <v>0</v>
      </c>
      <c r="N31" s="157">
        <v>1.5200000000000001E-3</v>
      </c>
      <c r="O31" s="157">
        <f t="shared" si="11"/>
        <v>0.19</v>
      </c>
      <c r="P31" s="157">
        <v>0</v>
      </c>
      <c r="Q31" s="157">
        <f t="shared" si="12"/>
        <v>0</v>
      </c>
      <c r="R31" s="157"/>
      <c r="S31" s="157" t="s">
        <v>240</v>
      </c>
      <c r="T31" s="157" t="s">
        <v>241</v>
      </c>
      <c r="U31" s="157">
        <v>1.173</v>
      </c>
      <c r="V31" s="157">
        <f t="shared" si="13"/>
        <v>146.63</v>
      </c>
      <c r="W31" s="157"/>
      <c r="X31" s="157" t="s">
        <v>285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19</v>
      </c>
      <c r="B32" s="180" t="s">
        <v>2098</v>
      </c>
      <c r="C32" s="185" t="s">
        <v>2099</v>
      </c>
      <c r="D32" s="181" t="s">
        <v>381</v>
      </c>
      <c r="E32" s="182">
        <v>168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15</v>
      </c>
      <c r="M32" s="157">
        <f t="shared" si="10"/>
        <v>0</v>
      </c>
      <c r="N32" s="157">
        <v>7.7999999999999999E-4</v>
      </c>
      <c r="O32" s="157">
        <f t="shared" si="11"/>
        <v>0.13</v>
      </c>
      <c r="P32" s="157">
        <v>0</v>
      </c>
      <c r="Q32" s="157">
        <f t="shared" si="12"/>
        <v>0</v>
      </c>
      <c r="R32" s="157"/>
      <c r="S32" s="157" t="s">
        <v>240</v>
      </c>
      <c r="T32" s="157" t="s">
        <v>241</v>
      </c>
      <c r="U32" s="157">
        <v>0.81899999999999995</v>
      </c>
      <c r="V32" s="157">
        <f t="shared" si="13"/>
        <v>137.59</v>
      </c>
      <c r="W32" s="157"/>
      <c r="X32" s="157" t="s">
        <v>285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308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20</v>
      </c>
      <c r="B33" s="180" t="s">
        <v>2100</v>
      </c>
      <c r="C33" s="185" t="s">
        <v>2101</v>
      </c>
      <c r="D33" s="181" t="s">
        <v>381</v>
      </c>
      <c r="E33" s="182">
        <v>456</v>
      </c>
      <c r="F33" s="183"/>
      <c r="G33" s="184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15</v>
      </c>
      <c r="M33" s="157">
        <f t="shared" si="10"/>
        <v>0</v>
      </c>
      <c r="N33" s="157">
        <v>1.31E-3</v>
      </c>
      <c r="O33" s="157">
        <f t="shared" si="11"/>
        <v>0.6</v>
      </c>
      <c r="P33" s="157">
        <v>0</v>
      </c>
      <c r="Q33" s="157">
        <f t="shared" si="12"/>
        <v>0</v>
      </c>
      <c r="R33" s="157"/>
      <c r="S33" s="157" t="s">
        <v>240</v>
      </c>
      <c r="T33" s="157" t="s">
        <v>241</v>
      </c>
      <c r="U33" s="157">
        <v>0.79700000000000004</v>
      </c>
      <c r="V33" s="157">
        <f t="shared" si="13"/>
        <v>363.43</v>
      </c>
      <c r="W33" s="157"/>
      <c r="X33" s="157" t="s">
        <v>285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308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21</v>
      </c>
      <c r="B34" s="180" t="s">
        <v>2102</v>
      </c>
      <c r="C34" s="185" t="s">
        <v>2103</v>
      </c>
      <c r="D34" s="181" t="s">
        <v>381</v>
      </c>
      <c r="E34" s="182">
        <v>128</v>
      </c>
      <c r="F34" s="183"/>
      <c r="G34" s="184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15</v>
      </c>
      <c r="M34" s="157">
        <f t="shared" si="10"/>
        <v>0</v>
      </c>
      <c r="N34" s="157">
        <v>1.6100000000000001E-3</v>
      </c>
      <c r="O34" s="157">
        <f t="shared" si="11"/>
        <v>0.21</v>
      </c>
      <c r="P34" s="157">
        <v>0</v>
      </c>
      <c r="Q34" s="157">
        <f t="shared" si="12"/>
        <v>0</v>
      </c>
      <c r="R34" s="157"/>
      <c r="S34" s="157" t="s">
        <v>240</v>
      </c>
      <c r="T34" s="157" t="s">
        <v>241</v>
      </c>
      <c r="U34" s="157">
        <v>0.73899999999999999</v>
      </c>
      <c r="V34" s="157">
        <f t="shared" si="13"/>
        <v>94.59</v>
      </c>
      <c r="W34" s="157"/>
      <c r="X34" s="157" t="s">
        <v>285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308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22</v>
      </c>
      <c r="B35" s="180" t="s">
        <v>2104</v>
      </c>
      <c r="C35" s="185" t="s">
        <v>2105</v>
      </c>
      <c r="D35" s="181" t="s">
        <v>381</v>
      </c>
      <c r="E35" s="182">
        <v>53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15</v>
      </c>
      <c r="M35" s="157">
        <f t="shared" si="10"/>
        <v>0</v>
      </c>
      <c r="N35" s="157">
        <v>2.48E-3</v>
      </c>
      <c r="O35" s="157">
        <f t="shared" si="11"/>
        <v>0.13</v>
      </c>
      <c r="P35" s="157">
        <v>0</v>
      </c>
      <c r="Q35" s="157">
        <f t="shared" si="12"/>
        <v>0</v>
      </c>
      <c r="R35" s="157"/>
      <c r="S35" s="157" t="s">
        <v>240</v>
      </c>
      <c r="T35" s="157" t="s">
        <v>241</v>
      </c>
      <c r="U35" s="157">
        <v>0.749</v>
      </c>
      <c r="V35" s="157">
        <f t="shared" si="13"/>
        <v>39.700000000000003</v>
      </c>
      <c r="W35" s="157"/>
      <c r="X35" s="157" t="s">
        <v>285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23</v>
      </c>
      <c r="B36" s="180" t="s">
        <v>2106</v>
      </c>
      <c r="C36" s="185" t="s">
        <v>2107</v>
      </c>
      <c r="D36" s="181" t="s">
        <v>381</v>
      </c>
      <c r="E36" s="182">
        <v>25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15</v>
      </c>
      <c r="M36" s="157">
        <f t="shared" si="10"/>
        <v>0</v>
      </c>
      <c r="N36" s="157">
        <v>1.6800000000000001E-3</v>
      </c>
      <c r="O36" s="157">
        <f t="shared" si="11"/>
        <v>0.04</v>
      </c>
      <c r="P36" s="157">
        <v>0</v>
      </c>
      <c r="Q36" s="157">
        <f t="shared" si="12"/>
        <v>0</v>
      </c>
      <c r="R36" s="157"/>
      <c r="S36" s="157" t="s">
        <v>240</v>
      </c>
      <c r="T36" s="157" t="s">
        <v>241</v>
      </c>
      <c r="U36" s="157">
        <v>0.79700000000000004</v>
      </c>
      <c r="V36" s="157">
        <f t="shared" si="13"/>
        <v>19.93</v>
      </c>
      <c r="W36" s="157"/>
      <c r="X36" s="157" t="s">
        <v>285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24</v>
      </c>
      <c r="B37" s="180" t="s">
        <v>2108</v>
      </c>
      <c r="C37" s="185" t="s">
        <v>2109</v>
      </c>
      <c r="D37" s="181" t="s">
        <v>381</v>
      </c>
      <c r="E37" s="182">
        <v>118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15</v>
      </c>
      <c r="M37" s="157">
        <f t="shared" si="10"/>
        <v>0</v>
      </c>
      <c r="N37" s="157">
        <v>1.9499999999999999E-3</v>
      </c>
      <c r="O37" s="157">
        <f t="shared" si="11"/>
        <v>0.23</v>
      </c>
      <c r="P37" s="157">
        <v>0</v>
      </c>
      <c r="Q37" s="157">
        <f t="shared" si="12"/>
        <v>0</v>
      </c>
      <c r="R37" s="157"/>
      <c r="S37" s="157" t="s">
        <v>240</v>
      </c>
      <c r="T37" s="157" t="s">
        <v>241</v>
      </c>
      <c r="U37" s="157">
        <v>0.73899999999999999</v>
      </c>
      <c r="V37" s="157">
        <f t="shared" si="13"/>
        <v>87.2</v>
      </c>
      <c r="W37" s="157"/>
      <c r="X37" s="157" t="s">
        <v>285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25</v>
      </c>
      <c r="B38" s="180" t="s">
        <v>2110</v>
      </c>
      <c r="C38" s="185" t="s">
        <v>2111</v>
      </c>
      <c r="D38" s="181" t="s">
        <v>381</v>
      </c>
      <c r="E38" s="182">
        <v>20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15</v>
      </c>
      <c r="M38" s="157">
        <f t="shared" si="10"/>
        <v>0</v>
      </c>
      <c r="N38" s="157">
        <v>2.81E-3</v>
      </c>
      <c r="O38" s="157">
        <f t="shared" si="11"/>
        <v>0.06</v>
      </c>
      <c r="P38" s="157">
        <v>0</v>
      </c>
      <c r="Q38" s="157">
        <f t="shared" si="12"/>
        <v>0</v>
      </c>
      <c r="R38" s="157"/>
      <c r="S38" s="157" t="s">
        <v>240</v>
      </c>
      <c r="T38" s="157" t="s">
        <v>241</v>
      </c>
      <c r="U38" s="157">
        <v>0.749</v>
      </c>
      <c r="V38" s="157">
        <f t="shared" si="13"/>
        <v>14.98</v>
      </c>
      <c r="W38" s="157"/>
      <c r="X38" s="157" t="s">
        <v>285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26</v>
      </c>
      <c r="B39" s="180" t="s">
        <v>2112</v>
      </c>
      <c r="C39" s="185" t="s">
        <v>2113</v>
      </c>
      <c r="D39" s="181" t="s">
        <v>381</v>
      </c>
      <c r="E39" s="182">
        <v>31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15</v>
      </c>
      <c r="M39" s="157">
        <f t="shared" si="10"/>
        <v>0</v>
      </c>
      <c r="N39" s="157">
        <v>4.0000000000000001E-3</v>
      </c>
      <c r="O39" s="157">
        <f t="shared" si="11"/>
        <v>0.12</v>
      </c>
      <c r="P39" s="157">
        <v>0</v>
      </c>
      <c r="Q39" s="157">
        <f t="shared" si="12"/>
        <v>0</v>
      </c>
      <c r="R39" s="157"/>
      <c r="S39" s="157" t="s">
        <v>240</v>
      </c>
      <c r="T39" s="157" t="s">
        <v>241</v>
      </c>
      <c r="U39" s="157">
        <v>0.6</v>
      </c>
      <c r="V39" s="157">
        <f t="shared" si="13"/>
        <v>18.600000000000001</v>
      </c>
      <c r="W39" s="157"/>
      <c r="X39" s="157" t="s">
        <v>285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27</v>
      </c>
      <c r="B40" s="180" t="s">
        <v>2114</v>
      </c>
      <c r="C40" s="185" t="s">
        <v>2115</v>
      </c>
      <c r="D40" s="181" t="s">
        <v>381</v>
      </c>
      <c r="E40" s="182">
        <v>25</v>
      </c>
      <c r="F40" s="183"/>
      <c r="G40" s="184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15</v>
      </c>
      <c r="M40" s="157">
        <f t="shared" si="10"/>
        <v>0</v>
      </c>
      <c r="N40" s="157">
        <v>1.5100000000000001E-3</v>
      </c>
      <c r="O40" s="157">
        <f t="shared" si="11"/>
        <v>0.04</v>
      </c>
      <c r="P40" s="157">
        <v>0</v>
      </c>
      <c r="Q40" s="157">
        <f t="shared" si="12"/>
        <v>0</v>
      </c>
      <c r="R40" s="157"/>
      <c r="S40" s="157" t="s">
        <v>240</v>
      </c>
      <c r="T40" s="157" t="s">
        <v>241</v>
      </c>
      <c r="U40" s="157">
        <v>0.89900000000000002</v>
      </c>
      <c r="V40" s="157">
        <f t="shared" si="13"/>
        <v>22.48</v>
      </c>
      <c r="W40" s="157"/>
      <c r="X40" s="157" t="s">
        <v>285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308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 x14ac:dyDescent="0.25">
      <c r="A41" s="179">
        <v>28</v>
      </c>
      <c r="B41" s="180" t="s">
        <v>2116</v>
      </c>
      <c r="C41" s="185" t="s">
        <v>2117</v>
      </c>
      <c r="D41" s="181" t="s">
        <v>366</v>
      </c>
      <c r="E41" s="182">
        <v>1</v>
      </c>
      <c r="F41" s="183"/>
      <c r="G41" s="184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15</v>
      </c>
      <c r="M41" s="157">
        <f t="shared" si="10"/>
        <v>0</v>
      </c>
      <c r="N41" s="157">
        <v>4.0600000000000002E-3</v>
      </c>
      <c r="O41" s="157">
        <f t="shared" si="11"/>
        <v>0</v>
      </c>
      <c r="P41" s="157">
        <v>0</v>
      </c>
      <c r="Q41" s="157">
        <f t="shared" si="12"/>
        <v>0</v>
      </c>
      <c r="R41" s="157"/>
      <c r="S41" s="157" t="s">
        <v>240</v>
      </c>
      <c r="T41" s="157" t="s">
        <v>241</v>
      </c>
      <c r="U41" s="157">
        <v>0.4</v>
      </c>
      <c r="V41" s="157">
        <f t="shared" si="13"/>
        <v>0.4</v>
      </c>
      <c r="W41" s="157"/>
      <c r="X41" s="157" t="s">
        <v>285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 x14ac:dyDescent="0.25">
      <c r="A42" s="179">
        <v>29</v>
      </c>
      <c r="B42" s="180" t="s">
        <v>2118</v>
      </c>
      <c r="C42" s="185" t="s">
        <v>2119</v>
      </c>
      <c r="D42" s="181" t="s">
        <v>366</v>
      </c>
      <c r="E42" s="182">
        <v>1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15</v>
      </c>
      <c r="M42" s="157">
        <f t="shared" si="10"/>
        <v>0</v>
      </c>
      <c r="N42" s="157">
        <v>1.6199999999999999E-3</v>
      </c>
      <c r="O42" s="157">
        <f t="shared" si="11"/>
        <v>0</v>
      </c>
      <c r="P42" s="157">
        <v>0</v>
      </c>
      <c r="Q42" s="157">
        <f t="shared" si="12"/>
        <v>0</v>
      </c>
      <c r="R42" s="157"/>
      <c r="S42" s="157" t="s">
        <v>240</v>
      </c>
      <c r="T42" s="157" t="s">
        <v>241</v>
      </c>
      <c r="U42" s="157">
        <v>0.4</v>
      </c>
      <c r="V42" s="157">
        <f t="shared" si="13"/>
        <v>0.4</v>
      </c>
      <c r="W42" s="157"/>
      <c r="X42" s="157" t="s">
        <v>285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30</v>
      </c>
      <c r="B43" s="180" t="s">
        <v>2120</v>
      </c>
      <c r="C43" s="185" t="s">
        <v>2121</v>
      </c>
      <c r="D43" s="181" t="s">
        <v>366</v>
      </c>
      <c r="E43" s="182">
        <v>32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15</v>
      </c>
      <c r="M43" s="157">
        <f t="shared" si="10"/>
        <v>0</v>
      </c>
      <c r="N43" s="157">
        <v>9.0000000000000006E-5</v>
      </c>
      <c r="O43" s="157">
        <f t="shared" si="11"/>
        <v>0</v>
      </c>
      <c r="P43" s="157">
        <v>0</v>
      </c>
      <c r="Q43" s="157">
        <f t="shared" si="12"/>
        <v>0</v>
      </c>
      <c r="R43" s="157" t="s">
        <v>460</v>
      </c>
      <c r="S43" s="157" t="s">
        <v>240</v>
      </c>
      <c r="T43" s="157" t="s">
        <v>241</v>
      </c>
      <c r="U43" s="157">
        <v>0</v>
      </c>
      <c r="V43" s="157">
        <f t="shared" si="13"/>
        <v>0</v>
      </c>
      <c r="W43" s="157"/>
      <c r="X43" s="157" t="s">
        <v>461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1488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31</v>
      </c>
      <c r="B44" s="180" t="s">
        <v>2122</v>
      </c>
      <c r="C44" s="185" t="s">
        <v>2123</v>
      </c>
      <c r="D44" s="181" t="s">
        <v>1242</v>
      </c>
      <c r="E44" s="182">
        <v>11</v>
      </c>
      <c r="F44" s="183"/>
      <c r="G44" s="184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15</v>
      </c>
      <c r="M44" s="157">
        <f t="shared" si="10"/>
        <v>0</v>
      </c>
      <c r="N44" s="157">
        <v>4.8999999999999998E-4</v>
      </c>
      <c r="O44" s="157">
        <f t="shared" si="11"/>
        <v>0.01</v>
      </c>
      <c r="P44" s="157">
        <v>0</v>
      </c>
      <c r="Q44" s="157">
        <f t="shared" si="12"/>
        <v>0</v>
      </c>
      <c r="R44" s="157"/>
      <c r="S44" s="157" t="s">
        <v>240</v>
      </c>
      <c r="T44" s="157" t="s">
        <v>241</v>
      </c>
      <c r="U44" s="157">
        <v>0.13300000000000001</v>
      </c>
      <c r="V44" s="157">
        <f t="shared" si="13"/>
        <v>1.46</v>
      </c>
      <c r="W44" s="157"/>
      <c r="X44" s="157" t="s">
        <v>285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 x14ac:dyDescent="0.25">
      <c r="A45" s="179">
        <v>32</v>
      </c>
      <c r="B45" s="180" t="s">
        <v>2124</v>
      </c>
      <c r="C45" s="185" t="s">
        <v>2125</v>
      </c>
      <c r="D45" s="181" t="s">
        <v>366</v>
      </c>
      <c r="E45" s="182">
        <v>4</v>
      </c>
      <c r="F45" s="183"/>
      <c r="G45" s="184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15</v>
      </c>
      <c r="M45" s="157">
        <f t="shared" si="10"/>
        <v>0</v>
      </c>
      <c r="N45" s="157">
        <v>3.3400000000000001E-3</v>
      </c>
      <c r="O45" s="157">
        <f t="shared" si="11"/>
        <v>0.01</v>
      </c>
      <c r="P45" s="157">
        <v>0</v>
      </c>
      <c r="Q45" s="157">
        <f t="shared" si="12"/>
        <v>0</v>
      </c>
      <c r="R45" s="157"/>
      <c r="S45" s="157" t="s">
        <v>240</v>
      </c>
      <c r="T45" s="157" t="s">
        <v>241</v>
      </c>
      <c r="U45" s="157">
        <v>0.2</v>
      </c>
      <c r="V45" s="157">
        <f t="shared" si="13"/>
        <v>0.8</v>
      </c>
      <c r="W45" s="157"/>
      <c r="X45" s="157" t="s">
        <v>285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308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66">
        <v>33</v>
      </c>
      <c r="B46" s="167" t="s">
        <v>2126</v>
      </c>
      <c r="C46" s="175" t="s">
        <v>2127</v>
      </c>
      <c r="D46" s="168" t="s">
        <v>268</v>
      </c>
      <c r="E46" s="169">
        <v>3</v>
      </c>
      <c r="F46" s="170"/>
      <c r="G46" s="171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15</v>
      </c>
      <c r="M46" s="157">
        <f t="shared" si="10"/>
        <v>0</v>
      </c>
      <c r="N46" s="157">
        <v>0.08</v>
      </c>
      <c r="O46" s="157">
        <f t="shared" si="11"/>
        <v>0.24</v>
      </c>
      <c r="P46" s="157">
        <v>0</v>
      </c>
      <c r="Q46" s="157">
        <f t="shared" si="12"/>
        <v>0</v>
      </c>
      <c r="R46" s="157"/>
      <c r="S46" s="157" t="s">
        <v>269</v>
      </c>
      <c r="T46" s="157" t="s">
        <v>241</v>
      </c>
      <c r="U46" s="157">
        <v>0</v>
      </c>
      <c r="V46" s="157">
        <f t="shared" si="13"/>
        <v>0</v>
      </c>
      <c r="W46" s="157"/>
      <c r="X46" s="157" t="s">
        <v>285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308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4" t="s">
        <v>2128</v>
      </c>
      <c r="D47" s="245"/>
      <c r="E47" s="245"/>
      <c r="F47" s="245"/>
      <c r="G47" s="245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245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67" t="s">
        <v>2129</v>
      </c>
      <c r="D48" s="268"/>
      <c r="E48" s="268"/>
      <c r="F48" s="268"/>
      <c r="G48" s="268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245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67" t="s">
        <v>2130</v>
      </c>
      <c r="D49" s="268"/>
      <c r="E49" s="268"/>
      <c r="F49" s="268"/>
      <c r="G49" s="268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245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9">
        <v>34</v>
      </c>
      <c r="B50" s="180" t="s">
        <v>2131</v>
      </c>
      <c r="C50" s="185" t="s">
        <v>2132</v>
      </c>
      <c r="D50" s="181" t="s">
        <v>366</v>
      </c>
      <c r="E50" s="182">
        <v>6</v>
      </c>
      <c r="F50" s="183"/>
      <c r="G50" s="184">
        <f t="shared" ref="G50:G61" si="14">ROUND(E50*F50,2)</f>
        <v>0</v>
      </c>
      <c r="H50" s="158"/>
      <c r="I50" s="157">
        <f t="shared" ref="I50:I61" si="15">ROUND(E50*H50,2)</f>
        <v>0</v>
      </c>
      <c r="J50" s="158"/>
      <c r="K50" s="157">
        <f t="shared" ref="K50:K61" si="16">ROUND(E50*J50,2)</f>
        <v>0</v>
      </c>
      <c r="L50" s="157">
        <v>15</v>
      </c>
      <c r="M50" s="157">
        <f t="shared" ref="M50:M61" si="17">G50*(1+L50/100)</f>
        <v>0</v>
      </c>
      <c r="N50" s="157">
        <v>2.1139999999999999E-2</v>
      </c>
      <c r="O50" s="157">
        <f t="shared" ref="O50:O61" si="18">ROUND(E50*N50,2)</f>
        <v>0.13</v>
      </c>
      <c r="P50" s="157">
        <v>0</v>
      </c>
      <c r="Q50" s="157">
        <f t="shared" ref="Q50:Q61" si="19">ROUND(E50*P50,2)</f>
        <v>0</v>
      </c>
      <c r="R50" s="157"/>
      <c r="S50" s="157" t="s">
        <v>240</v>
      </c>
      <c r="T50" s="157" t="s">
        <v>241</v>
      </c>
      <c r="U50" s="157">
        <v>0.55900000000000005</v>
      </c>
      <c r="V50" s="157">
        <f t="shared" ref="V50:V61" si="20">ROUND(E50*U50,2)</f>
        <v>3.35</v>
      </c>
      <c r="W50" s="157"/>
      <c r="X50" s="157" t="s">
        <v>285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35</v>
      </c>
      <c r="B51" s="180" t="s">
        <v>2133</v>
      </c>
      <c r="C51" s="185" t="s">
        <v>2134</v>
      </c>
      <c r="D51" s="181" t="s">
        <v>1242</v>
      </c>
      <c r="E51" s="182">
        <v>14</v>
      </c>
      <c r="F51" s="183"/>
      <c r="G51" s="184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15</v>
      </c>
      <c r="M51" s="157">
        <f t="shared" si="17"/>
        <v>0</v>
      </c>
      <c r="N51" s="157">
        <v>3.8E-3</v>
      </c>
      <c r="O51" s="157">
        <f t="shared" si="18"/>
        <v>0.05</v>
      </c>
      <c r="P51" s="157">
        <v>0</v>
      </c>
      <c r="Q51" s="157">
        <f t="shared" si="19"/>
        <v>0</v>
      </c>
      <c r="R51" s="157"/>
      <c r="S51" s="157" t="s">
        <v>240</v>
      </c>
      <c r="T51" s="157" t="s">
        <v>241</v>
      </c>
      <c r="U51" s="157">
        <v>0.33300000000000002</v>
      </c>
      <c r="V51" s="157">
        <f t="shared" si="20"/>
        <v>4.66</v>
      </c>
      <c r="W51" s="157"/>
      <c r="X51" s="157" t="s">
        <v>285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308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9">
        <v>36</v>
      </c>
      <c r="B52" s="180" t="s">
        <v>2135</v>
      </c>
      <c r="C52" s="185" t="s">
        <v>2136</v>
      </c>
      <c r="D52" s="181" t="s">
        <v>1242</v>
      </c>
      <c r="E52" s="182">
        <v>97</v>
      </c>
      <c r="F52" s="183"/>
      <c r="G52" s="184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15</v>
      </c>
      <c r="M52" s="157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7"/>
      <c r="S52" s="157" t="s">
        <v>240</v>
      </c>
      <c r="T52" s="157" t="s">
        <v>241</v>
      </c>
      <c r="U52" s="157">
        <v>0.157</v>
      </c>
      <c r="V52" s="157">
        <f t="shared" si="20"/>
        <v>15.23</v>
      </c>
      <c r="W52" s="157"/>
      <c r="X52" s="157" t="s">
        <v>285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9">
        <v>37</v>
      </c>
      <c r="B53" s="180" t="s">
        <v>2137</v>
      </c>
      <c r="C53" s="185" t="s">
        <v>2138</v>
      </c>
      <c r="D53" s="181" t="s">
        <v>366</v>
      </c>
      <c r="E53" s="182">
        <v>116</v>
      </c>
      <c r="F53" s="183"/>
      <c r="G53" s="184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15</v>
      </c>
      <c r="M53" s="157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7"/>
      <c r="S53" s="157" t="s">
        <v>240</v>
      </c>
      <c r="T53" s="157" t="s">
        <v>241</v>
      </c>
      <c r="U53" s="157">
        <v>0.17399999999999999</v>
      </c>
      <c r="V53" s="157">
        <f t="shared" si="20"/>
        <v>20.18</v>
      </c>
      <c r="W53" s="157"/>
      <c r="X53" s="157" t="s">
        <v>285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308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38</v>
      </c>
      <c r="B54" s="180" t="s">
        <v>2139</v>
      </c>
      <c r="C54" s="185" t="s">
        <v>2140</v>
      </c>
      <c r="D54" s="181" t="s">
        <v>366</v>
      </c>
      <c r="E54" s="182">
        <v>68</v>
      </c>
      <c r="F54" s="183"/>
      <c r="G54" s="184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15</v>
      </c>
      <c r="M54" s="157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7"/>
      <c r="S54" s="157" t="s">
        <v>240</v>
      </c>
      <c r="T54" s="157" t="s">
        <v>241</v>
      </c>
      <c r="U54" s="157">
        <v>0.25900000000000001</v>
      </c>
      <c r="V54" s="157">
        <f t="shared" si="20"/>
        <v>17.61</v>
      </c>
      <c r="W54" s="157"/>
      <c r="X54" s="157" t="s">
        <v>285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308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39</v>
      </c>
      <c r="B55" s="180" t="s">
        <v>2126</v>
      </c>
      <c r="C55" s="185" t="s">
        <v>2141</v>
      </c>
      <c r="D55" s="181" t="s">
        <v>1242</v>
      </c>
      <c r="E55" s="182">
        <v>232</v>
      </c>
      <c r="F55" s="183"/>
      <c r="G55" s="184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15</v>
      </c>
      <c r="M55" s="157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7"/>
      <c r="S55" s="157" t="s">
        <v>269</v>
      </c>
      <c r="T55" s="157" t="s">
        <v>241</v>
      </c>
      <c r="U55" s="157">
        <v>0</v>
      </c>
      <c r="V55" s="157">
        <f t="shared" si="20"/>
        <v>0</v>
      </c>
      <c r="W55" s="157"/>
      <c r="X55" s="157" t="s">
        <v>2142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2143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40</v>
      </c>
      <c r="B56" s="180" t="s">
        <v>2144</v>
      </c>
      <c r="C56" s="185" t="s">
        <v>2145</v>
      </c>
      <c r="D56" s="181" t="s">
        <v>381</v>
      </c>
      <c r="E56" s="182">
        <v>1671</v>
      </c>
      <c r="F56" s="183"/>
      <c r="G56" s="184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15</v>
      </c>
      <c r="M56" s="157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7"/>
      <c r="S56" s="157" t="s">
        <v>240</v>
      </c>
      <c r="T56" s="157" t="s">
        <v>241</v>
      </c>
      <c r="U56" s="157">
        <v>4.8000000000000001E-2</v>
      </c>
      <c r="V56" s="157">
        <f t="shared" si="20"/>
        <v>80.209999999999994</v>
      </c>
      <c r="W56" s="157"/>
      <c r="X56" s="157" t="s">
        <v>285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308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9">
        <v>41</v>
      </c>
      <c r="B57" s="180" t="s">
        <v>2146</v>
      </c>
      <c r="C57" s="185" t="s">
        <v>2147</v>
      </c>
      <c r="D57" s="181" t="s">
        <v>381</v>
      </c>
      <c r="E57" s="182">
        <v>739.5</v>
      </c>
      <c r="F57" s="183"/>
      <c r="G57" s="184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15</v>
      </c>
      <c r="M57" s="157">
        <f t="shared" si="17"/>
        <v>0</v>
      </c>
      <c r="N57" s="157">
        <v>0</v>
      </c>
      <c r="O57" s="157">
        <f t="shared" si="18"/>
        <v>0</v>
      </c>
      <c r="P57" s="157">
        <v>1.4919999999999999E-2</v>
      </c>
      <c r="Q57" s="157">
        <f t="shared" si="19"/>
        <v>11.03</v>
      </c>
      <c r="R57" s="157"/>
      <c r="S57" s="157" t="s">
        <v>240</v>
      </c>
      <c r="T57" s="157" t="s">
        <v>241</v>
      </c>
      <c r="U57" s="157">
        <v>0.41299999999999998</v>
      </c>
      <c r="V57" s="157">
        <f t="shared" si="20"/>
        <v>305.41000000000003</v>
      </c>
      <c r="W57" s="157"/>
      <c r="X57" s="157" t="s">
        <v>285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308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9">
        <v>42</v>
      </c>
      <c r="B58" s="180" t="s">
        <v>2148</v>
      </c>
      <c r="C58" s="185" t="s">
        <v>2149</v>
      </c>
      <c r="D58" s="181" t="s">
        <v>366</v>
      </c>
      <c r="E58" s="182">
        <v>4</v>
      </c>
      <c r="F58" s="183"/>
      <c r="G58" s="184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15</v>
      </c>
      <c r="M58" s="157">
        <f t="shared" si="17"/>
        <v>0</v>
      </c>
      <c r="N58" s="157">
        <v>0</v>
      </c>
      <c r="O58" s="157">
        <f t="shared" si="18"/>
        <v>0</v>
      </c>
      <c r="P58" s="157">
        <v>2.5170000000000001E-2</v>
      </c>
      <c r="Q58" s="157">
        <f t="shared" si="19"/>
        <v>0.1</v>
      </c>
      <c r="R58" s="157"/>
      <c r="S58" s="157" t="s">
        <v>240</v>
      </c>
      <c r="T58" s="157" t="s">
        <v>241</v>
      </c>
      <c r="U58" s="157">
        <v>0.46500000000000002</v>
      </c>
      <c r="V58" s="157">
        <f t="shared" si="20"/>
        <v>1.86</v>
      </c>
      <c r="W58" s="157"/>
      <c r="X58" s="157" t="s">
        <v>285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308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9">
        <v>43</v>
      </c>
      <c r="B59" s="180" t="s">
        <v>2150</v>
      </c>
      <c r="C59" s="185" t="s">
        <v>2151</v>
      </c>
      <c r="D59" s="181" t="s">
        <v>433</v>
      </c>
      <c r="E59" s="182">
        <v>1.65</v>
      </c>
      <c r="F59" s="183"/>
      <c r="G59" s="184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15</v>
      </c>
      <c r="M59" s="157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7"/>
      <c r="S59" s="157" t="s">
        <v>240</v>
      </c>
      <c r="T59" s="157" t="s">
        <v>241</v>
      </c>
      <c r="U59" s="157">
        <v>1.575</v>
      </c>
      <c r="V59" s="157">
        <f t="shared" si="20"/>
        <v>2.6</v>
      </c>
      <c r="W59" s="157"/>
      <c r="X59" s="157" t="s">
        <v>285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308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9">
        <v>44</v>
      </c>
      <c r="B60" s="180" t="s">
        <v>2126</v>
      </c>
      <c r="C60" s="185" t="s">
        <v>2152</v>
      </c>
      <c r="D60" s="181" t="s">
        <v>1242</v>
      </c>
      <c r="E60" s="182">
        <v>158</v>
      </c>
      <c r="F60" s="183"/>
      <c r="G60" s="184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15</v>
      </c>
      <c r="M60" s="157">
        <f t="shared" si="17"/>
        <v>0</v>
      </c>
      <c r="N60" s="157">
        <v>0</v>
      </c>
      <c r="O60" s="157">
        <f t="shared" si="18"/>
        <v>0</v>
      </c>
      <c r="P60" s="157">
        <v>0</v>
      </c>
      <c r="Q60" s="157">
        <f t="shared" si="19"/>
        <v>0</v>
      </c>
      <c r="R60" s="157"/>
      <c r="S60" s="157" t="s">
        <v>269</v>
      </c>
      <c r="T60" s="157" t="s">
        <v>241</v>
      </c>
      <c r="U60" s="157">
        <v>0</v>
      </c>
      <c r="V60" s="157">
        <f t="shared" si="20"/>
        <v>0</v>
      </c>
      <c r="W60" s="157"/>
      <c r="X60" s="157" t="s">
        <v>2142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2143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0.399999999999999" outlineLevel="1" x14ac:dyDescent="0.25">
      <c r="A61" s="179">
        <v>45</v>
      </c>
      <c r="B61" s="180" t="s">
        <v>2126</v>
      </c>
      <c r="C61" s="185" t="s">
        <v>2153</v>
      </c>
      <c r="D61" s="181" t="s">
        <v>239</v>
      </c>
      <c r="E61" s="182">
        <v>1</v>
      </c>
      <c r="F61" s="183"/>
      <c r="G61" s="184">
        <f t="shared" si="14"/>
        <v>0</v>
      </c>
      <c r="H61" s="158"/>
      <c r="I61" s="157">
        <f t="shared" si="15"/>
        <v>0</v>
      </c>
      <c r="J61" s="158"/>
      <c r="K61" s="157">
        <f t="shared" si="16"/>
        <v>0</v>
      </c>
      <c r="L61" s="157">
        <v>15</v>
      </c>
      <c r="M61" s="157">
        <f t="shared" si="17"/>
        <v>0</v>
      </c>
      <c r="N61" s="157">
        <v>0</v>
      </c>
      <c r="O61" s="157">
        <f t="shared" si="18"/>
        <v>0</v>
      </c>
      <c r="P61" s="157">
        <v>0</v>
      </c>
      <c r="Q61" s="157">
        <f t="shared" si="19"/>
        <v>0</v>
      </c>
      <c r="R61" s="157"/>
      <c r="S61" s="157" t="s">
        <v>269</v>
      </c>
      <c r="T61" s="157" t="s">
        <v>241</v>
      </c>
      <c r="U61" s="157">
        <v>0</v>
      </c>
      <c r="V61" s="157">
        <f t="shared" si="20"/>
        <v>0</v>
      </c>
      <c r="W61" s="157"/>
      <c r="X61" s="157" t="s">
        <v>2142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2143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5">
      <c r="A62" s="160" t="s">
        <v>235</v>
      </c>
      <c r="B62" s="161" t="s">
        <v>155</v>
      </c>
      <c r="C62" s="174" t="s">
        <v>156</v>
      </c>
      <c r="D62" s="162"/>
      <c r="E62" s="163"/>
      <c r="F62" s="164"/>
      <c r="G62" s="165">
        <f>SUMIF(AG63:AG116,"&lt;&gt;NOR",G63:G116)</f>
        <v>0</v>
      </c>
      <c r="H62" s="159"/>
      <c r="I62" s="159">
        <f>SUM(I63:I116)</f>
        <v>0</v>
      </c>
      <c r="J62" s="159"/>
      <c r="K62" s="159">
        <f>SUM(K63:K116)</f>
        <v>0</v>
      </c>
      <c r="L62" s="159"/>
      <c r="M62" s="159">
        <f>SUM(M63:M116)</f>
        <v>0</v>
      </c>
      <c r="N62" s="159"/>
      <c r="O62" s="159">
        <f>SUM(O63:O116)</f>
        <v>19.329999999999998</v>
      </c>
      <c r="P62" s="159"/>
      <c r="Q62" s="159">
        <f>SUM(Q63:Q116)</f>
        <v>5.080000000000001</v>
      </c>
      <c r="R62" s="159"/>
      <c r="S62" s="159"/>
      <c r="T62" s="159"/>
      <c r="U62" s="159"/>
      <c r="V62" s="159">
        <f>SUM(V63:V116)</f>
        <v>2105.5399999999991</v>
      </c>
      <c r="W62" s="159"/>
      <c r="X62" s="159"/>
      <c r="AG62" t="s">
        <v>236</v>
      </c>
    </row>
    <row r="63" spans="1:60" outlineLevel="1" x14ac:dyDescent="0.25">
      <c r="A63" s="179">
        <v>46</v>
      </c>
      <c r="B63" s="180" t="s">
        <v>2154</v>
      </c>
      <c r="C63" s="185" t="s">
        <v>2155</v>
      </c>
      <c r="D63" s="181" t="s">
        <v>381</v>
      </c>
      <c r="E63" s="182">
        <v>1965</v>
      </c>
      <c r="F63" s="183"/>
      <c r="G63" s="184">
        <f t="shared" ref="G63:G94" si="21">ROUND(E63*F63,2)</f>
        <v>0</v>
      </c>
      <c r="H63" s="158"/>
      <c r="I63" s="157">
        <f t="shared" ref="I63:I94" si="22">ROUND(E63*H63,2)</f>
        <v>0</v>
      </c>
      <c r="J63" s="158"/>
      <c r="K63" s="157">
        <f t="shared" ref="K63:K94" si="23">ROUND(E63*J63,2)</f>
        <v>0</v>
      </c>
      <c r="L63" s="157">
        <v>15</v>
      </c>
      <c r="M63" s="157">
        <f t="shared" ref="M63:M94" si="24">G63*(1+L63/100)</f>
        <v>0</v>
      </c>
      <c r="N63" s="157">
        <v>2.2000000000000001E-4</v>
      </c>
      <c r="O63" s="157">
        <f t="shared" ref="O63:O94" si="25">ROUND(E63*N63,2)</f>
        <v>0.43</v>
      </c>
      <c r="P63" s="157">
        <v>0</v>
      </c>
      <c r="Q63" s="157">
        <f t="shared" ref="Q63:Q94" si="26">ROUND(E63*P63,2)</f>
        <v>0</v>
      </c>
      <c r="R63" s="157" t="s">
        <v>460</v>
      </c>
      <c r="S63" s="157" t="s">
        <v>240</v>
      </c>
      <c r="T63" s="157" t="s">
        <v>241</v>
      </c>
      <c r="U63" s="157">
        <v>0</v>
      </c>
      <c r="V63" s="157">
        <f t="shared" ref="V63:V94" si="27">ROUND(E63*U63,2)</f>
        <v>0</v>
      </c>
      <c r="W63" s="157"/>
      <c r="X63" s="157" t="s">
        <v>461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1488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9">
        <v>47</v>
      </c>
      <c r="B64" s="180" t="s">
        <v>2156</v>
      </c>
      <c r="C64" s="185" t="s">
        <v>2157</v>
      </c>
      <c r="D64" s="181" t="s">
        <v>381</v>
      </c>
      <c r="E64" s="182">
        <v>211</v>
      </c>
      <c r="F64" s="183"/>
      <c r="G64" s="184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15</v>
      </c>
      <c r="M64" s="157">
        <f t="shared" si="24"/>
        <v>0</v>
      </c>
      <c r="N64" s="157">
        <v>2.9E-4</v>
      </c>
      <c r="O64" s="157">
        <f t="shared" si="25"/>
        <v>0.06</v>
      </c>
      <c r="P64" s="157">
        <v>0</v>
      </c>
      <c r="Q64" s="157">
        <f t="shared" si="26"/>
        <v>0</v>
      </c>
      <c r="R64" s="157" t="s">
        <v>460</v>
      </c>
      <c r="S64" s="157" t="s">
        <v>240</v>
      </c>
      <c r="T64" s="157" t="s">
        <v>241</v>
      </c>
      <c r="U64" s="157">
        <v>0</v>
      </c>
      <c r="V64" s="157">
        <f t="shared" si="27"/>
        <v>0</v>
      </c>
      <c r="W64" s="157"/>
      <c r="X64" s="157" t="s">
        <v>461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1488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9">
        <v>48</v>
      </c>
      <c r="B65" s="180" t="s">
        <v>2158</v>
      </c>
      <c r="C65" s="185" t="s">
        <v>2159</v>
      </c>
      <c r="D65" s="181" t="s">
        <v>381</v>
      </c>
      <c r="E65" s="182">
        <v>194.5</v>
      </c>
      <c r="F65" s="183"/>
      <c r="G65" s="184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15</v>
      </c>
      <c r="M65" s="157">
        <f t="shared" si="24"/>
        <v>0</v>
      </c>
      <c r="N65" s="157">
        <v>4.4999999999999999E-4</v>
      </c>
      <c r="O65" s="157">
        <f t="shared" si="25"/>
        <v>0.09</v>
      </c>
      <c r="P65" s="157">
        <v>0</v>
      </c>
      <c r="Q65" s="157">
        <f t="shared" si="26"/>
        <v>0</v>
      </c>
      <c r="R65" s="157" t="s">
        <v>460</v>
      </c>
      <c r="S65" s="157" t="s">
        <v>240</v>
      </c>
      <c r="T65" s="157" t="s">
        <v>241</v>
      </c>
      <c r="U65" s="157">
        <v>0</v>
      </c>
      <c r="V65" s="157">
        <f t="shared" si="27"/>
        <v>0</v>
      </c>
      <c r="W65" s="157"/>
      <c r="X65" s="157" t="s">
        <v>461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1488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9">
        <v>49</v>
      </c>
      <c r="B66" s="180" t="s">
        <v>2160</v>
      </c>
      <c r="C66" s="185" t="s">
        <v>2161</v>
      </c>
      <c r="D66" s="181" t="s">
        <v>381</v>
      </c>
      <c r="E66" s="182">
        <v>66</v>
      </c>
      <c r="F66" s="183"/>
      <c r="G66" s="184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15</v>
      </c>
      <c r="M66" s="157">
        <f t="shared" si="24"/>
        <v>0</v>
      </c>
      <c r="N66" s="157">
        <v>6.4000000000000005E-4</v>
      </c>
      <c r="O66" s="157">
        <f t="shared" si="25"/>
        <v>0.04</v>
      </c>
      <c r="P66" s="157">
        <v>0</v>
      </c>
      <c r="Q66" s="157">
        <f t="shared" si="26"/>
        <v>0</v>
      </c>
      <c r="R66" s="157" t="s">
        <v>460</v>
      </c>
      <c r="S66" s="157" t="s">
        <v>240</v>
      </c>
      <c r="T66" s="157" t="s">
        <v>241</v>
      </c>
      <c r="U66" s="157">
        <v>0</v>
      </c>
      <c r="V66" s="157">
        <f t="shared" si="27"/>
        <v>0</v>
      </c>
      <c r="W66" s="157"/>
      <c r="X66" s="157" t="s">
        <v>461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1488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9">
        <v>50</v>
      </c>
      <c r="B67" s="180" t="s">
        <v>2162</v>
      </c>
      <c r="C67" s="185" t="s">
        <v>2163</v>
      </c>
      <c r="D67" s="181" t="s">
        <v>381</v>
      </c>
      <c r="E67" s="182">
        <v>120</v>
      </c>
      <c r="F67" s="183"/>
      <c r="G67" s="184">
        <f t="shared" si="21"/>
        <v>0</v>
      </c>
      <c r="H67" s="158"/>
      <c r="I67" s="157">
        <f t="shared" si="22"/>
        <v>0</v>
      </c>
      <c r="J67" s="158"/>
      <c r="K67" s="157">
        <f t="shared" si="23"/>
        <v>0</v>
      </c>
      <c r="L67" s="157">
        <v>15</v>
      </c>
      <c r="M67" s="157">
        <f t="shared" si="24"/>
        <v>0</v>
      </c>
      <c r="N67" s="157">
        <v>9.3000000000000005E-4</v>
      </c>
      <c r="O67" s="157">
        <f t="shared" si="25"/>
        <v>0.11</v>
      </c>
      <c r="P67" s="157">
        <v>0</v>
      </c>
      <c r="Q67" s="157">
        <f t="shared" si="26"/>
        <v>0</v>
      </c>
      <c r="R67" s="157" t="s">
        <v>460</v>
      </c>
      <c r="S67" s="157" t="s">
        <v>240</v>
      </c>
      <c r="T67" s="157" t="s">
        <v>241</v>
      </c>
      <c r="U67" s="157">
        <v>0</v>
      </c>
      <c r="V67" s="157">
        <f t="shared" si="27"/>
        <v>0</v>
      </c>
      <c r="W67" s="157"/>
      <c r="X67" s="157" t="s">
        <v>461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1488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9">
        <v>51</v>
      </c>
      <c r="B68" s="180" t="s">
        <v>2164</v>
      </c>
      <c r="C68" s="185" t="s">
        <v>2165</v>
      </c>
      <c r="D68" s="181" t="s">
        <v>381</v>
      </c>
      <c r="E68" s="182">
        <v>12</v>
      </c>
      <c r="F68" s="183"/>
      <c r="G68" s="184">
        <f t="shared" si="21"/>
        <v>0</v>
      </c>
      <c r="H68" s="158"/>
      <c r="I68" s="157">
        <f t="shared" si="22"/>
        <v>0</v>
      </c>
      <c r="J68" s="158"/>
      <c r="K68" s="157">
        <f t="shared" si="23"/>
        <v>0</v>
      </c>
      <c r="L68" s="157">
        <v>15</v>
      </c>
      <c r="M68" s="157">
        <f t="shared" si="24"/>
        <v>0</v>
      </c>
      <c r="N68" s="157">
        <v>1.47E-3</v>
      </c>
      <c r="O68" s="157">
        <f t="shared" si="25"/>
        <v>0.02</v>
      </c>
      <c r="P68" s="157">
        <v>0</v>
      </c>
      <c r="Q68" s="157">
        <f t="shared" si="26"/>
        <v>0</v>
      </c>
      <c r="R68" s="157" t="s">
        <v>460</v>
      </c>
      <c r="S68" s="157" t="s">
        <v>240</v>
      </c>
      <c r="T68" s="157" t="s">
        <v>241</v>
      </c>
      <c r="U68" s="157">
        <v>0</v>
      </c>
      <c r="V68" s="157">
        <f t="shared" si="27"/>
        <v>0</v>
      </c>
      <c r="W68" s="157"/>
      <c r="X68" s="157" t="s">
        <v>461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1488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9">
        <v>52</v>
      </c>
      <c r="B69" s="180" t="s">
        <v>2166</v>
      </c>
      <c r="C69" s="185" t="s">
        <v>2167</v>
      </c>
      <c r="D69" s="181" t="s">
        <v>381</v>
      </c>
      <c r="E69" s="182">
        <v>80</v>
      </c>
      <c r="F69" s="183"/>
      <c r="G69" s="184">
        <f t="shared" si="21"/>
        <v>0</v>
      </c>
      <c r="H69" s="158"/>
      <c r="I69" s="157">
        <f t="shared" si="22"/>
        <v>0</v>
      </c>
      <c r="J69" s="158"/>
      <c r="K69" s="157">
        <f t="shared" si="23"/>
        <v>0</v>
      </c>
      <c r="L69" s="157">
        <v>15</v>
      </c>
      <c r="M69" s="157">
        <f t="shared" si="24"/>
        <v>0</v>
      </c>
      <c r="N69" s="157">
        <v>1.9300000000000001E-3</v>
      </c>
      <c r="O69" s="157">
        <f t="shared" si="25"/>
        <v>0.15</v>
      </c>
      <c r="P69" s="157">
        <v>0</v>
      </c>
      <c r="Q69" s="157">
        <f t="shared" si="26"/>
        <v>0</v>
      </c>
      <c r="R69" s="157" t="s">
        <v>460</v>
      </c>
      <c r="S69" s="157" t="s">
        <v>240</v>
      </c>
      <c r="T69" s="157" t="s">
        <v>241</v>
      </c>
      <c r="U69" s="157">
        <v>0</v>
      </c>
      <c r="V69" s="157">
        <f t="shared" si="27"/>
        <v>0</v>
      </c>
      <c r="W69" s="157"/>
      <c r="X69" s="157" t="s">
        <v>461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1488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9">
        <v>53</v>
      </c>
      <c r="B70" s="180" t="s">
        <v>2168</v>
      </c>
      <c r="C70" s="185" t="s">
        <v>2169</v>
      </c>
      <c r="D70" s="181" t="s">
        <v>381</v>
      </c>
      <c r="E70" s="182">
        <v>1965</v>
      </c>
      <c r="F70" s="183"/>
      <c r="G70" s="184">
        <f t="shared" si="21"/>
        <v>0</v>
      </c>
      <c r="H70" s="158"/>
      <c r="I70" s="157">
        <f t="shared" si="22"/>
        <v>0</v>
      </c>
      <c r="J70" s="158"/>
      <c r="K70" s="157">
        <f t="shared" si="23"/>
        <v>0</v>
      </c>
      <c r="L70" s="157">
        <v>15</v>
      </c>
      <c r="M70" s="157">
        <f t="shared" si="24"/>
        <v>0</v>
      </c>
      <c r="N70" s="157">
        <v>2.7999999999999998E-4</v>
      </c>
      <c r="O70" s="157">
        <f t="shared" si="25"/>
        <v>0.55000000000000004</v>
      </c>
      <c r="P70" s="157">
        <v>0</v>
      </c>
      <c r="Q70" s="157">
        <f t="shared" si="26"/>
        <v>0</v>
      </c>
      <c r="R70" s="157"/>
      <c r="S70" s="157" t="s">
        <v>240</v>
      </c>
      <c r="T70" s="157" t="s">
        <v>241</v>
      </c>
      <c r="U70" s="157">
        <v>0.16814000000000001</v>
      </c>
      <c r="V70" s="157">
        <f t="shared" si="27"/>
        <v>330.4</v>
      </c>
      <c r="W70" s="157"/>
      <c r="X70" s="157" t="s">
        <v>285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308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9">
        <v>54</v>
      </c>
      <c r="B71" s="180" t="s">
        <v>2170</v>
      </c>
      <c r="C71" s="185" t="s">
        <v>2171</v>
      </c>
      <c r="D71" s="181" t="s">
        <v>381</v>
      </c>
      <c r="E71" s="182">
        <v>211</v>
      </c>
      <c r="F71" s="183"/>
      <c r="G71" s="184">
        <f t="shared" si="21"/>
        <v>0</v>
      </c>
      <c r="H71" s="158"/>
      <c r="I71" s="157">
        <f t="shared" si="22"/>
        <v>0</v>
      </c>
      <c r="J71" s="158"/>
      <c r="K71" s="157">
        <f t="shared" si="23"/>
        <v>0</v>
      </c>
      <c r="L71" s="157">
        <v>15</v>
      </c>
      <c r="M71" s="157">
        <f t="shared" si="24"/>
        <v>0</v>
      </c>
      <c r="N71" s="157">
        <v>2.7999999999999998E-4</v>
      </c>
      <c r="O71" s="157">
        <f t="shared" si="25"/>
        <v>0.06</v>
      </c>
      <c r="P71" s="157">
        <v>0</v>
      </c>
      <c r="Q71" s="157">
        <f t="shared" si="26"/>
        <v>0</v>
      </c>
      <c r="R71" s="157"/>
      <c r="S71" s="157" t="s">
        <v>240</v>
      </c>
      <c r="T71" s="157" t="s">
        <v>241</v>
      </c>
      <c r="U71" s="157">
        <v>0.18314</v>
      </c>
      <c r="V71" s="157">
        <f t="shared" si="27"/>
        <v>38.64</v>
      </c>
      <c r="W71" s="157"/>
      <c r="X71" s="157" t="s">
        <v>285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308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9">
        <v>55</v>
      </c>
      <c r="B72" s="180" t="s">
        <v>2172</v>
      </c>
      <c r="C72" s="185" t="s">
        <v>2173</v>
      </c>
      <c r="D72" s="181" t="s">
        <v>381</v>
      </c>
      <c r="E72" s="182">
        <v>194.5</v>
      </c>
      <c r="F72" s="183"/>
      <c r="G72" s="184">
        <f t="shared" si="21"/>
        <v>0</v>
      </c>
      <c r="H72" s="158"/>
      <c r="I72" s="157">
        <f t="shared" si="22"/>
        <v>0</v>
      </c>
      <c r="J72" s="158"/>
      <c r="K72" s="157">
        <f t="shared" si="23"/>
        <v>0</v>
      </c>
      <c r="L72" s="157">
        <v>15</v>
      </c>
      <c r="M72" s="157">
        <f t="shared" si="24"/>
        <v>0</v>
      </c>
      <c r="N72" s="157">
        <v>2.7999999999999998E-4</v>
      </c>
      <c r="O72" s="157">
        <f t="shared" si="25"/>
        <v>0.05</v>
      </c>
      <c r="P72" s="157">
        <v>0</v>
      </c>
      <c r="Q72" s="157">
        <f t="shared" si="26"/>
        <v>0</v>
      </c>
      <c r="R72" s="157"/>
      <c r="S72" s="157" t="s">
        <v>240</v>
      </c>
      <c r="T72" s="157" t="s">
        <v>241</v>
      </c>
      <c r="U72" s="157">
        <v>0.21285999999999999</v>
      </c>
      <c r="V72" s="157">
        <f t="shared" si="27"/>
        <v>41.4</v>
      </c>
      <c r="W72" s="157"/>
      <c r="X72" s="157" t="s">
        <v>285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308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9">
        <v>56</v>
      </c>
      <c r="B73" s="180" t="s">
        <v>2174</v>
      </c>
      <c r="C73" s="185" t="s">
        <v>2175</v>
      </c>
      <c r="D73" s="181" t="s">
        <v>381</v>
      </c>
      <c r="E73" s="182">
        <v>66</v>
      </c>
      <c r="F73" s="183"/>
      <c r="G73" s="184">
        <f t="shared" si="21"/>
        <v>0</v>
      </c>
      <c r="H73" s="158"/>
      <c r="I73" s="157">
        <f t="shared" si="22"/>
        <v>0</v>
      </c>
      <c r="J73" s="158"/>
      <c r="K73" s="157">
        <f t="shared" si="23"/>
        <v>0</v>
      </c>
      <c r="L73" s="157">
        <v>15</v>
      </c>
      <c r="M73" s="157">
        <f t="shared" si="24"/>
        <v>0</v>
      </c>
      <c r="N73" s="157">
        <v>2.9999999999999997E-4</v>
      </c>
      <c r="O73" s="157">
        <f t="shared" si="25"/>
        <v>0.02</v>
      </c>
      <c r="P73" s="157">
        <v>0</v>
      </c>
      <c r="Q73" s="157">
        <f t="shared" si="26"/>
        <v>0</v>
      </c>
      <c r="R73" s="157"/>
      <c r="S73" s="157" t="s">
        <v>240</v>
      </c>
      <c r="T73" s="157" t="s">
        <v>241</v>
      </c>
      <c r="U73" s="157">
        <v>0.24379000000000001</v>
      </c>
      <c r="V73" s="157">
        <f t="shared" si="27"/>
        <v>16.09</v>
      </c>
      <c r="W73" s="157"/>
      <c r="X73" s="157" t="s">
        <v>285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308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9">
        <v>57</v>
      </c>
      <c r="B74" s="180" t="s">
        <v>2176</v>
      </c>
      <c r="C74" s="185" t="s">
        <v>2177</v>
      </c>
      <c r="D74" s="181" t="s">
        <v>381</v>
      </c>
      <c r="E74" s="182">
        <v>120</v>
      </c>
      <c r="F74" s="183"/>
      <c r="G74" s="184">
        <f t="shared" si="21"/>
        <v>0</v>
      </c>
      <c r="H74" s="158"/>
      <c r="I74" s="157">
        <f t="shared" si="22"/>
        <v>0</v>
      </c>
      <c r="J74" s="158"/>
      <c r="K74" s="157">
        <f t="shared" si="23"/>
        <v>0</v>
      </c>
      <c r="L74" s="157">
        <v>15</v>
      </c>
      <c r="M74" s="157">
        <f t="shared" si="24"/>
        <v>0</v>
      </c>
      <c r="N74" s="157">
        <v>2.9999999999999997E-4</v>
      </c>
      <c r="O74" s="157">
        <f t="shared" si="25"/>
        <v>0.04</v>
      </c>
      <c r="P74" s="157">
        <v>0</v>
      </c>
      <c r="Q74" s="157">
        <f t="shared" si="26"/>
        <v>0</v>
      </c>
      <c r="R74" s="157"/>
      <c r="S74" s="157" t="s">
        <v>240</v>
      </c>
      <c r="T74" s="157" t="s">
        <v>241</v>
      </c>
      <c r="U74" s="157">
        <v>0.25570999999999999</v>
      </c>
      <c r="V74" s="157">
        <f t="shared" si="27"/>
        <v>30.69</v>
      </c>
      <c r="W74" s="157"/>
      <c r="X74" s="157" t="s">
        <v>285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308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9">
        <v>58</v>
      </c>
      <c r="B75" s="180" t="s">
        <v>2178</v>
      </c>
      <c r="C75" s="185" t="s">
        <v>2179</v>
      </c>
      <c r="D75" s="181" t="s">
        <v>381</v>
      </c>
      <c r="E75" s="182">
        <v>12</v>
      </c>
      <c r="F75" s="183"/>
      <c r="G75" s="184">
        <f t="shared" si="21"/>
        <v>0</v>
      </c>
      <c r="H75" s="158"/>
      <c r="I75" s="157">
        <f t="shared" si="22"/>
        <v>0</v>
      </c>
      <c r="J75" s="158"/>
      <c r="K75" s="157">
        <f t="shared" si="23"/>
        <v>0</v>
      </c>
      <c r="L75" s="157">
        <v>15</v>
      </c>
      <c r="M75" s="157">
        <f t="shared" si="24"/>
        <v>0</v>
      </c>
      <c r="N75" s="157">
        <v>2.9999999999999997E-4</v>
      </c>
      <c r="O75" s="157">
        <f t="shared" si="25"/>
        <v>0</v>
      </c>
      <c r="P75" s="157">
        <v>0</v>
      </c>
      <c r="Q75" s="157">
        <f t="shared" si="26"/>
        <v>0</v>
      </c>
      <c r="R75" s="157"/>
      <c r="S75" s="157" t="s">
        <v>240</v>
      </c>
      <c r="T75" s="157" t="s">
        <v>241</v>
      </c>
      <c r="U75" s="157">
        <v>0.27313999999999999</v>
      </c>
      <c r="V75" s="157">
        <f t="shared" si="27"/>
        <v>3.28</v>
      </c>
      <c r="W75" s="157"/>
      <c r="X75" s="157" t="s">
        <v>285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308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9">
        <v>59</v>
      </c>
      <c r="B76" s="180" t="s">
        <v>2180</v>
      </c>
      <c r="C76" s="185" t="s">
        <v>2181</v>
      </c>
      <c r="D76" s="181" t="s">
        <v>381</v>
      </c>
      <c r="E76" s="182">
        <v>80</v>
      </c>
      <c r="F76" s="183"/>
      <c r="G76" s="184">
        <f t="shared" si="21"/>
        <v>0</v>
      </c>
      <c r="H76" s="158"/>
      <c r="I76" s="157">
        <f t="shared" si="22"/>
        <v>0</v>
      </c>
      <c r="J76" s="158"/>
      <c r="K76" s="157">
        <f t="shared" si="23"/>
        <v>0</v>
      </c>
      <c r="L76" s="157">
        <v>15</v>
      </c>
      <c r="M76" s="157">
        <f t="shared" si="24"/>
        <v>0</v>
      </c>
      <c r="N76" s="157">
        <v>3.1E-4</v>
      </c>
      <c r="O76" s="157">
        <f t="shared" si="25"/>
        <v>0.02</v>
      </c>
      <c r="P76" s="157">
        <v>0</v>
      </c>
      <c r="Q76" s="157">
        <f t="shared" si="26"/>
        <v>0</v>
      </c>
      <c r="R76" s="157"/>
      <c r="S76" s="157" t="s">
        <v>240</v>
      </c>
      <c r="T76" s="157" t="s">
        <v>241</v>
      </c>
      <c r="U76" s="157">
        <v>0.35056999999999999</v>
      </c>
      <c r="V76" s="157">
        <f t="shared" si="27"/>
        <v>28.05</v>
      </c>
      <c r="W76" s="157"/>
      <c r="X76" s="157" t="s">
        <v>285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308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 x14ac:dyDescent="0.25">
      <c r="A77" s="179">
        <v>60</v>
      </c>
      <c r="B77" s="180" t="s">
        <v>2126</v>
      </c>
      <c r="C77" s="185" t="s">
        <v>2182</v>
      </c>
      <c r="D77" s="181" t="s">
        <v>381</v>
      </c>
      <c r="E77" s="182">
        <v>925</v>
      </c>
      <c r="F77" s="183"/>
      <c r="G77" s="184">
        <f t="shared" si="21"/>
        <v>0</v>
      </c>
      <c r="H77" s="158"/>
      <c r="I77" s="157">
        <f t="shared" si="22"/>
        <v>0</v>
      </c>
      <c r="J77" s="158"/>
      <c r="K77" s="157">
        <f t="shared" si="23"/>
        <v>0</v>
      </c>
      <c r="L77" s="157">
        <v>15</v>
      </c>
      <c r="M77" s="157">
        <f t="shared" si="24"/>
        <v>0</v>
      </c>
      <c r="N77" s="157">
        <v>0</v>
      </c>
      <c r="O77" s="157">
        <f t="shared" si="25"/>
        <v>0</v>
      </c>
      <c r="P77" s="157">
        <v>0</v>
      </c>
      <c r="Q77" s="157">
        <f t="shared" si="26"/>
        <v>0</v>
      </c>
      <c r="R77" s="157"/>
      <c r="S77" s="157" t="s">
        <v>269</v>
      </c>
      <c r="T77" s="157" t="s">
        <v>241</v>
      </c>
      <c r="U77" s="157">
        <v>0</v>
      </c>
      <c r="V77" s="157">
        <f t="shared" si="27"/>
        <v>0</v>
      </c>
      <c r="W77" s="157"/>
      <c r="X77" s="157" t="s">
        <v>2142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2143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 x14ac:dyDescent="0.25">
      <c r="A78" s="179">
        <v>61</v>
      </c>
      <c r="B78" s="180" t="s">
        <v>2126</v>
      </c>
      <c r="C78" s="185" t="s">
        <v>2183</v>
      </c>
      <c r="D78" s="181" t="s">
        <v>381</v>
      </c>
      <c r="E78" s="182">
        <v>113</v>
      </c>
      <c r="F78" s="183"/>
      <c r="G78" s="184">
        <f t="shared" si="21"/>
        <v>0</v>
      </c>
      <c r="H78" s="158"/>
      <c r="I78" s="157">
        <f t="shared" si="22"/>
        <v>0</v>
      </c>
      <c r="J78" s="158"/>
      <c r="K78" s="157">
        <f t="shared" si="23"/>
        <v>0</v>
      </c>
      <c r="L78" s="157">
        <v>15</v>
      </c>
      <c r="M78" s="157">
        <f t="shared" si="24"/>
        <v>0</v>
      </c>
      <c r="N78" s="157">
        <v>0</v>
      </c>
      <c r="O78" s="157">
        <f t="shared" si="25"/>
        <v>0</v>
      </c>
      <c r="P78" s="157">
        <v>0</v>
      </c>
      <c r="Q78" s="157">
        <f t="shared" si="26"/>
        <v>0</v>
      </c>
      <c r="R78" s="157"/>
      <c r="S78" s="157" t="s">
        <v>269</v>
      </c>
      <c r="T78" s="157" t="s">
        <v>241</v>
      </c>
      <c r="U78" s="157">
        <v>0</v>
      </c>
      <c r="V78" s="157">
        <f t="shared" si="27"/>
        <v>0</v>
      </c>
      <c r="W78" s="157"/>
      <c r="X78" s="157" t="s">
        <v>2142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2143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79">
        <v>62</v>
      </c>
      <c r="B79" s="180" t="s">
        <v>2126</v>
      </c>
      <c r="C79" s="185" t="s">
        <v>2184</v>
      </c>
      <c r="D79" s="181" t="s">
        <v>381</v>
      </c>
      <c r="E79" s="182">
        <v>1112.5</v>
      </c>
      <c r="F79" s="183"/>
      <c r="G79" s="184">
        <f t="shared" si="21"/>
        <v>0</v>
      </c>
      <c r="H79" s="158"/>
      <c r="I79" s="157">
        <f t="shared" si="22"/>
        <v>0</v>
      </c>
      <c r="J79" s="158"/>
      <c r="K79" s="157">
        <f t="shared" si="23"/>
        <v>0</v>
      </c>
      <c r="L79" s="157">
        <v>15</v>
      </c>
      <c r="M79" s="157">
        <f t="shared" si="24"/>
        <v>0</v>
      </c>
      <c r="N79" s="157">
        <v>0</v>
      </c>
      <c r="O79" s="157">
        <f t="shared" si="25"/>
        <v>0</v>
      </c>
      <c r="P79" s="157">
        <v>0</v>
      </c>
      <c r="Q79" s="157">
        <f t="shared" si="26"/>
        <v>0</v>
      </c>
      <c r="R79" s="157"/>
      <c r="S79" s="157" t="s">
        <v>269</v>
      </c>
      <c r="T79" s="157" t="s">
        <v>241</v>
      </c>
      <c r="U79" s="157">
        <v>0</v>
      </c>
      <c r="V79" s="157">
        <f t="shared" si="27"/>
        <v>0</v>
      </c>
      <c r="W79" s="157"/>
      <c r="X79" s="157" t="s">
        <v>2142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2143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.399999999999999" outlineLevel="1" x14ac:dyDescent="0.25">
      <c r="A80" s="179">
        <v>63</v>
      </c>
      <c r="B80" s="180" t="s">
        <v>2126</v>
      </c>
      <c r="C80" s="185" t="s">
        <v>2185</v>
      </c>
      <c r="D80" s="181" t="s">
        <v>381</v>
      </c>
      <c r="E80" s="182">
        <v>132</v>
      </c>
      <c r="F80" s="183"/>
      <c r="G80" s="184">
        <f t="shared" si="21"/>
        <v>0</v>
      </c>
      <c r="H80" s="158"/>
      <c r="I80" s="157">
        <f t="shared" si="22"/>
        <v>0</v>
      </c>
      <c r="J80" s="158"/>
      <c r="K80" s="157">
        <f t="shared" si="23"/>
        <v>0</v>
      </c>
      <c r="L80" s="157">
        <v>15</v>
      </c>
      <c r="M80" s="157">
        <f t="shared" si="24"/>
        <v>0</v>
      </c>
      <c r="N80" s="157">
        <v>0</v>
      </c>
      <c r="O80" s="157">
        <f t="shared" si="25"/>
        <v>0</v>
      </c>
      <c r="P80" s="157">
        <v>0</v>
      </c>
      <c r="Q80" s="157">
        <f t="shared" si="26"/>
        <v>0</v>
      </c>
      <c r="R80" s="157"/>
      <c r="S80" s="157" t="s">
        <v>269</v>
      </c>
      <c r="T80" s="157" t="s">
        <v>241</v>
      </c>
      <c r="U80" s="157">
        <v>0</v>
      </c>
      <c r="V80" s="157">
        <f t="shared" si="27"/>
        <v>0</v>
      </c>
      <c r="W80" s="157"/>
      <c r="X80" s="157" t="s">
        <v>2142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2143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 x14ac:dyDescent="0.25">
      <c r="A81" s="179">
        <v>64</v>
      </c>
      <c r="B81" s="180" t="s">
        <v>2126</v>
      </c>
      <c r="C81" s="185" t="s">
        <v>2186</v>
      </c>
      <c r="D81" s="181" t="s">
        <v>381</v>
      </c>
      <c r="E81" s="182">
        <v>42</v>
      </c>
      <c r="F81" s="183"/>
      <c r="G81" s="184">
        <f t="shared" si="21"/>
        <v>0</v>
      </c>
      <c r="H81" s="158"/>
      <c r="I81" s="157">
        <f t="shared" si="22"/>
        <v>0</v>
      </c>
      <c r="J81" s="158"/>
      <c r="K81" s="157">
        <f t="shared" si="23"/>
        <v>0</v>
      </c>
      <c r="L81" s="157">
        <v>15</v>
      </c>
      <c r="M81" s="157">
        <f t="shared" si="24"/>
        <v>0</v>
      </c>
      <c r="N81" s="157">
        <v>0</v>
      </c>
      <c r="O81" s="157">
        <f t="shared" si="25"/>
        <v>0</v>
      </c>
      <c r="P81" s="157">
        <v>0</v>
      </c>
      <c r="Q81" s="157">
        <f t="shared" si="26"/>
        <v>0</v>
      </c>
      <c r="R81" s="157"/>
      <c r="S81" s="157" t="s">
        <v>269</v>
      </c>
      <c r="T81" s="157" t="s">
        <v>241</v>
      </c>
      <c r="U81" s="157">
        <v>0</v>
      </c>
      <c r="V81" s="157">
        <f t="shared" si="27"/>
        <v>0</v>
      </c>
      <c r="W81" s="157"/>
      <c r="X81" s="157" t="s">
        <v>2142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2143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1" x14ac:dyDescent="0.25">
      <c r="A82" s="179">
        <v>65</v>
      </c>
      <c r="B82" s="180" t="s">
        <v>2126</v>
      </c>
      <c r="C82" s="185" t="s">
        <v>2187</v>
      </c>
      <c r="D82" s="181" t="s">
        <v>381</v>
      </c>
      <c r="E82" s="182">
        <v>24</v>
      </c>
      <c r="F82" s="183"/>
      <c r="G82" s="184">
        <f t="shared" si="21"/>
        <v>0</v>
      </c>
      <c r="H82" s="158"/>
      <c r="I82" s="157">
        <f t="shared" si="22"/>
        <v>0</v>
      </c>
      <c r="J82" s="158"/>
      <c r="K82" s="157">
        <f t="shared" si="23"/>
        <v>0</v>
      </c>
      <c r="L82" s="157">
        <v>15</v>
      </c>
      <c r="M82" s="157">
        <f t="shared" si="24"/>
        <v>0</v>
      </c>
      <c r="N82" s="157">
        <v>0</v>
      </c>
      <c r="O82" s="157">
        <f t="shared" si="25"/>
        <v>0</v>
      </c>
      <c r="P82" s="157">
        <v>0</v>
      </c>
      <c r="Q82" s="157">
        <f t="shared" si="26"/>
        <v>0</v>
      </c>
      <c r="R82" s="157"/>
      <c r="S82" s="157" t="s">
        <v>269</v>
      </c>
      <c r="T82" s="157" t="s">
        <v>241</v>
      </c>
      <c r="U82" s="157">
        <v>0</v>
      </c>
      <c r="V82" s="157">
        <f t="shared" si="27"/>
        <v>0</v>
      </c>
      <c r="W82" s="157"/>
      <c r="X82" s="157" t="s">
        <v>2142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2143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 x14ac:dyDescent="0.25">
      <c r="A83" s="179">
        <v>66</v>
      </c>
      <c r="B83" s="180" t="s">
        <v>2126</v>
      </c>
      <c r="C83" s="185" t="s">
        <v>2188</v>
      </c>
      <c r="D83" s="181" t="s">
        <v>381</v>
      </c>
      <c r="E83" s="182">
        <v>148</v>
      </c>
      <c r="F83" s="183"/>
      <c r="G83" s="184">
        <f t="shared" si="21"/>
        <v>0</v>
      </c>
      <c r="H83" s="158"/>
      <c r="I83" s="157">
        <f t="shared" si="22"/>
        <v>0</v>
      </c>
      <c r="J83" s="158"/>
      <c r="K83" s="157">
        <f t="shared" si="23"/>
        <v>0</v>
      </c>
      <c r="L83" s="157">
        <v>15</v>
      </c>
      <c r="M83" s="157">
        <f t="shared" si="24"/>
        <v>0</v>
      </c>
      <c r="N83" s="157">
        <v>0</v>
      </c>
      <c r="O83" s="157">
        <f t="shared" si="25"/>
        <v>0</v>
      </c>
      <c r="P83" s="157">
        <v>0</v>
      </c>
      <c r="Q83" s="157">
        <f t="shared" si="26"/>
        <v>0</v>
      </c>
      <c r="R83" s="157"/>
      <c r="S83" s="157" t="s">
        <v>269</v>
      </c>
      <c r="T83" s="157" t="s">
        <v>241</v>
      </c>
      <c r="U83" s="157">
        <v>0</v>
      </c>
      <c r="V83" s="157">
        <f t="shared" si="27"/>
        <v>0</v>
      </c>
      <c r="W83" s="157"/>
      <c r="X83" s="157" t="s">
        <v>2142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2143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 x14ac:dyDescent="0.25">
      <c r="A84" s="179">
        <v>67</v>
      </c>
      <c r="B84" s="180" t="s">
        <v>2126</v>
      </c>
      <c r="C84" s="185" t="s">
        <v>2189</v>
      </c>
      <c r="D84" s="181" t="s">
        <v>381</v>
      </c>
      <c r="E84" s="182">
        <v>56</v>
      </c>
      <c r="F84" s="183"/>
      <c r="G84" s="184">
        <f t="shared" si="21"/>
        <v>0</v>
      </c>
      <c r="H84" s="158"/>
      <c r="I84" s="157">
        <f t="shared" si="22"/>
        <v>0</v>
      </c>
      <c r="J84" s="158"/>
      <c r="K84" s="157">
        <f t="shared" si="23"/>
        <v>0</v>
      </c>
      <c r="L84" s="157">
        <v>15</v>
      </c>
      <c r="M84" s="157">
        <f t="shared" si="24"/>
        <v>0</v>
      </c>
      <c r="N84" s="157">
        <v>0</v>
      </c>
      <c r="O84" s="157">
        <f t="shared" si="25"/>
        <v>0</v>
      </c>
      <c r="P84" s="157">
        <v>0</v>
      </c>
      <c r="Q84" s="157">
        <f t="shared" si="26"/>
        <v>0</v>
      </c>
      <c r="R84" s="157"/>
      <c r="S84" s="157" t="s">
        <v>269</v>
      </c>
      <c r="T84" s="157" t="s">
        <v>241</v>
      </c>
      <c r="U84" s="157">
        <v>0</v>
      </c>
      <c r="V84" s="157">
        <f t="shared" si="27"/>
        <v>0</v>
      </c>
      <c r="W84" s="157"/>
      <c r="X84" s="157" t="s">
        <v>2142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2143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0.399999999999999" outlineLevel="1" x14ac:dyDescent="0.25">
      <c r="A85" s="179">
        <v>68</v>
      </c>
      <c r="B85" s="180" t="s">
        <v>2126</v>
      </c>
      <c r="C85" s="185" t="s">
        <v>2190</v>
      </c>
      <c r="D85" s="181" t="s">
        <v>381</v>
      </c>
      <c r="E85" s="182">
        <v>4</v>
      </c>
      <c r="F85" s="183"/>
      <c r="G85" s="184">
        <f t="shared" si="21"/>
        <v>0</v>
      </c>
      <c r="H85" s="158"/>
      <c r="I85" s="157">
        <f t="shared" si="22"/>
        <v>0</v>
      </c>
      <c r="J85" s="158"/>
      <c r="K85" s="157">
        <f t="shared" si="23"/>
        <v>0</v>
      </c>
      <c r="L85" s="157">
        <v>15</v>
      </c>
      <c r="M85" s="157">
        <f t="shared" si="24"/>
        <v>0</v>
      </c>
      <c r="N85" s="157">
        <v>0</v>
      </c>
      <c r="O85" s="157">
        <f t="shared" si="25"/>
        <v>0</v>
      </c>
      <c r="P85" s="157">
        <v>0</v>
      </c>
      <c r="Q85" s="157">
        <f t="shared" si="26"/>
        <v>0</v>
      </c>
      <c r="R85" s="157"/>
      <c r="S85" s="157" t="s">
        <v>269</v>
      </c>
      <c r="T85" s="157" t="s">
        <v>241</v>
      </c>
      <c r="U85" s="157">
        <v>0</v>
      </c>
      <c r="V85" s="157">
        <f t="shared" si="27"/>
        <v>0</v>
      </c>
      <c r="W85" s="157"/>
      <c r="X85" s="157" t="s">
        <v>2142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2143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 x14ac:dyDescent="0.25">
      <c r="A86" s="179">
        <v>69</v>
      </c>
      <c r="B86" s="180" t="s">
        <v>2126</v>
      </c>
      <c r="C86" s="185" t="s">
        <v>2191</v>
      </c>
      <c r="D86" s="181" t="s">
        <v>381</v>
      </c>
      <c r="E86" s="182">
        <v>12</v>
      </c>
      <c r="F86" s="183"/>
      <c r="G86" s="184">
        <f t="shared" si="21"/>
        <v>0</v>
      </c>
      <c r="H86" s="158"/>
      <c r="I86" s="157">
        <f t="shared" si="22"/>
        <v>0</v>
      </c>
      <c r="J86" s="158"/>
      <c r="K86" s="157">
        <f t="shared" si="23"/>
        <v>0</v>
      </c>
      <c r="L86" s="157">
        <v>15</v>
      </c>
      <c r="M86" s="157">
        <f t="shared" si="24"/>
        <v>0</v>
      </c>
      <c r="N86" s="157">
        <v>0</v>
      </c>
      <c r="O86" s="157">
        <f t="shared" si="25"/>
        <v>0</v>
      </c>
      <c r="P86" s="157">
        <v>0</v>
      </c>
      <c r="Q86" s="157">
        <f t="shared" si="26"/>
        <v>0</v>
      </c>
      <c r="R86" s="157"/>
      <c r="S86" s="157" t="s">
        <v>269</v>
      </c>
      <c r="T86" s="157" t="s">
        <v>241</v>
      </c>
      <c r="U86" s="157">
        <v>0</v>
      </c>
      <c r="V86" s="157">
        <f t="shared" si="27"/>
        <v>0</v>
      </c>
      <c r="W86" s="157"/>
      <c r="X86" s="157" t="s">
        <v>2142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2143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.399999999999999" outlineLevel="1" x14ac:dyDescent="0.25">
      <c r="A87" s="179">
        <v>70</v>
      </c>
      <c r="B87" s="180" t="s">
        <v>2126</v>
      </c>
      <c r="C87" s="185" t="s">
        <v>2192</v>
      </c>
      <c r="D87" s="181" t="s">
        <v>381</v>
      </c>
      <c r="E87" s="182">
        <v>80</v>
      </c>
      <c r="F87" s="183"/>
      <c r="G87" s="184">
        <f t="shared" si="21"/>
        <v>0</v>
      </c>
      <c r="H87" s="158"/>
      <c r="I87" s="157">
        <f t="shared" si="22"/>
        <v>0</v>
      </c>
      <c r="J87" s="158"/>
      <c r="K87" s="157">
        <f t="shared" si="23"/>
        <v>0</v>
      </c>
      <c r="L87" s="157">
        <v>15</v>
      </c>
      <c r="M87" s="157">
        <f t="shared" si="24"/>
        <v>0</v>
      </c>
      <c r="N87" s="157">
        <v>0</v>
      </c>
      <c r="O87" s="157">
        <f t="shared" si="25"/>
        <v>0</v>
      </c>
      <c r="P87" s="157">
        <v>0</v>
      </c>
      <c r="Q87" s="157">
        <f t="shared" si="26"/>
        <v>0</v>
      </c>
      <c r="R87" s="157"/>
      <c r="S87" s="157" t="s">
        <v>269</v>
      </c>
      <c r="T87" s="157" t="s">
        <v>241</v>
      </c>
      <c r="U87" s="157">
        <v>0</v>
      </c>
      <c r="V87" s="157">
        <f t="shared" si="27"/>
        <v>0</v>
      </c>
      <c r="W87" s="157"/>
      <c r="X87" s="157" t="s">
        <v>2142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2143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9">
        <v>71</v>
      </c>
      <c r="B88" s="180" t="s">
        <v>2193</v>
      </c>
      <c r="C88" s="185" t="s">
        <v>2194</v>
      </c>
      <c r="D88" s="181" t="s">
        <v>381</v>
      </c>
      <c r="E88" s="182">
        <v>22</v>
      </c>
      <c r="F88" s="183"/>
      <c r="G88" s="184">
        <f t="shared" si="21"/>
        <v>0</v>
      </c>
      <c r="H88" s="158"/>
      <c r="I88" s="157">
        <f t="shared" si="22"/>
        <v>0</v>
      </c>
      <c r="J88" s="158"/>
      <c r="K88" s="157">
        <f t="shared" si="23"/>
        <v>0</v>
      </c>
      <c r="L88" s="157">
        <v>15</v>
      </c>
      <c r="M88" s="157">
        <f t="shared" si="24"/>
        <v>0</v>
      </c>
      <c r="N88" s="157">
        <v>1.5879999999999998E-2</v>
      </c>
      <c r="O88" s="157">
        <f t="shared" si="25"/>
        <v>0.35</v>
      </c>
      <c r="P88" s="157">
        <v>0</v>
      </c>
      <c r="Q88" s="157">
        <f t="shared" si="26"/>
        <v>0</v>
      </c>
      <c r="R88" s="157"/>
      <c r="S88" s="157" t="s">
        <v>240</v>
      </c>
      <c r="T88" s="157" t="s">
        <v>241</v>
      </c>
      <c r="U88" s="157">
        <v>0.89700000000000002</v>
      </c>
      <c r="V88" s="157">
        <f t="shared" si="27"/>
        <v>19.73</v>
      </c>
      <c r="W88" s="157"/>
      <c r="X88" s="157" t="s">
        <v>285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308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9">
        <v>72</v>
      </c>
      <c r="B89" s="180" t="s">
        <v>2195</v>
      </c>
      <c r="C89" s="185" t="s">
        <v>2196</v>
      </c>
      <c r="D89" s="181" t="s">
        <v>381</v>
      </c>
      <c r="E89" s="182">
        <v>150</v>
      </c>
      <c r="F89" s="183"/>
      <c r="G89" s="184">
        <f t="shared" si="21"/>
        <v>0</v>
      </c>
      <c r="H89" s="158"/>
      <c r="I89" s="157">
        <f t="shared" si="22"/>
        <v>0</v>
      </c>
      <c r="J89" s="158"/>
      <c r="K89" s="157">
        <f t="shared" si="23"/>
        <v>0</v>
      </c>
      <c r="L89" s="157">
        <v>15</v>
      </c>
      <c r="M89" s="157">
        <f t="shared" si="24"/>
        <v>0</v>
      </c>
      <c r="N89" s="157">
        <v>1.387E-2</v>
      </c>
      <c r="O89" s="157">
        <f t="shared" si="25"/>
        <v>2.08</v>
      </c>
      <c r="P89" s="157">
        <v>0</v>
      </c>
      <c r="Q89" s="157">
        <f t="shared" si="26"/>
        <v>0</v>
      </c>
      <c r="R89" s="157"/>
      <c r="S89" s="157" t="s">
        <v>240</v>
      </c>
      <c r="T89" s="157" t="s">
        <v>241</v>
      </c>
      <c r="U89" s="157">
        <v>0.82899999999999996</v>
      </c>
      <c r="V89" s="157">
        <f t="shared" si="27"/>
        <v>124.35</v>
      </c>
      <c r="W89" s="157"/>
      <c r="X89" s="157" t="s">
        <v>285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308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9">
        <v>73</v>
      </c>
      <c r="B90" s="180" t="s">
        <v>2197</v>
      </c>
      <c r="C90" s="185" t="s">
        <v>2198</v>
      </c>
      <c r="D90" s="181" t="s">
        <v>381</v>
      </c>
      <c r="E90" s="182">
        <v>35</v>
      </c>
      <c r="F90" s="183"/>
      <c r="G90" s="184">
        <f t="shared" si="21"/>
        <v>0</v>
      </c>
      <c r="H90" s="158"/>
      <c r="I90" s="157">
        <f t="shared" si="22"/>
        <v>0</v>
      </c>
      <c r="J90" s="158"/>
      <c r="K90" s="157">
        <f t="shared" si="23"/>
        <v>0</v>
      </c>
      <c r="L90" s="157">
        <v>15</v>
      </c>
      <c r="M90" s="157">
        <f t="shared" si="24"/>
        <v>0</v>
      </c>
      <c r="N90" s="157">
        <v>1.7930000000000001E-2</v>
      </c>
      <c r="O90" s="157">
        <f t="shared" si="25"/>
        <v>0.63</v>
      </c>
      <c r="P90" s="157">
        <v>0</v>
      </c>
      <c r="Q90" s="157">
        <f t="shared" si="26"/>
        <v>0</v>
      </c>
      <c r="R90" s="157"/>
      <c r="S90" s="157" t="s">
        <v>240</v>
      </c>
      <c r="T90" s="157" t="s">
        <v>241</v>
      </c>
      <c r="U90" s="157">
        <v>1.0169999999999999</v>
      </c>
      <c r="V90" s="157">
        <f t="shared" si="27"/>
        <v>35.6</v>
      </c>
      <c r="W90" s="157"/>
      <c r="X90" s="157" t="s">
        <v>285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308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9">
        <v>74</v>
      </c>
      <c r="B91" s="180" t="s">
        <v>2199</v>
      </c>
      <c r="C91" s="185" t="s">
        <v>2200</v>
      </c>
      <c r="D91" s="181" t="s">
        <v>366</v>
      </c>
      <c r="E91" s="182">
        <v>305</v>
      </c>
      <c r="F91" s="183"/>
      <c r="G91" s="184">
        <f t="shared" si="21"/>
        <v>0</v>
      </c>
      <c r="H91" s="158"/>
      <c r="I91" s="157">
        <f t="shared" si="22"/>
        <v>0</v>
      </c>
      <c r="J91" s="158"/>
      <c r="K91" s="157">
        <f t="shared" si="23"/>
        <v>0</v>
      </c>
      <c r="L91" s="157">
        <v>15</v>
      </c>
      <c r="M91" s="157">
        <f t="shared" si="24"/>
        <v>0</v>
      </c>
      <c r="N91" s="157">
        <v>0</v>
      </c>
      <c r="O91" s="157">
        <f t="shared" si="25"/>
        <v>0</v>
      </c>
      <c r="P91" s="157">
        <v>0</v>
      </c>
      <c r="Q91" s="157">
        <f t="shared" si="26"/>
        <v>0</v>
      </c>
      <c r="R91" s="157"/>
      <c r="S91" s="157" t="s">
        <v>240</v>
      </c>
      <c r="T91" s="157" t="s">
        <v>241</v>
      </c>
      <c r="U91" s="157">
        <v>0.42499999999999999</v>
      </c>
      <c r="V91" s="157">
        <f t="shared" si="27"/>
        <v>129.63</v>
      </c>
      <c r="W91" s="157"/>
      <c r="X91" s="157" t="s">
        <v>285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308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 x14ac:dyDescent="0.25">
      <c r="A92" s="179">
        <v>75</v>
      </c>
      <c r="B92" s="180" t="s">
        <v>2201</v>
      </c>
      <c r="C92" s="185" t="s">
        <v>2202</v>
      </c>
      <c r="D92" s="181" t="s">
        <v>366</v>
      </c>
      <c r="E92" s="182">
        <v>20</v>
      </c>
      <c r="F92" s="183"/>
      <c r="G92" s="184">
        <f t="shared" si="21"/>
        <v>0</v>
      </c>
      <c r="H92" s="158"/>
      <c r="I92" s="157">
        <f t="shared" si="22"/>
        <v>0</v>
      </c>
      <c r="J92" s="158"/>
      <c r="K92" s="157">
        <f t="shared" si="23"/>
        <v>0</v>
      </c>
      <c r="L92" s="157">
        <v>15</v>
      </c>
      <c r="M92" s="157">
        <f t="shared" si="24"/>
        <v>0</v>
      </c>
      <c r="N92" s="157">
        <v>0.03</v>
      </c>
      <c r="O92" s="157">
        <f t="shared" si="25"/>
        <v>0.6</v>
      </c>
      <c r="P92" s="157">
        <v>0</v>
      </c>
      <c r="Q92" s="157">
        <f t="shared" si="26"/>
        <v>0</v>
      </c>
      <c r="R92" s="157"/>
      <c r="S92" s="157" t="s">
        <v>240</v>
      </c>
      <c r="T92" s="157" t="s">
        <v>241</v>
      </c>
      <c r="U92" s="157">
        <v>1.6439999999999999</v>
      </c>
      <c r="V92" s="157">
        <f t="shared" si="27"/>
        <v>32.880000000000003</v>
      </c>
      <c r="W92" s="157"/>
      <c r="X92" s="157" t="s">
        <v>285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308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9">
        <v>76</v>
      </c>
      <c r="B93" s="180" t="s">
        <v>2126</v>
      </c>
      <c r="C93" s="185" t="s">
        <v>2203</v>
      </c>
      <c r="D93" s="181" t="s">
        <v>1242</v>
      </c>
      <c r="E93" s="182">
        <v>104</v>
      </c>
      <c r="F93" s="183"/>
      <c r="G93" s="184">
        <f t="shared" si="21"/>
        <v>0</v>
      </c>
      <c r="H93" s="158"/>
      <c r="I93" s="157">
        <f t="shared" si="22"/>
        <v>0</v>
      </c>
      <c r="J93" s="158"/>
      <c r="K93" s="157">
        <f t="shared" si="23"/>
        <v>0</v>
      </c>
      <c r="L93" s="157">
        <v>15</v>
      </c>
      <c r="M93" s="157">
        <f t="shared" si="24"/>
        <v>0</v>
      </c>
      <c r="N93" s="157">
        <v>0</v>
      </c>
      <c r="O93" s="157">
        <f t="shared" si="25"/>
        <v>0</v>
      </c>
      <c r="P93" s="157">
        <v>0</v>
      </c>
      <c r="Q93" s="157">
        <f t="shared" si="26"/>
        <v>0</v>
      </c>
      <c r="R93" s="157"/>
      <c r="S93" s="157" t="s">
        <v>269</v>
      </c>
      <c r="T93" s="157" t="s">
        <v>241</v>
      </c>
      <c r="U93" s="157">
        <v>0</v>
      </c>
      <c r="V93" s="157">
        <f t="shared" si="27"/>
        <v>0</v>
      </c>
      <c r="W93" s="157"/>
      <c r="X93" s="157" t="s">
        <v>2142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2143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9">
        <v>77</v>
      </c>
      <c r="B94" s="180" t="s">
        <v>2126</v>
      </c>
      <c r="C94" s="185" t="s">
        <v>2204</v>
      </c>
      <c r="D94" s="181" t="s">
        <v>1242</v>
      </c>
      <c r="E94" s="182">
        <v>2</v>
      </c>
      <c r="F94" s="183"/>
      <c r="G94" s="184">
        <f t="shared" si="21"/>
        <v>0</v>
      </c>
      <c r="H94" s="158"/>
      <c r="I94" s="157">
        <f t="shared" si="22"/>
        <v>0</v>
      </c>
      <c r="J94" s="158"/>
      <c r="K94" s="157">
        <f t="shared" si="23"/>
        <v>0</v>
      </c>
      <c r="L94" s="157">
        <v>15</v>
      </c>
      <c r="M94" s="157">
        <f t="shared" si="24"/>
        <v>0</v>
      </c>
      <c r="N94" s="157">
        <v>0</v>
      </c>
      <c r="O94" s="157">
        <f t="shared" si="25"/>
        <v>0</v>
      </c>
      <c r="P94" s="157">
        <v>0</v>
      </c>
      <c r="Q94" s="157">
        <f t="shared" si="26"/>
        <v>0</v>
      </c>
      <c r="R94" s="157"/>
      <c r="S94" s="157" t="s">
        <v>269</v>
      </c>
      <c r="T94" s="157" t="s">
        <v>241</v>
      </c>
      <c r="U94" s="157">
        <v>0</v>
      </c>
      <c r="V94" s="157">
        <f t="shared" si="27"/>
        <v>0</v>
      </c>
      <c r="W94" s="157"/>
      <c r="X94" s="157" t="s">
        <v>2142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2143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9">
        <v>78</v>
      </c>
      <c r="B95" s="180" t="s">
        <v>2205</v>
      </c>
      <c r="C95" s="185" t="s">
        <v>2206</v>
      </c>
      <c r="D95" s="181" t="s">
        <v>366</v>
      </c>
      <c r="E95" s="182">
        <v>54</v>
      </c>
      <c r="F95" s="183"/>
      <c r="G95" s="184">
        <f t="shared" ref="G95:G126" si="28">ROUND(E95*F95,2)</f>
        <v>0</v>
      </c>
      <c r="H95" s="158"/>
      <c r="I95" s="157">
        <f t="shared" ref="I95:I126" si="29">ROUND(E95*H95,2)</f>
        <v>0</v>
      </c>
      <c r="J95" s="158"/>
      <c r="K95" s="157">
        <f t="shared" ref="K95:K126" si="30">ROUND(E95*J95,2)</f>
        <v>0</v>
      </c>
      <c r="L95" s="157">
        <v>15</v>
      </c>
      <c r="M95" s="157">
        <f t="shared" ref="M95:M126" si="31">G95*(1+L95/100)</f>
        <v>0</v>
      </c>
      <c r="N95" s="157">
        <v>1.3999999999999999E-4</v>
      </c>
      <c r="O95" s="157">
        <f t="shared" ref="O95:O126" si="32">ROUND(E95*N95,2)</f>
        <v>0.01</v>
      </c>
      <c r="P95" s="157">
        <v>0</v>
      </c>
      <c r="Q95" s="157">
        <f t="shared" ref="Q95:Q126" si="33">ROUND(E95*P95,2)</f>
        <v>0</v>
      </c>
      <c r="R95" s="157"/>
      <c r="S95" s="157" t="s">
        <v>240</v>
      </c>
      <c r="T95" s="157" t="s">
        <v>241</v>
      </c>
      <c r="U95" s="157">
        <v>0.16500000000000001</v>
      </c>
      <c r="V95" s="157">
        <f t="shared" ref="V95:V126" si="34">ROUND(E95*U95,2)</f>
        <v>8.91</v>
      </c>
      <c r="W95" s="157"/>
      <c r="X95" s="157" t="s">
        <v>285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308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9">
        <v>79</v>
      </c>
      <c r="B96" s="180" t="s">
        <v>2207</v>
      </c>
      <c r="C96" s="185" t="s">
        <v>2208</v>
      </c>
      <c r="D96" s="181" t="s">
        <v>366</v>
      </c>
      <c r="E96" s="182">
        <v>49</v>
      </c>
      <c r="F96" s="183"/>
      <c r="G96" s="184">
        <f t="shared" si="28"/>
        <v>0</v>
      </c>
      <c r="H96" s="158"/>
      <c r="I96" s="157">
        <f t="shared" si="29"/>
        <v>0</v>
      </c>
      <c r="J96" s="158"/>
      <c r="K96" s="157">
        <f t="shared" si="30"/>
        <v>0</v>
      </c>
      <c r="L96" s="157">
        <v>15</v>
      </c>
      <c r="M96" s="157">
        <f t="shared" si="31"/>
        <v>0</v>
      </c>
      <c r="N96" s="157">
        <v>2.0000000000000001E-4</v>
      </c>
      <c r="O96" s="157">
        <f t="shared" si="32"/>
        <v>0.01</v>
      </c>
      <c r="P96" s="157">
        <v>0</v>
      </c>
      <c r="Q96" s="157">
        <f t="shared" si="33"/>
        <v>0</v>
      </c>
      <c r="R96" s="157"/>
      <c r="S96" s="157" t="s">
        <v>240</v>
      </c>
      <c r="T96" s="157" t="s">
        <v>241</v>
      </c>
      <c r="U96" s="157">
        <v>0.20699999999999999</v>
      </c>
      <c r="V96" s="157">
        <f t="shared" si="34"/>
        <v>10.14</v>
      </c>
      <c r="W96" s="157"/>
      <c r="X96" s="157" t="s">
        <v>285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308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9">
        <v>80</v>
      </c>
      <c r="B97" s="180" t="s">
        <v>2209</v>
      </c>
      <c r="C97" s="185" t="s">
        <v>2210</v>
      </c>
      <c r="D97" s="181" t="s">
        <v>366</v>
      </c>
      <c r="E97" s="182">
        <v>3</v>
      </c>
      <c r="F97" s="183"/>
      <c r="G97" s="184">
        <f t="shared" si="28"/>
        <v>0</v>
      </c>
      <c r="H97" s="158"/>
      <c r="I97" s="157">
        <f t="shared" si="29"/>
        <v>0</v>
      </c>
      <c r="J97" s="158"/>
      <c r="K97" s="157">
        <f t="shared" si="30"/>
        <v>0</v>
      </c>
      <c r="L97" s="157">
        <v>15</v>
      </c>
      <c r="M97" s="157">
        <f t="shared" si="31"/>
        <v>0</v>
      </c>
      <c r="N97" s="157">
        <v>5.1999999999999995E-4</v>
      </c>
      <c r="O97" s="157">
        <f t="shared" si="32"/>
        <v>0</v>
      </c>
      <c r="P97" s="157">
        <v>0</v>
      </c>
      <c r="Q97" s="157">
        <f t="shared" si="33"/>
        <v>0</v>
      </c>
      <c r="R97" s="157"/>
      <c r="S97" s="157" t="s">
        <v>240</v>
      </c>
      <c r="T97" s="157" t="s">
        <v>241</v>
      </c>
      <c r="U97" s="157">
        <v>0.26900000000000002</v>
      </c>
      <c r="V97" s="157">
        <f t="shared" si="34"/>
        <v>0.81</v>
      </c>
      <c r="W97" s="157"/>
      <c r="X97" s="157" t="s">
        <v>285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308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9">
        <v>81</v>
      </c>
      <c r="B98" s="180" t="s">
        <v>2211</v>
      </c>
      <c r="C98" s="185" t="s">
        <v>2212</v>
      </c>
      <c r="D98" s="181" t="s">
        <v>366</v>
      </c>
      <c r="E98" s="182">
        <v>2</v>
      </c>
      <c r="F98" s="183"/>
      <c r="G98" s="184">
        <f t="shared" si="28"/>
        <v>0</v>
      </c>
      <c r="H98" s="158"/>
      <c r="I98" s="157">
        <f t="shared" si="29"/>
        <v>0</v>
      </c>
      <c r="J98" s="158"/>
      <c r="K98" s="157">
        <f t="shared" si="30"/>
        <v>0</v>
      </c>
      <c r="L98" s="157">
        <v>15</v>
      </c>
      <c r="M98" s="157">
        <f t="shared" si="31"/>
        <v>0</v>
      </c>
      <c r="N98" s="157">
        <v>1.24E-3</v>
      </c>
      <c r="O98" s="157">
        <f t="shared" si="32"/>
        <v>0</v>
      </c>
      <c r="P98" s="157">
        <v>0</v>
      </c>
      <c r="Q98" s="157">
        <f t="shared" si="33"/>
        <v>0</v>
      </c>
      <c r="R98" s="157"/>
      <c r="S98" s="157" t="s">
        <v>240</v>
      </c>
      <c r="T98" s="157" t="s">
        <v>241</v>
      </c>
      <c r="U98" s="157">
        <v>0.42399999999999999</v>
      </c>
      <c r="V98" s="157">
        <f t="shared" si="34"/>
        <v>0.85</v>
      </c>
      <c r="W98" s="157"/>
      <c r="X98" s="157" t="s">
        <v>285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308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9">
        <v>82</v>
      </c>
      <c r="B99" s="180" t="s">
        <v>2126</v>
      </c>
      <c r="C99" s="185" t="s">
        <v>2213</v>
      </c>
      <c r="D99" s="181" t="s">
        <v>1242</v>
      </c>
      <c r="E99" s="182">
        <v>2</v>
      </c>
      <c r="F99" s="183"/>
      <c r="G99" s="184">
        <f t="shared" si="28"/>
        <v>0</v>
      </c>
      <c r="H99" s="158"/>
      <c r="I99" s="157">
        <f t="shared" si="29"/>
        <v>0</v>
      </c>
      <c r="J99" s="158"/>
      <c r="K99" s="157">
        <f t="shared" si="30"/>
        <v>0</v>
      </c>
      <c r="L99" s="157">
        <v>15</v>
      </c>
      <c r="M99" s="157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7"/>
      <c r="S99" s="157" t="s">
        <v>269</v>
      </c>
      <c r="T99" s="157" t="s">
        <v>241</v>
      </c>
      <c r="U99" s="157">
        <v>0</v>
      </c>
      <c r="V99" s="157">
        <f t="shared" si="34"/>
        <v>0</v>
      </c>
      <c r="W99" s="157"/>
      <c r="X99" s="157" t="s">
        <v>2142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2143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9">
        <v>83</v>
      </c>
      <c r="B100" s="180" t="s">
        <v>2126</v>
      </c>
      <c r="C100" s="185" t="s">
        <v>2214</v>
      </c>
      <c r="D100" s="181" t="s">
        <v>1242</v>
      </c>
      <c r="E100" s="182">
        <v>8</v>
      </c>
      <c r="F100" s="183"/>
      <c r="G100" s="184">
        <f t="shared" si="28"/>
        <v>0</v>
      </c>
      <c r="H100" s="158"/>
      <c r="I100" s="157">
        <f t="shared" si="29"/>
        <v>0</v>
      </c>
      <c r="J100" s="158"/>
      <c r="K100" s="157">
        <f t="shared" si="30"/>
        <v>0</v>
      </c>
      <c r="L100" s="157">
        <v>15</v>
      </c>
      <c r="M100" s="157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7"/>
      <c r="S100" s="157" t="s">
        <v>269</v>
      </c>
      <c r="T100" s="157" t="s">
        <v>241</v>
      </c>
      <c r="U100" s="157">
        <v>0</v>
      </c>
      <c r="V100" s="157">
        <f t="shared" si="34"/>
        <v>0</v>
      </c>
      <c r="W100" s="157"/>
      <c r="X100" s="157" t="s">
        <v>2142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2143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9">
        <v>84</v>
      </c>
      <c r="B101" s="180" t="s">
        <v>2126</v>
      </c>
      <c r="C101" s="185" t="s">
        <v>2215</v>
      </c>
      <c r="D101" s="181" t="s">
        <v>1242</v>
      </c>
      <c r="E101" s="182">
        <v>1</v>
      </c>
      <c r="F101" s="183"/>
      <c r="G101" s="184">
        <f t="shared" si="28"/>
        <v>0</v>
      </c>
      <c r="H101" s="158"/>
      <c r="I101" s="157">
        <f t="shared" si="29"/>
        <v>0</v>
      </c>
      <c r="J101" s="158"/>
      <c r="K101" s="157">
        <f t="shared" si="30"/>
        <v>0</v>
      </c>
      <c r="L101" s="157">
        <v>15</v>
      </c>
      <c r="M101" s="157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7"/>
      <c r="S101" s="157" t="s">
        <v>269</v>
      </c>
      <c r="T101" s="157" t="s">
        <v>241</v>
      </c>
      <c r="U101" s="157">
        <v>0</v>
      </c>
      <c r="V101" s="157">
        <f t="shared" si="34"/>
        <v>0</v>
      </c>
      <c r="W101" s="157"/>
      <c r="X101" s="157" t="s">
        <v>2142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2143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9">
        <v>85</v>
      </c>
      <c r="B102" s="180" t="s">
        <v>2126</v>
      </c>
      <c r="C102" s="185" t="s">
        <v>2216</v>
      </c>
      <c r="D102" s="181" t="s">
        <v>1242</v>
      </c>
      <c r="E102" s="182">
        <v>2</v>
      </c>
      <c r="F102" s="183"/>
      <c r="G102" s="184">
        <f t="shared" si="28"/>
        <v>0</v>
      </c>
      <c r="H102" s="158"/>
      <c r="I102" s="157">
        <f t="shared" si="29"/>
        <v>0</v>
      </c>
      <c r="J102" s="158"/>
      <c r="K102" s="157">
        <f t="shared" si="30"/>
        <v>0</v>
      </c>
      <c r="L102" s="157">
        <v>15</v>
      </c>
      <c r="M102" s="157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7"/>
      <c r="S102" s="157" t="s">
        <v>269</v>
      </c>
      <c r="T102" s="157" t="s">
        <v>241</v>
      </c>
      <c r="U102" s="157">
        <v>0</v>
      </c>
      <c r="V102" s="157">
        <f t="shared" si="34"/>
        <v>0</v>
      </c>
      <c r="W102" s="157"/>
      <c r="X102" s="157" t="s">
        <v>2142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2143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9">
        <v>86</v>
      </c>
      <c r="B103" s="180" t="s">
        <v>2126</v>
      </c>
      <c r="C103" s="185" t="s">
        <v>2217</v>
      </c>
      <c r="D103" s="181" t="s">
        <v>1242</v>
      </c>
      <c r="E103" s="182">
        <v>36</v>
      </c>
      <c r="F103" s="183"/>
      <c r="G103" s="184">
        <f t="shared" si="28"/>
        <v>0</v>
      </c>
      <c r="H103" s="158"/>
      <c r="I103" s="157">
        <f t="shared" si="29"/>
        <v>0</v>
      </c>
      <c r="J103" s="158"/>
      <c r="K103" s="157">
        <f t="shared" si="30"/>
        <v>0</v>
      </c>
      <c r="L103" s="157">
        <v>15</v>
      </c>
      <c r="M103" s="157">
        <f t="shared" si="31"/>
        <v>0</v>
      </c>
      <c r="N103" s="157">
        <v>0</v>
      </c>
      <c r="O103" s="157">
        <f t="shared" si="32"/>
        <v>0</v>
      </c>
      <c r="P103" s="157">
        <v>0</v>
      </c>
      <c r="Q103" s="157">
        <f t="shared" si="33"/>
        <v>0</v>
      </c>
      <c r="R103" s="157"/>
      <c r="S103" s="157" t="s">
        <v>269</v>
      </c>
      <c r="T103" s="157" t="s">
        <v>241</v>
      </c>
      <c r="U103" s="157">
        <v>0</v>
      </c>
      <c r="V103" s="157">
        <f t="shared" si="34"/>
        <v>0</v>
      </c>
      <c r="W103" s="157"/>
      <c r="X103" s="157" t="s">
        <v>2142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2143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9">
        <v>87</v>
      </c>
      <c r="B104" s="180" t="s">
        <v>2218</v>
      </c>
      <c r="C104" s="185" t="s">
        <v>2219</v>
      </c>
      <c r="D104" s="181" t="s">
        <v>381</v>
      </c>
      <c r="E104" s="182">
        <v>2648.5</v>
      </c>
      <c r="F104" s="183"/>
      <c r="G104" s="184">
        <f t="shared" si="28"/>
        <v>0</v>
      </c>
      <c r="H104" s="158"/>
      <c r="I104" s="157">
        <f t="shared" si="29"/>
        <v>0</v>
      </c>
      <c r="J104" s="158"/>
      <c r="K104" s="157">
        <f t="shared" si="30"/>
        <v>0</v>
      </c>
      <c r="L104" s="157">
        <v>15</v>
      </c>
      <c r="M104" s="157">
        <f t="shared" si="31"/>
        <v>0</v>
      </c>
      <c r="N104" s="157">
        <v>1.0000000000000001E-5</v>
      </c>
      <c r="O104" s="157">
        <f t="shared" si="32"/>
        <v>0.03</v>
      </c>
      <c r="P104" s="157">
        <v>0</v>
      </c>
      <c r="Q104" s="157">
        <f t="shared" si="33"/>
        <v>0</v>
      </c>
      <c r="R104" s="157"/>
      <c r="S104" s="157" t="s">
        <v>240</v>
      </c>
      <c r="T104" s="157" t="s">
        <v>241</v>
      </c>
      <c r="U104" s="157">
        <v>6.2E-2</v>
      </c>
      <c r="V104" s="157">
        <f t="shared" si="34"/>
        <v>164.21</v>
      </c>
      <c r="W104" s="157"/>
      <c r="X104" s="157" t="s">
        <v>285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308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9">
        <v>88</v>
      </c>
      <c r="B105" s="180" t="s">
        <v>2220</v>
      </c>
      <c r="C105" s="185" t="s">
        <v>2221</v>
      </c>
      <c r="D105" s="181" t="s">
        <v>381</v>
      </c>
      <c r="E105" s="182">
        <v>2648.5</v>
      </c>
      <c r="F105" s="183"/>
      <c r="G105" s="184">
        <f t="shared" si="28"/>
        <v>0</v>
      </c>
      <c r="H105" s="158"/>
      <c r="I105" s="157">
        <f t="shared" si="29"/>
        <v>0</v>
      </c>
      <c r="J105" s="158"/>
      <c r="K105" s="157">
        <f t="shared" si="30"/>
        <v>0</v>
      </c>
      <c r="L105" s="157">
        <v>15</v>
      </c>
      <c r="M105" s="157">
        <f t="shared" si="31"/>
        <v>0</v>
      </c>
      <c r="N105" s="157">
        <v>3.8000000000000002E-4</v>
      </c>
      <c r="O105" s="157">
        <f t="shared" si="32"/>
        <v>1.01</v>
      </c>
      <c r="P105" s="157">
        <v>0</v>
      </c>
      <c r="Q105" s="157">
        <f t="shared" si="33"/>
        <v>0</v>
      </c>
      <c r="R105" s="157"/>
      <c r="S105" s="157" t="s">
        <v>240</v>
      </c>
      <c r="T105" s="157" t="s">
        <v>241</v>
      </c>
      <c r="U105" s="157">
        <v>0.17899999999999999</v>
      </c>
      <c r="V105" s="157">
        <f t="shared" si="34"/>
        <v>474.08</v>
      </c>
      <c r="W105" s="157"/>
      <c r="X105" s="157" t="s">
        <v>285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308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9">
        <v>89</v>
      </c>
      <c r="B106" s="180" t="s">
        <v>2222</v>
      </c>
      <c r="C106" s="185" t="s">
        <v>2223</v>
      </c>
      <c r="D106" s="181" t="s">
        <v>433</v>
      </c>
      <c r="E106" s="182">
        <v>4.68</v>
      </c>
      <c r="F106" s="183"/>
      <c r="G106" s="184">
        <f t="shared" si="28"/>
        <v>0</v>
      </c>
      <c r="H106" s="158"/>
      <c r="I106" s="157">
        <f t="shared" si="29"/>
        <v>0</v>
      </c>
      <c r="J106" s="158"/>
      <c r="K106" s="157">
        <f t="shared" si="30"/>
        <v>0</v>
      </c>
      <c r="L106" s="157">
        <v>15</v>
      </c>
      <c r="M106" s="157">
        <f t="shared" si="31"/>
        <v>0</v>
      </c>
      <c r="N106" s="157">
        <v>0</v>
      </c>
      <c r="O106" s="157">
        <f t="shared" si="32"/>
        <v>0</v>
      </c>
      <c r="P106" s="157">
        <v>0</v>
      </c>
      <c r="Q106" s="157">
        <f t="shared" si="33"/>
        <v>0</v>
      </c>
      <c r="R106" s="157"/>
      <c r="S106" s="157" t="s">
        <v>240</v>
      </c>
      <c r="T106" s="157" t="s">
        <v>241</v>
      </c>
      <c r="U106" s="157">
        <v>1.421</v>
      </c>
      <c r="V106" s="157">
        <f t="shared" si="34"/>
        <v>6.65</v>
      </c>
      <c r="W106" s="157"/>
      <c r="X106" s="157" t="s">
        <v>285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308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9">
        <v>90</v>
      </c>
      <c r="B107" s="180" t="s">
        <v>2224</v>
      </c>
      <c r="C107" s="185" t="s">
        <v>2225</v>
      </c>
      <c r="D107" s="181" t="s">
        <v>381</v>
      </c>
      <c r="E107" s="182">
        <v>1870</v>
      </c>
      <c r="F107" s="183"/>
      <c r="G107" s="184">
        <f t="shared" si="28"/>
        <v>0</v>
      </c>
      <c r="H107" s="158"/>
      <c r="I107" s="157">
        <f t="shared" si="29"/>
        <v>0</v>
      </c>
      <c r="J107" s="158"/>
      <c r="K107" s="157">
        <f t="shared" si="30"/>
        <v>0</v>
      </c>
      <c r="L107" s="157">
        <v>15</v>
      </c>
      <c r="M107" s="157">
        <f t="shared" si="31"/>
        <v>0</v>
      </c>
      <c r="N107" s="157">
        <v>0</v>
      </c>
      <c r="O107" s="157">
        <f t="shared" si="32"/>
        <v>0</v>
      </c>
      <c r="P107" s="157">
        <v>2.1299999999999999E-3</v>
      </c>
      <c r="Q107" s="157">
        <f t="shared" si="33"/>
        <v>3.98</v>
      </c>
      <c r="R107" s="157"/>
      <c r="S107" s="157" t="s">
        <v>240</v>
      </c>
      <c r="T107" s="157" t="s">
        <v>241</v>
      </c>
      <c r="U107" s="157">
        <v>0.17299999999999999</v>
      </c>
      <c r="V107" s="157">
        <f t="shared" si="34"/>
        <v>323.51</v>
      </c>
      <c r="W107" s="157"/>
      <c r="X107" s="157" t="s">
        <v>285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308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9">
        <v>91</v>
      </c>
      <c r="B108" s="180" t="s">
        <v>2226</v>
      </c>
      <c r="C108" s="185" t="s">
        <v>2227</v>
      </c>
      <c r="D108" s="181" t="s">
        <v>381</v>
      </c>
      <c r="E108" s="182">
        <v>76.5</v>
      </c>
      <c r="F108" s="183"/>
      <c r="G108" s="184">
        <f t="shared" si="28"/>
        <v>0</v>
      </c>
      <c r="H108" s="158"/>
      <c r="I108" s="157">
        <f t="shared" si="29"/>
        <v>0</v>
      </c>
      <c r="J108" s="158"/>
      <c r="K108" s="157">
        <f t="shared" si="30"/>
        <v>0</v>
      </c>
      <c r="L108" s="157">
        <v>15</v>
      </c>
      <c r="M108" s="157">
        <f t="shared" si="31"/>
        <v>0</v>
      </c>
      <c r="N108" s="157">
        <v>0</v>
      </c>
      <c r="O108" s="157">
        <f t="shared" si="32"/>
        <v>0</v>
      </c>
      <c r="P108" s="157">
        <v>4.9699999999999996E-3</v>
      </c>
      <c r="Q108" s="157">
        <f t="shared" si="33"/>
        <v>0.38</v>
      </c>
      <c r="R108" s="157"/>
      <c r="S108" s="157" t="s">
        <v>240</v>
      </c>
      <c r="T108" s="157" t="s">
        <v>241</v>
      </c>
      <c r="U108" s="157">
        <v>0.20399999999999999</v>
      </c>
      <c r="V108" s="157">
        <f t="shared" si="34"/>
        <v>15.61</v>
      </c>
      <c r="W108" s="157"/>
      <c r="X108" s="157" t="s">
        <v>285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308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9">
        <v>92</v>
      </c>
      <c r="B109" s="180" t="s">
        <v>2228</v>
      </c>
      <c r="C109" s="185" t="s">
        <v>2229</v>
      </c>
      <c r="D109" s="181" t="s">
        <v>381</v>
      </c>
      <c r="E109" s="182">
        <v>20</v>
      </c>
      <c r="F109" s="183"/>
      <c r="G109" s="184">
        <f t="shared" si="28"/>
        <v>0</v>
      </c>
      <c r="H109" s="158"/>
      <c r="I109" s="157">
        <f t="shared" si="29"/>
        <v>0</v>
      </c>
      <c r="J109" s="158"/>
      <c r="K109" s="157">
        <f t="shared" si="30"/>
        <v>0</v>
      </c>
      <c r="L109" s="157">
        <v>15</v>
      </c>
      <c r="M109" s="157">
        <f t="shared" si="31"/>
        <v>0</v>
      </c>
      <c r="N109" s="157">
        <v>0</v>
      </c>
      <c r="O109" s="157">
        <f t="shared" si="32"/>
        <v>0</v>
      </c>
      <c r="P109" s="157">
        <v>6.7000000000000002E-3</v>
      </c>
      <c r="Q109" s="157">
        <f t="shared" si="33"/>
        <v>0.13</v>
      </c>
      <c r="R109" s="157"/>
      <c r="S109" s="157" t="s">
        <v>240</v>
      </c>
      <c r="T109" s="157" t="s">
        <v>241</v>
      </c>
      <c r="U109" s="157">
        <v>0.23899999999999999</v>
      </c>
      <c r="V109" s="157">
        <f t="shared" si="34"/>
        <v>4.78</v>
      </c>
      <c r="W109" s="157"/>
      <c r="X109" s="157" t="s">
        <v>285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308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9">
        <v>93</v>
      </c>
      <c r="B110" s="180" t="s">
        <v>2230</v>
      </c>
      <c r="C110" s="185" t="s">
        <v>2231</v>
      </c>
      <c r="D110" s="181" t="s">
        <v>381</v>
      </c>
      <c r="E110" s="182">
        <v>50</v>
      </c>
      <c r="F110" s="183"/>
      <c r="G110" s="184">
        <f t="shared" si="28"/>
        <v>0</v>
      </c>
      <c r="H110" s="158"/>
      <c r="I110" s="157">
        <f t="shared" si="29"/>
        <v>0</v>
      </c>
      <c r="J110" s="158"/>
      <c r="K110" s="157">
        <f t="shared" si="30"/>
        <v>0</v>
      </c>
      <c r="L110" s="157">
        <v>15</v>
      </c>
      <c r="M110" s="157">
        <f t="shared" si="31"/>
        <v>0</v>
      </c>
      <c r="N110" s="157">
        <v>0</v>
      </c>
      <c r="O110" s="157">
        <f t="shared" si="32"/>
        <v>0</v>
      </c>
      <c r="P110" s="157">
        <v>9.5899999999999996E-3</v>
      </c>
      <c r="Q110" s="157">
        <f t="shared" si="33"/>
        <v>0.48</v>
      </c>
      <c r="R110" s="157"/>
      <c r="S110" s="157" t="s">
        <v>240</v>
      </c>
      <c r="T110" s="157" t="s">
        <v>241</v>
      </c>
      <c r="U110" s="157">
        <v>0.25600000000000001</v>
      </c>
      <c r="V110" s="157">
        <f t="shared" si="34"/>
        <v>12.8</v>
      </c>
      <c r="W110" s="157"/>
      <c r="X110" s="157" t="s">
        <v>285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308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9">
        <v>94</v>
      </c>
      <c r="B111" s="180" t="s">
        <v>2232</v>
      </c>
      <c r="C111" s="185" t="s">
        <v>2233</v>
      </c>
      <c r="D111" s="181" t="s">
        <v>381</v>
      </c>
      <c r="E111" s="182">
        <v>10</v>
      </c>
      <c r="F111" s="183"/>
      <c r="G111" s="184">
        <f t="shared" si="28"/>
        <v>0</v>
      </c>
      <c r="H111" s="158"/>
      <c r="I111" s="157">
        <f t="shared" si="29"/>
        <v>0</v>
      </c>
      <c r="J111" s="158"/>
      <c r="K111" s="157">
        <f t="shared" si="30"/>
        <v>0</v>
      </c>
      <c r="L111" s="157">
        <v>15</v>
      </c>
      <c r="M111" s="157">
        <f t="shared" si="31"/>
        <v>0</v>
      </c>
      <c r="N111" s="157">
        <v>0</v>
      </c>
      <c r="O111" s="157">
        <f t="shared" si="32"/>
        <v>0</v>
      </c>
      <c r="P111" s="157">
        <v>1.102E-2</v>
      </c>
      <c r="Q111" s="157">
        <f t="shared" si="33"/>
        <v>0.11</v>
      </c>
      <c r="R111" s="157"/>
      <c r="S111" s="157" t="s">
        <v>240</v>
      </c>
      <c r="T111" s="157" t="s">
        <v>241</v>
      </c>
      <c r="U111" s="157">
        <v>0.29699999999999999</v>
      </c>
      <c r="V111" s="157">
        <f t="shared" si="34"/>
        <v>2.97</v>
      </c>
      <c r="W111" s="157"/>
      <c r="X111" s="157" t="s">
        <v>285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308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9">
        <v>95</v>
      </c>
      <c r="B112" s="180" t="s">
        <v>2234</v>
      </c>
      <c r="C112" s="185" t="s">
        <v>2235</v>
      </c>
      <c r="D112" s="181" t="s">
        <v>381</v>
      </c>
      <c r="E112" s="182">
        <v>770</v>
      </c>
      <c r="F112" s="183"/>
      <c r="G112" s="184">
        <f t="shared" si="28"/>
        <v>0</v>
      </c>
      <c r="H112" s="158"/>
      <c r="I112" s="157">
        <f t="shared" si="29"/>
        <v>0</v>
      </c>
      <c r="J112" s="158"/>
      <c r="K112" s="157">
        <f t="shared" si="30"/>
        <v>0</v>
      </c>
      <c r="L112" s="157">
        <v>15</v>
      </c>
      <c r="M112" s="157">
        <f t="shared" si="31"/>
        <v>0</v>
      </c>
      <c r="N112" s="157">
        <v>0</v>
      </c>
      <c r="O112" s="157">
        <f t="shared" si="32"/>
        <v>0</v>
      </c>
      <c r="P112" s="157">
        <v>0</v>
      </c>
      <c r="Q112" s="157">
        <f t="shared" si="33"/>
        <v>0</v>
      </c>
      <c r="R112" s="157"/>
      <c r="S112" s="157" t="s">
        <v>240</v>
      </c>
      <c r="T112" s="157" t="s">
        <v>241</v>
      </c>
      <c r="U112" s="157">
        <v>0.3</v>
      </c>
      <c r="V112" s="157">
        <f t="shared" si="34"/>
        <v>231</v>
      </c>
      <c r="W112" s="157"/>
      <c r="X112" s="157" t="s">
        <v>285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303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9">
        <v>96</v>
      </c>
      <c r="B113" s="180" t="s">
        <v>2126</v>
      </c>
      <c r="C113" s="185" t="s">
        <v>2236</v>
      </c>
      <c r="D113" s="181" t="s">
        <v>1242</v>
      </c>
      <c r="E113" s="182">
        <v>85</v>
      </c>
      <c r="F113" s="183"/>
      <c r="G113" s="184">
        <f t="shared" si="28"/>
        <v>0</v>
      </c>
      <c r="H113" s="158"/>
      <c r="I113" s="157">
        <f t="shared" si="29"/>
        <v>0</v>
      </c>
      <c r="J113" s="158"/>
      <c r="K113" s="157">
        <f t="shared" si="30"/>
        <v>0</v>
      </c>
      <c r="L113" s="157">
        <v>15</v>
      </c>
      <c r="M113" s="157">
        <f t="shared" si="31"/>
        <v>0</v>
      </c>
      <c r="N113" s="157">
        <v>0</v>
      </c>
      <c r="O113" s="157">
        <f t="shared" si="32"/>
        <v>0</v>
      </c>
      <c r="P113" s="157">
        <v>0</v>
      </c>
      <c r="Q113" s="157">
        <f t="shared" si="33"/>
        <v>0</v>
      </c>
      <c r="R113" s="157"/>
      <c r="S113" s="157" t="s">
        <v>269</v>
      </c>
      <c r="T113" s="157" t="s">
        <v>241</v>
      </c>
      <c r="U113" s="157">
        <v>0</v>
      </c>
      <c r="V113" s="157">
        <f t="shared" si="34"/>
        <v>0</v>
      </c>
      <c r="W113" s="157"/>
      <c r="X113" s="157" t="s">
        <v>2142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2143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9">
        <v>97</v>
      </c>
      <c r="B114" s="180" t="s">
        <v>2237</v>
      </c>
      <c r="C114" s="185" t="s">
        <v>2238</v>
      </c>
      <c r="D114" s="181" t="s">
        <v>381</v>
      </c>
      <c r="E114" s="182">
        <v>770</v>
      </c>
      <c r="F114" s="183"/>
      <c r="G114" s="184">
        <f t="shared" si="28"/>
        <v>0</v>
      </c>
      <c r="H114" s="158"/>
      <c r="I114" s="157">
        <f t="shared" si="29"/>
        <v>0</v>
      </c>
      <c r="J114" s="158"/>
      <c r="K114" s="157">
        <f t="shared" si="30"/>
        <v>0</v>
      </c>
      <c r="L114" s="157">
        <v>15</v>
      </c>
      <c r="M114" s="157">
        <f t="shared" si="31"/>
        <v>0</v>
      </c>
      <c r="N114" s="157">
        <v>1.685E-2</v>
      </c>
      <c r="O114" s="157">
        <f t="shared" si="32"/>
        <v>12.97</v>
      </c>
      <c r="P114" s="157">
        <v>0</v>
      </c>
      <c r="Q114" s="157">
        <f t="shared" si="33"/>
        <v>0</v>
      </c>
      <c r="R114" s="157"/>
      <c r="S114" s="157" t="s">
        <v>240</v>
      </c>
      <c r="T114" s="157" t="s">
        <v>241</v>
      </c>
      <c r="U114" s="157">
        <v>1.2E-2</v>
      </c>
      <c r="V114" s="157">
        <f t="shared" si="34"/>
        <v>9.24</v>
      </c>
      <c r="W114" s="157"/>
      <c r="X114" s="157" t="s">
        <v>285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303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9">
        <v>98</v>
      </c>
      <c r="B115" s="180" t="s">
        <v>2239</v>
      </c>
      <c r="C115" s="185" t="s">
        <v>2240</v>
      </c>
      <c r="D115" s="181" t="s">
        <v>381</v>
      </c>
      <c r="E115" s="182">
        <v>770</v>
      </c>
      <c r="F115" s="183"/>
      <c r="G115" s="184">
        <f t="shared" si="28"/>
        <v>0</v>
      </c>
      <c r="H115" s="158"/>
      <c r="I115" s="157">
        <f t="shared" si="29"/>
        <v>0</v>
      </c>
      <c r="J115" s="158"/>
      <c r="K115" s="157">
        <f t="shared" si="30"/>
        <v>0</v>
      </c>
      <c r="L115" s="157">
        <v>15</v>
      </c>
      <c r="M115" s="157">
        <f t="shared" si="31"/>
        <v>0</v>
      </c>
      <c r="N115" s="157">
        <v>0</v>
      </c>
      <c r="O115" s="157">
        <f t="shared" si="32"/>
        <v>0</v>
      </c>
      <c r="P115" s="157">
        <v>0</v>
      </c>
      <c r="Q115" s="157">
        <f t="shared" si="33"/>
        <v>0</v>
      </c>
      <c r="R115" s="157"/>
      <c r="S115" s="157" t="s">
        <v>240</v>
      </c>
      <c r="T115" s="157" t="s">
        <v>241</v>
      </c>
      <c r="U115" s="157">
        <v>1.2E-2</v>
      </c>
      <c r="V115" s="157">
        <f t="shared" si="34"/>
        <v>9.24</v>
      </c>
      <c r="W115" s="157"/>
      <c r="X115" s="157" t="s">
        <v>285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303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.399999999999999" outlineLevel="1" x14ac:dyDescent="0.25">
      <c r="A116" s="179">
        <v>99</v>
      </c>
      <c r="B116" s="180" t="s">
        <v>2126</v>
      </c>
      <c r="C116" s="185" t="s">
        <v>2241</v>
      </c>
      <c r="D116" s="181" t="s">
        <v>239</v>
      </c>
      <c r="E116" s="182">
        <v>1</v>
      </c>
      <c r="F116" s="183"/>
      <c r="G116" s="184">
        <f t="shared" si="28"/>
        <v>0</v>
      </c>
      <c r="H116" s="158"/>
      <c r="I116" s="157">
        <f t="shared" si="29"/>
        <v>0</v>
      </c>
      <c r="J116" s="158"/>
      <c r="K116" s="157">
        <f t="shared" si="30"/>
        <v>0</v>
      </c>
      <c r="L116" s="157">
        <v>15</v>
      </c>
      <c r="M116" s="157">
        <f t="shared" si="31"/>
        <v>0</v>
      </c>
      <c r="N116" s="157">
        <v>0</v>
      </c>
      <c r="O116" s="157">
        <f t="shared" si="32"/>
        <v>0</v>
      </c>
      <c r="P116" s="157">
        <v>0</v>
      </c>
      <c r="Q116" s="157">
        <f t="shared" si="33"/>
        <v>0</v>
      </c>
      <c r="R116" s="157"/>
      <c r="S116" s="157" t="s">
        <v>269</v>
      </c>
      <c r="T116" s="157" t="s">
        <v>241</v>
      </c>
      <c r="U116" s="157">
        <v>0</v>
      </c>
      <c r="V116" s="157">
        <f t="shared" si="34"/>
        <v>0</v>
      </c>
      <c r="W116" s="157"/>
      <c r="X116" s="157" t="s">
        <v>2142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2143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5">
      <c r="A117" s="160" t="s">
        <v>235</v>
      </c>
      <c r="B117" s="161" t="s">
        <v>157</v>
      </c>
      <c r="C117" s="174" t="s">
        <v>158</v>
      </c>
      <c r="D117" s="162"/>
      <c r="E117" s="163"/>
      <c r="F117" s="164"/>
      <c r="G117" s="165">
        <f>SUMIF(AG118:AG144,"&lt;&gt;NOR",G118:G144)</f>
        <v>0</v>
      </c>
      <c r="H117" s="159"/>
      <c r="I117" s="159">
        <f>SUM(I118:I144)</f>
        <v>0</v>
      </c>
      <c r="J117" s="159"/>
      <c r="K117" s="159">
        <f>SUM(K118:K144)</f>
        <v>0</v>
      </c>
      <c r="L117" s="159"/>
      <c r="M117" s="159">
        <f>SUM(M118:M144)</f>
        <v>0</v>
      </c>
      <c r="N117" s="159"/>
      <c r="O117" s="159">
        <f>SUM(O118:O144)</f>
        <v>1.29</v>
      </c>
      <c r="P117" s="159"/>
      <c r="Q117" s="159">
        <f>SUM(Q118:Q144)</f>
        <v>5.82</v>
      </c>
      <c r="R117" s="159"/>
      <c r="S117" s="159"/>
      <c r="T117" s="159"/>
      <c r="U117" s="159"/>
      <c r="V117" s="159">
        <f>SUM(V118:V144)</f>
        <v>149.47999999999999</v>
      </c>
      <c r="W117" s="159"/>
      <c r="X117" s="159"/>
      <c r="AG117" t="s">
        <v>236</v>
      </c>
    </row>
    <row r="118" spans="1:60" outlineLevel="1" x14ac:dyDescent="0.25">
      <c r="A118" s="166">
        <v>100</v>
      </c>
      <c r="B118" s="167" t="s">
        <v>2126</v>
      </c>
      <c r="C118" s="175" t="s">
        <v>2242</v>
      </c>
      <c r="D118" s="168" t="s">
        <v>268</v>
      </c>
      <c r="E118" s="169">
        <v>62</v>
      </c>
      <c r="F118" s="170"/>
      <c r="G118" s="171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15</v>
      </c>
      <c r="M118" s="157">
        <f>G118*(1+L118/100)</f>
        <v>0</v>
      </c>
      <c r="N118" s="157">
        <v>0.02</v>
      </c>
      <c r="O118" s="157">
        <f>ROUND(E118*N118,2)</f>
        <v>1.24</v>
      </c>
      <c r="P118" s="157">
        <v>0</v>
      </c>
      <c r="Q118" s="157">
        <f>ROUND(E118*P118,2)</f>
        <v>0</v>
      </c>
      <c r="R118" s="157"/>
      <c r="S118" s="157" t="s">
        <v>269</v>
      </c>
      <c r="T118" s="157" t="s">
        <v>241</v>
      </c>
      <c r="U118" s="157">
        <v>0</v>
      </c>
      <c r="V118" s="157">
        <f>ROUND(E118*U118,2)</f>
        <v>0</v>
      </c>
      <c r="W118" s="157"/>
      <c r="X118" s="157" t="s">
        <v>2142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2143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1" outlineLevel="1" x14ac:dyDescent="0.25">
      <c r="A119" s="154"/>
      <c r="B119" s="155"/>
      <c r="C119" s="244" t="s">
        <v>2243</v>
      </c>
      <c r="D119" s="245"/>
      <c r="E119" s="245"/>
      <c r="F119" s="245"/>
      <c r="G119" s="245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245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72" t="str">
        <f>C119</f>
        <v>umyvadlo klasické s otvorem 55cm, umyvadlová baterie stojánková, propojovací hadice 3/8“, 2x RV DN15,zápachová uzávěrka (tvar tubus) povrch chrom, upevňovací materiál,uzavíratelná vpust click clack</v>
      </c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66">
        <v>101</v>
      </c>
      <c r="B120" s="167" t="s">
        <v>2126</v>
      </c>
      <c r="C120" s="175" t="s">
        <v>2244</v>
      </c>
      <c r="D120" s="168" t="s">
        <v>268</v>
      </c>
      <c r="E120" s="169">
        <v>43</v>
      </c>
      <c r="F120" s="170"/>
      <c r="G120" s="171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15</v>
      </c>
      <c r="M120" s="157">
        <f>G120*(1+L120/100)</f>
        <v>0</v>
      </c>
      <c r="N120" s="157">
        <v>1E-4</v>
      </c>
      <c r="O120" s="157">
        <f>ROUND(E120*N120,2)</f>
        <v>0</v>
      </c>
      <c r="P120" s="157">
        <v>0</v>
      </c>
      <c r="Q120" s="157">
        <f>ROUND(E120*P120,2)</f>
        <v>0</v>
      </c>
      <c r="R120" s="157"/>
      <c r="S120" s="157" t="s">
        <v>269</v>
      </c>
      <c r="T120" s="157" t="s">
        <v>241</v>
      </c>
      <c r="U120" s="157">
        <v>0</v>
      </c>
      <c r="V120" s="157">
        <f>ROUND(E120*U120,2)</f>
        <v>0</v>
      </c>
      <c r="W120" s="157"/>
      <c r="X120" s="157" t="s">
        <v>2142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2143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1" outlineLevel="1" x14ac:dyDescent="0.25">
      <c r="A121" s="154"/>
      <c r="B121" s="155"/>
      <c r="C121" s="244" t="s">
        <v>2245</v>
      </c>
      <c r="D121" s="245"/>
      <c r="E121" s="245"/>
      <c r="F121" s="245"/>
      <c r="G121" s="245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245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72" t="str">
        <f>C121</f>
        <v>sprchová vanička 900x900 s vpustí a zápachovou uzávěrkou, baterie sprchová se sprchovou růžicí,zástěna dodávka stavba ,držák sprchy, zápachová uzávěrka</v>
      </c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66">
        <v>102</v>
      </c>
      <c r="B122" s="167" t="s">
        <v>2126</v>
      </c>
      <c r="C122" s="175" t="s">
        <v>2246</v>
      </c>
      <c r="D122" s="168" t="s">
        <v>268</v>
      </c>
      <c r="E122" s="169">
        <v>63</v>
      </c>
      <c r="F122" s="170"/>
      <c r="G122" s="171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15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269</v>
      </c>
      <c r="T122" s="157" t="s">
        <v>241</v>
      </c>
      <c r="U122" s="157">
        <v>0</v>
      </c>
      <c r="V122" s="157">
        <f>ROUND(E122*U122,2)</f>
        <v>0</v>
      </c>
      <c r="W122" s="157"/>
      <c r="X122" s="157" t="s">
        <v>2142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2143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1" outlineLevel="1" x14ac:dyDescent="0.25">
      <c r="A123" s="154"/>
      <c r="B123" s="155"/>
      <c r="C123" s="244" t="s">
        <v>2247</v>
      </c>
      <c r="D123" s="245"/>
      <c r="E123" s="245"/>
      <c r="F123" s="245"/>
      <c r="G123" s="245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245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72" t="str">
        <f>C123</f>
        <v>klozet závěsný 53cm bílý, splachovací tlačítko kov, nádrž 9l, upevňovací prvky, předstěnová instalace, sedátko se zpomalovacím mechanismem pro závěsné klozety</v>
      </c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66">
        <v>103</v>
      </c>
      <c r="B124" s="167" t="s">
        <v>2126</v>
      </c>
      <c r="C124" s="175" t="s">
        <v>2248</v>
      </c>
      <c r="D124" s="168" t="s">
        <v>268</v>
      </c>
      <c r="E124" s="169">
        <v>5</v>
      </c>
      <c r="F124" s="170"/>
      <c r="G124" s="171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15</v>
      </c>
      <c r="M124" s="157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7"/>
      <c r="S124" s="157" t="s">
        <v>269</v>
      </c>
      <c r="T124" s="157" t="s">
        <v>241</v>
      </c>
      <c r="U124" s="157">
        <v>0</v>
      </c>
      <c r="V124" s="157">
        <f>ROUND(E124*U124,2)</f>
        <v>0</v>
      </c>
      <c r="W124" s="157"/>
      <c r="X124" s="157" t="s">
        <v>2142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2143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1" outlineLevel="1" x14ac:dyDescent="0.25">
      <c r="A125" s="154"/>
      <c r="B125" s="155"/>
      <c r="C125" s="244" t="s">
        <v>2249</v>
      </c>
      <c r="D125" s="245"/>
      <c r="E125" s="245"/>
      <c r="F125" s="245"/>
      <c r="G125" s="245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245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72" t="str">
        <f>C125</f>
        <v>Dřez nerezový(dodávka stavba), baterie stojánková, propojovací hadice 3/8“, 2x RV DN15; zápachová uzávěrka dřezová,uzavíratelná vpust</v>
      </c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66">
        <v>104</v>
      </c>
      <c r="B126" s="167" t="s">
        <v>2126</v>
      </c>
      <c r="C126" s="175" t="s">
        <v>2250</v>
      </c>
      <c r="D126" s="168" t="s">
        <v>268</v>
      </c>
      <c r="E126" s="169">
        <v>1</v>
      </c>
      <c r="F126" s="170"/>
      <c r="G126" s="171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15</v>
      </c>
      <c r="M126" s="157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7"/>
      <c r="S126" s="157" t="s">
        <v>269</v>
      </c>
      <c r="T126" s="157" t="s">
        <v>241</v>
      </c>
      <c r="U126" s="157">
        <v>0</v>
      </c>
      <c r="V126" s="157">
        <f>ROUND(E126*U126,2)</f>
        <v>0</v>
      </c>
      <c r="W126" s="157"/>
      <c r="X126" s="157" t="s">
        <v>2142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2143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1" outlineLevel="1" x14ac:dyDescent="0.25">
      <c r="A127" s="154"/>
      <c r="B127" s="155"/>
      <c r="C127" s="244" t="s">
        <v>2251</v>
      </c>
      <c r="D127" s="245"/>
      <c r="E127" s="245"/>
      <c r="F127" s="245"/>
      <c r="G127" s="245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245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72" t="str">
        <f>C127</f>
        <v>Závěsná keramická výlevka s plastovou mřížkou, upevňovací prvky,předstěnová instalace, mříž,nástěnná baterie Podomítková, délka ramínka 225 mm</v>
      </c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66">
        <v>105</v>
      </c>
      <c r="B128" s="167" t="s">
        <v>2126</v>
      </c>
      <c r="C128" s="175" t="s">
        <v>2252</v>
      </c>
      <c r="D128" s="168" t="s">
        <v>268</v>
      </c>
      <c r="E128" s="169">
        <v>3</v>
      </c>
      <c r="F128" s="170"/>
      <c r="G128" s="171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15</v>
      </c>
      <c r="M128" s="157">
        <f>G128*(1+L128/100)</f>
        <v>0</v>
      </c>
      <c r="N128" s="157">
        <v>0</v>
      </c>
      <c r="O128" s="157">
        <f>ROUND(E128*N128,2)</f>
        <v>0</v>
      </c>
      <c r="P128" s="157">
        <v>0</v>
      </c>
      <c r="Q128" s="157">
        <f>ROUND(E128*P128,2)</f>
        <v>0</v>
      </c>
      <c r="R128" s="157"/>
      <c r="S128" s="157" t="s">
        <v>269</v>
      </c>
      <c r="T128" s="157" t="s">
        <v>241</v>
      </c>
      <c r="U128" s="157">
        <v>0</v>
      </c>
      <c r="V128" s="157">
        <f>ROUND(E128*U128,2)</f>
        <v>0</v>
      </c>
      <c r="W128" s="157"/>
      <c r="X128" s="157" t="s">
        <v>2142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2143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1" outlineLevel="1" x14ac:dyDescent="0.25">
      <c r="A129" s="154"/>
      <c r="B129" s="155"/>
      <c r="C129" s="244" t="s">
        <v>2253</v>
      </c>
      <c r="D129" s="245"/>
      <c r="E129" s="245"/>
      <c r="F129" s="245"/>
      <c r="G129" s="245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245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72" t="str">
        <f>C129</f>
        <v>Pisoár radarovým řízením splachováním, předstěnová instalace, zápachová uzávěrka , automatické splachování, upevňovací prvky</v>
      </c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66">
        <v>106</v>
      </c>
      <c r="B130" s="167" t="s">
        <v>2126</v>
      </c>
      <c r="C130" s="175" t="s">
        <v>2254</v>
      </c>
      <c r="D130" s="168" t="s">
        <v>268</v>
      </c>
      <c r="E130" s="169">
        <v>1</v>
      </c>
      <c r="F130" s="170"/>
      <c r="G130" s="171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15</v>
      </c>
      <c r="M130" s="157">
        <f>G130*(1+L130/100)</f>
        <v>0</v>
      </c>
      <c r="N130" s="157">
        <v>0</v>
      </c>
      <c r="O130" s="157">
        <f>ROUND(E130*N130,2)</f>
        <v>0</v>
      </c>
      <c r="P130" s="157">
        <v>0</v>
      </c>
      <c r="Q130" s="157">
        <f>ROUND(E130*P130,2)</f>
        <v>0</v>
      </c>
      <c r="R130" s="157"/>
      <c r="S130" s="157" t="s">
        <v>269</v>
      </c>
      <c r="T130" s="157" t="s">
        <v>241</v>
      </c>
      <c r="U130" s="157">
        <v>0</v>
      </c>
      <c r="V130" s="157">
        <f>ROUND(E130*U130,2)</f>
        <v>0</v>
      </c>
      <c r="W130" s="157"/>
      <c r="X130" s="157" t="s">
        <v>2142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2143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244" t="s">
        <v>2255</v>
      </c>
      <c r="D131" s="245"/>
      <c r="E131" s="245"/>
      <c r="F131" s="245"/>
      <c r="G131" s="245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245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72" t="str">
        <f>C131</f>
        <v>Vana smalt klasická, zápachová uzávěrka, uzavíratelná vpust,  vanová baterie,sprchová hlavice(vč. Držáku)</v>
      </c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9">
        <v>107</v>
      </c>
      <c r="B132" s="180" t="s">
        <v>2126</v>
      </c>
      <c r="C132" s="185" t="s">
        <v>2256</v>
      </c>
      <c r="D132" s="181" t="s">
        <v>268</v>
      </c>
      <c r="E132" s="182">
        <v>2</v>
      </c>
      <c r="F132" s="183"/>
      <c r="G132" s="184">
        <f t="shared" ref="G132:G144" si="35">ROUND(E132*F132,2)</f>
        <v>0</v>
      </c>
      <c r="H132" s="158"/>
      <c r="I132" s="157">
        <f t="shared" ref="I132:I144" si="36">ROUND(E132*H132,2)</f>
        <v>0</v>
      </c>
      <c r="J132" s="158"/>
      <c r="K132" s="157">
        <f t="shared" ref="K132:K144" si="37">ROUND(E132*J132,2)</f>
        <v>0</v>
      </c>
      <c r="L132" s="157">
        <v>15</v>
      </c>
      <c r="M132" s="157">
        <f t="shared" ref="M132:M144" si="38">G132*(1+L132/100)</f>
        <v>0</v>
      </c>
      <c r="N132" s="157">
        <v>0</v>
      </c>
      <c r="O132" s="157">
        <f t="shared" ref="O132:O144" si="39">ROUND(E132*N132,2)</f>
        <v>0</v>
      </c>
      <c r="P132" s="157">
        <v>0</v>
      </c>
      <c r="Q132" s="157">
        <f t="shared" ref="Q132:Q144" si="40">ROUND(E132*P132,2)</f>
        <v>0</v>
      </c>
      <c r="R132" s="157"/>
      <c r="S132" s="157" t="s">
        <v>269</v>
      </c>
      <c r="T132" s="157" t="s">
        <v>241</v>
      </c>
      <c r="U132" s="157">
        <v>0</v>
      </c>
      <c r="V132" s="157">
        <f t="shared" ref="V132:V144" si="41">ROUND(E132*U132,2)</f>
        <v>0</v>
      </c>
      <c r="W132" s="157"/>
      <c r="X132" s="157" t="s">
        <v>2142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2143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9">
        <v>108</v>
      </c>
      <c r="B133" s="180" t="s">
        <v>2257</v>
      </c>
      <c r="C133" s="185" t="s">
        <v>2258</v>
      </c>
      <c r="D133" s="181" t="s">
        <v>268</v>
      </c>
      <c r="E133" s="182">
        <v>63</v>
      </c>
      <c r="F133" s="183"/>
      <c r="G133" s="184">
        <f t="shared" si="35"/>
        <v>0</v>
      </c>
      <c r="H133" s="158"/>
      <c r="I133" s="157">
        <f t="shared" si="36"/>
        <v>0</v>
      </c>
      <c r="J133" s="158"/>
      <c r="K133" s="157">
        <f t="shared" si="37"/>
        <v>0</v>
      </c>
      <c r="L133" s="157">
        <v>15</v>
      </c>
      <c r="M133" s="157">
        <f t="shared" si="38"/>
        <v>0</v>
      </c>
      <c r="N133" s="157">
        <v>0</v>
      </c>
      <c r="O133" s="157">
        <f t="shared" si="39"/>
        <v>0</v>
      </c>
      <c r="P133" s="157">
        <v>3.4200000000000001E-2</v>
      </c>
      <c r="Q133" s="157">
        <f t="shared" si="40"/>
        <v>2.15</v>
      </c>
      <c r="R133" s="157"/>
      <c r="S133" s="157" t="s">
        <v>240</v>
      </c>
      <c r="T133" s="157" t="s">
        <v>241</v>
      </c>
      <c r="U133" s="157">
        <v>0.47</v>
      </c>
      <c r="V133" s="157">
        <f t="shared" si="41"/>
        <v>29.61</v>
      </c>
      <c r="W133" s="157"/>
      <c r="X133" s="157" t="s">
        <v>285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308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9">
        <v>109</v>
      </c>
      <c r="B134" s="180" t="s">
        <v>2259</v>
      </c>
      <c r="C134" s="185" t="s">
        <v>2260</v>
      </c>
      <c r="D134" s="181" t="s">
        <v>268</v>
      </c>
      <c r="E134" s="182">
        <v>61</v>
      </c>
      <c r="F134" s="183"/>
      <c r="G134" s="184">
        <f t="shared" si="35"/>
        <v>0</v>
      </c>
      <c r="H134" s="158"/>
      <c r="I134" s="157">
        <f t="shared" si="36"/>
        <v>0</v>
      </c>
      <c r="J134" s="158"/>
      <c r="K134" s="157">
        <f t="shared" si="37"/>
        <v>0</v>
      </c>
      <c r="L134" s="157">
        <v>15</v>
      </c>
      <c r="M134" s="157">
        <f t="shared" si="38"/>
        <v>0</v>
      </c>
      <c r="N134" s="157">
        <v>0</v>
      </c>
      <c r="O134" s="157">
        <f t="shared" si="39"/>
        <v>0</v>
      </c>
      <c r="P134" s="157">
        <v>1.9460000000000002E-2</v>
      </c>
      <c r="Q134" s="157">
        <f t="shared" si="40"/>
        <v>1.19</v>
      </c>
      <c r="R134" s="157"/>
      <c r="S134" s="157" t="s">
        <v>240</v>
      </c>
      <c r="T134" s="157" t="s">
        <v>241</v>
      </c>
      <c r="U134" s="157">
        <v>0.38</v>
      </c>
      <c r="V134" s="157">
        <f t="shared" si="41"/>
        <v>23.18</v>
      </c>
      <c r="W134" s="157"/>
      <c r="X134" s="157" t="s">
        <v>285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308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9">
        <v>110</v>
      </c>
      <c r="B135" s="180" t="s">
        <v>2261</v>
      </c>
      <c r="C135" s="185" t="s">
        <v>2262</v>
      </c>
      <c r="D135" s="181" t="s">
        <v>268</v>
      </c>
      <c r="E135" s="182">
        <v>49</v>
      </c>
      <c r="F135" s="183"/>
      <c r="G135" s="184">
        <f t="shared" si="35"/>
        <v>0</v>
      </c>
      <c r="H135" s="158"/>
      <c r="I135" s="157">
        <f t="shared" si="36"/>
        <v>0</v>
      </c>
      <c r="J135" s="158"/>
      <c r="K135" s="157">
        <f t="shared" si="37"/>
        <v>0</v>
      </c>
      <c r="L135" s="157">
        <v>15</v>
      </c>
      <c r="M135" s="157">
        <f t="shared" si="38"/>
        <v>0</v>
      </c>
      <c r="N135" s="157">
        <v>0</v>
      </c>
      <c r="O135" s="157">
        <f t="shared" si="39"/>
        <v>0</v>
      </c>
      <c r="P135" s="157">
        <v>3.2899999999999999E-2</v>
      </c>
      <c r="Q135" s="157">
        <f t="shared" si="40"/>
        <v>1.61</v>
      </c>
      <c r="R135" s="157"/>
      <c r="S135" s="157" t="s">
        <v>240</v>
      </c>
      <c r="T135" s="157" t="s">
        <v>241</v>
      </c>
      <c r="U135" s="157">
        <v>0.43</v>
      </c>
      <c r="V135" s="157">
        <f t="shared" si="41"/>
        <v>21.07</v>
      </c>
      <c r="W135" s="157"/>
      <c r="X135" s="157" t="s">
        <v>285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308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9">
        <v>111</v>
      </c>
      <c r="B136" s="180" t="s">
        <v>2263</v>
      </c>
      <c r="C136" s="185" t="s">
        <v>2264</v>
      </c>
      <c r="D136" s="181" t="s">
        <v>268</v>
      </c>
      <c r="E136" s="182">
        <v>13</v>
      </c>
      <c r="F136" s="183"/>
      <c r="G136" s="184">
        <f t="shared" si="35"/>
        <v>0</v>
      </c>
      <c r="H136" s="158"/>
      <c r="I136" s="157">
        <f t="shared" si="36"/>
        <v>0</v>
      </c>
      <c r="J136" s="158"/>
      <c r="K136" s="157">
        <f t="shared" si="37"/>
        <v>0</v>
      </c>
      <c r="L136" s="157">
        <v>15</v>
      </c>
      <c r="M136" s="157">
        <f t="shared" si="38"/>
        <v>0</v>
      </c>
      <c r="N136" s="157">
        <v>0</v>
      </c>
      <c r="O136" s="157">
        <f t="shared" si="39"/>
        <v>0</v>
      </c>
      <c r="P136" s="157">
        <v>9.1999999999999998E-3</v>
      </c>
      <c r="Q136" s="157">
        <f t="shared" si="40"/>
        <v>0.12</v>
      </c>
      <c r="R136" s="157"/>
      <c r="S136" s="157" t="s">
        <v>240</v>
      </c>
      <c r="T136" s="157" t="s">
        <v>241</v>
      </c>
      <c r="U136" s="157">
        <v>0.47</v>
      </c>
      <c r="V136" s="157">
        <f t="shared" si="41"/>
        <v>6.11</v>
      </c>
      <c r="W136" s="157"/>
      <c r="X136" s="157" t="s">
        <v>285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308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9">
        <v>112</v>
      </c>
      <c r="B137" s="180" t="s">
        <v>2265</v>
      </c>
      <c r="C137" s="185" t="s">
        <v>2266</v>
      </c>
      <c r="D137" s="181" t="s">
        <v>268</v>
      </c>
      <c r="E137" s="182">
        <v>1</v>
      </c>
      <c r="F137" s="183"/>
      <c r="G137" s="184">
        <f t="shared" si="35"/>
        <v>0</v>
      </c>
      <c r="H137" s="158"/>
      <c r="I137" s="157">
        <f t="shared" si="36"/>
        <v>0</v>
      </c>
      <c r="J137" s="158"/>
      <c r="K137" s="157">
        <f t="shared" si="37"/>
        <v>0</v>
      </c>
      <c r="L137" s="157">
        <v>15</v>
      </c>
      <c r="M137" s="157">
        <f t="shared" si="38"/>
        <v>0</v>
      </c>
      <c r="N137" s="157">
        <v>0</v>
      </c>
      <c r="O137" s="157">
        <f t="shared" si="39"/>
        <v>0</v>
      </c>
      <c r="P137" s="157">
        <v>1.8800000000000001E-2</v>
      </c>
      <c r="Q137" s="157">
        <f t="shared" si="40"/>
        <v>0.02</v>
      </c>
      <c r="R137" s="157"/>
      <c r="S137" s="157" t="s">
        <v>240</v>
      </c>
      <c r="T137" s="157" t="s">
        <v>241</v>
      </c>
      <c r="U137" s="157">
        <v>0.57999999999999996</v>
      </c>
      <c r="V137" s="157">
        <f t="shared" si="41"/>
        <v>0.57999999999999996</v>
      </c>
      <c r="W137" s="157"/>
      <c r="X137" s="157" t="s">
        <v>285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308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79">
        <v>113</v>
      </c>
      <c r="B138" s="180" t="s">
        <v>2267</v>
      </c>
      <c r="C138" s="185" t="s">
        <v>2268</v>
      </c>
      <c r="D138" s="181" t="s">
        <v>268</v>
      </c>
      <c r="E138" s="182">
        <v>1</v>
      </c>
      <c r="F138" s="183"/>
      <c r="G138" s="184">
        <f t="shared" si="35"/>
        <v>0</v>
      </c>
      <c r="H138" s="158"/>
      <c r="I138" s="157">
        <f t="shared" si="36"/>
        <v>0</v>
      </c>
      <c r="J138" s="158"/>
      <c r="K138" s="157">
        <f t="shared" si="37"/>
        <v>0</v>
      </c>
      <c r="L138" s="157">
        <v>15</v>
      </c>
      <c r="M138" s="157">
        <f t="shared" si="38"/>
        <v>0</v>
      </c>
      <c r="N138" s="157">
        <v>0</v>
      </c>
      <c r="O138" s="157">
        <f t="shared" si="39"/>
        <v>0</v>
      </c>
      <c r="P138" s="157">
        <v>8.7999999999999995E-2</v>
      </c>
      <c r="Q138" s="157">
        <f t="shared" si="40"/>
        <v>0.09</v>
      </c>
      <c r="R138" s="157"/>
      <c r="S138" s="157" t="s">
        <v>240</v>
      </c>
      <c r="T138" s="157" t="s">
        <v>241</v>
      </c>
      <c r="U138" s="157">
        <v>0.69</v>
      </c>
      <c r="V138" s="157">
        <f t="shared" si="41"/>
        <v>0.69</v>
      </c>
      <c r="W138" s="157"/>
      <c r="X138" s="157" t="s">
        <v>285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308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9">
        <v>114</v>
      </c>
      <c r="B139" s="180" t="s">
        <v>2269</v>
      </c>
      <c r="C139" s="185" t="s">
        <v>2270</v>
      </c>
      <c r="D139" s="181" t="s">
        <v>268</v>
      </c>
      <c r="E139" s="182">
        <v>79</v>
      </c>
      <c r="F139" s="183"/>
      <c r="G139" s="184">
        <f t="shared" si="35"/>
        <v>0</v>
      </c>
      <c r="H139" s="158"/>
      <c r="I139" s="157">
        <f t="shared" si="36"/>
        <v>0</v>
      </c>
      <c r="J139" s="158"/>
      <c r="K139" s="157">
        <f t="shared" si="37"/>
        <v>0</v>
      </c>
      <c r="L139" s="157">
        <v>15</v>
      </c>
      <c r="M139" s="157">
        <f t="shared" si="38"/>
        <v>0</v>
      </c>
      <c r="N139" s="157">
        <v>0</v>
      </c>
      <c r="O139" s="157">
        <f t="shared" si="39"/>
        <v>0</v>
      </c>
      <c r="P139" s="157">
        <v>1.56E-3</v>
      </c>
      <c r="Q139" s="157">
        <f t="shared" si="40"/>
        <v>0.12</v>
      </c>
      <c r="R139" s="157"/>
      <c r="S139" s="157" t="s">
        <v>240</v>
      </c>
      <c r="T139" s="157" t="s">
        <v>241</v>
      </c>
      <c r="U139" s="157">
        <v>0.22</v>
      </c>
      <c r="V139" s="157">
        <f t="shared" si="41"/>
        <v>17.38</v>
      </c>
      <c r="W139" s="157"/>
      <c r="X139" s="157" t="s">
        <v>285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308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9">
        <v>115</v>
      </c>
      <c r="B140" s="180" t="s">
        <v>2271</v>
      </c>
      <c r="C140" s="185" t="s">
        <v>2272</v>
      </c>
      <c r="D140" s="181" t="s">
        <v>366</v>
      </c>
      <c r="E140" s="182">
        <v>50</v>
      </c>
      <c r="F140" s="183"/>
      <c r="G140" s="184">
        <f t="shared" si="35"/>
        <v>0</v>
      </c>
      <c r="H140" s="158"/>
      <c r="I140" s="157">
        <f t="shared" si="36"/>
        <v>0</v>
      </c>
      <c r="J140" s="158"/>
      <c r="K140" s="157">
        <f t="shared" si="37"/>
        <v>0</v>
      </c>
      <c r="L140" s="157">
        <v>15</v>
      </c>
      <c r="M140" s="157">
        <f t="shared" si="38"/>
        <v>0</v>
      </c>
      <c r="N140" s="157">
        <v>0</v>
      </c>
      <c r="O140" s="157">
        <f t="shared" si="39"/>
        <v>0</v>
      </c>
      <c r="P140" s="157">
        <v>5.1999999999999995E-4</v>
      </c>
      <c r="Q140" s="157">
        <f t="shared" si="40"/>
        <v>0.03</v>
      </c>
      <c r="R140" s="157"/>
      <c r="S140" s="157" t="s">
        <v>240</v>
      </c>
      <c r="T140" s="157" t="s">
        <v>241</v>
      </c>
      <c r="U140" s="157">
        <v>0.02</v>
      </c>
      <c r="V140" s="157">
        <f t="shared" si="41"/>
        <v>1</v>
      </c>
      <c r="W140" s="157"/>
      <c r="X140" s="157" t="s">
        <v>285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308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9">
        <v>116</v>
      </c>
      <c r="B141" s="180" t="s">
        <v>2273</v>
      </c>
      <c r="C141" s="185" t="s">
        <v>2274</v>
      </c>
      <c r="D141" s="181" t="s">
        <v>366</v>
      </c>
      <c r="E141" s="182">
        <v>50</v>
      </c>
      <c r="F141" s="183"/>
      <c r="G141" s="184">
        <f t="shared" si="35"/>
        <v>0</v>
      </c>
      <c r="H141" s="158"/>
      <c r="I141" s="157">
        <f t="shared" si="36"/>
        <v>0</v>
      </c>
      <c r="J141" s="158"/>
      <c r="K141" s="157">
        <f t="shared" si="37"/>
        <v>0</v>
      </c>
      <c r="L141" s="157">
        <v>15</v>
      </c>
      <c r="M141" s="157">
        <f t="shared" si="38"/>
        <v>0</v>
      </c>
      <c r="N141" s="157">
        <v>0</v>
      </c>
      <c r="O141" s="157">
        <f t="shared" si="39"/>
        <v>0</v>
      </c>
      <c r="P141" s="157">
        <v>7.62E-3</v>
      </c>
      <c r="Q141" s="157">
        <f t="shared" si="40"/>
        <v>0.38</v>
      </c>
      <c r="R141" s="157"/>
      <c r="S141" s="157" t="s">
        <v>240</v>
      </c>
      <c r="T141" s="157" t="s">
        <v>241</v>
      </c>
      <c r="U141" s="157">
        <v>0.54300000000000004</v>
      </c>
      <c r="V141" s="157">
        <f t="shared" si="41"/>
        <v>27.15</v>
      </c>
      <c r="W141" s="157"/>
      <c r="X141" s="157" t="s">
        <v>285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308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79">
        <v>117</v>
      </c>
      <c r="B142" s="180" t="s">
        <v>2275</v>
      </c>
      <c r="C142" s="185" t="s">
        <v>2276</v>
      </c>
      <c r="D142" s="181" t="s">
        <v>366</v>
      </c>
      <c r="E142" s="182">
        <v>128</v>
      </c>
      <c r="F142" s="183"/>
      <c r="G142" s="184">
        <f t="shared" si="35"/>
        <v>0</v>
      </c>
      <c r="H142" s="158"/>
      <c r="I142" s="157">
        <f t="shared" si="36"/>
        <v>0</v>
      </c>
      <c r="J142" s="158"/>
      <c r="K142" s="157">
        <f t="shared" si="37"/>
        <v>0</v>
      </c>
      <c r="L142" s="157">
        <v>15</v>
      </c>
      <c r="M142" s="157">
        <f t="shared" si="38"/>
        <v>0</v>
      </c>
      <c r="N142" s="157">
        <v>0</v>
      </c>
      <c r="O142" s="157">
        <f t="shared" si="39"/>
        <v>0</v>
      </c>
      <c r="P142" s="157">
        <v>8.4999999999999995E-4</v>
      </c>
      <c r="Q142" s="157">
        <f t="shared" si="40"/>
        <v>0.11</v>
      </c>
      <c r="R142" s="157"/>
      <c r="S142" s="157" t="s">
        <v>240</v>
      </c>
      <c r="T142" s="157" t="s">
        <v>241</v>
      </c>
      <c r="U142" s="157">
        <v>3.7999999999999999E-2</v>
      </c>
      <c r="V142" s="157">
        <f t="shared" si="41"/>
        <v>4.8600000000000003</v>
      </c>
      <c r="W142" s="157"/>
      <c r="X142" s="157" t="s">
        <v>285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308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9">
        <v>118</v>
      </c>
      <c r="B143" s="180" t="s">
        <v>2277</v>
      </c>
      <c r="C143" s="185" t="s">
        <v>2278</v>
      </c>
      <c r="D143" s="181" t="s">
        <v>433</v>
      </c>
      <c r="E143" s="182">
        <v>1.44</v>
      </c>
      <c r="F143" s="183"/>
      <c r="G143" s="184">
        <f t="shared" si="35"/>
        <v>0</v>
      </c>
      <c r="H143" s="158"/>
      <c r="I143" s="157">
        <f t="shared" si="36"/>
        <v>0</v>
      </c>
      <c r="J143" s="158"/>
      <c r="K143" s="157">
        <f t="shared" si="37"/>
        <v>0</v>
      </c>
      <c r="L143" s="157">
        <v>15</v>
      </c>
      <c r="M143" s="157">
        <f t="shared" si="38"/>
        <v>0</v>
      </c>
      <c r="N143" s="157">
        <v>0</v>
      </c>
      <c r="O143" s="157">
        <f t="shared" si="39"/>
        <v>0</v>
      </c>
      <c r="P143" s="157">
        <v>0</v>
      </c>
      <c r="Q143" s="157">
        <f t="shared" si="40"/>
        <v>0</v>
      </c>
      <c r="R143" s="157"/>
      <c r="S143" s="157" t="s">
        <v>240</v>
      </c>
      <c r="T143" s="157" t="s">
        <v>241</v>
      </c>
      <c r="U143" s="157">
        <v>1.629</v>
      </c>
      <c r="V143" s="157">
        <f t="shared" si="41"/>
        <v>2.35</v>
      </c>
      <c r="W143" s="157"/>
      <c r="X143" s="157" t="s">
        <v>285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308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.399999999999999" outlineLevel="1" x14ac:dyDescent="0.25">
      <c r="A144" s="179">
        <v>119</v>
      </c>
      <c r="B144" s="180" t="s">
        <v>2279</v>
      </c>
      <c r="C144" s="185" t="s">
        <v>2280</v>
      </c>
      <c r="D144" s="181" t="s">
        <v>366</v>
      </c>
      <c r="E144" s="182">
        <v>63</v>
      </c>
      <c r="F144" s="183"/>
      <c r="G144" s="184">
        <f t="shared" si="35"/>
        <v>0</v>
      </c>
      <c r="H144" s="158"/>
      <c r="I144" s="157">
        <f t="shared" si="36"/>
        <v>0</v>
      </c>
      <c r="J144" s="158"/>
      <c r="K144" s="157">
        <f t="shared" si="37"/>
        <v>0</v>
      </c>
      <c r="L144" s="157">
        <v>15</v>
      </c>
      <c r="M144" s="157">
        <f t="shared" si="38"/>
        <v>0</v>
      </c>
      <c r="N144" s="157">
        <v>7.2999999999999996E-4</v>
      </c>
      <c r="O144" s="157">
        <f t="shared" si="39"/>
        <v>0.05</v>
      </c>
      <c r="P144" s="157">
        <v>0</v>
      </c>
      <c r="Q144" s="157">
        <f t="shared" si="40"/>
        <v>0</v>
      </c>
      <c r="R144" s="157"/>
      <c r="S144" s="157" t="s">
        <v>240</v>
      </c>
      <c r="T144" s="157" t="s">
        <v>241</v>
      </c>
      <c r="U144" s="157">
        <v>0.246</v>
      </c>
      <c r="V144" s="157">
        <f t="shared" si="41"/>
        <v>15.5</v>
      </c>
      <c r="W144" s="157"/>
      <c r="X144" s="157" t="s">
        <v>285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308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x14ac:dyDescent="0.25">
      <c r="A145" s="160" t="s">
        <v>235</v>
      </c>
      <c r="B145" s="161" t="s">
        <v>163</v>
      </c>
      <c r="C145" s="174" t="s">
        <v>164</v>
      </c>
      <c r="D145" s="162"/>
      <c r="E145" s="163"/>
      <c r="F145" s="164"/>
      <c r="G145" s="165">
        <f>SUMIF(AG146:AG147,"&lt;&gt;NOR",G146:G147)</f>
        <v>0</v>
      </c>
      <c r="H145" s="159"/>
      <c r="I145" s="159">
        <f>SUM(I146:I147)</f>
        <v>0</v>
      </c>
      <c r="J145" s="159"/>
      <c r="K145" s="159">
        <f>SUM(K146:K147)</f>
        <v>0</v>
      </c>
      <c r="L145" s="159"/>
      <c r="M145" s="159">
        <f>SUM(M146:M147)</f>
        <v>0</v>
      </c>
      <c r="N145" s="159"/>
      <c r="O145" s="159">
        <f>SUM(O146:O147)</f>
        <v>0</v>
      </c>
      <c r="P145" s="159"/>
      <c r="Q145" s="159">
        <f>SUM(Q146:Q147)</f>
        <v>0</v>
      </c>
      <c r="R145" s="159"/>
      <c r="S145" s="159"/>
      <c r="T145" s="159"/>
      <c r="U145" s="159"/>
      <c r="V145" s="159">
        <f>SUM(V146:V147)</f>
        <v>1.73</v>
      </c>
      <c r="W145" s="159"/>
      <c r="X145" s="159"/>
      <c r="AG145" t="s">
        <v>236</v>
      </c>
    </row>
    <row r="146" spans="1:60" outlineLevel="1" x14ac:dyDescent="0.25">
      <c r="A146" s="179">
        <v>120</v>
      </c>
      <c r="B146" s="180" t="s">
        <v>2281</v>
      </c>
      <c r="C146" s="185" t="s">
        <v>2282</v>
      </c>
      <c r="D146" s="181" t="s">
        <v>366</v>
      </c>
      <c r="E146" s="182">
        <v>2</v>
      </c>
      <c r="F146" s="183"/>
      <c r="G146" s="184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15</v>
      </c>
      <c r="M146" s="157">
        <f>G146*(1+L146/100)</f>
        <v>0</v>
      </c>
      <c r="N146" s="157">
        <v>2.5999999999999998E-4</v>
      </c>
      <c r="O146" s="157">
        <f>ROUND(E146*N146,2)</f>
        <v>0</v>
      </c>
      <c r="P146" s="157">
        <v>0</v>
      </c>
      <c r="Q146" s="157">
        <f>ROUND(E146*P146,2)</f>
        <v>0</v>
      </c>
      <c r="R146" s="157"/>
      <c r="S146" s="157" t="s">
        <v>240</v>
      </c>
      <c r="T146" s="157" t="s">
        <v>241</v>
      </c>
      <c r="U146" s="157">
        <v>0.16500000000000001</v>
      </c>
      <c r="V146" s="157">
        <f>ROUND(E146*U146,2)</f>
        <v>0.33</v>
      </c>
      <c r="W146" s="157"/>
      <c r="X146" s="157" t="s">
        <v>285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308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9">
        <v>121</v>
      </c>
      <c r="B147" s="180" t="s">
        <v>2283</v>
      </c>
      <c r="C147" s="185" t="s">
        <v>2284</v>
      </c>
      <c r="D147" s="181" t="s">
        <v>366</v>
      </c>
      <c r="E147" s="182">
        <v>4</v>
      </c>
      <c r="F147" s="183"/>
      <c r="G147" s="184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15</v>
      </c>
      <c r="M147" s="157">
        <f>G147*(1+L147/100)</f>
        <v>0</v>
      </c>
      <c r="N147" s="157">
        <v>1.1800000000000001E-3</v>
      </c>
      <c r="O147" s="157">
        <f>ROUND(E147*N147,2)</f>
        <v>0</v>
      </c>
      <c r="P147" s="157">
        <v>0</v>
      </c>
      <c r="Q147" s="157">
        <f>ROUND(E147*P147,2)</f>
        <v>0</v>
      </c>
      <c r="R147" s="157"/>
      <c r="S147" s="157" t="s">
        <v>240</v>
      </c>
      <c r="T147" s="157" t="s">
        <v>241</v>
      </c>
      <c r="U147" s="157">
        <v>0.35099999999999998</v>
      </c>
      <c r="V147" s="157">
        <f>ROUND(E147*U147,2)</f>
        <v>1.4</v>
      </c>
      <c r="W147" s="157"/>
      <c r="X147" s="157" t="s">
        <v>285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308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5">
      <c r="A148" s="160" t="s">
        <v>235</v>
      </c>
      <c r="B148" s="161" t="s">
        <v>167</v>
      </c>
      <c r="C148" s="174" t="s">
        <v>168</v>
      </c>
      <c r="D148" s="162"/>
      <c r="E148" s="163"/>
      <c r="F148" s="164"/>
      <c r="G148" s="165">
        <f>SUMIF(AG149:AG149,"&lt;&gt;NOR",G149:G149)</f>
        <v>0</v>
      </c>
      <c r="H148" s="159"/>
      <c r="I148" s="159">
        <f>SUM(I149:I149)</f>
        <v>0</v>
      </c>
      <c r="J148" s="159"/>
      <c r="K148" s="159">
        <f>SUM(K149:K149)</f>
        <v>0</v>
      </c>
      <c r="L148" s="159"/>
      <c r="M148" s="159">
        <f>SUM(M149:M149)</f>
        <v>0</v>
      </c>
      <c r="N148" s="159"/>
      <c r="O148" s="159">
        <f>SUM(O149:O149)</f>
        <v>0.03</v>
      </c>
      <c r="P148" s="159"/>
      <c r="Q148" s="159">
        <f>SUM(Q149:Q149)</f>
        <v>0</v>
      </c>
      <c r="R148" s="159"/>
      <c r="S148" s="159"/>
      <c r="T148" s="159"/>
      <c r="U148" s="159"/>
      <c r="V148" s="159">
        <f>SUM(V149:V149)</f>
        <v>28.44</v>
      </c>
      <c r="W148" s="159"/>
      <c r="X148" s="159"/>
      <c r="AG148" t="s">
        <v>236</v>
      </c>
    </row>
    <row r="149" spans="1:60" outlineLevel="1" x14ac:dyDescent="0.25">
      <c r="A149" s="179">
        <v>122</v>
      </c>
      <c r="B149" s="180" t="s">
        <v>2285</v>
      </c>
      <c r="C149" s="185" t="s">
        <v>2286</v>
      </c>
      <c r="D149" s="181" t="s">
        <v>284</v>
      </c>
      <c r="E149" s="182">
        <v>180</v>
      </c>
      <c r="F149" s="183"/>
      <c r="G149" s="184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15</v>
      </c>
      <c r="M149" s="157">
        <f>G149*(1+L149/100)</f>
        <v>0</v>
      </c>
      <c r="N149" s="157">
        <v>1.6000000000000001E-4</v>
      </c>
      <c r="O149" s="157">
        <f>ROUND(E149*N149,2)</f>
        <v>0.03</v>
      </c>
      <c r="P149" s="157">
        <v>0</v>
      </c>
      <c r="Q149" s="157">
        <f>ROUND(E149*P149,2)</f>
        <v>0</v>
      </c>
      <c r="R149" s="157"/>
      <c r="S149" s="157" t="s">
        <v>240</v>
      </c>
      <c r="T149" s="157" t="s">
        <v>241</v>
      </c>
      <c r="U149" s="157">
        <v>0.158</v>
      </c>
      <c r="V149" s="157">
        <f>ROUND(E149*U149,2)</f>
        <v>28.44</v>
      </c>
      <c r="W149" s="157"/>
      <c r="X149" s="157" t="s">
        <v>285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308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x14ac:dyDescent="0.25">
      <c r="A150" s="160" t="s">
        <v>235</v>
      </c>
      <c r="B150" s="161" t="s">
        <v>175</v>
      </c>
      <c r="C150" s="174" t="s">
        <v>176</v>
      </c>
      <c r="D150" s="162"/>
      <c r="E150" s="163"/>
      <c r="F150" s="164"/>
      <c r="G150" s="165">
        <f>SUMIF(AG151:AG152,"&lt;&gt;NOR",G151:G152)</f>
        <v>0</v>
      </c>
      <c r="H150" s="159"/>
      <c r="I150" s="159">
        <f>SUM(I151:I152)</f>
        <v>0</v>
      </c>
      <c r="J150" s="159"/>
      <c r="K150" s="159">
        <f>SUM(K151:K152)</f>
        <v>0</v>
      </c>
      <c r="L150" s="159"/>
      <c r="M150" s="159">
        <f>SUM(M151:M152)</f>
        <v>0</v>
      </c>
      <c r="N150" s="159"/>
      <c r="O150" s="159">
        <f>SUM(O151:O152)</f>
        <v>0.44</v>
      </c>
      <c r="P150" s="159"/>
      <c r="Q150" s="159">
        <f>SUM(Q151:Q152)</f>
        <v>0</v>
      </c>
      <c r="R150" s="159"/>
      <c r="S150" s="159"/>
      <c r="T150" s="159"/>
      <c r="U150" s="159"/>
      <c r="V150" s="159">
        <f>SUM(V151:V152)</f>
        <v>133.33000000000001</v>
      </c>
      <c r="W150" s="159"/>
      <c r="X150" s="159"/>
      <c r="AG150" t="s">
        <v>236</v>
      </c>
    </row>
    <row r="151" spans="1:60" outlineLevel="1" x14ac:dyDescent="0.25">
      <c r="A151" s="179">
        <v>123</v>
      </c>
      <c r="B151" s="180" t="s">
        <v>2126</v>
      </c>
      <c r="C151" s="185" t="s">
        <v>2287</v>
      </c>
      <c r="D151" s="181" t="s">
        <v>483</v>
      </c>
      <c r="E151" s="182">
        <v>440</v>
      </c>
      <c r="F151" s="183"/>
      <c r="G151" s="184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15</v>
      </c>
      <c r="M151" s="157">
        <f>G151*(1+L151/100)</f>
        <v>0</v>
      </c>
      <c r="N151" s="157">
        <v>1E-3</v>
      </c>
      <c r="O151" s="157">
        <f>ROUND(E151*N151,2)</f>
        <v>0.44</v>
      </c>
      <c r="P151" s="157">
        <v>0</v>
      </c>
      <c r="Q151" s="157">
        <f>ROUND(E151*P151,2)</f>
        <v>0</v>
      </c>
      <c r="R151" s="157"/>
      <c r="S151" s="157" t="s">
        <v>269</v>
      </c>
      <c r="T151" s="157" t="s">
        <v>241</v>
      </c>
      <c r="U151" s="157">
        <v>0.3</v>
      </c>
      <c r="V151" s="157">
        <f>ROUND(E151*U151,2)</f>
        <v>132</v>
      </c>
      <c r="W151" s="157"/>
      <c r="X151" s="157" t="s">
        <v>2142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2143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66">
        <v>124</v>
      </c>
      <c r="B152" s="167" t="s">
        <v>2288</v>
      </c>
      <c r="C152" s="175" t="s">
        <v>2289</v>
      </c>
      <c r="D152" s="168" t="s">
        <v>433</v>
      </c>
      <c r="E152" s="169">
        <v>0.44</v>
      </c>
      <c r="F152" s="170"/>
      <c r="G152" s="171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15</v>
      </c>
      <c r="M152" s="157">
        <f>G152*(1+L152/100)</f>
        <v>0</v>
      </c>
      <c r="N152" s="157">
        <v>0</v>
      </c>
      <c r="O152" s="157">
        <f>ROUND(E152*N152,2)</f>
        <v>0</v>
      </c>
      <c r="P152" s="157">
        <v>0</v>
      </c>
      <c r="Q152" s="157">
        <f>ROUND(E152*P152,2)</f>
        <v>0</v>
      </c>
      <c r="R152" s="157"/>
      <c r="S152" s="157" t="s">
        <v>240</v>
      </c>
      <c r="T152" s="157" t="s">
        <v>241</v>
      </c>
      <c r="U152" s="157">
        <v>3.016</v>
      </c>
      <c r="V152" s="157">
        <f>ROUND(E152*U152,2)</f>
        <v>1.33</v>
      </c>
      <c r="W152" s="157"/>
      <c r="X152" s="157" t="s">
        <v>285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308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5">
      <c r="A153" s="3"/>
      <c r="B153" s="4"/>
      <c r="C153" s="176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v>15</v>
      </c>
      <c r="AF153">
        <v>21</v>
      </c>
      <c r="AG153" t="s">
        <v>222</v>
      </c>
    </row>
    <row r="154" spans="1:60" x14ac:dyDescent="0.25">
      <c r="A154" s="150"/>
      <c r="B154" s="151" t="s">
        <v>31</v>
      </c>
      <c r="C154" s="177"/>
      <c r="D154" s="152"/>
      <c r="E154" s="153"/>
      <c r="F154" s="153"/>
      <c r="G154" s="173">
        <f>G8+G16+G18+G22+G24+G27+G62+G117+G145+G148+G150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AE154">
        <f>SUMIF(L7:L152,AE153,G7:G152)</f>
        <v>0</v>
      </c>
      <c r="AF154">
        <f>SUMIF(L7:L152,AF153,G7:G152)</f>
        <v>0</v>
      </c>
      <c r="AG154" t="s">
        <v>278</v>
      </c>
    </row>
    <row r="155" spans="1:60" x14ac:dyDescent="0.25">
      <c r="A155" s="3"/>
      <c r="B155" s="4"/>
      <c r="C155" s="176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5">
      <c r="A156" s="3"/>
      <c r="B156" s="4"/>
      <c r="C156" s="176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60" x14ac:dyDescent="0.25">
      <c r="A157" s="253" t="s">
        <v>279</v>
      </c>
      <c r="B157" s="253"/>
      <c r="C157" s="254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60" x14ac:dyDescent="0.25">
      <c r="A158" s="255"/>
      <c r="B158" s="256"/>
      <c r="C158" s="257"/>
      <c r="D158" s="256"/>
      <c r="E158" s="256"/>
      <c r="F158" s="256"/>
      <c r="G158" s="258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AG158" t="s">
        <v>280</v>
      </c>
    </row>
    <row r="159" spans="1:60" x14ac:dyDescent="0.25">
      <c r="A159" s="259"/>
      <c r="B159" s="260"/>
      <c r="C159" s="261"/>
      <c r="D159" s="260"/>
      <c r="E159" s="260"/>
      <c r="F159" s="260"/>
      <c r="G159" s="26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60" x14ac:dyDescent="0.25">
      <c r="A160" s="259"/>
      <c r="B160" s="260"/>
      <c r="C160" s="261"/>
      <c r="D160" s="260"/>
      <c r="E160" s="260"/>
      <c r="F160" s="260"/>
      <c r="G160" s="26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33" x14ac:dyDescent="0.25">
      <c r="A161" s="259"/>
      <c r="B161" s="260"/>
      <c r="C161" s="261"/>
      <c r="D161" s="260"/>
      <c r="E161" s="260"/>
      <c r="F161" s="260"/>
      <c r="G161" s="26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5">
      <c r="A162" s="263"/>
      <c r="B162" s="264"/>
      <c r="C162" s="265"/>
      <c r="D162" s="264"/>
      <c r="E162" s="264"/>
      <c r="F162" s="264"/>
      <c r="G162" s="26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5">
      <c r="A163" s="3"/>
      <c r="B163" s="4"/>
      <c r="C163" s="176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5">
      <c r="C164" s="178"/>
      <c r="D164" s="10"/>
      <c r="AG164" t="s">
        <v>281</v>
      </c>
    </row>
    <row r="165" spans="1:33" x14ac:dyDescent="0.25">
      <c r="D165" s="10"/>
    </row>
    <row r="166" spans="1:33" x14ac:dyDescent="0.25">
      <c r="D166" s="10"/>
    </row>
    <row r="167" spans="1:33" x14ac:dyDescent="0.25">
      <c r="D167" s="10"/>
    </row>
    <row r="168" spans="1:33" x14ac:dyDescent="0.25">
      <c r="D168" s="10"/>
    </row>
    <row r="169" spans="1:33" x14ac:dyDescent="0.25">
      <c r="D169" s="10"/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6">
    <mergeCell ref="A157:C157"/>
    <mergeCell ref="A158:G162"/>
    <mergeCell ref="C47:G47"/>
    <mergeCell ref="C48:G48"/>
    <mergeCell ref="C49:G49"/>
    <mergeCell ref="C119:G119"/>
    <mergeCell ref="C131:G131"/>
    <mergeCell ref="A1:G1"/>
    <mergeCell ref="C2:G2"/>
    <mergeCell ref="C3:G3"/>
    <mergeCell ref="C4:G4"/>
    <mergeCell ref="C121:G121"/>
    <mergeCell ref="C123:G123"/>
    <mergeCell ref="C125:G125"/>
    <mergeCell ref="C127:G127"/>
    <mergeCell ref="C129:G1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946C-56B7-4FF2-AB76-1DD92B44594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AG1" t="s">
        <v>209</v>
      </c>
    </row>
    <row r="2" spans="1:60" ht="25.05" customHeight="1" x14ac:dyDescent="0.25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210</v>
      </c>
    </row>
    <row r="3" spans="1:60" ht="25.05" customHeight="1" x14ac:dyDescent="0.25">
      <c r="A3" s="139" t="s">
        <v>9</v>
      </c>
      <c r="B3" s="49" t="s">
        <v>81</v>
      </c>
      <c r="C3" s="247" t="s">
        <v>82</v>
      </c>
      <c r="D3" s="248"/>
      <c r="E3" s="248"/>
      <c r="F3" s="248"/>
      <c r="G3" s="249"/>
      <c r="AC3" s="121" t="s">
        <v>210</v>
      </c>
      <c r="AG3" t="s">
        <v>212</v>
      </c>
    </row>
    <row r="4" spans="1:60" ht="25.05" customHeight="1" x14ac:dyDescent="0.25">
      <c r="A4" s="140" t="s">
        <v>10</v>
      </c>
      <c r="B4" s="141" t="s">
        <v>62</v>
      </c>
      <c r="C4" s="250" t="s">
        <v>83</v>
      </c>
      <c r="D4" s="251"/>
      <c r="E4" s="251"/>
      <c r="F4" s="251"/>
      <c r="G4" s="252"/>
      <c r="AG4" t="s">
        <v>213</v>
      </c>
    </row>
    <row r="5" spans="1:60" x14ac:dyDescent="0.25">
      <c r="D5" s="10"/>
    </row>
    <row r="6" spans="1:60" ht="39.6" x14ac:dyDescent="0.25">
      <c r="A6" s="143" t="s">
        <v>214</v>
      </c>
      <c r="B6" s="145" t="s">
        <v>215</v>
      </c>
      <c r="C6" s="145" t="s">
        <v>216</v>
      </c>
      <c r="D6" s="144" t="s">
        <v>217</v>
      </c>
      <c r="E6" s="143" t="s">
        <v>218</v>
      </c>
      <c r="F6" s="142" t="s">
        <v>219</v>
      </c>
      <c r="G6" s="143" t="s">
        <v>31</v>
      </c>
      <c r="H6" s="146" t="s">
        <v>32</v>
      </c>
      <c r="I6" s="146" t="s">
        <v>220</v>
      </c>
      <c r="J6" s="146" t="s">
        <v>33</v>
      </c>
      <c r="K6" s="146" t="s">
        <v>221</v>
      </c>
      <c r="L6" s="146" t="s">
        <v>222</v>
      </c>
      <c r="M6" s="146" t="s">
        <v>223</v>
      </c>
      <c r="N6" s="146" t="s">
        <v>224</v>
      </c>
      <c r="O6" s="146" t="s">
        <v>225</v>
      </c>
      <c r="P6" s="146" t="s">
        <v>226</v>
      </c>
      <c r="Q6" s="146" t="s">
        <v>227</v>
      </c>
      <c r="R6" s="146" t="s">
        <v>228</v>
      </c>
      <c r="S6" s="146" t="s">
        <v>229</v>
      </c>
      <c r="T6" s="146" t="s">
        <v>230</v>
      </c>
      <c r="U6" s="146" t="s">
        <v>231</v>
      </c>
      <c r="V6" s="146" t="s">
        <v>232</v>
      </c>
      <c r="W6" s="146" t="s">
        <v>233</v>
      </c>
      <c r="X6" s="146" t="s">
        <v>234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0" t="s">
        <v>235</v>
      </c>
      <c r="B8" s="161" t="s">
        <v>196</v>
      </c>
      <c r="C8" s="174" t="s">
        <v>197</v>
      </c>
      <c r="D8" s="162"/>
      <c r="E8" s="163"/>
      <c r="F8" s="164"/>
      <c r="G8" s="165">
        <f>SUMIF(AG9:AG73,"&lt;&gt;NOR",G9:G73)</f>
        <v>0</v>
      </c>
      <c r="H8" s="159"/>
      <c r="I8" s="159">
        <f>SUM(I9:I73)</f>
        <v>0</v>
      </c>
      <c r="J8" s="159"/>
      <c r="K8" s="159">
        <f>SUM(K9:K73)</f>
        <v>0</v>
      </c>
      <c r="L8" s="159"/>
      <c r="M8" s="159">
        <f>SUM(M9:M73)</f>
        <v>0</v>
      </c>
      <c r="N8" s="159"/>
      <c r="O8" s="159">
        <f>SUM(O9:O73)</f>
        <v>0</v>
      </c>
      <c r="P8" s="159"/>
      <c r="Q8" s="159">
        <f>SUM(Q9:Q73)</f>
        <v>0</v>
      </c>
      <c r="R8" s="159"/>
      <c r="S8" s="159"/>
      <c r="T8" s="159"/>
      <c r="U8" s="159"/>
      <c r="V8" s="159">
        <f>SUM(V9:V73)</f>
        <v>886.16000000000008</v>
      </c>
      <c r="W8" s="159"/>
      <c r="X8" s="159"/>
      <c r="AG8" t="s">
        <v>236</v>
      </c>
    </row>
    <row r="9" spans="1:60" ht="20.399999999999999" outlineLevel="1" x14ac:dyDescent="0.25">
      <c r="A9" s="179">
        <v>1</v>
      </c>
      <c r="B9" s="180" t="s">
        <v>2290</v>
      </c>
      <c r="C9" s="185" t="s">
        <v>2291</v>
      </c>
      <c r="D9" s="181" t="s">
        <v>366</v>
      </c>
      <c r="E9" s="182">
        <v>469</v>
      </c>
      <c r="F9" s="183"/>
      <c r="G9" s="184">
        <f t="shared" ref="G9:G55" si="0">ROUND(E9*F9,2)</f>
        <v>0</v>
      </c>
      <c r="H9" s="158"/>
      <c r="I9" s="157">
        <f t="shared" ref="I9:I55" si="1">ROUND(E9*H9,2)</f>
        <v>0</v>
      </c>
      <c r="J9" s="158"/>
      <c r="K9" s="157">
        <f t="shared" ref="K9:K55" si="2">ROUND(E9*J9,2)</f>
        <v>0</v>
      </c>
      <c r="L9" s="157">
        <v>15</v>
      </c>
      <c r="M9" s="157">
        <f t="shared" ref="M9:M55" si="3">G9*(1+L9/100)</f>
        <v>0</v>
      </c>
      <c r="N9" s="157">
        <v>0</v>
      </c>
      <c r="O9" s="157">
        <f t="shared" ref="O9:O55" si="4">ROUND(E9*N9,2)</f>
        <v>0</v>
      </c>
      <c r="P9" s="157">
        <v>0</v>
      </c>
      <c r="Q9" s="157">
        <f t="shared" ref="Q9:Q55" si="5">ROUND(E9*P9,2)</f>
        <v>0</v>
      </c>
      <c r="R9" s="157"/>
      <c r="S9" s="157" t="s">
        <v>240</v>
      </c>
      <c r="T9" s="157" t="s">
        <v>241</v>
      </c>
      <c r="U9" s="157">
        <v>0.18</v>
      </c>
      <c r="V9" s="157">
        <f t="shared" ref="V9:V55" si="6">ROUND(E9*U9,2)</f>
        <v>84.42</v>
      </c>
      <c r="W9" s="157"/>
      <c r="X9" s="157" t="s">
        <v>285</v>
      </c>
      <c r="Y9" s="147"/>
      <c r="Z9" s="147"/>
      <c r="AA9" s="147"/>
      <c r="AB9" s="147"/>
      <c r="AC9" s="147"/>
      <c r="AD9" s="147"/>
      <c r="AE9" s="147"/>
      <c r="AF9" s="147"/>
      <c r="AG9" s="147" t="s">
        <v>404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2292</v>
      </c>
      <c r="C10" s="185" t="s">
        <v>2293</v>
      </c>
      <c r="D10" s="181" t="s">
        <v>366</v>
      </c>
      <c r="E10" s="182">
        <v>36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240</v>
      </c>
      <c r="T10" s="157" t="s">
        <v>241</v>
      </c>
      <c r="U10" s="157">
        <v>0.40083000000000002</v>
      </c>
      <c r="V10" s="157">
        <f t="shared" si="6"/>
        <v>14.43</v>
      </c>
      <c r="W10" s="157"/>
      <c r="X10" s="157" t="s">
        <v>285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404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9">
        <v>3</v>
      </c>
      <c r="B11" s="180" t="s">
        <v>2294</v>
      </c>
      <c r="C11" s="185" t="s">
        <v>2295</v>
      </c>
      <c r="D11" s="181" t="s">
        <v>366</v>
      </c>
      <c r="E11" s="182">
        <v>125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240</v>
      </c>
      <c r="T11" s="157" t="s">
        <v>241</v>
      </c>
      <c r="U11" s="157">
        <v>0.13</v>
      </c>
      <c r="V11" s="157">
        <f t="shared" si="6"/>
        <v>16.25</v>
      </c>
      <c r="W11" s="157"/>
      <c r="X11" s="157" t="s">
        <v>285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404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79">
        <v>4</v>
      </c>
      <c r="B12" s="180" t="s">
        <v>2296</v>
      </c>
      <c r="C12" s="185" t="s">
        <v>2297</v>
      </c>
      <c r="D12" s="181" t="s">
        <v>366</v>
      </c>
      <c r="E12" s="182">
        <v>21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240</v>
      </c>
      <c r="T12" s="157" t="s">
        <v>241</v>
      </c>
      <c r="U12" s="157">
        <v>0.1772</v>
      </c>
      <c r="V12" s="157">
        <f t="shared" si="6"/>
        <v>3.72</v>
      </c>
      <c r="W12" s="157"/>
      <c r="X12" s="157" t="s">
        <v>285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404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9">
        <v>5</v>
      </c>
      <c r="B13" s="180" t="s">
        <v>2298</v>
      </c>
      <c r="C13" s="185" t="s">
        <v>2299</v>
      </c>
      <c r="D13" s="181" t="s">
        <v>366</v>
      </c>
      <c r="E13" s="182">
        <v>38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240</v>
      </c>
      <c r="T13" s="157" t="s">
        <v>241</v>
      </c>
      <c r="U13" s="157">
        <v>0.15620000000000001</v>
      </c>
      <c r="V13" s="157">
        <f t="shared" si="6"/>
        <v>5.94</v>
      </c>
      <c r="W13" s="157"/>
      <c r="X13" s="157" t="s">
        <v>285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404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79">
        <v>6</v>
      </c>
      <c r="B14" s="180" t="s">
        <v>2300</v>
      </c>
      <c r="C14" s="185" t="s">
        <v>2301</v>
      </c>
      <c r="D14" s="181" t="s">
        <v>366</v>
      </c>
      <c r="E14" s="182">
        <v>2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240</v>
      </c>
      <c r="T14" s="157" t="s">
        <v>241</v>
      </c>
      <c r="U14" s="157">
        <v>0.1772</v>
      </c>
      <c r="V14" s="157">
        <f t="shared" si="6"/>
        <v>0.35</v>
      </c>
      <c r="W14" s="157"/>
      <c r="X14" s="157" t="s">
        <v>285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404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79">
        <v>7</v>
      </c>
      <c r="B15" s="180" t="s">
        <v>2302</v>
      </c>
      <c r="C15" s="185" t="s">
        <v>2303</v>
      </c>
      <c r="D15" s="181" t="s">
        <v>366</v>
      </c>
      <c r="E15" s="182">
        <v>68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240</v>
      </c>
      <c r="T15" s="157" t="s">
        <v>241</v>
      </c>
      <c r="U15" s="157">
        <v>0.48</v>
      </c>
      <c r="V15" s="157">
        <f t="shared" si="6"/>
        <v>32.64</v>
      </c>
      <c r="W15" s="157"/>
      <c r="X15" s="157" t="s">
        <v>285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404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79">
        <v>8</v>
      </c>
      <c r="B16" s="180" t="s">
        <v>2304</v>
      </c>
      <c r="C16" s="185" t="s">
        <v>2305</v>
      </c>
      <c r="D16" s="181" t="s">
        <v>366</v>
      </c>
      <c r="E16" s="182">
        <v>65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240</v>
      </c>
      <c r="T16" s="157" t="s">
        <v>241</v>
      </c>
      <c r="U16" s="157">
        <v>0.2475</v>
      </c>
      <c r="V16" s="157">
        <f t="shared" si="6"/>
        <v>16.09</v>
      </c>
      <c r="W16" s="157"/>
      <c r="X16" s="157" t="s">
        <v>285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404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79">
        <v>9</v>
      </c>
      <c r="B17" s="180" t="s">
        <v>2306</v>
      </c>
      <c r="C17" s="185" t="s">
        <v>2307</v>
      </c>
      <c r="D17" s="181" t="s">
        <v>366</v>
      </c>
      <c r="E17" s="182">
        <v>222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15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240</v>
      </c>
      <c r="T17" s="157" t="s">
        <v>241</v>
      </c>
      <c r="U17" s="157">
        <v>0.249</v>
      </c>
      <c r="V17" s="157">
        <f t="shared" si="6"/>
        <v>55.28</v>
      </c>
      <c r="W17" s="157"/>
      <c r="X17" s="157" t="s">
        <v>285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404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79">
        <v>10</v>
      </c>
      <c r="B18" s="180" t="s">
        <v>2308</v>
      </c>
      <c r="C18" s="185" t="s">
        <v>2309</v>
      </c>
      <c r="D18" s="181" t="s">
        <v>381</v>
      </c>
      <c r="E18" s="182">
        <v>2521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15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240</v>
      </c>
      <c r="T18" s="157" t="s">
        <v>241</v>
      </c>
      <c r="U18" s="157">
        <v>7.0000000000000007E-2</v>
      </c>
      <c r="V18" s="157">
        <f t="shared" si="6"/>
        <v>176.47</v>
      </c>
      <c r="W18" s="157"/>
      <c r="X18" s="157" t="s">
        <v>285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79">
        <v>11</v>
      </c>
      <c r="B19" s="180" t="s">
        <v>2310</v>
      </c>
      <c r="C19" s="185" t="s">
        <v>2311</v>
      </c>
      <c r="D19" s="181" t="s">
        <v>381</v>
      </c>
      <c r="E19" s="182">
        <v>3620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15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240</v>
      </c>
      <c r="T19" s="157" t="s">
        <v>241</v>
      </c>
      <c r="U19" s="157">
        <v>7.0000000000000007E-2</v>
      </c>
      <c r="V19" s="157">
        <f t="shared" si="6"/>
        <v>253.4</v>
      </c>
      <c r="W19" s="157"/>
      <c r="X19" s="157" t="s">
        <v>285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404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 x14ac:dyDescent="0.25">
      <c r="A20" s="179">
        <v>12</v>
      </c>
      <c r="B20" s="180" t="s">
        <v>2312</v>
      </c>
      <c r="C20" s="185" t="s">
        <v>2313</v>
      </c>
      <c r="D20" s="181" t="s">
        <v>381</v>
      </c>
      <c r="E20" s="182">
        <v>1189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15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240</v>
      </c>
      <c r="T20" s="157" t="s">
        <v>241</v>
      </c>
      <c r="U20" s="157">
        <v>7.0000000000000007E-2</v>
      </c>
      <c r="V20" s="157">
        <f t="shared" si="6"/>
        <v>83.23</v>
      </c>
      <c r="W20" s="157"/>
      <c r="X20" s="157" t="s">
        <v>285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404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.399999999999999" outlineLevel="1" x14ac:dyDescent="0.25">
      <c r="A21" s="179">
        <v>13</v>
      </c>
      <c r="B21" s="180" t="s">
        <v>2314</v>
      </c>
      <c r="C21" s="185" t="s">
        <v>2315</v>
      </c>
      <c r="D21" s="181" t="s">
        <v>381</v>
      </c>
      <c r="E21" s="182">
        <v>610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15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240</v>
      </c>
      <c r="T21" s="157" t="s">
        <v>241</v>
      </c>
      <c r="U21" s="157">
        <v>7.3679999999999995E-2</v>
      </c>
      <c r="V21" s="157">
        <f t="shared" si="6"/>
        <v>44.94</v>
      </c>
      <c r="W21" s="157"/>
      <c r="X21" s="157" t="s">
        <v>285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404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399999999999999" outlineLevel="1" x14ac:dyDescent="0.25">
      <c r="A22" s="179">
        <v>14</v>
      </c>
      <c r="B22" s="180" t="s">
        <v>2316</v>
      </c>
      <c r="C22" s="185" t="s">
        <v>2317</v>
      </c>
      <c r="D22" s="181" t="s">
        <v>381</v>
      </c>
      <c r="E22" s="182">
        <v>210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15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240</v>
      </c>
      <c r="T22" s="157" t="s">
        <v>241</v>
      </c>
      <c r="U22" s="157">
        <v>8.3510000000000001E-2</v>
      </c>
      <c r="V22" s="157">
        <f t="shared" si="6"/>
        <v>17.54</v>
      </c>
      <c r="W22" s="157"/>
      <c r="X22" s="157" t="s">
        <v>285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404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 x14ac:dyDescent="0.25">
      <c r="A23" s="179">
        <v>15</v>
      </c>
      <c r="B23" s="180" t="s">
        <v>2318</v>
      </c>
      <c r="C23" s="185" t="s">
        <v>2319</v>
      </c>
      <c r="D23" s="181" t="s">
        <v>381</v>
      </c>
      <c r="E23" s="182">
        <v>176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15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240</v>
      </c>
      <c r="T23" s="157" t="s">
        <v>241</v>
      </c>
      <c r="U23" s="157">
        <v>8.9649999999999994E-2</v>
      </c>
      <c r="V23" s="157">
        <f t="shared" si="6"/>
        <v>15.78</v>
      </c>
      <c r="W23" s="157"/>
      <c r="X23" s="157" t="s">
        <v>285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404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.399999999999999" outlineLevel="1" x14ac:dyDescent="0.25">
      <c r="A24" s="179">
        <v>16</v>
      </c>
      <c r="B24" s="180" t="s">
        <v>2320</v>
      </c>
      <c r="C24" s="185" t="s">
        <v>2321</v>
      </c>
      <c r="D24" s="181" t="s">
        <v>381</v>
      </c>
      <c r="E24" s="182">
        <v>230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15</v>
      </c>
      <c r="M24" s="157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7"/>
      <c r="S24" s="157" t="s">
        <v>240</v>
      </c>
      <c r="T24" s="157" t="s">
        <v>241</v>
      </c>
      <c r="U24" s="157">
        <v>9.1219999999999996E-2</v>
      </c>
      <c r="V24" s="157">
        <f t="shared" si="6"/>
        <v>20.98</v>
      </c>
      <c r="W24" s="157"/>
      <c r="X24" s="157" t="s">
        <v>285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404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79">
        <v>17</v>
      </c>
      <c r="B25" s="180" t="s">
        <v>2322</v>
      </c>
      <c r="C25" s="185" t="s">
        <v>2323</v>
      </c>
      <c r="D25" s="181" t="s">
        <v>381</v>
      </c>
      <c r="E25" s="182">
        <v>265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15</v>
      </c>
      <c r="M25" s="157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7"/>
      <c r="S25" s="157" t="s">
        <v>240</v>
      </c>
      <c r="T25" s="157" t="s">
        <v>241</v>
      </c>
      <c r="U25" s="157">
        <v>0.16866999999999999</v>
      </c>
      <c r="V25" s="157">
        <f t="shared" si="6"/>
        <v>44.7</v>
      </c>
      <c r="W25" s="157"/>
      <c r="X25" s="157" t="s">
        <v>285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404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2324</v>
      </c>
      <c r="C26" s="185" t="s">
        <v>2325</v>
      </c>
      <c r="D26" s="181" t="s">
        <v>366</v>
      </c>
      <c r="E26" s="182">
        <v>40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15</v>
      </c>
      <c r="M26" s="157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7"/>
      <c r="S26" s="157" t="s">
        <v>269</v>
      </c>
      <c r="T26" s="157" t="s">
        <v>241</v>
      </c>
      <c r="U26" s="157">
        <v>0</v>
      </c>
      <c r="V26" s="157">
        <f t="shared" si="6"/>
        <v>0</v>
      </c>
      <c r="W26" s="157"/>
      <c r="X26" s="157" t="s">
        <v>285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404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19</v>
      </c>
      <c r="B27" s="180" t="s">
        <v>2326</v>
      </c>
      <c r="C27" s="185" t="s">
        <v>2327</v>
      </c>
      <c r="D27" s="181" t="s">
        <v>366</v>
      </c>
      <c r="E27" s="182">
        <v>9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15</v>
      </c>
      <c r="M27" s="157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7"/>
      <c r="S27" s="157" t="s">
        <v>269</v>
      </c>
      <c r="T27" s="157" t="s">
        <v>241</v>
      </c>
      <c r="U27" s="157">
        <v>0</v>
      </c>
      <c r="V27" s="157">
        <f t="shared" si="6"/>
        <v>0</v>
      </c>
      <c r="W27" s="157"/>
      <c r="X27" s="157" t="s">
        <v>285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404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20</v>
      </c>
      <c r="B28" s="180" t="s">
        <v>2328</v>
      </c>
      <c r="C28" s="185" t="s">
        <v>2329</v>
      </c>
      <c r="D28" s="181" t="s">
        <v>366</v>
      </c>
      <c r="E28" s="182">
        <v>13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15</v>
      </c>
      <c r="M28" s="157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7"/>
      <c r="S28" s="157" t="s">
        <v>269</v>
      </c>
      <c r="T28" s="157" t="s">
        <v>241</v>
      </c>
      <c r="U28" s="157">
        <v>0</v>
      </c>
      <c r="V28" s="157">
        <f t="shared" si="6"/>
        <v>0</v>
      </c>
      <c r="W28" s="157"/>
      <c r="X28" s="157" t="s">
        <v>285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404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21</v>
      </c>
      <c r="B29" s="180" t="s">
        <v>2330</v>
      </c>
      <c r="C29" s="185" t="s">
        <v>2331</v>
      </c>
      <c r="D29" s="181" t="s">
        <v>366</v>
      </c>
      <c r="E29" s="182">
        <v>1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15</v>
      </c>
      <c r="M29" s="157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7"/>
      <c r="S29" s="157" t="s">
        <v>269</v>
      </c>
      <c r="T29" s="157" t="s">
        <v>241</v>
      </c>
      <c r="U29" s="157">
        <v>0</v>
      </c>
      <c r="V29" s="157">
        <f t="shared" si="6"/>
        <v>0</v>
      </c>
      <c r="W29" s="157"/>
      <c r="X29" s="157" t="s">
        <v>285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404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22</v>
      </c>
      <c r="B30" s="180" t="s">
        <v>2332</v>
      </c>
      <c r="C30" s="185" t="s">
        <v>2333</v>
      </c>
      <c r="D30" s="181" t="s">
        <v>366</v>
      </c>
      <c r="E30" s="182">
        <v>149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15</v>
      </c>
      <c r="M30" s="157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7"/>
      <c r="S30" s="157" t="s">
        <v>269</v>
      </c>
      <c r="T30" s="157" t="s">
        <v>241</v>
      </c>
      <c r="U30" s="157">
        <v>0</v>
      </c>
      <c r="V30" s="157">
        <f t="shared" si="6"/>
        <v>0</v>
      </c>
      <c r="W30" s="157"/>
      <c r="X30" s="157" t="s">
        <v>285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404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23</v>
      </c>
      <c r="B31" s="180" t="s">
        <v>2334</v>
      </c>
      <c r="C31" s="185" t="s">
        <v>2335</v>
      </c>
      <c r="D31" s="181" t="s">
        <v>366</v>
      </c>
      <c r="E31" s="182">
        <v>74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15</v>
      </c>
      <c r="M31" s="157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7"/>
      <c r="S31" s="157" t="s">
        <v>269</v>
      </c>
      <c r="T31" s="157" t="s">
        <v>241</v>
      </c>
      <c r="U31" s="157">
        <v>0</v>
      </c>
      <c r="V31" s="157">
        <f t="shared" si="6"/>
        <v>0</v>
      </c>
      <c r="W31" s="157"/>
      <c r="X31" s="157" t="s">
        <v>285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404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24</v>
      </c>
      <c r="B32" s="180" t="s">
        <v>2336</v>
      </c>
      <c r="C32" s="185" t="s">
        <v>2337</v>
      </c>
      <c r="D32" s="181" t="s">
        <v>366</v>
      </c>
      <c r="E32" s="182">
        <v>100</v>
      </c>
      <c r="F32" s="183"/>
      <c r="G32" s="184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15</v>
      </c>
      <c r="M32" s="157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7"/>
      <c r="S32" s="157" t="s">
        <v>269</v>
      </c>
      <c r="T32" s="157" t="s">
        <v>241</v>
      </c>
      <c r="U32" s="157">
        <v>0</v>
      </c>
      <c r="V32" s="157">
        <f t="shared" si="6"/>
        <v>0</v>
      </c>
      <c r="W32" s="157"/>
      <c r="X32" s="157" t="s">
        <v>285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404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25</v>
      </c>
      <c r="B33" s="180" t="s">
        <v>2338</v>
      </c>
      <c r="C33" s="185" t="s">
        <v>2339</v>
      </c>
      <c r="D33" s="181" t="s">
        <v>366</v>
      </c>
      <c r="E33" s="182">
        <v>39</v>
      </c>
      <c r="F33" s="183"/>
      <c r="G33" s="184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15</v>
      </c>
      <c r="M33" s="157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7"/>
      <c r="S33" s="157" t="s">
        <v>269</v>
      </c>
      <c r="T33" s="157" t="s">
        <v>241</v>
      </c>
      <c r="U33" s="157">
        <v>0</v>
      </c>
      <c r="V33" s="157">
        <f t="shared" si="6"/>
        <v>0</v>
      </c>
      <c r="W33" s="157"/>
      <c r="X33" s="157" t="s">
        <v>285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404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26</v>
      </c>
      <c r="B34" s="180" t="s">
        <v>2340</v>
      </c>
      <c r="C34" s="185" t="s">
        <v>2341</v>
      </c>
      <c r="D34" s="181" t="s">
        <v>366</v>
      </c>
      <c r="E34" s="182">
        <v>27</v>
      </c>
      <c r="F34" s="183"/>
      <c r="G34" s="184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15</v>
      </c>
      <c r="M34" s="157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7"/>
      <c r="S34" s="157" t="s">
        <v>269</v>
      </c>
      <c r="T34" s="157" t="s">
        <v>241</v>
      </c>
      <c r="U34" s="157">
        <v>0</v>
      </c>
      <c r="V34" s="157">
        <f t="shared" si="6"/>
        <v>0</v>
      </c>
      <c r="W34" s="157"/>
      <c r="X34" s="157" t="s">
        <v>285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404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27</v>
      </c>
      <c r="B35" s="180" t="s">
        <v>2342</v>
      </c>
      <c r="C35" s="185" t="s">
        <v>2343</v>
      </c>
      <c r="D35" s="181" t="s">
        <v>366</v>
      </c>
      <c r="E35" s="182">
        <v>4</v>
      </c>
      <c r="F35" s="183"/>
      <c r="G35" s="184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15</v>
      </c>
      <c r="M35" s="157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7"/>
      <c r="S35" s="157" t="s">
        <v>269</v>
      </c>
      <c r="T35" s="157" t="s">
        <v>241</v>
      </c>
      <c r="U35" s="157">
        <v>0</v>
      </c>
      <c r="V35" s="157">
        <f t="shared" si="6"/>
        <v>0</v>
      </c>
      <c r="W35" s="157"/>
      <c r="X35" s="157" t="s">
        <v>285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404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28</v>
      </c>
      <c r="B36" s="180" t="s">
        <v>2344</v>
      </c>
      <c r="C36" s="185" t="s">
        <v>2345</v>
      </c>
      <c r="D36" s="181" t="s">
        <v>366</v>
      </c>
      <c r="E36" s="182">
        <v>56</v>
      </c>
      <c r="F36" s="183"/>
      <c r="G36" s="184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15</v>
      </c>
      <c r="M36" s="157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7"/>
      <c r="S36" s="157" t="s">
        <v>269</v>
      </c>
      <c r="T36" s="157" t="s">
        <v>241</v>
      </c>
      <c r="U36" s="157">
        <v>0</v>
      </c>
      <c r="V36" s="157">
        <f t="shared" si="6"/>
        <v>0</v>
      </c>
      <c r="W36" s="157"/>
      <c r="X36" s="157" t="s">
        <v>285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404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29</v>
      </c>
      <c r="B37" s="180" t="s">
        <v>2346</v>
      </c>
      <c r="C37" s="185" t="s">
        <v>2347</v>
      </c>
      <c r="D37" s="181" t="s">
        <v>366</v>
      </c>
      <c r="E37" s="182">
        <v>17</v>
      </c>
      <c r="F37" s="183"/>
      <c r="G37" s="184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15</v>
      </c>
      <c r="M37" s="157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7"/>
      <c r="S37" s="157" t="s">
        <v>269</v>
      </c>
      <c r="T37" s="157" t="s">
        <v>241</v>
      </c>
      <c r="U37" s="157">
        <v>0</v>
      </c>
      <c r="V37" s="157">
        <f t="shared" si="6"/>
        <v>0</v>
      </c>
      <c r="W37" s="157"/>
      <c r="X37" s="157" t="s">
        <v>285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404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30</v>
      </c>
      <c r="B38" s="180" t="s">
        <v>2348</v>
      </c>
      <c r="C38" s="185" t="s">
        <v>2349</v>
      </c>
      <c r="D38" s="181" t="s">
        <v>366</v>
      </c>
      <c r="E38" s="182">
        <v>16</v>
      </c>
      <c r="F38" s="183"/>
      <c r="G38" s="184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15</v>
      </c>
      <c r="M38" s="157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7"/>
      <c r="S38" s="157" t="s">
        <v>269</v>
      </c>
      <c r="T38" s="157" t="s">
        <v>241</v>
      </c>
      <c r="U38" s="157">
        <v>0</v>
      </c>
      <c r="V38" s="157">
        <f t="shared" si="6"/>
        <v>0</v>
      </c>
      <c r="W38" s="157"/>
      <c r="X38" s="157" t="s">
        <v>285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404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31</v>
      </c>
      <c r="B39" s="180" t="s">
        <v>2350</v>
      </c>
      <c r="C39" s="185" t="s">
        <v>2351</v>
      </c>
      <c r="D39" s="181" t="s">
        <v>366</v>
      </c>
      <c r="E39" s="182">
        <v>37</v>
      </c>
      <c r="F39" s="183"/>
      <c r="G39" s="184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15</v>
      </c>
      <c r="M39" s="157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7"/>
      <c r="S39" s="157" t="s">
        <v>269</v>
      </c>
      <c r="T39" s="157" t="s">
        <v>241</v>
      </c>
      <c r="U39" s="157">
        <v>0</v>
      </c>
      <c r="V39" s="157">
        <f t="shared" si="6"/>
        <v>0</v>
      </c>
      <c r="W39" s="157"/>
      <c r="X39" s="157" t="s">
        <v>285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404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32</v>
      </c>
      <c r="B40" s="180" t="s">
        <v>2352</v>
      </c>
      <c r="C40" s="185" t="s">
        <v>2353</v>
      </c>
      <c r="D40" s="181" t="s">
        <v>366</v>
      </c>
      <c r="E40" s="182">
        <v>16</v>
      </c>
      <c r="F40" s="183"/>
      <c r="G40" s="184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15</v>
      </c>
      <c r="M40" s="157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7"/>
      <c r="S40" s="157" t="s">
        <v>269</v>
      </c>
      <c r="T40" s="157" t="s">
        <v>241</v>
      </c>
      <c r="U40" s="157">
        <v>0</v>
      </c>
      <c r="V40" s="157">
        <f t="shared" si="6"/>
        <v>0</v>
      </c>
      <c r="W40" s="157"/>
      <c r="X40" s="157" t="s">
        <v>285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404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33</v>
      </c>
      <c r="B41" s="180" t="s">
        <v>2354</v>
      </c>
      <c r="C41" s="185" t="s">
        <v>2355</v>
      </c>
      <c r="D41" s="181" t="s">
        <v>366</v>
      </c>
      <c r="E41" s="182">
        <v>56</v>
      </c>
      <c r="F41" s="183"/>
      <c r="G41" s="184">
        <f t="shared" si="0"/>
        <v>0</v>
      </c>
      <c r="H41" s="158"/>
      <c r="I41" s="157">
        <f t="shared" si="1"/>
        <v>0</v>
      </c>
      <c r="J41" s="158"/>
      <c r="K41" s="157">
        <f t="shared" si="2"/>
        <v>0</v>
      </c>
      <c r="L41" s="157">
        <v>15</v>
      </c>
      <c r="M41" s="157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7"/>
      <c r="S41" s="157" t="s">
        <v>269</v>
      </c>
      <c r="T41" s="157" t="s">
        <v>241</v>
      </c>
      <c r="U41" s="157">
        <v>0</v>
      </c>
      <c r="V41" s="157">
        <f t="shared" si="6"/>
        <v>0</v>
      </c>
      <c r="W41" s="157"/>
      <c r="X41" s="157" t="s">
        <v>285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404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34</v>
      </c>
      <c r="B42" s="180" t="s">
        <v>2356</v>
      </c>
      <c r="C42" s="185" t="s">
        <v>2357</v>
      </c>
      <c r="D42" s="181" t="s">
        <v>366</v>
      </c>
      <c r="E42" s="182">
        <v>12</v>
      </c>
      <c r="F42" s="183"/>
      <c r="G42" s="184">
        <f t="shared" si="0"/>
        <v>0</v>
      </c>
      <c r="H42" s="158"/>
      <c r="I42" s="157">
        <f t="shared" si="1"/>
        <v>0</v>
      </c>
      <c r="J42" s="158"/>
      <c r="K42" s="157">
        <f t="shared" si="2"/>
        <v>0</v>
      </c>
      <c r="L42" s="157">
        <v>15</v>
      </c>
      <c r="M42" s="157">
        <f t="shared" si="3"/>
        <v>0</v>
      </c>
      <c r="N42" s="157">
        <v>0</v>
      </c>
      <c r="O42" s="157">
        <f t="shared" si="4"/>
        <v>0</v>
      </c>
      <c r="P42" s="157">
        <v>0</v>
      </c>
      <c r="Q42" s="157">
        <f t="shared" si="5"/>
        <v>0</v>
      </c>
      <c r="R42" s="157"/>
      <c r="S42" s="157" t="s">
        <v>269</v>
      </c>
      <c r="T42" s="157" t="s">
        <v>241</v>
      </c>
      <c r="U42" s="157">
        <v>0</v>
      </c>
      <c r="V42" s="157">
        <f t="shared" si="6"/>
        <v>0</v>
      </c>
      <c r="W42" s="157"/>
      <c r="X42" s="157" t="s">
        <v>285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404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35</v>
      </c>
      <c r="B43" s="180" t="s">
        <v>2358</v>
      </c>
      <c r="C43" s="185" t="s">
        <v>2359</v>
      </c>
      <c r="D43" s="181" t="s">
        <v>366</v>
      </c>
      <c r="E43" s="182">
        <v>8</v>
      </c>
      <c r="F43" s="183"/>
      <c r="G43" s="184">
        <f t="shared" si="0"/>
        <v>0</v>
      </c>
      <c r="H43" s="158"/>
      <c r="I43" s="157">
        <f t="shared" si="1"/>
        <v>0</v>
      </c>
      <c r="J43" s="158"/>
      <c r="K43" s="157">
        <f t="shared" si="2"/>
        <v>0</v>
      </c>
      <c r="L43" s="157">
        <v>15</v>
      </c>
      <c r="M43" s="157">
        <f t="shared" si="3"/>
        <v>0</v>
      </c>
      <c r="N43" s="157">
        <v>0</v>
      </c>
      <c r="O43" s="157">
        <f t="shared" si="4"/>
        <v>0</v>
      </c>
      <c r="P43" s="157">
        <v>0</v>
      </c>
      <c r="Q43" s="157">
        <f t="shared" si="5"/>
        <v>0</v>
      </c>
      <c r="R43" s="157"/>
      <c r="S43" s="157" t="s">
        <v>269</v>
      </c>
      <c r="T43" s="157" t="s">
        <v>241</v>
      </c>
      <c r="U43" s="157">
        <v>0</v>
      </c>
      <c r="V43" s="157">
        <f t="shared" si="6"/>
        <v>0</v>
      </c>
      <c r="W43" s="157"/>
      <c r="X43" s="157" t="s">
        <v>285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404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36</v>
      </c>
      <c r="B44" s="180" t="s">
        <v>2360</v>
      </c>
      <c r="C44" s="185" t="s">
        <v>2361</v>
      </c>
      <c r="D44" s="181" t="s">
        <v>366</v>
      </c>
      <c r="E44" s="182">
        <v>17</v>
      </c>
      <c r="F44" s="183"/>
      <c r="G44" s="184">
        <f t="shared" si="0"/>
        <v>0</v>
      </c>
      <c r="H44" s="158"/>
      <c r="I44" s="157">
        <f t="shared" si="1"/>
        <v>0</v>
      </c>
      <c r="J44" s="158"/>
      <c r="K44" s="157">
        <f t="shared" si="2"/>
        <v>0</v>
      </c>
      <c r="L44" s="157">
        <v>15</v>
      </c>
      <c r="M44" s="157">
        <f t="shared" si="3"/>
        <v>0</v>
      </c>
      <c r="N44" s="157">
        <v>0</v>
      </c>
      <c r="O44" s="157">
        <f t="shared" si="4"/>
        <v>0</v>
      </c>
      <c r="P44" s="157">
        <v>0</v>
      </c>
      <c r="Q44" s="157">
        <f t="shared" si="5"/>
        <v>0</v>
      </c>
      <c r="R44" s="157"/>
      <c r="S44" s="157" t="s">
        <v>269</v>
      </c>
      <c r="T44" s="157" t="s">
        <v>241</v>
      </c>
      <c r="U44" s="157">
        <v>0</v>
      </c>
      <c r="V44" s="157">
        <f t="shared" si="6"/>
        <v>0</v>
      </c>
      <c r="W44" s="157"/>
      <c r="X44" s="157" t="s">
        <v>285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404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37</v>
      </c>
      <c r="B45" s="180" t="s">
        <v>2362</v>
      </c>
      <c r="C45" s="185" t="s">
        <v>2363</v>
      </c>
      <c r="D45" s="181" t="s">
        <v>366</v>
      </c>
      <c r="E45" s="182">
        <v>56</v>
      </c>
      <c r="F45" s="183"/>
      <c r="G45" s="184">
        <f t="shared" si="0"/>
        <v>0</v>
      </c>
      <c r="H45" s="158"/>
      <c r="I45" s="157">
        <f t="shared" si="1"/>
        <v>0</v>
      </c>
      <c r="J45" s="158"/>
      <c r="K45" s="157">
        <f t="shared" si="2"/>
        <v>0</v>
      </c>
      <c r="L45" s="157">
        <v>15</v>
      </c>
      <c r="M45" s="157">
        <f t="shared" si="3"/>
        <v>0</v>
      </c>
      <c r="N45" s="157">
        <v>0</v>
      </c>
      <c r="O45" s="157">
        <f t="shared" si="4"/>
        <v>0</v>
      </c>
      <c r="P45" s="157">
        <v>0</v>
      </c>
      <c r="Q45" s="157">
        <f t="shared" si="5"/>
        <v>0</v>
      </c>
      <c r="R45" s="157"/>
      <c r="S45" s="157" t="s">
        <v>269</v>
      </c>
      <c r="T45" s="157" t="s">
        <v>241</v>
      </c>
      <c r="U45" s="157">
        <v>0</v>
      </c>
      <c r="V45" s="157">
        <f t="shared" si="6"/>
        <v>0</v>
      </c>
      <c r="W45" s="157"/>
      <c r="X45" s="157" t="s">
        <v>285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404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399999999999999" outlineLevel="1" x14ac:dyDescent="0.25">
      <c r="A46" s="179">
        <v>38</v>
      </c>
      <c r="B46" s="180" t="s">
        <v>2364</v>
      </c>
      <c r="C46" s="185" t="s">
        <v>2365</v>
      </c>
      <c r="D46" s="181" t="s">
        <v>381</v>
      </c>
      <c r="E46" s="182">
        <v>1020</v>
      </c>
      <c r="F46" s="183"/>
      <c r="G46" s="184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0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269</v>
      </c>
      <c r="T46" s="157" t="s">
        <v>241</v>
      </c>
      <c r="U46" s="157">
        <v>0</v>
      </c>
      <c r="V46" s="157">
        <f t="shared" si="6"/>
        <v>0</v>
      </c>
      <c r="W46" s="157"/>
      <c r="X46" s="157" t="s">
        <v>285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404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9">
        <v>39</v>
      </c>
      <c r="B47" s="180" t="s">
        <v>2366</v>
      </c>
      <c r="C47" s="185" t="s">
        <v>2367</v>
      </c>
      <c r="D47" s="181" t="s">
        <v>366</v>
      </c>
      <c r="E47" s="182">
        <v>55</v>
      </c>
      <c r="F47" s="183"/>
      <c r="G47" s="184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0</v>
      </c>
      <c r="O47" s="157">
        <f t="shared" si="4"/>
        <v>0</v>
      </c>
      <c r="P47" s="157">
        <v>0</v>
      </c>
      <c r="Q47" s="157">
        <f t="shared" si="5"/>
        <v>0</v>
      </c>
      <c r="R47" s="157" t="s">
        <v>460</v>
      </c>
      <c r="S47" s="157" t="s">
        <v>240</v>
      </c>
      <c r="T47" s="157" t="s">
        <v>241</v>
      </c>
      <c r="U47" s="157">
        <v>0</v>
      </c>
      <c r="V47" s="157">
        <f t="shared" si="6"/>
        <v>0</v>
      </c>
      <c r="W47" s="157"/>
      <c r="X47" s="157" t="s">
        <v>461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638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 x14ac:dyDescent="0.25">
      <c r="A48" s="179">
        <v>40</v>
      </c>
      <c r="B48" s="180" t="s">
        <v>2368</v>
      </c>
      <c r="C48" s="185" t="s">
        <v>2369</v>
      </c>
      <c r="D48" s="181" t="s">
        <v>381</v>
      </c>
      <c r="E48" s="182">
        <v>85</v>
      </c>
      <c r="F48" s="183"/>
      <c r="G48" s="184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7" t="s">
        <v>460</v>
      </c>
      <c r="S48" s="157" t="s">
        <v>240</v>
      </c>
      <c r="T48" s="157" t="s">
        <v>241</v>
      </c>
      <c r="U48" s="157">
        <v>0</v>
      </c>
      <c r="V48" s="157">
        <f t="shared" si="6"/>
        <v>0</v>
      </c>
      <c r="W48" s="157"/>
      <c r="X48" s="157" t="s">
        <v>461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638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 x14ac:dyDescent="0.25">
      <c r="A49" s="179">
        <v>41</v>
      </c>
      <c r="B49" s="180" t="s">
        <v>2370</v>
      </c>
      <c r="C49" s="185" t="s">
        <v>2371</v>
      </c>
      <c r="D49" s="181" t="s">
        <v>381</v>
      </c>
      <c r="E49" s="182">
        <v>210</v>
      </c>
      <c r="F49" s="183"/>
      <c r="G49" s="184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 t="s">
        <v>460</v>
      </c>
      <c r="S49" s="157" t="s">
        <v>240</v>
      </c>
      <c r="T49" s="157" t="s">
        <v>241</v>
      </c>
      <c r="U49" s="157">
        <v>0</v>
      </c>
      <c r="V49" s="157">
        <f t="shared" si="6"/>
        <v>0</v>
      </c>
      <c r="W49" s="157"/>
      <c r="X49" s="157" t="s">
        <v>461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638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 x14ac:dyDescent="0.25">
      <c r="A50" s="179">
        <v>42</v>
      </c>
      <c r="B50" s="180" t="s">
        <v>2372</v>
      </c>
      <c r="C50" s="185" t="s">
        <v>2373</v>
      </c>
      <c r="D50" s="181" t="s">
        <v>381</v>
      </c>
      <c r="E50" s="182">
        <v>36</v>
      </c>
      <c r="F50" s="183"/>
      <c r="G50" s="184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 t="s">
        <v>460</v>
      </c>
      <c r="S50" s="157" t="s">
        <v>240</v>
      </c>
      <c r="T50" s="157" t="s">
        <v>241</v>
      </c>
      <c r="U50" s="157">
        <v>0</v>
      </c>
      <c r="V50" s="157">
        <f t="shared" si="6"/>
        <v>0</v>
      </c>
      <c r="W50" s="157"/>
      <c r="X50" s="157" t="s">
        <v>461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638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0.399999999999999" outlineLevel="1" x14ac:dyDescent="0.25">
      <c r="A51" s="179">
        <v>43</v>
      </c>
      <c r="B51" s="180" t="s">
        <v>2374</v>
      </c>
      <c r="C51" s="185" t="s">
        <v>2375</v>
      </c>
      <c r="D51" s="181" t="s">
        <v>381</v>
      </c>
      <c r="E51" s="182">
        <v>176</v>
      </c>
      <c r="F51" s="183"/>
      <c r="G51" s="184">
        <f t="shared" si="0"/>
        <v>0</v>
      </c>
      <c r="H51" s="158"/>
      <c r="I51" s="157">
        <f t="shared" si="1"/>
        <v>0</v>
      </c>
      <c r="J51" s="158"/>
      <c r="K51" s="157">
        <f t="shared" si="2"/>
        <v>0</v>
      </c>
      <c r="L51" s="157">
        <v>15</v>
      </c>
      <c r="M51" s="157">
        <f t="shared" si="3"/>
        <v>0</v>
      </c>
      <c r="N51" s="157">
        <v>0</v>
      </c>
      <c r="O51" s="157">
        <f t="shared" si="4"/>
        <v>0</v>
      </c>
      <c r="P51" s="157">
        <v>0</v>
      </c>
      <c r="Q51" s="157">
        <f t="shared" si="5"/>
        <v>0</v>
      </c>
      <c r="R51" s="157" t="s">
        <v>460</v>
      </c>
      <c r="S51" s="157" t="s">
        <v>240</v>
      </c>
      <c r="T51" s="157" t="s">
        <v>241</v>
      </c>
      <c r="U51" s="157">
        <v>0</v>
      </c>
      <c r="V51" s="157">
        <f t="shared" si="6"/>
        <v>0</v>
      </c>
      <c r="W51" s="157"/>
      <c r="X51" s="157" t="s">
        <v>461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638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9">
        <v>44</v>
      </c>
      <c r="B52" s="180" t="s">
        <v>2376</v>
      </c>
      <c r="C52" s="185" t="s">
        <v>2377</v>
      </c>
      <c r="D52" s="181" t="s">
        <v>366</v>
      </c>
      <c r="E52" s="182">
        <v>92</v>
      </c>
      <c r="F52" s="183"/>
      <c r="G52" s="184">
        <f t="shared" si="0"/>
        <v>0</v>
      </c>
      <c r="H52" s="158"/>
      <c r="I52" s="157">
        <f t="shared" si="1"/>
        <v>0</v>
      </c>
      <c r="J52" s="158"/>
      <c r="K52" s="157">
        <f t="shared" si="2"/>
        <v>0</v>
      </c>
      <c r="L52" s="157">
        <v>15</v>
      </c>
      <c r="M52" s="157">
        <f t="shared" si="3"/>
        <v>0</v>
      </c>
      <c r="N52" s="157">
        <v>0</v>
      </c>
      <c r="O52" s="157">
        <f t="shared" si="4"/>
        <v>0</v>
      </c>
      <c r="P52" s="157">
        <v>0</v>
      </c>
      <c r="Q52" s="157">
        <f t="shared" si="5"/>
        <v>0</v>
      </c>
      <c r="R52" s="157" t="s">
        <v>460</v>
      </c>
      <c r="S52" s="157" t="s">
        <v>240</v>
      </c>
      <c r="T52" s="157" t="s">
        <v>241</v>
      </c>
      <c r="U52" s="157">
        <v>0</v>
      </c>
      <c r="V52" s="157">
        <f t="shared" si="6"/>
        <v>0</v>
      </c>
      <c r="W52" s="157"/>
      <c r="X52" s="157" t="s">
        <v>461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638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9">
        <v>45</v>
      </c>
      <c r="B53" s="180" t="s">
        <v>2378</v>
      </c>
      <c r="C53" s="185" t="s">
        <v>2379</v>
      </c>
      <c r="D53" s="181" t="s">
        <v>366</v>
      </c>
      <c r="E53" s="182">
        <v>44</v>
      </c>
      <c r="F53" s="183"/>
      <c r="G53" s="184">
        <f t="shared" si="0"/>
        <v>0</v>
      </c>
      <c r="H53" s="158"/>
      <c r="I53" s="157">
        <f t="shared" si="1"/>
        <v>0</v>
      </c>
      <c r="J53" s="158"/>
      <c r="K53" s="157">
        <f t="shared" si="2"/>
        <v>0</v>
      </c>
      <c r="L53" s="157">
        <v>15</v>
      </c>
      <c r="M53" s="157">
        <f t="shared" si="3"/>
        <v>0</v>
      </c>
      <c r="N53" s="157">
        <v>0</v>
      </c>
      <c r="O53" s="157">
        <f t="shared" si="4"/>
        <v>0</v>
      </c>
      <c r="P53" s="157">
        <v>0</v>
      </c>
      <c r="Q53" s="157">
        <f t="shared" si="5"/>
        <v>0</v>
      </c>
      <c r="R53" s="157" t="s">
        <v>460</v>
      </c>
      <c r="S53" s="157" t="s">
        <v>240</v>
      </c>
      <c r="T53" s="157" t="s">
        <v>241</v>
      </c>
      <c r="U53" s="157">
        <v>0</v>
      </c>
      <c r="V53" s="157">
        <f t="shared" si="6"/>
        <v>0</v>
      </c>
      <c r="W53" s="157"/>
      <c r="X53" s="157" t="s">
        <v>461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638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46</v>
      </c>
      <c r="B54" s="180" t="s">
        <v>2380</v>
      </c>
      <c r="C54" s="185" t="s">
        <v>2381</v>
      </c>
      <c r="D54" s="181" t="s">
        <v>366</v>
      </c>
      <c r="E54" s="182">
        <v>2</v>
      </c>
      <c r="F54" s="183"/>
      <c r="G54" s="184">
        <f t="shared" si="0"/>
        <v>0</v>
      </c>
      <c r="H54" s="158"/>
      <c r="I54" s="157">
        <f t="shared" si="1"/>
        <v>0</v>
      </c>
      <c r="J54" s="158"/>
      <c r="K54" s="157">
        <f t="shared" si="2"/>
        <v>0</v>
      </c>
      <c r="L54" s="157">
        <v>15</v>
      </c>
      <c r="M54" s="157">
        <f t="shared" si="3"/>
        <v>0</v>
      </c>
      <c r="N54" s="157">
        <v>0</v>
      </c>
      <c r="O54" s="157">
        <f t="shared" si="4"/>
        <v>0</v>
      </c>
      <c r="P54" s="157">
        <v>0</v>
      </c>
      <c r="Q54" s="157">
        <f t="shared" si="5"/>
        <v>0</v>
      </c>
      <c r="R54" s="157" t="s">
        <v>460</v>
      </c>
      <c r="S54" s="157" t="s">
        <v>240</v>
      </c>
      <c r="T54" s="157" t="s">
        <v>241</v>
      </c>
      <c r="U54" s="157">
        <v>0</v>
      </c>
      <c r="V54" s="157">
        <f t="shared" si="6"/>
        <v>0</v>
      </c>
      <c r="W54" s="157"/>
      <c r="X54" s="157" t="s">
        <v>461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638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66">
        <v>47</v>
      </c>
      <c r="B55" s="167" t="s">
        <v>2382</v>
      </c>
      <c r="C55" s="175" t="s">
        <v>2383</v>
      </c>
      <c r="D55" s="168" t="s">
        <v>268</v>
      </c>
      <c r="E55" s="169">
        <v>1</v>
      </c>
      <c r="F55" s="170"/>
      <c r="G55" s="171">
        <f t="shared" si="0"/>
        <v>0</v>
      </c>
      <c r="H55" s="158"/>
      <c r="I55" s="157">
        <f t="shared" si="1"/>
        <v>0</v>
      </c>
      <c r="J55" s="158"/>
      <c r="K55" s="157">
        <f t="shared" si="2"/>
        <v>0</v>
      </c>
      <c r="L55" s="157">
        <v>15</v>
      </c>
      <c r="M55" s="157">
        <f t="shared" si="3"/>
        <v>0</v>
      </c>
      <c r="N55" s="157">
        <v>0</v>
      </c>
      <c r="O55" s="157">
        <f t="shared" si="4"/>
        <v>0</v>
      </c>
      <c r="P55" s="157">
        <v>0</v>
      </c>
      <c r="Q55" s="157">
        <f t="shared" si="5"/>
        <v>0</v>
      </c>
      <c r="R55" s="157"/>
      <c r="S55" s="157" t="s">
        <v>269</v>
      </c>
      <c r="T55" s="157" t="s">
        <v>241</v>
      </c>
      <c r="U55" s="157">
        <v>0</v>
      </c>
      <c r="V55" s="157">
        <f t="shared" si="6"/>
        <v>0</v>
      </c>
      <c r="W55" s="157"/>
      <c r="X55" s="157" t="s">
        <v>285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404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1" outlineLevel="1" x14ac:dyDescent="0.25">
      <c r="A56" s="154"/>
      <c r="B56" s="155"/>
      <c r="C56" s="244" t="s">
        <v>2384</v>
      </c>
      <c r="D56" s="245"/>
      <c r="E56" s="245"/>
      <c r="F56" s="245"/>
      <c r="G56" s="245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245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2" t="str">
        <f>C56</f>
        <v>Demontáž veškerých stávajících svítidel,vypínačů,zásuvek,drobného materiálu a viditelných rozvodů vč.kotvících prvků ve všech řešených prostorách.</v>
      </c>
      <c r="BB56" s="147"/>
      <c r="BC56" s="147"/>
      <c r="BD56" s="147"/>
      <c r="BE56" s="147"/>
      <c r="BF56" s="147"/>
      <c r="BG56" s="147"/>
      <c r="BH56" s="147"/>
    </row>
    <row r="57" spans="1:60" ht="20.399999999999999" outlineLevel="1" x14ac:dyDescent="0.25">
      <c r="A57" s="179">
        <v>48</v>
      </c>
      <c r="B57" s="180" t="s">
        <v>2385</v>
      </c>
      <c r="C57" s="185" t="s">
        <v>2386</v>
      </c>
      <c r="D57" s="181" t="s">
        <v>1853</v>
      </c>
      <c r="E57" s="182">
        <v>1</v>
      </c>
      <c r="F57" s="183"/>
      <c r="G57" s="184">
        <f t="shared" ref="G57:G73" si="7">ROUND(E57*F57,2)</f>
        <v>0</v>
      </c>
      <c r="H57" s="158"/>
      <c r="I57" s="157">
        <f t="shared" ref="I57:I73" si="8">ROUND(E57*H57,2)</f>
        <v>0</v>
      </c>
      <c r="J57" s="158"/>
      <c r="K57" s="157">
        <f t="shared" ref="K57:K73" si="9">ROUND(E57*J57,2)</f>
        <v>0</v>
      </c>
      <c r="L57" s="157">
        <v>15</v>
      </c>
      <c r="M57" s="157">
        <f t="shared" ref="M57:M73" si="10">G57*(1+L57/100)</f>
        <v>0</v>
      </c>
      <c r="N57" s="157">
        <v>0</v>
      </c>
      <c r="O57" s="157">
        <f t="shared" ref="O57:O73" si="11">ROUND(E57*N57,2)</f>
        <v>0</v>
      </c>
      <c r="P57" s="157">
        <v>0</v>
      </c>
      <c r="Q57" s="157">
        <f t="shared" ref="Q57:Q73" si="12">ROUND(E57*P57,2)</f>
        <v>0</v>
      </c>
      <c r="R57" s="157"/>
      <c r="S57" s="157" t="s">
        <v>269</v>
      </c>
      <c r="T57" s="157" t="s">
        <v>241</v>
      </c>
      <c r="U57" s="157">
        <v>0</v>
      </c>
      <c r="V57" s="157">
        <f t="shared" ref="V57:V73" si="13">ROUND(E57*U57,2)</f>
        <v>0</v>
      </c>
      <c r="W57" s="157"/>
      <c r="X57" s="157" t="s">
        <v>285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404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79">
        <v>49</v>
      </c>
      <c r="B58" s="180" t="s">
        <v>2387</v>
      </c>
      <c r="C58" s="185" t="s">
        <v>2388</v>
      </c>
      <c r="D58" s="181" t="s">
        <v>366</v>
      </c>
      <c r="E58" s="182">
        <v>2</v>
      </c>
      <c r="F58" s="183"/>
      <c r="G58" s="184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269</v>
      </c>
      <c r="T58" s="157" t="s">
        <v>241</v>
      </c>
      <c r="U58" s="157">
        <v>0</v>
      </c>
      <c r="V58" s="157">
        <f t="shared" si="13"/>
        <v>0</v>
      </c>
      <c r="W58" s="157"/>
      <c r="X58" s="157" t="s">
        <v>285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404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0.399999999999999" outlineLevel="1" x14ac:dyDescent="0.25">
      <c r="A59" s="179">
        <v>50</v>
      </c>
      <c r="B59" s="180" t="s">
        <v>2389</v>
      </c>
      <c r="C59" s="185" t="s">
        <v>2390</v>
      </c>
      <c r="D59" s="181" t="s">
        <v>366</v>
      </c>
      <c r="E59" s="182">
        <v>10</v>
      </c>
      <c r="F59" s="183"/>
      <c r="G59" s="184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269</v>
      </c>
      <c r="T59" s="157" t="s">
        <v>241</v>
      </c>
      <c r="U59" s="157">
        <v>0</v>
      </c>
      <c r="V59" s="157">
        <f t="shared" si="13"/>
        <v>0</v>
      </c>
      <c r="W59" s="157"/>
      <c r="X59" s="157" t="s">
        <v>285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404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9">
        <v>51</v>
      </c>
      <c r="B60" s="180" t="s">
        <v>2391</v>
      </c>
      <c r="C60" s="185" t="s">
        <v>2392</v>
      </c>
      <c r="D60" s="181" t="s">
        <v>366</v>
      </c>
      <c r="E60" s="182">
        <v>1</v>
      </c>
      <c r="F60" s="183"/>
      <c r="G60" s="184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269</v>
      </c>
      <c r="T60" s="157" t="s">
        <v>241</v>
      </c>
      <c r="U60" s="157">
        <v>0</v>
      </c>
      <c r="V60" s="157">
        <f t="shared" si="13"/>
        <v>0</v>
      </c>
      <c r="W60" s="157"/>
      <c r="X60" s="157" t="s">
        <v>285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404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9">
        <v>52</v>
      </c>
      <c r="B61" s="180" t="s">
        <v>2393</v>
      </c>
      <c r="C61" s="185" t="s">
        <v>2394</v>
      </c>
      <c r="D61" s="181" t="s">
        <v>366</v>
      </c>
      <c r="E61" s="182">
        <v>1</v>
      </c>
      <c r="F61" s="183"/>
      <c r="G61" s="184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269</v>
      </c>
      <c r="T61" s="157" t="s">
        <v>241</v>
      </c>
      <c r="U61" s="157">
        <v>0</v>
      </c>
      <c r="V61" s="157">
        <f t="shared" si="13"/>
        <v>0</v>
      </c>
      <c r="W61" s="157"/>
      <c r="X61" s="157" t="s">
        <v>285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404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9">
        <v>53</v>
      </c>
      <c r="B62" s="180" t="s">
        <v>2395</v>
      </c>
      <c r="C62" s="185" t="s">
        <v>2396</v>
      </c>
      <c r="D62" s="181" t="s">
        <v>1242</v>
      </c>
      <c r="E62" s="182">
        <v>55</v>
      </c>
      <c r="F62" s="183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269</v>
      </c>
      <c r="T62" s="157" t="s">
        <v>241</v>
      </c>
      <c r="U62" s="157">
        <v>0</v>
      </c>
      <c r="V62" s="157">
        <f t="shared" si="13"/>
        <v>0</v>
      </c>
      <c r="W62" s="157"/>
      <c r="X62" s="157" t="s">
        <v>285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404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9">
        <v>54</v>
      </c>
      <c r="B63" s="180" t="s">
        <v>2397</v>
      </c>
      <c r="C63" s="185" t="s">
        <v>2398</v>
      </c>
      <c r="D63" s="181" t="s">
        <v>366</v>
      </c>
      <c r="E63" s="182">
        <v>1</v>
      </c>
      <c r="F63" s="183"/>
      <c r="G63" s="184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15</v>
      </c>
      <c r="M63" s="157">
        <f t="shared" si="10"/>
        <v>0</v>
      </c>
      <c r="N63" s="157">
        <v>0</v>
      </c>
      <c r="O63" s="157">
        <f t="shared" si="11"/>
        <v>0</v>
      </c>
      <c r="P63" s="157">
        <v>0</v>
      </c>
      <c r="Q63" s="157">
        <f t="shared" si="12"/>
        <v>0</v>
      </c>
      <c r="R63" s="157"/>
      <c r="S63" s="157" t="s">
        <v>269</v>
      </c>
      <c r="T63" s="157" t="s">
        <v>241</v>
      </c>
      <c r="U63" s="157">
        <v>0</v>
      </c>
      <c r="V63" s="157">
        <f t="shared" si="13"/>
        <v>0</v>
      </c>
      <c r="W63" s="157"/>
      <c r="X63" s="157" t="s">
        <v>285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404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9">
        <v>55</v>
      </c>
      <c r="B64" s="180" t="s">
        <v>2399</v>
      </c>
      <c r="C64" s="185" t="s">
        <v>2400</v>
      </c>
      <c r="D64" s="181" t="s">
        <v>366</v>
      </c>
      <c r="E64" s="182">
        <v>1</v>
      </c>
      <c r="F64" s="183"/>
      <c r="G64" s="184">
        <f t="shared" si="7"/>
        <v>0</v>
      </c>
      <c r="H64" s="158"/>
      <c r="I64" s="157">
        <f t="shared" si="8"/>
        <v>0</v>
      </c>
      <c r="J64" s="158"/>
      <c r="K64" s="157">
        <f t="shared" si="9"/>
        <v>0</v>
      </c>
      <c r="L64" s="157">
        <v>15</v>
      </c>
      <c r="M64" s="157">
        <f t="shared" si="10"/>
        <v>0</v>
      </c>
      <c r="N64" s="157">
        <v>0</v>
      </c>
      <c r="O64" s="157">
        <f t="shared" si="11"/>
        <v>0</v>
      </c>
      <c r="P64" s="157">
        <v>0</v>
      </c>
      <c r="Q64" s="157">
        <f t="shared" si="12"/>
        <v>0</v>
      </c>
      <c r="R64" s="157"/>
      <c r="S64" s="157" t="s">
        <v>269</v>
      </c>
      <c r="T64" s="157" t="s">
        <v>241</v>
      </c>
      <c r="U64" s="157">
        <v>0</v>
      </c>
      <c r="V64" s="157">
        <f t="shared" si="13"/>
        <v>0</v>
      </c>
      <c r="W64" s="157"/>
      <c r="X64" s="157" t="s">
        <v>285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404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9">
        <v>56</v>
      </c>
      <c r="B65" s="180" t="s">
        <v>2401</v>
      </c>
      <c r="C65" s="185" t="s">
        <v>2402</v>
      </c>
      <c r="D65" s="181" t="s">
        <v>366</v>
      </c>
      <c r="E65" s="182">
        <v>1</v>
      </c>
      <c r="F65" s="183"/>
      <c r="G65" s="184">
        <f t="shared" si="7"/>
        <v>0</v>
      </c>
      <c r="H65" s="158"/>
      <c r="I65" s="157">
        <f t="shared" si="8"/>
        <v>0</v>
      </c>
      <c r="J65" s="158"/>
      <c r="K65" s="157">
        <f t="shared" si="9"/>
        <v>0</v>
      </c>
      <c r="L65" s="157">
        <v>15</v>
      </c>
      <c r="M65" s="157">
        <f t="shared" si="10"/>
        <v>0</v>
      </c>
      <c r="N65" s="157">
        <v>0</v>
      </c>
      <c r="O65" s="157">
        <f t="shared" si="11"/>
        <v>0</v>
      </c>
      <c r="P65" s="157">
        <v>0</v>
      </c>
      <c r="Q65" s="157">
        <f t="shared" si="12"/>
        <v>0</v>
      </c>
      <c r="R65" s="157"/>
      <c r="S65" s="157" t="s">
        <v>269</v>
      </c>
      <c r="T65" s="157" t="s">
        <v>241</v>
      </c>
      <c r="U65" s="157">
        <v>0</v>
      </c>
      <c r="V65" s="157">
        <f t="shared" si="13"/>
        <v>0</v>
      </c>
      <c r="W65" s="157"/>
      <c r="X65" s="157" t="s">
        <v>285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404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79">
        <v>57</v>
      </c>
      <c r="B66" s="180" t="s">
        <v>2403</v>
      </c>
      <c r="C66" s="185" t="s">
        <v>2404</v>
      </c>
      <c r="D66" s="181" t="s">
        <v>366</v>
      </c>
      <c r="E66" s="182">
        <v>4</v>
      </c>
      <c r="F66" s="183"/>
      <c r="G66" s="184">
        <f t="shared" si="7"/>
        <v>0</v>
      </c>
      <c r="H66" s="158"/>
      <c r="I66" s="157">
        <f t="shared" si="8"/>
        <v>0</v>
      </c>
      <c r="J66" s="158"/>
      <c r="K66" s="157">
        <f t="shared" si="9"/>
        <v>0</v>
      </c>
      <c r="L66" s="157">
        <v>15</v>
      </c>
      <c r="M66" s="157">
        <f t="shared" si="10"/>
        <v>0</v>
      </c>
      <c r="N66" s="157">
        <v>0</v>
      </c>
      <c r="O66" s="157">
        <f t="shared" si="11"/>
        <v>0</v>
      </c>
      <c r="P66" s="157">
        <v>0</v>
      </c>
      <c r="Q66" s="157">
        <f t="shared" si="12"/>
        <v>0</v>
      </c>
      <c r="R66" s="157"/>
      <c r="S66" s="157" t="s">
        <v>269</v>
      </c>
      <c r="T66" s="157" t="s">
        <v>241</v>
      </c>
      <c r="U66" s="157">
        <v>0</v>
      </c>
      <c r="V66" s="157">
        <f t="shared" si="13"/>
        <v>0</v>
      </c>
      <c r="W66" s="157"/>
      <c r="X66" s="157" t="s">
        <v>285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404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9">
        <v>58</v>
      </c>
      <c r="B67" s="180" t="s">
        <v>2405</v>
      </c>
      <c r="C67" s="185" t="s">
        <v>2406</v>
      </c>
      <c r="D67" s="181" t="s">
        <v>366</v>
      </c>
      <c r="E67" s="182">
        <v>2</v>
      </c>
      <c r="F67" s="183"/>
      <c r="G67" s="184">
        <f t="shared" si="7"/>
        <v>0</v>
      </c>
      <c r="H67" s="158"/>
      <c r="I67" s="157">
        <f t="shared" si="8"/>
        <v>0</v>
      </c>
      <c r="J67" s="158"/>
      <c r="K67" s="157">
        <f t="shared" si="9"/>
        <v>0</v>
      </c>
      <c r="L67" s="157">
        <v>15</v>
      </c>
      <c r="M67" s="157">
        <f t="shared" si="10"/>
        <v>0</v>
      </c>
      <c r="N67" s="157">
        <v>0</v>
      </c>
      <c r="O67" s="157">
        <f t="shared" si="11"/>
        <v>0</v>
      </c>
      <c r="P67" s="157">
        <v>0</v>
      </c>
      <c r="Q67" s="157">
        <f t="shared" si="12"/>
        <v>0</v>
      </c>
      <c r="R67" s="157"/>
      <c r="S67" s="157" t="s">
        <v>269</v>
      </c>
      <c r="T67" s="157" t="s">
        <v>241</v>
      </c>
      <c r="U67" s="157">
        <v>0</v>
      </c>
      <c r="V67" s="157">
        <f t="shared" si="13"/>
        <v>0</v>
      </c>
      <c r="W67" s="157"/>
      <c r="X67" s="157" t="s">
        <v>285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404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.399999999999999" outlineLevel="1" x14ac:dyDescent="0.25">
      <c r="A68" s="179">
        <v>59</v>
      </c>
      <c r="B68" s="180" t="s">
        <v>2407</v>
      </c>
      <c r="C68" s="185" t="s">
        <v>2408</v>
      </c>
      <c r="D68" s="181" t="s">
        <v>366</v>
      </c>
      <c r="E68" s="182">
        <v>1</v>
      </c>
      <c r="F68" s="183"/>
      <c r="G68" s="184">
        <f t="shared" si="7"/>
        <v>0</v>
      </c>
      <c r="H68" s="158"/>
      <c r="I68" s="157">
        <f t="shared" si="8"/>
        <v>0</v>
      </c>
      <c r="J68" s="158"/>
      <c r="K68" s="157">
        <f t="shared" si="9"/>
        <v>0</v>
      </c>
      <c r="L68" s="157">
        <v>15</v>
      </c>
      <c r="M68" s="157">
        <f t="shared" si="10"/>
        <v>0</v>
      </c>
      <c r="N68" s="157">
        <v>0</v>
      </c>
      <c r="O68" s="157">
        <f t="shared" si="11"/>
        <v>0</v>
      </c>
      <c r="P68" s="157">
        <v>0</v>
      </c>
      <c r="Q68" s="157">
        <f t="shared" si="12"/>
        <v>0</v>
      </c>
      <c r="R68" s="157"/>
      <c r="S68" s="157" t="s">
        <v>269</v>
      </c>
      <c r="T68" s="157" t="s">
        <v>241</v>
      </c>
      <c r="U68" s="157">
        <v>0</v>
      </c>
      <c r="V68" s="157">
        <f t="shared" si="13"/>
        <v>0</v>
      </c>
      <c r="W68" s="157"/>
      <c r="X68" s="157" t="s">
        <v>285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404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9">
        <v>60</v>
      </c>
      <c r="B69" s="180" t="s">
        <v>2409</v>
      </c>
      <c r="C69" s="185" t="s">
        <v>2410</v>
      </c>
      <c r="D69" s="181" t="s">
        <v>366</v>
      </c>
      <c r="E69" s="182">
        <v>1</v>
      </c>
      <c r="F69" s="183"/>
      <c r="G69" s="184">
        <f t="shared" si="7"/>
        <v>0</v>
      </c>
      <c r="H69" s="158"/>
      <c r="I69" s="157">
        <f t="shared" si="8"/>
        <v>0</v>
      </c>
      <c r="J69" s="158"/>
      <c r="K69" s="157">
        <f t="shared" si="9"/>
        <v>0</v>
      </c>
      <c r="L69" s="157">
        <v>15</v>
      </c>
      <c r="M69" s="157">
        <f t="shared" si="10"/>
        <v>0</v>
      </c>
      <c r="N69" s="157">
        <v>0</v>
      </c>
      <c r="O69" s="157">
        <f t="shared" si="11"/>
        <v>0</v>
      </c>
      <c r="P69" s="157">
        <v>0</v>
      </c>
      <c r="Q69" s="157">
        <f t="shared" si="12"/>
        <v>0</v>
      </c>
      <c r="R69" s="157"/>
      <c r="S69" s="157" t="s">
        <v>269</v>
      </c>
      <c r="T69" s="157" t="s">
        <v>241</v>
      </c>
      <c r="U69" s="157">
        <v>0</v>
      </c>
      <c r="V69" s="157">
        <f t="shared" si="13"/>
        <v>0</v>
      </c>
      <c r="W69" s="157"/>
      <c r="X69" s="157" t="s">
        <v>285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404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9">
        <v>61</v>
      </c>
      <c r="B70" s="180" t="s">
        <v>2411</v>
      </c>
      <c r="C70" s="185" t="s">
        <v>2412</v>
      </c>
      <c r="D70" s="181" t="s">
        <v>366</v>
      </c>
      <c r="E70" s="182">
        <v>1</v>
      </c>
      <c r="F70" s="183"/>
      <c r="G70" s="184">
        <f t="shared" si="7"/>
        <v>0</v>
      </c>
      <c r="H70" s="158"/>
      <c r="I70" s="157">
        <f t="shared" si="8"/>
        <v>0</v>
      </c>
      <c r="J70" s="158"/>
      <c r="K70" s="157">
        <f t="shared" si="9"/>
        <v>0</v>
      </c>
      <c r="L70" s="157">
        <v>15</v>
      </c>
      <c r="M70" s="157">
        <f t="shared" si="10"/>
        <v>0</v>
      </c>
      <c r="N70" s="157">
        <v>0</v>
      </c>
      <c r="O70" s="157">
        <f t="shared" si="11"/>
        <v>0</v>
      </c>
      <c r="P70" s="157">
        <v>0</v>
      </c>
      <c r="Q70" s="157">
        <f t="shared" si="12"/>
        <v>0</v>
      </c>
      <c r="R70" s="157"/>
      <c r="S70" s="157" t="s">
        <v>269</v>
      </c>
      <c r="T70" s="157" t="s">
        <v>241</v>
      </c>
      <c r="U70" s="157">
        <v>0</v>
      </c>
      <c r="V70" s="157">
        <f t="shared" si="13"/>
        <v>0</v>
      </c>
      <c r="W70" s="157"/>
      <c r="X70" s="157" t="s">
        <v>285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404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9">
        <v>62</v>
      </c>
      <c r="B71" s="180" t="s">
        <v>2413</v>
      </c>
      <c r="C71" s="185" t="s">
        <v>2414</v>
      </c>
      <c r="D71" s="181" t="s">
        <v>366</v>
      </c>
      <c r="E71" s="182">
        <v>1</v>
      </c>
      <c r="F71" s="183"/>
      <c r="G71" s="184">
        <f t="shared" si="7"/>
        <v>0</v>
      </c>
      <c r="H71" s="158"/>
      <c r="I71" s="157">
        <f t="shared" si="8"/>
        <v>0</v>
      </c>
      <c r="J71" s="158"/>
      <c r="K71" s="157">
        <f t="shared" si="9"/>
        <v>0</v>
      </c>
      <c r="L71" s="157">
        <v>15</v>
      </c>
      <c r="M71" s="157">
        <f t="shared" si="10"/>
        <v>0</v>
      </c>
      <c r="N71" s="157">
        <v>0</v>
      </c>
      <c r="O71" s="157">
        <f t="shared" si="11"/>
        <v>0</v>
      </c>
      <c r="P71" s="157">
        <v>0</v>
      </c>
      <c r="Q71" s="157">
        <f t="shared" si="12"/>
        <v>0</v>
      </c>
      <c r="R71" s="157"/>
      <c r="S71" s="157" t="s">
        <v>269</v>
      </c>
      <c r="T71" s="157" t="s">
        <v>241</v>
      </c>
      <c r="U71" s="157">
        <v>0</v>
      </c>
      <c r="V71" s="157">
        <f t="shared" si="13"/>
        <v>0</v>
      </c>
      <c r="W71" s="157"/>
      <c r="X71" s="157" t="s">
        <v>285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404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 x14ac:dyDescent="0.25">
      <c r="A72" s="179">
        <v>63</v>
      </c>
      <c r="B72" s="180" t="s">
        <v>2415</v>
      </c>
      <c r="C72" s="185" t="s">
        <v>2416</v>
      </c>
      <c r="D72" s="181" t="s">
        <v>1853</v>
      </c>
      <c r="E72" s="182">
        <v>1</v>
      </c>
      <c r="F72" s="183"/>
      <c r="G72" s="184">
        <f t="shared" si="7"/>
        <v>0</v>
      </c>
      <c r="H72" s="158"/>
      <c r="I72" s="157">
        <f t="shared" si="8"/>
        <v>0</v>
      </c>
      <c r="J72" s="158"/>
      <c r="K72" s="157">
        <f t="shared" si="9"/>
        <v>0</v>
      </c>
      <c r="L72" s="157">
        <v>15</v>
      </c>
      <c r="M72" s="157">
        <f t="shared" si="10"/>
        <v>0</v>
      </c>
      <c r="N72" s="157">
        <v>0</v>
      </c>
      <c r="O72" s="157">
        <f t="shared" si="11"/>
        <v>0</v>
      </c>
      <c r="P72" s="157">
        <v>0</v>
      </c>
      <c r="Q72" s="157">
        <f t="shared" si="12"/>
        <v>0</v>
      </c>
      <c r="R72" s="157"/>
      <c r="S72" s="157" t="s">
        <v>269</v>
      </c>
      <c r="T72" s="157" t="s">
        <v>241</v>
      </c>
      <c r="U72" s="157">
        <v>0</v>
      </c>
      <c r="V72" s="157">
        <f t="shared" si="13"/>
        <v>0</v>
      </c>
      <c r="W72" s="157"/>
      <c r="X72" s="157" t="s">
        <v>285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404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9">
        <v>64</v>
      </c>
      <c r="B73" s="180" t="s">
        <v>1397</v>
      </c>
      <c r="C73" s="185" t="s">
        <v>2417</v>
      </c>
      <c r="D73" s="181" t="s">
        <v>268</v>
      </c>
      <c r="E73" s="182">
        <v>1</v>
      </c>
      <c r="F73" s="183"/>
      <c r="G73" s="184">
        <f t="shared" si="7"/>
        <v>0</v>
      </c>
      <c r="H73" s="158"/>
      <c r="I73" s="157">
        <f t="shared" si="8"/>
        <v>0</v>
      </c>
      <c r="J73" s="158"/>
      <c r="K73" s="157">
        <f t="shared" si="9"/>
        <v>0</v>
      </c>
      <c r="L73" s="157">
        <v>15</v>
      </c>
      <c r="M73" s="157">
        <f t="shared" si="10"/>
        <v>0</v>
      </c>
      <c r="N73" s="157">
        <v>0</v>
      </c>
      <c r="O73" s="157">
        <f t="shared" si="11"/>
        <v>0</v>
      </c>
      <c r="P73" s="157">
        <v>0</v>
      </c>
      <c r="Q73" s="157">
        <f t="shared" si="12"/>
        <v>0</v>
      </c>
      <c r="R73" s="157"/>
      <c r="S73" s="157" t="s">
        <v>269</v>
      </c>
      <c r="T73" s="157" t="s">
        <v>241</v>
      </c>
      <c r="U73" s="157">
        <v>0</v>
      </c>
      <c r="V73" s="157">
        <f t="shared" si="13"/>
        <v>0</v>
      </c>
      <c r="W73" s="157"/>
      <c r="X73" s="157" t="s">
        <v>285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404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5">
      <c r="A74" s="160" t="s">
        <v>235</v>
      </c>
      <c r="B74" s="161" t="s">
        <v>198</v>
      </c>
      <c r="C74" s="174" t="s">
        <v>199</v>
      </c>
      <c r="D74" s="162"/>
      <c r="E74" s="163"/>
      <c r="F74" s="164"/>
      <c r="G74" s="165">
        <f>SUMIF(AG75:AG76,"&lt;&gt;NOR",G75:G76)</f>
        <v>0</v>
      </c>
      <c r="H74" s="159"/>
      <c r="I74" s="159">
        <f>SUM(I75:I76)</f>
        <v>0</v>
      </c>
      <c r="J74" s="159"/>
      <c r="K74" s="159">
        <f>SUM(K75:K76)</f>
        <v>0</v>
      </c>
      <c r="L74" s="159"/>
      <c r="M74" s="159">
        <f>SUM(M75:M76)</f>
        <v>0</v>
      </c>
      <c r="N74" s="159"/>
      <c r="O74" s="159">
        <f>SUM(O75:O76)</f>
        <v>0</v>
      </c>
      <c r="P74" s="159"/>
      <c r="Q74" s="159">
        <f>SUM(Q75:Q76)</f>
        <v>0</v>
      </c>
      <c r="R74" s="159"/>
      <c r="S74" s="159"/>
      <c r="T74" s="159"/>
      <c r="U74" s="159"/>
      <c r="V74" s="159">
        <f>SUM(V75:V76)</f>
        <v>1</v>
      </c>
      <c r="W74" s="159"/>
      <c r="X74" s="159"/>
      <c r="AG74" t="s">
        <v>236</v>
      </c>
    </row>
    <row r="75" spans="1:60" outlineLevel="1" x14ac:dyDescent="0.25">
      <c r="A75" s="179">
        <v>65</v>
      </c>
      <c r="B75" s="180" t="s">
        <v>2418</v>
      </c>
      <c r="C75" s="185" t="s">
        <v>2419</v>
      </c>
      <c r="D75" s="181" t="s">
        <v>1853</v>
      </c>
      <c r="E75" s="182">
        <v>1</v>
      </c>
      <c r="F75" s="183"/>
      <c r="G75" s="184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15</v>
      </c>
      <c r="M75" s="157">
        <f>G75*(1+L75/100)</f>
        <v>0</v>
      </c>
      <c r="N75" s="157">
        <v>0</v>
      </c>
      <c r="O75" s="157">
        <f>ROUND(E75*N75,2)</f>
        <v>0</v>
      </c>
      <c r="P75" s="157">
        <v>0</v>
      </c>
      <c r="Q75" s="157">
        <f>ROUND(E75*P75,2)</f>
        <v>0</v>
      </c>
      <c r="R75" s="157"/>
      <c r="S75" s="157" t="s">
        <v>240</v>
      </c>
      <c r="T75" s="157" t="s">
        <v>241</v>
      </c>
      <c r="U75" s="157">
        <v>1</v>
      </c>
      <c r="V75" s="157">
        <f>ROUND(E75*U75,2)</f>
        <v>1</v>
      </c>
      <c r="W75" s="157"/>
      <c r="X75" s="157" t="s">
        <v>285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286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 x14ac:dyDescent="0.25">
      <c r="A76" s="179">
        <v>66</v>
      </c>
      <c r="B76" s="180" t="s">
        <v>2420</v>
      </c>
      <c r="C76" s="185" t="s">
        <v>2421</v>
      </c>
      <c r="D76" s="181" t="s">
        <v>1853</v>
      </c>
      <c r="E76" s="182">
        <v>1</v>
      </c>
      <c r="F76" s="183"/>
      <c r="G76" s="184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15</v>
      </c>
      <c r="M76" s="157">
        <f>G76*(1+L76/100)</f>
        <v>0</v>
      </c>
      <c r="N76" s="157">
        <v>0</v>
      </c>
      <c r="O76" s="157">
        <f>ROUND(E76*N76,2)</f>
        <v>0</v>
      </c>
      <c r="P76" s="157">
        <v>0</v>
      </c>
      <c r="Q76" s="157">
        <f>ROUND(E76*P76,2)</f>
        <v>0</v>
      </c>
      <c r="R76" s="157"/>
      <c r="S76" s="157" t="s">
        <v>269</v>
      </c>
      <c r="T76" s="157" t="s">
        <v>241</v>
      </c>
      <c r="U76" s="157">
        <v>0</v>
      </c>
      <c r="V76" s="157">
        <f>ROUND(E76*U76,2)</f>
        <v>0</v>
      </c>
      <c r="W76" s="157"/>
      <c r="X76" s="157" t="s">
        <v>285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286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5">
      <c r="A77" s="160" t="s">
        <v>235</v>
      </c>
      <c r="B77" s="161" t="s">
        <v>202</v>
      </c>
      <c r="C77" s="174" t="s">
        <v>203</v>
      </c>
      <c r="D77" s="162"/>
      <c r="E77" s="163"/>
      <c r="F77" s="164"/>
      <c r="G77" s="165">
        <f>SUMIF(AG78:AG78,"&lt;&gt;NOR",G78:G78)</f>
        <v>0</v>
      </c>
      <c r="H77" s="159"/>
      <c r="I77" s="159">
        <f>SUM(I78:I78)</f>
        <v>0</v>
      </c>
      <c r="J77" s="159"/>
      <c r="K77" s="159">
        <f>SUM(K78:K78)</f>
        <v>0</v>
      </c>
      <c r="L77" s="159"/>
      <c r="M77" s="159">
        <f>SUM(M78:M78)</f>
        <v>0</v>
      </c>
      <c r="N77" s="159"/>
      <c r="O77" s="159">
        <f>SUM(O78:O78)</f>
        <v>0</v>
      </c>
      <c r="P77" s="159"/>
      <c r="Q77" s="159">
        <f>SUM(Q78:Q78)</f>
        <v>0</v>
      </c>
      <c r="R77" s="159"/>
      <c r="S77" s="159"/>
      <c r="T77" s="159"/>
      <c r="U77" s="159"/>
      <c r="V77" s="159">
        <f>SUM(V78:V78)</f>
        <v>0.49</v>
      </c>
      <c r="W77" s="159"/>
      <c r="X77" s="159"/>
      <c r="AG77" t="s">
        <v>236</v>
      </c>
    </row>
    <row r="78" spans="1:60" ht="20.399999999999999" outlineLevel="1" x14ac:dyDescent="0.25">
      <c r="A78" s="166">
        <v>67</v>
      </c>
      <c r="B78" s="167" t="s">
        <v>2422</v>
      </c>
      <c r="C78" s="175" t="s">
        <v>2423</v>
      </c>
      <c r="D78" s="168" t="s">
        <v>1853</v>
      </c>
      <c r="E78" s="169">
        <v>1</v>
      </c>
      <c r="F78" s="170"/>
      <c r="G78" s="171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15</v>
      </c>
      <c r="M78" s="157">
        <f>G78*(1+L78/100)</f>
        <v>0</v>
      </c>
      <c r="N78" s="157">
        <v>0</v>
      </c>
      <c r="O78" s="157">
        <f>ROUND(E78*N78,2)</f>
        <v>0</v>
      </c>
      <c r="P78" s="157">
        <v>0</v>
      </c>
      <c r="Q78" s="157">
        <f>ROUND(E78*P78,2)</f>
        <v>0</v>
      </c>
      <c r="R78" s="157"/>
      <c r="S78" s="157" t="s">
        <v>240</v>
      </c>
      <c r="T78" s="157" t="s">
        <v>241</v>
      </c>
      <c r="U78" s="157">
        <v>0.49</v>
      </c>
      <c r="V78" s="157">
        <f>ROUND(E78*U78,2)</f>
        <v>0.49</v>
      </c>
      <c r="W78" s="157"/>
      <c r="X78" s="157" t="s">
        <v>285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286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5">
      <c r="A79" s="3"/>
      <c r="B79" s="4"/>
      <c r="C79" s="17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222</v>
      </c>
    </row>
    <row r="80" spans="1:60" x14ac:dyDescent="0.25">
      <c r="A80" s="150"/>
      <c r="B80" s="151" t="s">
        <v>31</v>
      </c>
      <c r="C80" s="177"/>
      <c r="D80" s="152"/>
      <c r="E80" s="153"/>
      <c r="F80" s="153"/>
      <c r="G80" s="173">
        <f>G8+G74+G77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278</v>
      </c>
    </row>
    <row r="81" spans="1:33" x14ac:dyDescent="0.25">
      <c r="A81" s="3"/>
      <c r="B81" s="4"/>
      <c r="C81" s="17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5">
      <c r="A82" s="3"/>
      <c r="B82" s="4"/>
      <c r="C82" s="176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5">
      <c r="A83" s="253" t="s">
        <v>279</v>
      </c>
      <c r="B83" s="253"/>
      <c r="C83" s="254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5">
      <c r="A84" s="255"/>
      <c r="B84" s="256"/>
      <c r="C84" s="257"/>
      <c r="D84" s="256"/>
      <c r="E84" s="256"/>
      <c r="F84" s="256"/>
      <c r="G84" s="25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G84" t="s">
        <v>280</v>
      </c>
    </row>
    <row r="85" spans="1:33" x14ac:dyDescent="0.25">
      <c r="A85" s="259"/>
      <c r="B85" s="260"/>
      <c r="C85" s="261"/>
      <c r="D85" s="260"/>
      <c r="E85" s="260"/>
      <c r="F85" s="260"/>
      <c r="G85" s="26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5">
      <c r="A86" s="259"/>
      <c r="B86" s="260"/>
      <c r="C86" s="261"/>
      <c r="D86" s="260"/>
      <c r="E86" s="260"/>
      <c r="F86" s="260"/>
      <c r="G86" s="26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5">
      <c r="A87" s="259"/>
      <c r="B87" s="260"/>
      <c r="C87" s="261"/>
      <c r="D87" s="260"/>
      <c r="E87" s="260"/>
      <c r="F87" s="260"/>
      <c r="G87" s="26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5">
      <c r="A88" s="263"/>
      <c r="B88" s="264"/>
      <c r="C88" s="265"/>
      <c r="D88" s="264"/>
      <c r="E88" s="264"/>
      <c r="F88" s="264"/>
      <c r="G88" s="26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33" x14ac:dyDescent="0.25">
      <c r="A89" s="3"/>
      <c r="B89" s="4"/>
      <c r="C89" s="176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33" x14ac:dyDescent="0.25">
      <c r="C90" s="178"/>
      <c r="D90" s="10"/>
      <c r="AG90" t="s">
        <v>281</v>
      </c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84:G88"/>
    <mergeCell ref="C56:G56"/>
    <mergeCell ref="A1:G1"/>
    <mergeCell ref="C2:G2"/>
    <mergeCell ref="C3:G3"/>
    <mergeCell ref="C4:G4"/>
    <mergeCell ref="A83:C8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00 001 Naklady</vt:lpstr>
      <vt:lpstr>SO 01.BP 200520.1 Pol</vt:lpstr>
      <vt:lpstr>SO 01.NAST. 200701 Pol</vt:lpstr>
      <vt:lpstr>SO 01.ST 180730ST.1 Pol</vt:lpstr>
      <vt:lpstr>SO 02 1 Pol</vt:lpstr>
      <vt:lpstr>SO 03 1 Pol</vt:lpstr>
      <vt:lpstr>SO 04 3 Pol</vt:lpstr>
      <vt:lpstr>SO 05 2 Pol</vt:lpstr>
      <vt:lpstr>SO 06 1 Pol</vt:lpstr>
      <vt:lpstr>SO 07 7002 Pol</vt:lpstr>
      <vt:lpstr>SO 08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 01.BP 200520.1 Pol'!Názvy_tisku</vt:lpstr>
      <vt:lpstr>'SO 01.NAST. 200701 Pol'!Názvy_tisku</vt:lpstr>
      <vt:lpstr>'SO 01.ST 180730ST.1 Pol'!Názvy_tisku</vt:lpstr>
      <vt:lpstr>'SO 02 1 Pol'!Názvy_tisku</vt:lpstr>
      <vt:lpstr>'SO 03 1 Pol'!Názvy_tisku</vt:lpstr>
      <vt:lpstr>'SO 04 3 Pol'!Názvy_tisku</vt:lpstr>
      <vt:lpstr>'SO 05 2 Pol'!Názvy_tisku</vt:lpstr>
      <vt:lpstr>'SO 06 1 Pol'!Názvy_tisku</vt:lpstr>
      <vt:lpstr>'SO 07 7002 Pol'!Názvy_tisku</vt:lpstr>
      <vt:lpstr>'SO 08 1 Pol'!Názvy_tisku</vt:lpstr>
      <vt:lpstr>oadresa</vt:lpstr>
      <vt:lpstr>Stavba!Objednatel</vt:lpstr>
      <vt:lpstr>Stavba!Objekt</vt:lpstr>
      <vt:lpstr>'00 001 Naklady'!Oblast_tisku</vt:lpstr>
      <vt:lpstr>'SO 01.BP 200520.1 Pol'!Oblast_tisku</vt:lpstr>
      <vt:lpstr>'SO 01.NAST. 200701 Pol'!Oblast_tisku</vt:lpstr>
      <vt:lpstr>'SO 01.ST 180730ST.1 Pol'!Oblast_tisku</vt:lpstr>
      <vt:lpstr>'SO 02 1 Pol'!Oblast_tisku</vt:lpstr>
      <vt:lpstr>'SO 03 1 Pol'!Oblast_tisku</vt:lpstr>
      <vt:lpstr>'SO 04 3 Pol'!Oblast_tisku</vt:lpstr>
      <vt:lpstr>'SO 05 2 Pol'!Oblast_tisku</vt:lpstr>
      <vt:lpstr>'SO 06 1 Pol'!Oblast_tisku</vt:lpstr>
      <vt:lpstr>'SO 07 7002 Pol'!Oblast_tisku</vt:lpstr>
      <vt:lpstr>'SO 08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Studený</dc:creator>
  <cp:lastModifiedBy>Mgr. Lukáš Pruška</cp:lastModifiedBy>
  <cp:lastPrinted>2019-03-19T12:27:02Z</cp:lastPrinted>
  <dcterms:created xsi:type="dcterms:W3CDTF">2009-04-08T07:15:50Z</dcterms:created>
  <dcterms:modified xsi:type="dcterms:W3CDTF">2020-08-21T01:38:08Z</dcterms:modified>
</cp:coreProperties>
</file>