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f14362ae3457641/Dokumenty/SPRÁVA NEMOVITOSTÍ MČBS/2020/květen 2020/Orlí 28 byt č. 12/"/>
    </mc:Choice>
  </mc:AlternateContent>
  <xr:revisionPtr revIDLastSave="0" documentId="8_{DADA353C-A5A8-4A94-BC20-98DCBE128E57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Pol'!$A$1:$X$123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2" i="1" l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G41" i="1"/>
  <c r="F41" i="1"/>
  <c r="G40" i="1"/>
  <c r="F40" i="1"/>
  <c r="G39" i="1"/>
  <c r="F39" i="1"/>
  <c r="G113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2" i="12"/>
  <c r="K12" i="12"/>
  <c r="O12" i="12"/>
  <c r="V12" i="12"/>
  <c r="G13" i="12"/>
  <c r="I13" i="12"/>
  <c r="I12" i="12" s="1"/>
  <c r="K13" i="12"/>
  <c r="M13" i="12"/>
  <c r="M12" i="12" s="1"/>
  <c r="O13" i="12"/>
  <c r="Q13" i="12"/>
  <c r="Q12" i="12" s="1"/>
  <c r="V13" i="12"/>
  <c r="G15" i="12"/>
  <c r="O15" i="12"/>
  <c r="G16" i="12"/>
  <c r="I16" i="12"/>
  <c r="I15" i="12" s="1"/>
  <c r="K16" i="12"/>
  <c r="M16" i="12"/>
  <c r="O16" i="12"/>
  <c r="Q16" i="12"/>
  <c r="Q15" i="12" s="1"/>
  <c r="V16" i="12"/>
  <c r="G25" i="12"/>
  <c r="M25" i="12" s="1"/>
  <c r="I25" i="12"/>
  <c r="K25" i="12"/>
  <c r="K15" i="12" s="1"/>
  <c r="O25" i="12"/>
  <c r="Q25" i="12"/>
  <c r="V25" i="12"/>
  <c r="V15" i="12" s="1"/>
  <c r="G26" i="12"/>
  <c r="I26" i="12"/>
  <c r="K26" i="12"/>
  <c r="M26" i="12"/>
  <c r="O26" i="12"/>
  <c r="Q26" i="12"/>
  <c r="V26" i="12"/>
  <c r="G28" i="12"/>
  <c r="I28" i="12"/>
  <c r="I27" i="12" s="1"/>
  <c r="K28" i="12"/>
  <c r="M28" i="12"/>
  <c r="O28" i="12"/>
  <c r="Q28" i="12"/>
  <c r="Q27" i="12" s="1"/>
  <c r="V28" i="12"/>
  <c r="G30" i="12"/>
  <c r="M30" i="12" s="1"/>
  <c r="I30" i="12"/>
  <c r="K30" i="12"/>
  <c r="K27" i="12" s="1"/>
  <c r="O30" i="12"/>
  <c r="Q30" i="12"/>
  <c r="V30" i="12"/>
  <c r="V27" i="12" s="1"/>
  <c r="G32" i="12"/>
  <c r="I32" i="12"/>
  <c r="K32" i="12"/>
  <c r="M32" i="12"/>
  <c r="O32" i="12"/>
  <c r="Q32" i="12"/>
  <c r="V32" i="12"/>
  <c r="G35" i="12"/>
  <c r="G27" i="12" s="1"/>
  <c r="I35" i="12"/>
  <c r="K35" i="12"/>
  <c r="O35" i="12"/>
  <c r="O27" i="12" s="1"/>
  <c r="Q35" i="12"/>
  <c r="V35" i="12"/>
  <c r="G36" i="12"/>
  <c r="I36" i="12"/>
  <c r="K36" i="12"/>
  <c r="M36" i="12"/>
  <c r="O36" i="12"/>
  <c r="Q36" i="12"/>
  <c r="V36" i="12"/>
  <c r="G37" i="12"/>
  <c r="M37" i="12" s="1"/>
  <c r="I37" i="12"/>
  <c r="K37" i="12"/>
  <c r="O37" i="12"/>
  <c r="Q37" i="12"/>
  <c r="V37" i="12"/>
  <c r="G38" i="12"/>
  <c r="I38" i="12"/>
  <c r="K38" i="12"/>
  <c r="M38" i="12"/>
  <c r="O38" i="12"/>
  <c r="Q38" i="12"/>
  <c r="V38" i="12"/>
  <c r="G39" i="12"/>
  <c r="M39" i="12" s="1"/>
  <c r="I39" i="12"/>
  <c r="K39" i="12"/>
  <c r="O39" i="12"/>
  <c r="Q39" i="12"/>
  <c r="V39" i="12"/>
  <c r="G40" i="12"/>
  <c r="I40" i="12"/>
  <c r="K40" i="12"/>
  <c r="M40" i="12"/>
  <c r="O40" i="12"/>
  <c r="Q40" i="12"/>
  <c r="V40" i="12"/>
  <c r="G42" i="12"/>
  <c r="M42" i="12" s="1"/>
  <c r="I42" i="12"/>
  <c r="K42" i="12"/>
  <c r="O42" i="12"/>
  <c r="Q42" i="12"/>
  <c r="V42" i="12"/>
  <c r="G45" i="12"/>
  <c r="I45" i="12"/>
  <c r="K45" i="12"/>
  <c r="M45" i="12"/>
  <c r="O45" i="12"/>
  <c r="Q45" i="12"/>
  <c r="V45" i="12"/>
  <c r="G46" i="12"/>
  <c r="K46" i="12"/>
  <c r="O46" i="12"/>
  <c r="V46" i="12"/>
  <c r="G47" i="12"/>
  <c r="I47" i="12"/>
  <c r="I46" i="12" s="1"/>
  <c r="K47" i="12"/>
  <c r="M47" i="12"/>
  <c r="M46" i="12" s="1"/>
  <c r="O47" i="12"/>
  <c r="Q47" i="12"/>
  <c r="Q46" i="12" s="1"/>
  <c r="V47" i="12"/>
  <c r="K48" i="12"/>
  <c r="V48" i="12"/>
  <c r="G49" i="12"/>
  <c r="I49" i="12"/>
  <c r="I48" i="12" s="1"/>
  <c r="K49" i="12"/>
  <c r="M49" i="12"/>
  <c r="O49" i="12"/>
  <c r="Q49" i="12"/>
  <c r="Q48" i="12" s="1"/>
  <c r="V49" i="12"/>
  <c r="G50" i="12"/>
  <c r="G48" i="12" s="1"/>
  <c r="I50" i="12"/>
  <c r="K50" i="12"/>
  <c r="O50" i="12"/>
  <c r="O48" i="12" s="1"/>
  <c r="Q50" i="12"/>
  <c r="V50" i="12"/>
  <c r="I51" i="12"/>
  <c r="Q51" i="12"/>
  <c r="G52" i="12"/>
  <c r="M52" i="12" s="1"/>
  <c r="M51" i="12" s="1"/>
  <c r="I52" i="12"/>
  <c r="K52" i="12"/>
  <c r="K51" i="12" s="1"/>
  <c r="O52" i="12"/>
  <c r="O51" i="12" s="1"/>
  <c r="Q52" i="12"/>
  <c r="V52" i="12"/>
  <c r="V51" i="12" s="1"/>
  <c r="G56" i="12"/>
  <c r="G55" i="12" s="1"/>
  <c r="I56" i="12"/>
  <c r="K56" i="12"/>
  <c r="K55" i="12" s="1"/>
  <c r="O56" i="12"/>
  <c r="O55" i="12" s="1"/>
  <c r="Q56" i="12"/>
  <c r="V56" i="12"/>
  <c r="V55" i="12" s="1"/>
  <c r="G57" i="12"/>
  <c r="I57" i="12"/>
  <c r="I55" i="12" s="1"/>
  <c r="K57" i="12"/>
  <c r="M57" i="12"/>
  <c r="O57" i="12"/>
  <c r="Q57" i="12"/>
  <c r="Q55" i="12" s="1"/>
  <c r="V57" i="12"/>
  <c r="G59" i="12"/>
  <c r="I59" i="12"/>
  <c r="I58" i="12" s="1"/>
  <c r="K59" i="12"/>
  <c r="M59" i="12"/>
  <c r="O59" i="12"/>
  <c r="Q59" i="12"/>
  <c r="Q58" i="12" s="1"/>
  <c r="V59" i="12"/>
  <c r="G63" i="12"/>
  <c r="G58" i="12" s="1"/>
  <c r="I63" i="12"/>
  <c r="K63" i="12"/>
  <c r="O63" i="12"/>
  <c r="O58" i="12" s="1"/>
  <c r="Q63" i="12"/>
  <c r="V63" i="12"/>
  <c r="G65" i="12"/>
  <c r="I65" i="12"/>
  <c r="K65" i="12"/>
  <c r="M65" i="12"/>
  <c r="O65" i="12"/>
  <c r="Q65" i="12"/>
  <c r="V65" i="12"/>
  <c r="G67" i="12"/>
  <c r="M67" i="12" s="1"/>
  <c r="I67" i="12"/>
  <c r="K67" i="12"/>
  <c r="K58" i="12" s="1"/>
  <c r="O67" i="12"/>
  <c r="Q67" i="12"/>
  <c r="V67" i="12"/>
  <c r="V58" i="12" s="1"/>
  <c r="G71" i="12"/>
  <c r="I71" i="12"/>
  <c r="K71" i="12"/>
  <c r="M71" i="12"/>
  <c r="O71" i="12"/>
  <c r="Q71" i="12"/>
  <c r="V71" i="12"/>
  <c r="G73" i="12"/>
  <c r="I73" i="12"/>
  <c r="I72" i="12" s="1"/>
  <c r="K73" i="12"/>
  <c r="M73" i="12"/>
  <c r="O73" i="12"/>
  <c r="Q73" i="12"/>
  <c r="Q72" i="12" s="1"/>
  <c r="V73" i="12"/>
  <c r="G76" i="12"/>
  <c r="M76" i="12" s="1"/>
  <c r="I76" i="12"/>
  <c r="K76" i="12"/>
  <c r="K72" i="12" s="1"/>
  <c r="O76" i="12"/>
  <c r="Q76" i="12"/>
  <c r="V76" i="12"/>
  <c r="V72" i="12" s="1"/>
  <c r="G79" i="12"/>
  <c r="I79" i="12"/>
  <c r="K79" i="12"/>
  <c r="M79" i="12"/>
  <c r="O79" i="12"/>
  <c r="Q79" i="12"/>
  <c r="V79" i="12"/>
  <c r="G81" i="12"/>
  <c r="G72" i="12" s="1"/>
  <c r="I81" i="12"/>
  <c r="K81" i="12"/>
  <c r="O81" i="12"/>
  <c r="O72" i="12" s="1"/>
  <c r="Q81" i="12"/>
  <c r="V81" i="12"/>
  <c r="I82" i="12"/>
  <c r="Q82" i="12"/>
  <c r="G83" i="12"/>
  <c r="M83" i="12" s="1"/>
  <c r="M82" i="12" s="1"/>
  <c r="I83" i="12"/>
  <c r="K83" i="12"/>
  <c r="K82" i="12" s="1"/>
  <c r="O83" i="12"/>
  <c r="O82" i="12" s="1"/>
  <c r="Q83" i="12"/>
  <c r="V83" i="12"/>
  <c r="V82" i="12" s="1"/>
  <c r="G86" i="12"/>
  <c r="G85" i="12" s="1"/>
  <c r="I86" i="12"/>
  <c r="K86" i="12"/>
  <c r="K85" i="12" s="1"/>
  <c r="O86" i="12"/>
  <c r="O85" i="12" s="1"/>
  <c r="Q86" i="12"/>
  <c r="V86" i="12"/>
  <c r="V85" i="12" s="1"/>
  <c r="G88" i="12"/>
  <c r="I88" i="12"/>
  <c r="I85" i="12" s="1"/>
  <c r="K88" i="12"/>
  <c r="M88" i="12"/>
  <c r="O88" i="12"/>
  <c r="Q88" i="12"/>
  <c r="Q85" i="12" s="1"/>
  <c r="V88" i="12"/>
  <c r="G90" i="12"/>
  <c r="M90" i="12" s="1"/>
  <c r="I90" i="12"/>
  <c r="K90" i="12"/>
  <c r="O90" i="12"/>
  <c r="Q90" i="12"/>
  <c r="V90" i="12"/>
  <c r="I99" i="12"/>
  <c r="Q99" i="12"/>
  <c r="G100" i="12"/>
  <c r="G99" i="12" s="1"/>
  <c r="I100" i="12"/>
  <c r="K100" i="12"/>
  <c r="K99" i="12" s="1"/>
  <c r="O100" i="12"/>
  <c r="O99" i="12" s="1"/>
  <c r="Q100" i="12"/>
  <c r="V100" i="12"/>
  <c r="V99" i="12" s="1"/>
  <c r="G105" i="12"/>
  <c r="M105" i="12" s="1"/>
  <c r="I105" i="12"/>
  <c r="K105" i="12"/>
  <c r="K104" i="12" s="1"/>
  <c r="O105" i="12"/>
  <c r="O104" i="12" s="1"/>
  <c r="Q105" i="12"/>
  <c r="V105" i="12"/>
  <c r="V104" i="12" s="1"/>
  <c r="G106" i="12"/>
  <c r="I106" i="12"/>
  <c r="K106" i="12"/>
  <c r="M106" i="12"/>
  <c r="O106" i="12"/>
  <c r="Q106" i="12"/>
  <c r="V106" i="12"/>
  <c r="G107" i="12"/>
  <c r="M107" i="12" s="1"/>
  <c r="I107" i="12"/>
  <c r="K107" i="12"/>
  <c r="O107" i="12"/>
  <c r="Q107" i="12"/>
  <c r="V107" i="12"/>
  <c r="G108" i="12"/>
  <c r="I108" i="12"/>
  <c r="I104" i="12" s="1"/>
  <c r="K108" i="12"/>
  <c r="M108" i="12"/>
  <c r="O108" i="12"/>
  <c r="Q108" i="12"/>
  <c r="Q104" i="12" s="1"/>
  <c r="V108" i="12"/>
  <c r="G109" i="12"/>
  <c r="M109" i="12" s="1"/>
  <c r="I109" i="12"/>
  <c r="K109" i="12"/>
  <c r="O109" i="12"/>
  <c r="Q109" i="12"/>
  <c r="V109" i="12"/>
  <c r="G110" i="12"/>
  <c r="I110" i="12"/>
  <c r="K110" i="12"/>
  <c r="M110" i="12"/>
  <c r="O110" i="12"/>
  <c r="Q110" i="12"/>
  <c r="V110" i="12"/>
  <c r="G111" i="12"/>
  <c r="M111" i="12" s="1"/>
  <c r="I111" i="12"/>
  <c r="K111" i="12"/>
  <c r="O111" i="12"/>
  <c r="Q111" i="12"/>
  <c r="V111" i="12"/>
  <c r="AF113" i="12"/>
  <c r="I20" i="1"/>
  <c r="I19" i="1"/>
  <c r="I18" i="1"/>
  <c r="I17" i="1"/>
  <c r="I16" i="1"/>
  <c r="I63" i="1"/>
  <c r="J62" i="1" s="1"/>
  <c r="F42" i="1"/>
  <c r="G42" i="1"/>
  <c r="G25" i="1" s="1"/>
  <c r="A25" i="1" s="1"/>
  <c r="H41" i="1"/>
  <c r="I41" i="1" s="1"/>
  <c r="H40" i="1"/>
  <c r="I40" i="1" s="1"/>
  <c r="H39" i="1"/>
  <c r="H42" i="1" s="1"/>
  <c r="J52" i="1" l="1"/>
  <c r="J54" i="1"/>
  <c r="J53" i="1"/>
  <c r="J57" i="1"/>
  <c r="J60" i="1"/>
  <c r="J50" i="1"/>
  <c r="J55" i="1"/>
  <c r="J49" i="1"/>
  <c r="J51" i="1"/>
  <c r="J56" i="1"/>
  <c r="J58" i="1"/>
  <c r="J61" i="1"/>
  <c r="J59" i="1"/>
  <c r="G26" i="1"/>
  <c r="A26" i="1"/>
  <c r="G28" i="1"/>
  <c r="G23" i="1"/>
  <c r="M104" i="12"/>
  <c r="M15" i="12"/>
  <c r="AE113" i="12"/>
  <c r="G104" i="12"/>
  <c r="M100" i="12"/>
  <c r="M99" i="12" s="1"/>
  <c r="M86" i="12"/>
  <c r="M85" i="12" s="1"/>
  <c r="G82" i="12"/>
  <c r="M81" i="12"/>
  <c r="M72" i="12" s="1"/>
  <c r="M63" i="12"/>
  <c r="M58" i="12" s="1"/>
  <c r="M56" i="12"/>
  <c r="M55" i="12" s="1"/>
  <c r="G51" i="12"/>
  <c r="M50" i="12"/>
  <c r="M48" i="12" s="1"/>
  <c r="M35" i="12"/>
  <c r="M27" i="12" s="1"/>
  <c r="I39" i="1"/>
  <c r="I42" i="1" s="1"/>
  <c r="I21" i="1"/>
  <c r="J28" i="1"/>
  <c r="J26" i="1"/>
  <c r="G38" i="1"/>
  <c r="F38" i="1"/>
  <c r="J23" i="1"/>
  <c r="J24" i="1"/>
  <c r="J25" i="1"/>
  <c r="J27" i="1"/>
  <c r="E24" i="1"/>
  <c r="E26" i="1"/>
  <c r="J63" i="1" l="1"/>
  <c r="A23" i="1"/>
  <c r="J41" i="1"/>
  <c r="J39" i="1"/>
  <c r="J42" i="1" s="1"/>
  <c r="J40" i="1"/>
  <c r="A24" i="1" l="1"/>
  <c r="G24" i="1"/>
  <c r="A27" i="1" s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Zbynek</author>
  </authors>
  <commentList>
    <comment ref="S6" authorId="0" shapeId="0" xr:uid="{275390ED-AC27-4066-84C8-3C1DAC7A436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5ACCC37-8037-4C83-B7A8-092DF1512CD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<sst xmlns="http://schemas.openxmlformats.org/spreadsheetml/2006/main" count="622" uniqueCount="265">
  <si>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</si>
  <si>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</si>
  <si>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</si>
  <si>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</si>
  <si>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</si>
  <si>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</si>
  <si>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</si>
  <si>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</si>
  <si>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</si>
  <si>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</si>
  <si>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</si>
  <si>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</si>
  <si>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</si>
  <si>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</si>
  <si>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</si>
  <si>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</si>
  <si>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</si>
  <si>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</si>
  <si>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</si>
  <si>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</si>
  <si>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</si>
  <si>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</si>
  <si>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</si>
  <si>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</si>
  <si>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</si>
  <si>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</si>
  <si>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</si>
  <si>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</si>
  <si>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</si>
  <si>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</si>
  <si>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</si>
  <si>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</si>
  <si>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</si>
  <si>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</si>
  <si>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</si>
  <si>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</si>
  <si>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</si>
  <si>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</si>
  <si>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</si>
  <si>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</si>
  <si>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</si>
  <si>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</si>
  <si>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</si>
  <si>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</si>
  <si>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Oprava bytu č. 12</t>
  </si>
  <si>
    <t>Objekt:</t>
  </si>
  <si>
    <t>Rozpočet:</t>
  </si>
  <si>
    <t>20-05.01</t>
  </si>
  <si>
    <t>BD Brno, Orlí 28, byt č. 12</t>
  </si>
  <si>
    <t>Statutární město Brno</t>
  </si>
  <si>
    <t>Dominikánské náměstí 196/1</t>
  </si>
  <si>
    <t>Brno-Brno-město</t>
  </si>
  <si>
    <t>60200</t>
  </si>
  <si>
    <t>44992785</t>
  </si>
  <si>
    <t>CZ44992785</t>
  </si>
  <si>
    <t>Stavba</t>
  </si>
  <si>
    <t>Celkem za stavbu</t>
  </si>
  <si>
    <t>CZK</t>
  </si>
  <si>
    <t>Rekapitulace dílů</t>
  </si>
  <si>
    <t>Typ dílu</t>
  </si>
  <si>
    <t>61</t>
  </si>
  <si>
    <t>Úpravy povrchů vnitřní</t>
  </si>
  <si>
    <t>63</t>
  </si>
  <si>
    <t>Podlahy a podlahové konstrukce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</si>
  <si>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</si>
  <si>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</si>
  <si>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</si>
  <si>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</si>
  <si>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</si>
  <si>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</si>
  <si>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725</t>
  </si>
  <si>
    <t>Zařizovací předměty</t>
  </si>
  <si>
    <t>730</t>
  </si>
  <si>
    <t>Ústřední vytápění</t>
  </si>
  <si>
    <t>766</t>
  </si>
  <si>
    <t>Konstrukce truhlářské</t>
  </si>
  <si>
    <t>775</t>
  </si>
  <si>
    <t>Podlahy vlysové a parketové</t>
  </si>
  <si>
    <t>776</t>
  </si>
  <si>
    <t>Podlahy povlakové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</si>
  <si>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</si>
  <si>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</si>
  <si>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</si>
  <si>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</si>
  <si>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</si>
  <si>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</si>
  <si>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</si>
  <si>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</si>
  <si>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</si>
  <si>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</si>
  <si>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</si>
  <si>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</si>
  <si>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</si>
  <si>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</si>
  <si>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</si>
  <si>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</si>
  <si>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</si>
  <si>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</si>
  <si>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</si>
  <si>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</si>
  <si>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</si>
  <si>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</si>
  <si>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</si>
  <si>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</si>
  <si>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</si>
  <si>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</si>
  <si>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</si>
  <si>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</si>
  <si>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</si>
  <si>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</si>
  <si>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</si>
  <si>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</si>
  <si>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</si>
  <si>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</si>
  <si>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</si>
  <si>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</si>
  <si>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</si>
  <si>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</si>
  <si>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612474611R00</t>
  </si>
  <si>
    <t>Omítka stěn vnitřní, VPC jádro, vápen.štuk, ručně</t>
  </si>
  <si>
    <t>m2</t>
  </si>
  <si>
    <t>RTS 20/ I</t>
  </si>
  <si>
    <t>Práce</t>
  </si>
  <si>
    <t>POL1_</t>
  </si>
  <si>
    <t>5.012.06 : (4,55*2+2,7*2-0,8-0,6)*1,36</t>
  </si>
  <si>
    <t>VV</t>
  </si>
  <si>
    <t>5.012.08 : 0,9*1,36</t>
  </si>
  <si>
    <t>632421125RT1</t>
  </si>
  <si>
    <t>Potěr, ručně zpracovaný,tl.15 mm samonivelační, pevnost 25 MPa</t>
  </si>
  <si>
    <t>5.012.08 : 12,3</t>
  </si>
  <si>
    <t>952901111R00</t>
  </si>
  <si>
    <t>Vyčištění budov o výšce podlaží do 4 m</t>
  </si>
  <si>
    <t>POL1_1</t>
  </si>
  <si>
    <t>5.012.01 : 11,4</t>
  </si>
  <si>
    <t>5.012.02 : 20,4</t>
  </si>
  <si>
    <t>5.012.03 : 20,1</t>
  </si>
  <si>
    <t>5.012.04 : 1,1</t>
  </si>
  <si>
    <t>5.012.05 : 5,0</t>
  </si>
  <si>
    <t>5.012.06 : 6,5</t>
  </si>
  <si>
    <t>5.012.07 : 1,5</t>
  </si>
  <si>
    <t>9501</t>
  </si>
  <si>
    <t>Zednické výpomoci pro řemesla</t>
  </si>
  <si>
    <t>soubor</t>
  </si>
  <si>
    <t>Vlastní</t>
  </si>
  <si>
    <t>Indiv</t>
  </si>
  <si>
    <t>9502</t>
  </si>
  <si>
    <t>Průběžný a závěrečný úklid stavby</t>
  </si>
  <si>
    <t>965081713RT1</t>
  </si>
  <si>
    <t>Bourání dlažeb keramických tl.10 mm, nad 1 m2 ručně, dlaždice keramické</t>
  </si>
  <si>
    <t>978013191R00</t>
  </si>
  <si>
    <t>Otlučení omítek vnitřních stěn v rozsahu do 100 %</t>
  </si>
  <si>
    <t>Odkaz na mn. položky pořadí 8 : 19,04000</t>
  </si>
  <si>
    <t>978059521R00</t>
  </si>
  <si>
    <t>Odsekání vnitřních obkladů stěn do 2 m2</t>
  </si>
  <si>
    <t>725310823R00</t>
  </si>
  <si>
    <t>Demontáž dřezů 1dílných v kuchyňské sestavě</t>
  </si>
  <si>
    <t>725610810R00</t>
  </si>
  <si>
    <t>Demontáž plynového sporáku</t>
  </si>
  <si>
    <t>725820801R00</t>
  </si>
  <si>
    <t>Demontáž baterie nástěnné do G 3/4</t>
  </si>
  <si>
    <t>766662811R00</t>
  </si>
  <si>
    <t>Demontáž prahů dveří 1křídlových</t>
  </si>
  <si>
    <t>kus</t>
  </si>
  <si>
    <t>766812840R00</t>
  </si>
  <si>
    <t>Demontáž kuchyňských linek do 2,1 m</t>
  </si>
  <si>
    <t>775411820R00</t>
  </si>
  <si>
    <t>Demontáž lišt dřevěných, šroubovaných</t>
  </si>
  <si>
    <t>m</t>
  </si>
  <si>
    <t>Odkaz na mn. položky pořadí 25 : 43,30000</t>
  </si>
  <si>
    <t>776511820R00</t>
  </si>
  <si>
    <t>Odstranění PVC a koberců lepených s podložkou</t>
  </si>
  <si>
    <t>9601</t>
  </si>
  <si>
    <t>Demontáž a likvidace zařízení bytu (vestav.skříně, dřev. obklady, police, garnýže apod.)</t>
  </si>
  <si>
    <t>999281151R00</t>
  </si>
  <si>
    <t>Přesun hmot pro opravy a údržbu do v. 25 m,nošením</t>
  </si>
  <si>
    <t>t</t>
  </si>
  <si>
    <t>Přesun hmot</t>
  </si>
  <si>
    <t>POL7_</t>
  </si>
  <si>
    <t>725829201RT1</t>
  </si>
  <si>
    <t>Montáž baterie umyv.a dřezové nástěnné chromové včetně dodávky pákové baterie</t>
  </si>
  <si>
    <t>POL1_7</t>
  </si>
  <si>
    <t>725835113RT1</t>
  </si>
  <si>
    <t>Baterie vanová nástěnná ruční, vč. příslušenstvím standardní</t>
  </si>
  <si>
    <t>730001</t>
  </si>
  <si>
    <t>Oprava ÚT</t>
  </si>
  <si>
    <t>- výměna otop. tělesa v m.č. 05,06,08</t>
  </si>
  <si>
    <t>POP</t>
  </si>
  <si>
    <t>- výměna (dodávka) termohlavic - 5ks</t>
  </si>
  <si>
    <t>76603</t>
  </si>
  <si>
    <t>Repase dřevěných dveří 1kř. vč. zárubní a kování</t>
  </si>
  <si>
    <t>766695212R01</t>
  </si>
  <si>
    <t>Montáž prahů dveří jednokřídlových š. do 10 cm vč. dodávky prahu s vícevrstvým lakem</t>
  </si>
  <si>
    <t>775592000R00</t>
  </si>
  <si>
    <t>Broušení dřevěných podlah hrubé+střední+jemné</t>
  </si>
  <si>
    <t>775599130R00</t>
  </si>
  <si>
    <t xml:space="preserve">Celoplošné tmelení </t>
  </si>
  <si>
    <t>Odkaz na mn. položky pořadí 22 : 47,00000</t>
  </si>
  <si>
    <t>775599144R00</t>
  </si>
  <si>
    <t>Lak dřevěných podlah Bona Mega, Z+2x, přebroušení</t>
  </si>
  <si>
    <t>776421</t>
  </si>
  <si>
    <t>Montáž podlahových lišt včetně dodávky lišty MDF</t>
  </si>
  <si>
    <t>5.012.02 : 5,1*2+4,0*2-0,8*2</t>
  </si>
  <si>
    <t>5.012.03 : 5,1*2+4,0*2-0,8*2</t>
  </si>
  <si>
    <t>5.012.06 : 3,6*2+1,8*2-0,7</t>
  </si>
  <si>
    <t>998775203R00</t>
  </si>
  <si>
    <t>Přesun hmot pro podlahy vlysové, výšky do 24 m</t>
  </si>
  <si>
    <t>776421100RU1</t>
  </si>
  <si>
    <t>Lepení podlahových soklíků z PVC a vinylu včetně dodávky soklíku PVC</t>
  </si>
  <si>
    <t>5.012.01 : 1,95*2+5,9*2-0,8*3-0,7*2-0,6-0,9</t>
  </si>
  <si>
    <t>5.012.08 : 3,6*2+1,8*2-0,8-0,6</t>
  </si>
  <si>
    <t>776521200RT1</t>
  </si>
  <si>
    <t>Lepení povlakových podlah z dílců PVC a CV (vinyl) pouze položení - PVC ve specifikaci</t>
  </si>
  <si>
    <t>284122103R</t>
  </si>
  <si>
    <t>Podlahovina vinyl tl. 2,0 mm 228x1219 mm nášlapná vrstva 0,3 mm, oblast použití 23/31, lepená</t>
  </si>
  <si>
    <t>SPCM</t>
  </si>
  <si>
    <t>Specifikace</t>
  </si>
  <si>
    <t>POL3_</t>
  </si>
  <si>
    <t>Odkaz na mn. položky pořadí 28 : 23,70000*1,15</t>
  </si>
  <si>
    <t>998776203R00</t>
  </si>
  <si>
    <t>Přesun hmot pro podlahy povlakové, výšky do 24 m</t>
  </si>
  <si>
    <t>78395001</t>
  </si>
  <si>
    <t>Oprava nátěrů kovových konstrukcí syntet. lakem</t>
  </si>
  <si>
    <t>Agregovaná položka</t>
  </si>
  <si>
    <t>POL2_</t>
  </si>
  <si>
    <t>- nátěr radiátorů + potrubí</t>
  </si>
  <si>
    <t>784402801R00</t>
  </si>
  <si>
    <t>Odstranění malby oškrábáním v místnosti H do 3,8 m</t>
  </si>
  <si>
    <t>Odkaz na mn. položky pořadí 34 : 330,67500</t>
  </si>
  <si>
    <t>784191101R00</t>
  </si>
  <si>
    <t>Penetrace podkladu univerzální Primalex 1x</t>
  </si>
  <si>
    <t>784195212R00</t>
  </si>
  <si>
    <t>Malba Primalex Plus, bílá, bez penetrace, 2 x</t>
  </si>
  <si>
    <t>5.012.01 : 11,4+(1,95*2+5,9*2)*2,65</t>
  </si>
  <si>
    <t>5.012.02 : 20,4+(5,1*2+4,0*2)*2,9</t>
  </si>
  <si>
    <t>5.012.03 : 20,1+(5,1*2+4,0*2)*2,9</t>
  </si>
  <si>
    <t>5.012.04 : 1,1+(0,85*2+1,25*2)*1,05</t>
  </si>
  <si>
    <t>5.012.05 : 5,0+(2,5*2+2,05*2)*1,3</t>
  </si>
  <si>
    <t>5.012.06 : 6,5+(3,6*2+2,7*2)*3,1</t>
  </si>
  <si>
    <t>5.012.07 : 1,5+(0,85*2+1,8*2)*3,1</t>
  </si>
  <si>
    <t>5.012.08 : 12,3+(3,6*2+1,8*2)*3,1</t>
  </si>
  <si>
    <t>21001</t>
  </si>
  <si>
    <t>Oprava elektroinstalace</t>
  </si>
  <si>
    <t>- výměna bytového rozvaděče</t>
  </si>
  <si>
    <t>- výměna zásuvek a vypínačů (4ks zásuvek na pokoj)</t>
  </si>
  <si>
    <t>- revize</t>
  </si>
  <si>
    <t>979011211R00</t>
  </si>
  <si>
    <t>Svislá doprava suti a vybour. hmot za 2.NP nošením</t>
  </si>
  <si>
    <t>Přesun suti</t>
  </si>
  <si>
    <t>POL8_</t>
  </si>
  <si>
    <t>979011219R00</t>
  </si>
  <si>
    <t>Přípl.k svislé dopr.suti za každé další NP nošením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</si>
  <si>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</si>
  <si>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</si>
  <si>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</si>
  <si>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</si>
  <si>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</si>
  <si>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</si>
  <si>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</si>
  <si>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</si>
  <si>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979999999R00</t>
  </si>
  <si>
    <t xml:space="preserve">Poplatek za skládku 10 % příměsí 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</si>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</sst>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6"/>
  <sheetViews>
    <sheetView showGridLines="0" topLeftCell="B22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1" t="s">
        <v>24</v>
      </c>
      <c r="C2" s="112"/>
      <c r="D2" s="113" t="s">
        <v>47</v>
      </c>
      <c r="E2" s="114" t="s">
        <v>48</v>
      </c>
      <c r="F2" s="115"/>
      <c r="G2" s="115"/>
      <c r="H2" s="115"/>
      <c r="I2" s="115"/>
      <c r="J2" s="116"/>
      <c r="O2" s="1"/>
    </row>
    <row r="3" spans="1:15" ht="27" customHeight="1" x14ac:dyDescent="0.25">
      <c r="A3" s="2"/>
      <c r="B3" s="117" t="s">
        <v>45</v>
      </c>
      <c r="C3" s="112"/>
      <c r="D3" s="118" t="s">
        <v>43</v>
      </c>
      <c r="E3" s="119" t="s">
        <v>44</v>
      </c>
      <c r="F3" s="120"/>
      <c r="G3" s="120"/>
      <c r="H3" s="120"/>
      <c r="I3" s="120"/>
      <c r="J3" s="121"/>
    </row>
    <row r="4" spans="1:15" ht="23.25" customHeight="1" x14ac:dyDescent="0.25">
      <c r="A4" s="108">
        <v>4902</v>
      </c>
      <c r="B4" s="122" t="s">
        <v>46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 x14ac:dyDescent="0.25">
      <c r="A5" s="2"/>
      <c r="B5" s="31" t="s">
        <v>23</v>
      </c>
      <c r="D5" s="128" t="s">
        <v>49</v>
      </c>
      <c r="E5" s="91"/>
      <c r="F5" s="91"/>
      <c r="G5" s="91"/>
      <c r="H5" s="18" t="s">
        <v>42</v>
      </c>
      <c r="I5" s="130" t="s">
        <v>53</v>
      </c>
      <c r="J5" s="8"/>
    </row>
    <row r="6" spans="1:15" ht="15.75" customHeight="1" x14ac:dyDescent="0.25">
      <c r="A6" s="2"/>
      <c r="B6" s="28"/>
      <c r="C6" s="55"/>
      <c r="D6" s="110" t="s">
        <v>50</v>
      </c>
      <c r="E6" s="92"/>
      <c r="F6" s="92"/>
      <c r="G6" s="92"/>
      <c r="H6" s="18" t="s">
        <v>36</v>
      </c>
      <c r="I6" s="130" t="s">
        <v>54</v>
      </c>
      <c r="J6" s="8"/>
    </row>
    <row r="7" spans="1:15" ht="15.75" customHeight="1" x14ac:dyDescent="0.25">
      <c r="A7" s="2"/>
      <c r="B7" s="29"/>
      <c r="C7" s="56"/>
      <c r="D7" s="109" t="s">
        <v>52</v>
      </c>
      <c r="E7" s="129" t="s">
        <v>51</v>
      </c>
      <c r="F7" s="93"/>
      <c r="G7" s="93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31"/>
      <c r="E11" s="131"/>
      <c r="F11" s="131"/>
      <c r="G11" s="131"/>
      <c r="H11" s="18" t="s">
        <v>42</v>
      </c>
      <c r="I11" s="136"/>
      <c r="J11" s="8"/>
    </row>
    <row r="12" spans="1:15" ht="15.75" customHeight="1" x14ac:dyDescent="0.25">
      <c r="A12" s="2"/>
      <c r="B12" s="28"/>
      <c r="C12" s="55"/>
      <c r="D12" s="132"/>
      <c r="E12" s="132"/>
      <c r="F12" s="132"/>
      <c r="G12" s="132"/>
      <c r="H12" s="18" t="s">
        <v>36</v>
      </c>
      <c r="I12" s="136"/>
      <c r="J12" s="8"/>
    </row>
    <row r="13" spans="1:15" ht="15.75" customHeight="1" x14ac:dyDescent="0.25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 x14ac:dyDescent="0.25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SUMIF(F49:F62,A16,I49:I62)+SUMIF(F49:F62,"PSU",I49:I62)</f>
        <v>0</v>
      </c>
      <c r="J16" s="85"/>
    </row>
    <row r="17" spans="1:10" ht="23.25" customHeight="1" x14ac:dyDescent="0.25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SUMIF(F49:F62,A17,I49:I62)</f>
        <v>0</v>
      </c>
      <c r="J17" s="85"/>
    </row>
    <row r="18" spans="1:10" ht="23.25" customHeight="1" x14ac:dyDescent="0.25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SUMIF(F49:F62,A18,I49:I62)</f>
        <v>0</v>
      </c>
      <c r="J18" s="85"/>
    </row>
    <row r="19" spans="1:10" ht="23.25" customHeight="1" x14ac:dyDescent="0.25">
      <c r="A19" s="198" t="s">
        <v>89</v>
      </c>
      <c r="B19" s="38" t="s">
        <v>29</v>
      </c>
      <c r="C19" s="62"/>
      <c r="D19" s="63"/>
      <c r="E19" s="83"/>
      <c r="F19" s="84"/>
      <c r="G19" s="83"/>
      <c r="H19" s="84"/>
      <c r="I19" s="83">
        <f>SUMIF(F49:F62,A19,I49:I62)</f>
        <v>0</v>
      </c>
      <c r="J19" s="85"/>
    </row>
    <row r="20" spans="1:10" ht="23.25" customHeight="1" x14ac:dyDescent="0.25">
      <c r="A20" s="198" t="s">
        <v>90</v>
      </c>
      <c r="B20" s="38" t="s">
        <v>30</v>
      </c>
      <c r="C20" s="62"/>
      <c r="D20" s="63"/>
      <c r="E20" s="83"/>
      <c r="F20" s="84"/>
      <c r="G20" s="83"/>
      <c r="H20" s="84"/>
      <c r="I20" s="83">
        <f>SUMIF(F49:F62,A20,I49:I62)</f>
        <v>0</v>
      </c>
      <c r="J20" s="85"/>
    </row>
    <row r="21" spans="1:10" ht="23.25" customHeight="1" x14ac:dyDescent="0.25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8" t="s">
        <v>25</v>
      </c>
      <c r="C28" s="169"/>
      <c r="D28" s="169"/>
      <c r="E28" s="170"/>
      <c r="F28" s="171"/>
      <c r="G28" s="172">
        <f>ZakladDPHSniVypocet+ZakladDPHZaklVypocet</f>
        <v>0</v>
      </c>
      <c r="H28" s="172"/>
      <c r="I28" s="172"/>
      <c r="J28" s="173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8" t="s">
        <v>37</v>
      </c>
      <c r="C29" s="174"/>
      <c r="D29" s="174"/>
      <c r="E29" s="174"/>
      <c r="F29" s="175"/>
      <c r="G29" s="176">
        <f>A27</f>
        <v>0</v>
      </c>
      <c r="H29" s="176"/>
      <c r="I29" s="176"/>
      <c r="J29" s="177" t="s">
        <v>57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5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140" t="s">
        <v>17</v>
      </c>
      <c r="C37" s="141"/>
      <c r="D37" s="141"/>
      <c r="E37" s="141"/>
      <c r="F37" s="142"/>
      <c r="G37" s="142"/>
      <c r="H37" s="142"/>
      <c r="I37" s="142"/>
      <c r="J37" s="143"/>
    </row>
    <row r="38" spans="1:10" ht="25.5" hidden="1" customHeight="1" x14ac:dyDescent="0.25">
      <c r="A38" s="139" t="s">
        <v>39</v>
      </c>
      <c r="B38" s="144" t="s">
        <v>18</v>
      </c>
      <c r="C38" s="145" t="s">
        <v>6</v>
      </c>
      <c r="D38" s="145"/>
      <c r="E38" s="145"/>
      <c r="F38" s="146" t="str">
        <f>B23</f>
        <v>Základ pro sníženou DPH</v>
      </c>
      <c r="G38" s="146" t="str">
        <f>B25</f>
        <v>Základ pro základní DPH</v>
      </c>
      <c r="H38" s="147" t="s">
        <v>19</v>
      </c>
      <c r="I38" s="147" t="s">
        <v>1</v>
      </c>
      <c r="J38" s="148" t="s">
        <v>0</v>
      </c>
    </row>
    <row r="39" spans="1:10" ht="25.5" hidden="1" customHeight="1" x14ac:dyDescent="0.25">
      <c r="A39" s="139">
        <v>1</v>
      </c>
      <c r="B39" s="149" t="s">
        <v>55</v>
      </c>
      <c r="C39" s="150"/>
      <c r="D39" s="150"/>
      <c r="E39" s="150"/>
      <c r="F39" s="151">
        <f>'1 1 Pol'!AE113</f>
        <v>0</v>
      </c>
      <c r="G39" s="152">
        <f>'1 1 Pol'!AF113</f>
        <v>0</v>
      </c>
      <c r="H39" s="153">
        <f>(F39*SazbaDPH1/100)+(G39*SazbaDPH2/100)</f>
        <v>0</v>
      </c>
      <c r="I39" s="153">
        <f>F39+G39+H39</f>
        <v>0</v>
      </c>
      <c r="J39" s="154" t="str">
        <f>IF(_xlfn.SINGLE(CenaCelkemVypocet)=0,"",I39/_xlfn.SINGLE(CenaCelkemVypocet)*100)</f>
        <v/>
      </c>
    </row>
    <row r="40" spans="1:10" ht="25.5" hidden="1" customHeight="1" x14ac:dyDescent="0.25">
      <c r="A40" s="139">
        <v>2</v>
      </c>
      <c r="B40" s="155" t="s">
        <v>43</v>
      </c>
      <c r="C40" s="156" t="s">
        <v>44</v>
      </c>
      <c r="D40" s="156"/>
      <c r="E40" s="156"/>
      <c r="F40" s="157">
        <f>'1 1 Pol'!AE113</f>
        <v>0</v>
      </c>
      <c r="G40" s="158">
        <f>'1 1 Pol'!AF113</f>
        <v>0</v>
      </c>
      <c r="H40" s="158">
        <f>(F40*SazbaDPH1/100)+(G40*SazbaDPH2/100)</f>
        <v>0</v>
      </c>
      <c r="I40" s="158">
        <f>F40+G40+H40</f>
        <v>0</v>
      </c>
      <c r="J40" s="159" t="str">
        <f>IF(_xlfn.SINGLE(CenaCelkemVypocet)=0,"",I40/_xlfn.SINGLE(CenaCelkemVypocet)*100)</f>
        <v/>
      </c>
    </row>
    <row r="41" spans="1:10" ht="25.5" hidden="1" customHeight="1" x14ac:dyDescent="0.25">
      <c r="A41" s="139">
        <v>3</v>
      </c>
      <c r="B41" s="160" t="s">
        <v>43</v>
      </c>
      <c r="C41" s="150" t="s">
        <v>44</v>
      </c>
      <c r="D41" s="150"/>
      <c r="E41" s="150"/>
      <c r="F41" s="161">
        <f>'1 1 Pol'!AE113</f>
        <v>0</v>
      </c>
      <c r="G41" s="153">
        <f>'1 1 Pol'!AF113</f>
        <v>0</v>
      </c>
      <c r="H41" s="153">
        <f>(F41*SazbaDPH1/100)+(G41*SazbaDPH2/100)</f>
        <v>0</v>
      </c>
      <c r="I41" s="153">
        <f>F41+G41+H41</f>
        <v>0</v>
      </c>
      <c r="J41" s="154" t="str">
        <f>IF(_xlfn.SINGLE(CenaCelkemVypocet)=0,"",I41/_xlfn.SINGLE(CenaCelkemVypocet)*100)</f>
        <v/>
      </c>
    </row>
    <row r="42" spans="1:10" ht="25.5" hidden="1" customHeight="1" x14ac:dyDescent="0.25">
      <c r="A42" s="139"/>
      <c r="B42" s="162" t="s">
        <v>56</v>
      </c>
      <c r="C42" s="163"/>
      <c r="D42" s="163"/>
      <c r="E42" s="164"/>
      <c r="F42" s="165">
        <f>SUMIF(A39:A41,"=1",F39:F41)</f>
        <v>0</v>
      </c>
      <c r="G42" s="166">
        <f>SUMIF(A39:A41,"=1",G39:G41)</f>
        <v>0</v>
      </c>
      <c r="H42" s="166">
        <f>SUMIF(A39:A41,"=1",H39:H41)</f>
        <v>0</v>
      </c>
      <c r="I42" s="166">
        <f>SUMIF(A39:A41,"=1",I39:I41)</f>
        <v>0</v>
      </c>
      <c r="J42" s="167">
        <f>SUMIF(A39:A41,"=1",J39:J41)</f>
        <v>0</v>
      </c>
    </row>
    <row r="46" spans="1:10" ht="15.6" x14ac:dyDescent="0.3">
      <c r="B46" s="178" t="s">
        <v>58</v>
      </c>
    </row>
    <row r="48" spans="1:10" ht="25.5" customHeight="1" x14ac:dyDescent="0.25">
      <c r="A48" s="180"/>
      <c r="B48" s="183" t="s">
        <v>18</v>
      </c>
      <c r="C48" s="183" t="s">
        <v>6</v>
      </c>
      <c r="D48" s="184"/>
      <c r="E48" s="184"/>
      <c r="F48" s="185" t="s">
        <v>59</v>
      </c>
      <c r="G48" s="185"/>
      <c r="H48" s="185"/>
      <c r="I48" s="185" t="s">
        <v>31</v>
      </c>
      <c r="J48" s="185" t="s">
        <v>0</v>
      </c>
    </row>
    <row r="49" spans="1:10" ht="36.75" customHeight="1" x14ac:dyDescent="0.25">
      <c r="A49" s="181"/>
      <c r="B49" s="186" t="s">
        <v>60</v>
      </c>
      <c r="C49" s="187" t="s">
        <v>61</v>
      </c>
      <c r="D49" s="188"/>
      <c r="E49" s="188"/>
      <c r="F49" s="194" t="s">
        <v>26</v>
      </c>
      <c r="G49" s="195"/>
      <c r="H49" s="195"/>
      <c r="I49" s="195">
        <f>'1 1 Pol'!G8</f>
        <v>0</v>
      </c>
      <c r="J49" s="192" t="str">
        <f>IF(I63=0,"",I49/I63*100)</f>
        <v/>
      </c>
    </row>
    <row r="50" spans="1:10" ht="36.75" customHeight="1" x14ac:dyDescent="0.25">
      <c r="A50" s="181"/>
      <c r="B50" s="186" t="s">
        <v>62</v>
      </c>
      <c r="C50" s="187" t="s">
        <v>63</v>
      </c>
      <c r="D50" s="188"/>
      <c r="E50" s="188"/>
      <c r="F50" s="194" t="s">
        <v>26</v>
      </c>
      <c r="G50" s="195"/>
      <c r="H50" s="195"/>
      <c r="I50" s="195">
        <f>'1 1 Pol'!G12</f>
        <v>0</v>
      </c>
      <c r="J50" s="192" t="str">
        <f>IF(I63=0,"",I50/I63*100)</f>
        <v/>
      </c>
    </row>
    <row r="51" spans="1:10" ht="36.75" customHeight="1" x14ac:dyDescent="0.25">
      <c r="A51" s="181"/>
      <c r="B51" s="186" t="s">
        <v>64</v>
      </c>
      <c r="C51" s="187" t="s">
        <v>65</v>
      </c>
      <c r="D51" s="188"/>
      <c r="E51" s="188"/>
      <c r="F51" s="194" t="s">
        <v>26</v>
      </c>
      <c r="G51" s="195"/>
      <c r="H51" s="195"/>
      <c r="I51" s="195">
        <f>'1 1 Pol'!G15</f>
        <v>0</v>
      </c>
      <c r="J51" s="192" t="str">
        <f>IF(I63=0,"",I51/I63*100)</f>
        <v/>
      </c>
    </row>
    <row r="52" spans="1:10" ht="36.75" customHeight="1" x14ac:dyDescent="0.25">
      <c r="A52" s="181"/>
      <c r="B52" s="186" t="s">
        <v>66</v>
      </c>
      <c r="C52" s="187" t="s">
        <v>67</v>
      </c>
      <c r="D52" s="188"/>
      <c r="E52" s="188"/>
      <c r="F52" s="194" t="s">
        <v>26</v>
      </c>
      <c r="G52" s="195"/>
      <c r="H52" s="195"/>
      <c r="I52" s="195">
        <f>'1 1 Pol'!G27</f>
        <v>0</v>
      </c>
      <c r="J52" s="192" t="str">
        <f>IF(I63=0,"",I52/I63*100)</f>
        <v/>
      </c>
    </row>
    <row r="53" spans="1:10" ht="36.75" customHeight="1" x14ac:dyDescent="0.25">
      <c r="A53" s="181"/>
      <c r="B53" s="186" t="s">
        <v>68</v>
      </c>
      <c r="C53" s="187" t="s">
        <v>69</v>
      </c>
      <c r="D53" s="188"/>
      <c r="E53" s="188"/>
      <c r="F53" s="194" t="s">
        <v>26</v>
      </c>
      <c r="G53" s="195"/>
      <c r="H53" s="195"/>
      <c r="I53" s="195">
        <f>'1 1 Pol'!G46</f>
        <v>0</v>
      </c>
      <c r="J53" s="192" t="str">
        <f>IF(I63=0,"",I53/I63*100)</f>
        <v/>
      </c>
    </row>
    <row r="54" spans="1:10" ht="36.75" customHeight="1" x14ac:dyDescent="0.25">
      <c r="A54" s="181"/>
      <c r="B54" s="186" t="s">
        <v>70</v>
      </c>
      <c r="C54" s="187" t="s">
        <v>71</v>
      </c>
      <c r="D54" s="188"/>
      <c r="E54" s="188"/>
      <c r="F54" s="194" t="s">
        <v>27</v>
      </c>
      <c r="G54" s="195"/>
      <c r="H54" s="195"/>
      <c r="I54" s="195">
        <f>'1 1 Pol'!G48</f>
        <v>0</v>
      </c>
      <c r="J54" s="192" t="str">
        <f>IF(I63=0,"",I54/I63*100)</f>
        <v/>
      </c>
    </row>
    <row r="55" spans="1:10" ht="36.75" customHeight="1" x14ac:dyDescent="0.25">
      <c r="A55" s="181"/>
      <c r="B55" s="186" t="s">
        <v>72</v>
      </c>
      <c r="C55" s="187" t="s">
        <v>73</v>
      </c>
      <c r="D55" s="188"/>
      <c r="E55" s="188"/>
      <c r="F55" s="194" t="s">
        <v>27</v>
      </c>
      <c r="G55" s="195"/>
      <c r="H55" s="195"/>
      <c r="I55" s="195">
        <f>'1 1 Pol'!G51</f>
        <v>0</v>
      </c>
      <c r="J55" s="192" t="str">
        <f>IF(I63=0,"",I55/I63*100)</f>
        <v/>
      </c>
    </row>
    <row r="56" spans="1:10" ht="36.75" customHeight="1" x14ac:dyDescent="0.25">
      <c r="A56" s="181"/>
      <c r="B56" s="186" t="s">
        <v>74</v>
      </c>
      <c r="C56" s="187" t="s">
        <v>75</v>
      </c>
      <c r="D56" s="188"/>
      <c r="E56" s="188"/>
      <c r="F56" s="194" t="s">
        <v>27</v>
      </c>
      <c r="G56" s="195"/>
      <c r="H56" s="195"/>
      <c r="I56" s="195">
        <f>'1 1 Pol'!G55</f>
        <v>0</v>
      </c>
      <c r="J56" s="192" t="str">
        <f>IF(I63=0,"",I56/I63*100)</f>
        <v/>
      </c>
    </row>
    <row r="57" spans="1:10" ht="36.75" customHeight="1" x14ac:dyDescent="0.25">
      <c r="A57" s="181"/>
      <c r="B57" s="186" t="s">
        <v>76</v>
      </c>
      <c r="C57" s="187" t="s">
        <v>77</v>
      </c>
      <c r="D57" s="188"/>
      <c r="E57" s="188"/>
      <c r="F57" s="194" t="s">
        <v>27</v>
      </c>
      <c r="G57" s="195"/>
      <c r="H57" s="195"/>
      <c r="I57" s="195">
        <f>'1 1 Pol'!G58</f>
        <v>0</v>
      </c>
      <c r="J57" s="192" t="str">
        <f>IF(I63=0,"",I57/I63*100)</f>
        <v/>
      </c>
    </row>
    <row r="58" spans="1:10" ht="36.75" customHeight="1" x14ac:dyDescent="0.25">
      <c r="A58" s="181"/>
      <c r="B58" s="186" t="s">
        <v>78</v>
      </c>
      <c r="C58" s="187" t="s">
        <v>79</v>
      </c>
      <c r="D58" s="188"/>
      <c r="E58" s="188"/>
      <c r="F58" s="194" t="s">
        <v>27</v>
      </c>
      <c r="G58" s="195"/>
      <c r="H58" s="195"/>
      <c r="I58" s="195">
        <f>'1 1 Pol'!G72</f>
        <v>0</v>
      </c>
      <c r="J58" s="192" t="str">
        <f>IF(I63=0,"",I58/I63*100)</f>
        <v/>
      </c>
    </row>
    <row r="59" spans="1:10" ht="36.75" customHeight="1" x14ac:dyDescent="0.25">
      <c r="A59" s="181"/>
      <c r="B59" s="186" t="s">
        <v>80</v>
      </c>
      <c r="C59" s="187" t="s">
        <v>81</v>
      </c>
      <c r="D59" s="188"/>
      <c r="E59" s="188"/>
      <c r="F59" s="194" t="s">
        <v>27</v>
      </c>
      <c r="G59" s="195"/>
      <c r="H59" s="195"/>
      <c r="I59" s="195">
        <f>'1 1 Pol'!G82</f>
        <v>0</v>
      </c>
      <c r="J59" s="192" t="str">
        <f>IF(I63=0,"",I59/I63*100)</f>
        <v/>
      </c>
    </row>
    <row r="60" spans="1:10" ht="36.75" customHeight="1" x14ac:dyDescent="0.25">
      <c r="A60" s="181"/>
      <c r="B60" s="186" t="s">
        <v>82</v>
      </c>
      <c r="C60" s="187" t="s">
        <v>83</v>
      </c>
      <c r="D60" s="188"/>
      <c r="E60" s="188"/>
      <c r="F60" s="194" t="s">
        <v>27</v>
      </c>
      <c r="G60" s="195"/>
      <c r="H60" s="195"/>
      <c r="I60" s="195">
        <f>'1 1 Pol'!G85</f>
        <v>0</v>
      </c>
      <c r="J60" s="192" t="str">
        <f>IF(I63=0,"",I60/I63*100)</f>
        <v/>
      </c>
    </row>
    <row r="61" spans="1:10" ht="36.75" customHeight="1" x14ac:dyDescent="0.25">
      <c r="A61" s="181"/>
      <c r="B61" s="186" t="s">
        <v>84</v>
      </c>
      <c r="C61" s="187" t="s">
        <v>85</v>
      </c>
      <c r="D61" s="188"/>
      <c r="E61" s="188"/>
      <c r="F61" s="194" t="s">
        <v>28</v>
      </c>
      <c r="G61" s="195"/>
      <c r="H61" s="195"/>
      <c r="I61" s="195">
        <f>'1 1 Pol'!G99</f>
        <v>0</v>
      </c>
      <c r="J61" s="192" t="str">
        <f>IF(I63=0,"",I61/I63*100)</f>
        <v/>
      </c>
    </row>
    <row r="62" spans="1:10" ht="36.75" customHeight="1" x14ac:dyDescent="0.25">
      <c r="A62" s="181"/>
      <c r="B62" s="186" t="s">
        <v>86</v>
      </c>
      <c r="C62" s="187" t="s">
        <v>87</v>
      </c>
      <c r="D62" s="188"/>
      <c r="E62" s="188"/>
      <c r="F62" s="194" t="s">
        <v>88</v>
      </c>
      <c r="G62" s="195"/>
      <c r="H62" s="195"/>
      <c r="I62" s="195">
        <f>'1 1 Pol'!G104</f>
        <v>0</v>
      </c>
      <c r="J62" s="192" t="str">
        <f>IF(I63=0,"",I62/I63*100)</f>
        <v/>
      </c>
    </row>
    <row r="63" spans="1:10" ht="25.5" customHeight="1" x14ac:dyDescent="0.25">
      <c r="A63" s="182"/>
      <c r="B63" s="189" t="s">
        <v>1</v>
      </c>
      <c r="C63" s="190"/>
      <c r="D63" s="191"/>
      <c r="E63" s="191"/>
      <c r="F63" s="196"/>
      <c r="G63" s="197"/>
      <c r="H63" s="197"/>
      <c r="I63" s="197">
        <f>SUM(I49:I62)</f>
        <v>0</v>
      </c>
      <c r="J63" s="193">
        <f>SUM(J49:J62)</f>
        <v>0</v>
      </c>
    </row>
    <row r="64" spans="1:10" x14ac:dyDescent="0.25">
      <c r="F64" s="137"/>
      <c r="G64" s="137"/>
      <c r="H64" s="137"/>
      <c r="I64" s="137"/>
      <c r="J64" s="138"/>
    </row>
    <row r="65" spans="6:10" x14ac:dyDescent="0.25">
      <c r="F65" s="137"/>
      <c r="G65" s="137"/>
      <c r="H65" s="137"/>
      <c r="I65" s="137"/>
      <c r="J65" s="138"/>
    </row>
    <row r="66" spans="6:10" x14ac:dyDescent="0.25">
      <c r="F66" s="137"/>
      <c r="G66" s="137"/>
      <c r="H66" s="137"/>
      <c r="I66" s="137"/>
      <c r="J66" s="13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C60:E60"/>
    <mergeCell ref="C61:E61"/>
    <mergeCell ref="C62:E62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4" t="s">
        <v>7</v>
      </c>
      <c r="B1" s="104"/>
      <c r="C1" s="105"/>
      <c r="D1" s="104"/>
      <c r="E1" s="104"/>
      <c r="F1" s="104"/>
      <c r="G1" s="104"/>
    </row>
    <row r="2" spans="1:7" ht="24.9" customHeight="1" x14ac:dyDescent="0.25">
      <c r="A2" s="50" t="s">
        <v>8</v>
      </c>
      <c r="B2" s="49"/>
      <c r="C2" s="106"/>
      <c r="D2" s="106"/>
      <c r="E2" s="106"/>
      <c r="F2" s="106"/>
      <c r="G2" s="107"/>
    </row>
    <row r="3" spans="1:7" ht="24.9" customHeight="1" x14ac:dyDescent="0.25">
      <c r="A3" s="50" t="s">
        <v>9</v>
      </c>
      <c r="B3" s="49"/>
      <c r="C3" s="106"/>
      <c r="D3" s="106"/>
      <c r="E3" s="106"/>
      <c r="F3" s="106"/>
      <c r="G3" s="107"/>
    </row>
    <row r="4" spans="1:7" ht="24.9" customHeight="1" x14ac:dyDescent="0.25">
      <c r="A4" s="50" t="s">
        <v>10</v>
      </c>
      <c r="B4" s="49"/>
      <c r="C4" s="106"/>
      <c r="D4" s="106"/>
      <c r="E4" s="106"/>
      <c r="F4" s="106"/>
      <c r="G4" s="107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D6943-5918-4223-87A7-EF1D65AD1C6C}">
  <sheetPr>
    <outlinePr summaryBelow="0"/>
  </sheetPr>
  <dimension ref="A1:BH5000"/>
  <sheetViews>
    <sheetView tabSelected="1" workbookViewId="0">
      <pane ySplit="7" topLeftCell="A104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9" customWidth="1"/>
    <col min="3" max="3" width="38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9" t="s">
        <v>7</v>
      </c>
      <c r="B1" s="199"/>
      <c r="C1" s="199"/>
      <c r="D1" s="199"/>
      <c r="E1" s="199"/>
      <c r="F1" s="199"/>
      <c r="G1" s="199"/>
      <c r="AG1" t="s">
        <v>91</v>
      </c>
    </row>
    <row r="2" spans="1:60" ht="25.05" customHeight="1" x14ac:dyDescent="0.25">
      <c r="A2" s="200" t="s">
        <v>8</v>
      </c>
      <c r="B2" s="49" t="s">
        <v>47</v>
      </c>
      <c r="C2" s="203" t="s">
        <v>48</v>
      </c>
      <c r="D2" s="201"/>
      <c r="E2" s="201"/>
      <c r="F2" s="201"/>
      <c r="G2" s="202"/>
      <c r="AG2" t="s">
        <v>92</v>
      </c>
    </row>
    <row r="3" spans="1:60" ht="25.05" customHeight="1" x14ac:dyDescent="0.25">
      <c r="A3" s="200" t="s">
        <v>9</v>
      </c>
      <c r="B3" s="49" t="s">
        <v>43</v>
      </c>
      <c r="C3" s="203" t="s">
        <v>44</v>
      </c>
      <c r="D3" s="201"/>
      <c r="E3" s="201"/>
      <c r="F3" s="201"/>
      <c r="G3" s="202"/>
      <c r="AC3" s="179" t="s">
        <v>92</v>
      </c>
      <c r="AG3" t="s">
        <v>93</v>
      </c>
    </row>
    <row r="4" spans="1:60" ht="25.05" customHeight="1" x14ac:dyDescent="0.25">
      <c r="A4" s="204" t="s">
        <v>10</v>
      </c>
      <c r="B4" s="205" t="s">
        <v>43</v>
      </c>
      <c r="C4" s="206" t="s">
        <v>44</v>
      </c>
      <c r="D4" s="207"/>
      <c r="E4" s="207"/>
      <c r="F4" s="207"/>
      <c r="G4" s="208"/>
      <c r="AG4" t="s">
        <v>94</v>
      </c>
    </row>
    <row r="5" spans="1:60" x14ac:dyDescent="0.25">
      <c r="D5" s="10"/>
    </row>
    <row r="6" spans="1:60" ht="39.6" x14ac:dyDescent="0.25">
      <c r="A6" s="210" t="s">
        <v>95</v>
      </c>
      <c r="B6" s="212" t="s">
        <v>96</v>
      </c>
      <c r="C6" s="212" t="s">
        <v>97</v>
      </c>
      <c r="D6" s="211" t="s">
        <v>98</v>
      </c>
      <c r="E6" s="210" t="s">
        <v>99</v>
      </c>
      <c r="F6" s="209" t="s">
        <v>100</v>
      </c>
      <c r="G6" s="210" t="s">
        <v>31</v>
      </c>
      <c r="H6" s="213" t="s">
        <v>32</v>
      </c>
      <c r="I6" s="213" t="s">
        <v>101</v>
      </c>
      <c r="J6" s="213" t="s">
        <v>33</v>
      </c>
      <c r="K6" s="213" t="s">
        <v>102</v>
      </c>
      <c r="L6" s="213" t="s">
        <v>103</v>
      </c>
      <c r="M6" s="213" t="s">
        <v>104</v>
      </c>
      <c r="N6" s="213" t="s">
        <v>105</v>
      </c>
      <c r="O6" s="213" t="s">
        <v>106</v>
      </c>
      <c r="P6" s="213" t="s">
        <v>107</v>
      </c>
      <c r="Q6" s="213" t="s">
        <v>108</v>
      </c>
      <c r="R6" s="213" t="s">
        <v>109</v>
      </c>
      <c r="S6" s="213" t="s">
        <v>110</v>
      </c>
      <c r="T6" s="213" t="s">
        <v>111</v>
      </c>
      <c r="U6" s="213" t="s">
        <v>112</v>
      </c>
      <c r="V6" s="213" t="s">
        <v>113</v>
      </c>
      <c r="W6" s="213" t="s">
        <v>114</v>
      </c>
      <c r="X6" s="213" t="s">
        <v>115</v>
      </c>
    </row>
    <row r="7" spans="1:60" hidden="1" x14ac:dyDescent="0.25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</row>
    <row r="8" spans="1:60" x14ac:dyDescent="0.25">
      <c r="A8" s="239" t="s">
        <v>116</v>
      </c>
      <c r="B8" s="240" t="s">
        <v>60</v>
      </c>
      <c r="C8" s="261" t="s">
        <v>61</v>
      </c>
      <c r="D8" s="241"/>
      <c r="E8" s="242"/>
      <c r="F8" s="243"/>
      <c r="G8" s="244">
        <f>SUMIF(AG9:AG11,"&lt;&gt;NOR",G9:G11)</f>
        <v>0</v>
      </c>
      <c r="H8" s="238"/>
      <c r="I8" s="238">
        <f>SUM(I9:I11)</f>
        <v>0</v>
      </c>
      <c r="J8" s="238"/>
      <c r="K8" s="238">
        <f>SUM(K9:K11)</f>
        <v>0</v>
      </c>
      <c r="L8" s="238"/>
      <c r="M8" s="238">
        <f>SUM(M9:M11)</f>
        <v>0</v>
      </c>
      <c r="N8" s="238"/>
      <c r="O8" s="238">
        <f>SUM(O9:O11)</f>
        <v>0.61</v>
      </c>
      <c r="P8" s="238"/>
      <c r="Q8" s="238">
        <f>SUM(Q9:Q11)</f>
        <v>0</v>
      </c>
      <c r="R8" s="238"/>
      <c r="S8" s="238"/>
      <c r="T8" s="238"/>
      <c r="U8" s="238"/>
      <c r="V8" s="238">
        <f>SUM(V9:V11)</f>
        <v>15.54</v>
      </c>
      <c r="W8" s="238"/>
      <c r="X8" s="238"/>
      <c r="AG8" t="s">
        <v>117</v>
      </c>
    </row>
    <row r="9" spans="1:60" outlineLevel="1" x14ac:dyDescent="0.25">
      <c r="A9" s="245">
        <v>1</v>
      </c>
      <c r="B9" s="246" t="s">
        <v>118</v>
      </c>
      <c r="C9" s="262" t="s">
        <v>119</v>
      </c>
      <c r="D9" s="247" t="s">
        <v>120</v>
      </c>
      <c r="E9" s="248">
        <v>19.04</v>
      </c>
      <c r="F9" s="249"/>
      <c r="G9" s="250">
        <f>ROUND(E9*F9,2)</f>
        <v>0</v>
      </c>
      <c r="H9" s="235"/>
      <c r="I9" s="234">
        <f>ROUND(E9*H9,2)</f>
        <v>0</v>
      </c>
      <c r="J9" s="235"/>
      <c r="K9" s="234">
        <f>ROUND(E9*J9,2)</f>
        <v>0</v>
      </c>
      <c r="L9" s="234">
        <v>15</v>
      </c>
      <c r="M9" s="234">
        <f>G9*(1+L9/100)</f>
        <v>0</v>
      </c>
      <c r="N9" s="234">
        <v>3.2030000000000003E-2</v>
      </c>
      <c r="O9" s="234">
        <f>ROUND(E9*N9,2)</f>
        <v>0.61</v>
      </c>
      <c r="P9" s="234">
        <v>0</v>
      </c>
      <c r="Q9" s="234">
        <f>ROUND(E9*P9,2)</f>
        <v>0</v>
      </c>
      <c r="R9" s="234"/>
      <c r="S9" s="234" t="s">
        <v>121</v>
      </c>
      <c r="T9" s="234" t="s">
        <v>121</v>
      </c>
      <c r="U9" s="234">
        <v>0.81599999999999995</v>
      </c>
      <c r="V9" s="234">
        <f>ROUND(E9*U9,2)</f>
        <v>15.54</v>
      </c>
      <c r="W9" s="234"/>
      <c r="X9" s="234" t="s">
        <v>122</v>
      </c>
      <c r="Y9" s="214"/>
      <c r="Z9" s="214"/>
      <c r="AA9" s="214"/>
      <c r="AB9" s="214"/>
      <c r="AC9" s="214"/>
      <c r="AD9" s="214"/>
      <c r="AE9" s="214"/>
      <c r="AF9" s="214"/>
      <c r="AG9" s="214" t="s">
        <v>123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5">
      <c r="A10" s="231"/>
      <c r="B10" s="232"/>
      <c r="C10" s="263" t="s">
        <v>124</v>
      </c>
      <c r="D10" s="236"/>
      <c r="E10" s="237">
        <v>17.815999999999999</v>
      </c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14"/>
      <c r="Z10" s="214"/>
      <c r="AA10" s="214"/>
      <c r="AB10" s="214"/>
      <c r="AC10" s="214"/>
      <c r="AD10" s="214"/>
      <c r="AE10" s="214"/>
      <c r="AF10" s="214"/>
      <c r="AG10" s="214" t="s">
        <v>125</v>
      </c>
      <c r="AH10" s="214">
        <v>0</v>
      </c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5">
      <c r="A11" s="231"/>
      <c r="B11" s="232"/>
      <c r="C11" s="263" t="s">
        <v>126</v>
      </c>
      <c r="D11" s="236"/>
      <c r="E11" s="237">
        <v>1.224</v>
      </c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14"/>
      <c r="Z11" s="214"/>
      <c r="AA11" s="214"/>
      <c r="AB11" s="214"/>
      <c r="AC11" s="214"/>
      <c r="AD11" s="214"/>
      <c r="AE11" s="214"/>
      <c r="AF11" s="214"/>
      <c r="AG11" s="214" t="s">
        <v>125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x14ac:dyDescent="0.25">
      <c r="A12" s="239" t="s">
        <v>116</v>
      </c>
      <c r="B12" s="240" t="s">
        <v>62</v>
      </c>
      <c r="C12" s="261" t="s">
        <v>63</v>
      </c>
      <c r="D12" s="241"/>
      <c r="E12" s="242"/>
      <c r="F12" s="243"/>
      <c r="G12" s="244">
        <f>SUMIF(AG13:AG14,"&lt;&gt;NOR",G13:G14)</f>
        <v>0</v>
      </c>
      <c r="H12" s="238"/>
      <c r="I12" s="238">
        <f>SUM(I13:I14)</f>
        <v>0</v>
      </c>
      <c r="J12" s="238"/>
      <c r="K12" s="238">
        <f>SUM(K13:K14)</f>
        <v>0</v>
      </c>
      <c r="L12" s="238"/>
      <c r="M12" s="238">
        <f>SUM(M13:M14)</f>
        <v>0</v>
      </c>
      <c r="N12" s="238"/>
      <c r="O12" s="238">
        <f>SUM(O13:O14)</f>
        <v>0.33</v>
      </c>
      <c r="P12" s="238"/>
      <c r="Q12" s="238">
        <f>SUM(Q13:Q14)</f>
        <v>0</v>
      </c>
      <c r="R12" s="238"/>
      <c r="S12" s="238"/>
      <c r="T12" s="238"/>
      <c r="U12" s="238"/>
      <c r="V12" s="238">
        <f>SUM(V13:V14)</f>
        <v>4.7699999999999996</v>
      </c>
      <c r="W12" s="238"/>
      <c r="X12" s="238"/>
      <c r="AG12" t="s">
        <v>117</v>
      </c>
    </row>
    <row r="13" spans="1:60" ht="20.399999999999999" outlineLevel="1" x14ac:dyDescent="0.25">
      <c r="A13" s="245">
        <v>2</v>
      </c>
      <c r="B13" s="246" t="s">
        <v>127</v>
      </c>
      <c r="C13" s="262" t="s">
        <v>128</v>
      </c>
      <c r="D13" s="247" t="s">
        <v>120</v>
      </c>
      <c r="E13" s="248">
        <v>12.3</v>
      </c>
      <c r="F13" s="249"/>
      <c r="G13" s="250">
        <f>ROUND(E13*F13,2)</f>
        <v>0</v>
      </c>
      <c r="H13" s="235"/>
      <c r="I13" s="234">
        <f>ROUND(E13*H13,2)</f>
        <v>0</v>
      </c>
      <c r="J13" s="235"/>
      <c r="K13" s="234">
        <f>ROUND(E13*J13,2)</f>
        <v>0</v>
      </c>
      <c r="L13" s="234">
        <v>15</v>
      </c>
      <c r="M13" s="234">
        <f>G13*(1+L13/100)</f>
        <v>0</v>
      </c>
      <c r="N13" s="234">
        <v>2.699E-2</v>
      </c>
      <c r="O13" s="234">
        <f>ROUND(E13*N13,2)</f>
        <v>0.33</v>
      </c>
      <c r="P13" s="234">
        <v>0</v>
      </c>
      <c r="Q13" s="234">
        <f>ROUND(E13*P13,2)</f>
        <v>0</v>
      </c>
      <c r="R13" s="234"/>
      <c r="S13" s="234" t="s">
        <v>121</v>
      </c>
      <c r="T13" s="234" t="s">
        <v>121</v>
      </c>
      <c r="U13" s="234">
        <v>0.38750000000000001</v>
      </c>
      <c r="V13" s="234">
        <f>ROUND(E13*U13,2)</f>
        <v>4.7699999999999996</v>
      </c>
      <c r="W13" s="234"/>
      <c r="X13" s="234" t="s">
        <v>122</v>
      </c>
      <c r="Y13" s="214"/>
      <c r="Z13" s="214"/>
      <c r="AA13" s="214"/>
      <c r="AB13" s="214"/>
      <c r="AC13" s="214"/>
      <c r="AD13" s="214"/>
      <c r="AE13" s="214"/>
      <c r="AF13" s="214"/>
      <c r="AG13" s="214" t="s">
        <v>123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5">
      <c r="A14" s="231"/>
      <c r="B14" s="232"/>
      <c r="C14" s="263" t="s">
        <v>129</v>
      </c>
      <c r="D14" s="236"/>
      <c r="E14" s="237">
        <v>12.3</v>
      </c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14"/>
      <c r="Z14" s="214"/>
      <c r="AA14" s="214"/>
      <c r="AB14" s="214"/>
      <c r="AC14" s="214"/>
      <c r="AD14" s="214"/>
      <c r="AE14" s="214"/>
      <c r="AF14" s="214"/>
      <c r="AG14" s="214" t="s">
        <v>125</v>
      </c>
      <c r="AH14" s="214">
        <v>0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ht="26.4" x14ac:dyDescent="0.25">
      <c r="A15" s="239" t="s">
        <v>116</v>
      </c>
      <c r="B15" s="240" t="s">
        <v>64</v>
      </c>
      <c r="C15" s="261" t="s">
        <v>65</v>
      </c>
      <c r="D15" s="241"/>
      <c r="E15" s="242"/>
      <c r="F15" s="243"/>
      <c r="G15" s="244">
        <f>SUMIF(AG16:AG26,"&lt;&gt;NOR",G16:G26)</f>
        <v>0</v>
      </c>
      <c r="H15" s="238"/>
      <c r="I15" s="238">
        <f>SUM(I16:I26)</f>
        <v>0</v>
      </c>
      <c r="J15" s="238"/>
      <c r="K15" s="238">
        <f>SUM(K16:K26)</f>
        <v>0</v>
      </c>
      <c r="L15" s="238"/>
      <c r="M15" s="238">
        <f>SUM(M16:M26)</f>
        <v>0</v>
      </c>
      <c r="N15" s="238"/>
      <c r="O15" s="238">
        <f>SUM(O16:O26)</f>
        <v>0</v>
      </c>
      <c r="P15" s="238"/>
      <c r="Q15" s="238">
        <f>SUM(Q16:Q26)</f>
        <v>0</v>
      </c>
      <c r="R15" s="238"/>
      <c r="S15" s="238"/>
      <c r="T15" s="238"/>
      <c r="U15" s="238"/>
      <c r="V15" s="238">
        <f>SUM(V16:V26)</f>
        <v>24.12</v>
      </c>
      <c r="W15" s="238"/>
      <c r="X15" s="238"/>
      <c r="AG15" t="s">
        <v>117</v>
      </c>
    </row>
    <row r="16" spans="1:60" outlineLevel="1" x14ac:dyDescent="0.25">
      <c r="A16" s="245">
        <v>3</v>
      </c>
      <c r="B16" s="246" t="s">
        <v>130</v>
      </c>
      <c r="C16" s="262" t="s">
        <v>131</v>
      </c>
      <c r="D16" s="247" t="s">
        <v>120</v>
      </c>
      <c r="E16" s="248">
        <v>78.3</v>
      </c>
      <c r="F16" s="249"/>
      <c r="G16" s="250">
        <f>ROUND(E16*F16,2)</f>
        <v>0</v>
      </c>
      <c r="H16" s="235"/>
      <c r="I16" s="234">
        <f>ROUND(E16*H16,2)</f>
        <v>0</v>
      </c>
      <c r="J16" s="235"/>
      <c r="K16" s="234">
        <f>ROUND(E16*J16,2)</f>
        <v>0</v>
      </c>
      <c r="L16" s="234">
        <v>15</v>
      </c>
      <c r="M16" s="234">
        <f>G16*(1+L16/100)</f>
        <v>0</v>
      </c>
      <c r="N16" s="234">
        <v>4.0000000000000003E-5</v>
      </c>
      <c r="O16" s="234">
        <f>ROUND(E16*N16,2)</f>
        <v>0</v>
      </c>
      <c r="P16" s="234">
        <v>0</v>
      </c>
      <c r="Q16" s="234">
        <f>ROUND(E16*P16,2)</f>
        <v>0</v>
      </c>
      <c r="R16" s="234"/>
      <c r="S16" s="234" t="s">
        <v>121</v>
      </c>
      <c r="T16" s="234" t="s">
        <v>121</v>
      </c>
      <c r="U16" s="234">
        <v>0.308</v>
      </c>
      <c r="V16" s="234">
        <f>ROUND(E16*U16,2)</f>
        <v>24.12</v>
      </c>
      <c r="W16" s="234"/>
      <c r="X16" s="234" t="s">
        <v>122</v>
      </c>
      <c r="Y16" s="214"/>
      <c r="Z16" s="214"/>
      <c r="AA16" s="214"/>
      <c r="AB16" s="214"/>
      <c r="AC16" s="214"/>
      <c r="AD16" s="214"/>
      <c r="AE16" s="214"/>
      <c r="AF16" s="214"/>
      <c r="AG16" s="214" t="s">
        <v>132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5">
      <c r="A17" s="231"/>
      <c r="B17" s="232"/>
      <c r="C17" s="263" t="s">
        <v>133</v>
      </c>
      <c r="D17" s="236"/>
      <c r="E17" s="237">
        <v>11.4</v>
      </c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14"/>
      <c r="Z17" s="214"/>
      <c r="AA17" s="214"/>
      <c r="AB17" s="214"/>
      <c r="AC17" s="214"/>
      <c r="AD17" s="214"/>
      <c r="AE17" s="214"/>
      <c r="AF17" s="214"/>
      <c r="AG17" s="214" t="s">
        <v>125</v>
      </c>
      <c r="AH17" s="214">
        <v>0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5">
      <c r="A18" s="231"/>
      <c r="B18" s="232"/>
      <c r="C18" s="263" t="s">
        <v>134</v>
      </c>
      <c r="D18" s="236"/>
      <c r="E18" s="237">
        <v>20.399999999999999</v>
      </c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14"/>
      <c r="Z18" s="214"/>
      <c r="AA18" s="214"/>
      <c r="AB18" s="214"/>
      <c r="AC18" s="214"/>
      <c r="AD18" s="214"/>
      <c r="AE18" s="214"/>
      <c r="AF18" s="214"/>
      <c r="AG18" s="214" t="s">
        <v>125</v>
      </c>
      <c r="AH18" s="214">
        <v>0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5">
      <c r="A19" s="231"/>
      <c r="B19" s="232"/>
      <c r="C19" s="263" t="s">
        <v>135</v>
      </c>
      <c r="D19" s="236"/>
      <c r="E19" s="237">
        <v>20.100000000000001</v>
      </c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14"/>
      <c r="Z19" s="214"/>
      <c r="AA19" s="214"/>
      <c r="AB19" s="214"/>
      <c r="AC19" s="214"/>
      <c r="AD19" s="214"/>
      <c r="AE19" s="214"/>
      <c r="AF19" s="214"/>
      <c r="AG19" s="214" t="s">
        <v>125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5">
      <c r="A20" s="231"/>
      <c r="B20" s="232"/>
      <c r="C20" s="263" t="s">
        <v>136</v>
      </c>
      <c r="D20" s="236"/>
      <c r="E20" s="237">
        <v>1.1000000000000001</v>
      </c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14"/>
      <c r="Z20" s="214"/>
      <c r="AA20" s="214"/>
      <c r="AB20" s="214"/>
      <c r="AC20" s="214"/>
      <c r="AD20" s="214"/>
      <c r="AE20" s="214"/>
      <c r="AF20" s="214"/>
      <c r="AG20" s="214" t="s">
        <v>125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5">
      <c r="A21" s="231"/>
      <c r="B21" s="232"/>
      <c r="C21" s="263" t="s">
        <v>137</v>
      </c>
      <c r="D21" s="236"/>
      <c r="E21" s="237">
        <v>5</v>
      </c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14"/>
      <c r="Z21" s="214"/>
      <c r="AA21" s="214"/>
      <c r="AB21" s="214"/>
      <c r="AC21" s="214"/>
      <c r="AD21" s="214"/>
      <c r="AE21" s="214"/>
      <c r="AF21" s="214"/>
      <c r="AG21" s="214" t="s">
        <v>125</v>
      </c>
      <c r="AH21" s="214">
        <v>0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5">
      <c r="A22" s="231"/>
      <c r="B22" s="232"/>
      <c r="C22" s="263" t="s">
        <v>138</v>
      </c>
      <c r="D22" s="236"/>
      <c r="E22" s="237">
        <v>6.5</v>
      </c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14"/>
      <c r="Z22" s="214"/>
      <c r="AA22" s="214"/>
      <c r="AB22" s="214"/>
      <c r="AC22" s="214"/>
      <c r="AD22" s="214"/>
      <c r="AE22" s="214"/>
      <c r="AF22" s="214"/>
      <c r="AG22" s="214" t="s">
        <v>125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5">
      <c r="A23" s="231"/>
      <c r="B23" s="232"/>
      <c r="C23" s="263" t="s">
        <v>139</v>
      </c>
      <c r="D23" s="236"/>
      <c r="E23" s="237">
        <v>1.5</v>
      </c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14"/>
      <c r="Z23" s="214"/>
      <c r="AA23" s="214"/>
      <c r="AB23" s="214"/>
      <c r="AC23" s="214"/>
      <c r="AD23" s="214"/>
      <c r="AE23" s="214"/>
      <c r="AF23" s="214"/>
      <c r="AG23" s="214" t="s">
        <v>125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5">
      <c r="A24" s="231"/>
      <c r="B24" s="232"/>
      <c r="C24" s="263" t="s">
        <v>129</v>
      </c>
      <c r="D24" s="236"/>
      <c r="E24" s="237">
        <v>12.3</v>
      </c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14"/>
      <c r="Z24" s="214"/>
      <c r="AA24" s="214"/>
      <c r="AB24" s="214"/>
      <c r="AC24" s="214"/>
      <c r="AD24" s="214"/>
      <c r="AE24" s="214"/>
      <c r="AF24" s="214"/>
      <c r="AG24" s="214" t="s">
        <v>125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5">
      <c r="A25" s="251">
        <v>4</v>
      </c>
      <c r="B25" s="252" t="s">
        <v>140</v>
      </c>
      <c r="C25" s="264" t="s">
        <v>141</v>
      </c>
      <c r="D25" s="253" t="s">
        <v>142</v>
      </c>
      <c r="E25" s="254">
        <v>1</v>
      </c>
      <c r="F25" s="255"/>
      <c r="G25" s="256">
        <f>ROUND(E25*F25,2)</f>
        <v>0</v>
      </c>
      <c r="H25" s="235"/>
      <c r="I25" s="234">
        <f>ROUND(E25*H25,2)</f>
        <v>0</v>
      </c>
      <c r="J25" s="235"/>
      <c r="K25" s="234">
        <f>ROUND(E25*J25,2)</f>
        <v>0</v>
      </c>
      <c r="L25" s="234">
        <v>15</v>
      </c>
      <c r="M25" s="234">
        <f>G25*(1+L25/100)</f>
        <v>0</v>
      </c>
      <c r="N25" s="234">
        <v>0</v>
      </c>
      <c r="O25" s="234">
        <f>ROUND(E25*N25,2)</f>
        <v>0</v>
      </c>
      <c r="P25" s="234">
        <v>0</v>
      </c>
      <c r="Q25" s="234">
        <f>ROUND(E25*P25,2)</f>
        <v>0</v>
      </c>
      <c r="R25" s="234"/>
      <c r="S25" s="234" t="s">
        <v>143</v>
      </c>
      <c r="T25" s="234" t="s">
        <v>144</v>
      </c>
      <c r="U25" s="234">
        <v>0</v>
      </c>
      <c r="V25" s="234">
        <f>ROUND(E25*U25,2)</f>
        <v>0</v>
      </c>
      <c r="W25" s="234"/>
      <c r="X25" s="234" t="s">
        <v>122</v>
      </c>
      <c r="Y25" s="214"/>
      <c r="Z25" s="214"/>
      <c r="AA25" s="214"/>
      <c r="AB25" s="214"/>
      <c r="AC25" s="214"/>
      <c r="AD25" s="214"/>
      <c r="AE25" s="214"/>
      <c r="AF25" s="214"/>
      <c r="AG25" s="214" t="s">
        <v>132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5">
      <c r="A26" s="251">
        <v>5</v>
      </c>
      <c r="B26" s="252" t="s">
        <v>145</v>
      </c>
      <c r="C26" s="264" t="s">
        <v>146</v>
      </c>
      <c r="D26" s="253" t="s">
        <v>142</v>
      </c>
      <c r="E26" s="254">
        <v>1</v>
      </c>
      <c r="F26" s="255"/>
      <c r="G26" s="256">
        <f>ROUND(E26*F26,2)</f>
        <v>0</v>
      </c>
      <c r="H26" s="235"/>
      <c r="I26" s="234">
        <f>ROUND(E26*H26,2)</f>
        <v>0</v>
      </c>
      <c r="J26" s="235"/>
      <c r="K26" s="234">
        <f>ROUND(E26*J26,2)</f>
        <v>0</v>
      </c>
      <c r="L26" s="234">
        <v>15</v>
      </c>
      <c r="M26" s="234">
        <f>G26*(1+L26/100)</f>
        <v>0</v>
      </c>
      <c r="N26" s="234">
        <v>0</v>
      </c>
      <c r="O26" s="234">
        <f>ROUND(E26*N26,2)</f>
        <v>0</v>
      </c>
      <c r="P26" s="234">
        <v>0</v>
      </c>
      <c r="Q26" s="234">
        <f>ROUND(E26*P26,2)</f>
        <v>0</v>
      </c>
      <c r="R26" s="234"/>
      <c r="S26" s="234" t="s">
        <v>143</v>
      </c>
      <c r="T26" s="234" t="s">
        <v>144</v>
      </c>
      <c r="U26" s="234">
        <v>0</v>
      </c>
      <c r="V26" s="234">
        <f>ROUND(E26*U26,2)</f>
        <v>0</v>
      </c>
      <c r="W26" s="234"/>
      <c r="X26" s="234" t="s">
        <v>122</v>
      </c>
      <c r="Y26" s="214"/>
      <c r="Z26" s="214"/>
      <c r="AA26" s="214"/>
      <c r="AB26" s="214"/>
      <c r="AC26" s="214"/>
      <c r="AD26" s="214"/>
      <c r="AE26" s="214"/>
      <c r="AF26" s="214"/>
      <c r="AG26" s="214" t="s">
        <v>123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x14ac:dyDescent="0.25">
      <c r="A27" s="239" t="s">
        <v>116</v>
      </c>
      <c r="B27" s="240" t="s">
        <v>66</v>
      </c>
      <c r="C27" s="261" t="s">
        <v>67</v>
      </c>
      <c r="D27" s="241"/>
      <c r="E27" s="242"/>
      <c r="F27" s="243"/>
      <c r="G27" s="244">
        <f>SUMIF(AG28:AG45,"&lt;&gt;NOR",G28:G45)</f>
        <v>0</v>
      </c>
      <c r="H27" s="238"/>
      <c r="I27" s="238">
        <f>SUM(I28:I45)</f>
        <v>0</v>
      </c>
      <c r="J27" s="238"/>
      <c r="K27" s="238">
        <f>SUM(K28:K45)</f>
        <v>0</v>
      </c>
      <c r="L27" s="238"/>
      <c r="M27" s="238">
        <f>SUM(M28:M45)</f>
        <v>0</v>
      </c>
      <c r="N27" s="238"/>
      <c r="O27" s="238">
        <f>SUM(O28:O45)</f>
        <v>0</v>
      </c>
      <c r="P27" s="238"/>
      <c r="Q27" s="238">
        <f>SUM(Q28:Q45)</f>
        <v>2.7499999999999996</v>
      </c>
      <c r="R27" s="238"/>
      <c r="S27" s="238"/>
      <c r="T27" s="238"/>
      <c r="U27" s="238"/>
      <c r="V27" s="238">
        <f>SUM(V28:V45)</f>
        <v>29.789999999999996</v>
      </c>
      <c r="W27" s="238"/>
      <c r="X27" s="238"/>
      <c r="AG27" t="s">
        <v>117</v>
      </c>
    </row>
    <row r="28" spans="1:60" ht="20.399999999999999" outlineLevel="1" x14ac:dyDescent="0.25">
      <c r="A28" s="245">
        <v>6</v>
      </c>
      <c r="B28" s="246" t="s">
        <v>147</v>
      </c>
      <c r="C28" s="262" t="s">
        <v>148</v>
      </c>
      <c r="D28" s="247" t="s">
        <v>120</v>
      </c>
      <c r="E28" s="248">
        <v>12.3</v>
      </c>
      <c r="F28" s="249"/>
      <c r="G28" s="250">
        <f>ROUND(E28*F28,2)</f>
        <v>0</v>
      </c>
      <c r="H28" s="235"/>
      <c r="I28" s="234">
        <f>ROUND(E28*H28,2)</f>
        <v>0</v>
      </c>
      <c r="J28" s="235"/>
      <c r="K28" s="234">
        <f>ROUND(E28*J28,2)</f>
        <v>0</v>
      </c>
      <c r="L28" s="234">
        <v>15</v>
      </c>
      <c r="M28" s="234">
        <f>G28*(1+L28/100)</f>
        <v>0</v>
      </c>
      <c r="N28" s="234">
        <v>0</v>
      </c>
      <c r="O28" s="234">
        <f>ROUND(E28*N28,2)</f>
        <v>0</v>
      </c>
      <c r="P28" s="234">
        <v>0.02</v>
      </c>
      <c r="Q28" s="234">
        <f>ROUND(E28*P28,2)</f>
        <v>0.25</v>
      </c>
      <c r="R28" s="234"/>
      <c r="S28" s="234" t="s">
        <v>121</v>
      </c>
      <c r="T28" s="234" t="s">
        <v>121</v>
      </c>
      <c r="U28" s="234">
        <v>0.23</v>
      </c>
      <c r="V28" s="234">
        <f>ROUND(E28*U28,2)</f>
        <v>2.83</v>
      </c>
      <c r="W28" s="234"/>
      <c r="X28" s="234" t="s">
        <v>122</v>
      </c>
      <c r="Y28" s="214"/>
      <c r="Z28" s="214"/>
      <c r="AA28" s="214"/>
      <c r="AB28" s="214"/>
      <c r="AC28" s="214"/>
      <c r="AD28" s="214"/>
      <c r="AE28" s="214"/>
      <c r="AF28" s="214"/>
      <c r="AG28" s="214" t="s">
        <v>123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5">
      <c r="A29" s="231"/>
      <c r="B29" s="232"/>
      <c r="C29" s="263" t="s">
        <v>129</v>
      </c>
      <c r="D29" s="236"/>
      <c r="E29" s="237">
        <v>12.3</v>
      </c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14"/>
      <c r="Z29" s="214"/>
      <c r="AA29" s="214"/>
      <c r="AB29" s="214"/>
      <c r="AC29" s="214"/>
      <c r="AD29" s="214"/>
      <c r="AE29" s="214"/>
      <c r="AF29" s="214"/>
      <c r="AG29" s="214" t="s">
        <v>125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5">
      <c r="A30" s="245">
        <v>7</v>
      </c>
      <c r="B30" s="246" t="s">
        <v>149</v>
      </c>
      <c r="C30" s="262" t="s">
        <v>150</v>
      </c>
      <c r="D30" s="247" t="s">
        <v>120</v>
      </c>
      <c r="E30" s="248">
        <v>19.04</v>
      </c>
      <c r="F30" s="249"/>
      <c r="G30" s="250">
        <f>ROUND(E30*F30,2)</f>
        <v>0</v>
      </c>
      <c r="H30" s="235"/>
      <c r="I30" s="234">
        <f>ROUND(E30*H30,2)</f>
        <v>0</v>
      </c>
      <c r="J30" s="235"/>
      <c r="K30" s="234">
        <f>ROUND(E30*J30,2)</f>
        <v>0</v>
      </c>
      <c r="L30" s="234">
        <v>15</v>
      </c>
      <c r="M30" s="234">
        <f>G30*(1+L30/100)</f>
        <v>0</v>
      </c>
      <c r="N30" s="234">
        <v>0</v>
      </c>
      <c r="O30" s="234">
        <f>ROUND(E30*N30,2)</f>
        <v>0</v>
      </c>
      <c r="P30" s="234">
        <v>4.5999999999999999E-2</v>
      </c>
      <c r="Q30" s="234">
        <f>ROUND(E30*P30,2)</f>
        <v>0.88</v>
      </c>
      <c r="R30" s="234"/>
      <c r="S30" s="234" t="s">
        <v>121</v>
      </c>
      <c r="T30" s="234" t="s">
        <v>121</v>
      </c>
      <c r="U30" s="234">
        <v>0.26</v>
      </c>
      <c r="V30" s="234">
        <f>ROUND(E30*U30,2)</f>
        <v>4.95</v>
      </c>
      <c r="W30" s="234"/>
      <c r="X30" s="234" t="s">
        <v>122</v>
      </c>
      <c r="Y30" s="214"/>
      <c r="Z30" s="214"/>
      <c r="AA30" s="214"/>
      <c r="AB30" s="214"/>
      <c r="AC30" s="214"/>
      <c r="AD30" s="214"/>
      <c r="AE30" s="214"/>
      <c r="AF30" s="214"/>
      <c r="AG30" s="214" t="s">
        <v>123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5">
      <c r="A31" s="231"/>
      <c r="B31" s="232"/>
      <c r="C31" s="263" t="s">
        <v>151</v>
      </c>
      <c r="D31" s="236"/>
      <c r="E31" s="237">
        <v>19.04</v>
      </c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14"/>
      <c r="Z31" s="214"/>
      <c r="AA31" s="214"/>
      <c r="AB31" s="214"/>
      <c r="AC31" s="214"/>
      <c r="AD31" s="214"/>
      <c r="AE31" s="214"/>
      <c r="AF31" s="214"/>
      <c r="AG31" s="214" t="s">
        <v>125</v>
      </c>
      <c r="AH31" s="214">
        <v>5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5">
      <c r="A32" s="245">
        <v>8</v>
      </c>
      <c r="B32" s="246" t="s">
        <v>152</v>
      </c>
      <c r="C32" s="262" t="s">
        <v>153</v>
      </c>
      <c r="D32" s="247" t="s">
        <v>120</v>
      </c>
      <c r="E32" s="248">
        <v>19.04</v>
      </c>
      <c r="F32" s="249"/>
      <c r="G32" s="250">
        <f>ROUND(E32*F32,2)</f>
        <v>0</v>
      </c>
      <c r="H32" s="235"/>
      <c r="I32" s="234">
        <f>ROUND(E32*H32,2)</f>
        <v>0</v>
      </c>
      <c r="J32" s="235"/>
      <c r="K32" s="234">
        <f>ROUND(E32*J32,2)</f>
        <v>0</v>
      </c>
      <c r="L32" s="234">
        <v>15</v>
      </c>
      <c r="M32" s="234">
        <f>G32*(1+L32/100)</f>
        <v>0</v>
      </c>
      <c r="N32" s="234">
        <v>0</v>
      </c>
      <c r="O32" s="234">
        <f>ROUND(E32*N32,2)</f>
        <v>0</v>
      </c>
      <c r="P32" s="234">
        <v>6.8000000000000005E-2</v>
      </c>
      <c r="Q32" s="234">
        <f>ROUND(E32*P32,2)</f>
        <v>1.29</v>
      </c>
      <c r="R32" s="234"/>
      <c r="S32" s="234" t="s">
        <v>121</v>
      </c>
      <c r="T32" s="234" t="s">
        <v>121</v>
      </c>
      <c r="U32" s="234">
        <v>0.48</v>
      </c>
      <c r="V32" s="234">
        <f>ROUND(E32*U32,2)</f>
        <v>9.14</v>
      </c>
      <c r="W32" s="234"/>
      <c r="X32" s="234" t="s">
        <v>122</v>
      </c>
      <c r="Y32" s="214"/>
      <c r="Z32" s="214"/>
      <c r="AA32" s="214"/>
      <c r="AB32" s="214"/>
      <c r="AC32" s="214"/>
      <c r="AD32" s="214"/>
      <c r="AE32" s="214"/>
      <c r="AF32" s="214"/>
      <c r="AG32" s="214" t="s">
        <v>123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5">
      <c r="A33" s="231"/>
      <c r="B33" s="232"/>
      <c r="C33" s="263" t="s">
        <v>124</v>
      </c>
      <c r="D33" s="236"/>
      <c r="E33" s="237">
        <v>17.815999999999999</v>
      </c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14"/>
      <c r="Z33" s="214"/>
      <c r="AA33" s="214"/>
      <c r="AB33" s="214"/>
      <c r="AC33" s="214"/>
      <c r="AD33" s="214"/>
      <c r="AE33" s="214"/>
      <c r="AF33" s="214"/>
      <c r="AG33" s="214" t="s">
        <v>125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5">
      <c r="A34" s="231"/>
      <c r="B34" s="232"/>
      <c r="C34" s="263" t="s">
        <v>126</v>
      </c>
      <c r="D34" s="236"/>
      <c r="E34" s="237">
        <v>1.224</v>
      </c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14"/>
      <c r="Z34" s="214"/>
      <c r="AA34" s="214"/>
      <c r="AB34" s="214"/>
      <c r="AC34" s="214"/>
      <c r="AD34" s="214"/>
      <c r="AE34" s="214"/>
      <c r="AF34" s="214"/>
      <c r="AG34" s="214" t="s">
        <v>125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5">
      <c r="A35" s="251">
        <v>9</v>
      </c>
      <c r="B35" s="252" t="s">
        <v>154</v>
      </c>
      <c r="C35" s="264" t="s">
        <v>155</v>
      </c>
      <c r="D35" s="253" t="s">
        <v>142</v>
      </c>
      <c r="E35" s="254">
        <v>1</v>
      </c>
      <c r="F35" s="255"/>
      <c r="G35" s="256">
        <f>ROUND(E35*F35,2)</f>
        <v>0</v>
      </c>
      <c r="H35" s="235"/>
      <c r="I35" s="234">
        <f>ROUND(E35*H35,2)</f>
        <v>0</v>
      </c>
      <c r="J35" s="235"/>
      <c r="K35" s="234">
        <f>ROUND(E35*J35,2)</f>
        <v>0</v>
      </c>
      <c r="L35" s="234">
        <v>15</v>
      </c>
      <c r="M35" s="234">
        <f>G35*(1+L35/100)</f>
        <v>0</v>
      </c>
      <c r="N35" s="234">
        <v>0</v>
      </c>
      <c r="O35" s="234">
        <f>ROUND(E35*N35,2)</f>
        <v>0</v>
      </c>
      <c r="P35" s="234">
        <v>9.1999999999999998E-3</v>
      </c>
      <c r="Q35" s="234">
        <f>ROUND(E35*P35,2)</f>
        <v>0.01</v>
      </c>
      <c r="R35" s="234"/>
      <c r="S35" s="234" t="s">
        <v>121</v>
      </c>
      <c r="T35" s="234" t="s">
        <v>121</v>
      </c>
      <c r="U35" s="234">
        <v>0.46500000000000002</v>
      </c>
      <c r="V35" s="234">
        <f>ROUND(E35*U35,2)</f>
        <v>0.47</v>
      </c>
      <c r="W35" s="234"/>
      <c r="X35" s="234" t="s">
        <v>122</v>
      </c>
      <c r="Y35" s="214"/>
      <c r="Z35" s="214"/>
      <c r="AA35" s="214"/>
      <c r="AB35" s="214"/>
      <c r="AC35" s="214"/>
      <c r="AD35" s="214"/>
      <c r="AE35" s="214"/>
      <c r="AF35" s="214"/>
      <c r="AG35" s="214" t="s">
        <v>123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5">
      <c r="A36" s="251">
        <v>10</v>
      </c>
      <c r="B36" s="252" t="s">
        <v>156</v>
      </c>
      <c r="C36" s="264" t="s">
        <v>157</v>
      </c>
      <c r="D36" s="253" t="s">
        <v>142</v>
      </c>
      <c r="E36" s="254">
        <v>1</v>
      </c>
      <c r="F36" s="255"/>
      <c r="G36" s="256">
        <f>ROUND(E36*F36,2)</f>
        <v>0</v>
      </c>
      <c r="H36" s="235"/>
      <c r="I36" s="234">
        <f>ROUND(E36*H36,2)</f>
        <v>0</v>
      </c>
      <c r="J36" s="235"/>
      <c r="K36" s="234">
        <f>ROUND(E36*J36,2)</f>
        <v>0</v>
      </c>
      <c r="L36" s="234">
        <v>15</v>
      </c>
      <c r="M36" s="234">
        <f>G36*(1+L36/100)</f>
        <v>0</v>
      </c>
      <c r="N36" s="234">
        <v>0</v>
      </c>
      <c r="O36" s="234">
        <f>ROUND(E36*N36,2)</f>
        <v>0</v>
      </c>
      <c r="P36" s="234">
        <v>6.7000000000000004E-2</v>
      </c>
      <c r="Q36" s="234">
        <f>ROUND(E36*P36,2)</f>
        <v>7.0000000000000007E-2</v>
      </c>
      <c r="R36" s="234"/>
      <c r="S36" s="234" t="s">
        <v>121</v>
      </c>
      <c r="T36" s="234" t="s">
        <v>121</v>
      </c>
      <c r="U36" s="234">
        <v>0.31</v>
      </c>
      <c r="V36" s="234">
        <f>ROUND(E36*U36,2)</f>
        <v>0.31</v>
      </c>
      <c r="W36" s="234"/>
      <c r="X36" s="234" t="s">
        <v>122</v>
      </c>
      <c r="Y36" s="214"/>
      <c r="Z36" s="214"/>
      <c r="AA36" s="214"/>
      <c r="AB36" s="214"/>
      <c r="AC36" s="214"/>
      <c r="AD36" s="214"/>
      <c r="AE36" s="214"/>
      <c r="AF36" s="214"/>
      <c r="AG36" s="214" t="s">
        <v>123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5">
      <c r="A37" s="251">
        <v>11</v>
      </c>
      <c r="B37" s="252" t="s">
        <v>158</v>
      </c>
      <c r="C37" s="264" t="s">
        <v>159</v>
      </c>
      <c r="D37" s="253" t="s">
        <v>142</v>
      </c>
      <c r="E37" s="254">
        <v>3</v>
      </c>
      <c r="F37" s="255"/>
      <c r="G37" s="256">
        <f>ROUND(E37*F37,2)</f>
        <v>0</v>
      </c>
      <c r="H37" s="235"/>
      <c r="I37" s="234">
        <f>ROUND(E37*H37,2)</f>
        <v>0</v>
      </c>
      <c r="J37" s="235"/>
      <c r="K37" s="234">
        <f>ROUND(E37*J37,2)</f>
        <v>0</v>
      </c>
      <c r="L37" s="234">
        <v>15</v>
      </c>
      <c r="M37" s="234">
        <f>G37*(1+L37/100)</f>
        <v>0</v>
      </c>
      <c r="N37" s="234">
        <v>0</v>
      </c>
      <c r="O37" s="234">
        <f>ROUND(E37*N37,2)</f>
        <v>0</v>
      </c>
      <c r="P37" s="234">
        <v>1.56E-3</v>
      </c>
      <c r="Q37" s="234">
        <f>ROUND(E37*P37,2)</f>
        <v>0</v>
      </c>
      <c r="R37" s="234"/>
      <c r="S37" s="234" t="s">
        <v>121</v>
      </c>
      <c r="T37" s="234" t="s">
        <v>121</v>
      </c>
      <c r="U37" s="234">
        <v>0.217</v>
      </c>
      <c r="V37" s="234">
        <f>ROUND(E37*U37,2)</f>
        <v>0.65</v>
      </c>
      <c r="W37" s="234"/>
      <c r="X37" s="234" t="s">
        <v>122</v>
      </c>
      <c r="Y37" s="214"/>
      <c r="Z37" s="214"/>
      <c r="AA37" s="214"/>
      <c r="AB37" s="214"/>
      <c r="AC37" s="214"/>
      <c r="AD37" s="214"/>
      <c r="AE37" s="214"/>
      <c r="AF37" s="214"/>
      <c r="AG37" s="214" t="s">
        <v>123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5">
      <c r="A38" s="251">
        <v>12</v>
      </c>
      <c r="B38" s="252" t="s">
        <v>160</v>
      </c>
      <c r="C38" s="264" t="s">
        <v>161</v>
      </c>
      <c r="D38" s="253" t="s">
        <v>162</v>
      </c>
      <c r="E38" s="254">
        <v>9</v>
      </c>
      <c r="F38" s="255"/>
      <c r="G38" s="256">
        <f>ROUND(E38*F38,2)</f>
        <v>0</v>
      </c>
      <c r="H38" s="235"/>
      <c r="I38" s="234">
        <f>ROUND(E38*H38,2)</f>
        <v>0</v>
      </c>
      <c r="J38" s="235"/>
      <c r="K38" s="234">
        <f>ROUND(E38*J38,2)</f>
        <v>0</v>
      </c>
      <c r="L38" s="234">
        <v>15</v>
      </c>
      <c r="M38" s="234">
        <f>G38*(1+L38/100)</f>
        <v>0</v>
      </c>
      <c r="N38" s="234">
        <v>0</v>
      </c>
      <c r="O38" s="234">
        <f>ROUND(E38*N38,2)</f>
        <v>0</v>
      </c>
      <c r="P38" s="234">
        <v>1.8E-3</v>
      </c>
      <c r="Q38" s="234">
        <f>ROUND(E38*P38,2)</f>
        <v>0.02</v>
      </c>
      <c r="R38" s="234"/>
      <c r="S38" s="234" t="s">
        <v>121</v>
      </c>
      <c r="T38" s="234" t="s">
        <v>121</v>
      </c>
      <c r="U38" s="234">
        <v>0.11</v>
      </c>
      <c r="V38" s="234">
        <f>ROUND(E38*U38,2)</f>
        <v>0.99</v>
      </c>
      <c r="W38" s="234"/>
      <c r="X38" s="234" t="s">
        <v>122</v>
      </c>
      <c r="Y38" s="214"/>
      <c r="Z38" s="214"/>
      <c r="AA38" s="214"/>
      <c r="AB38" s="214"/>
      <c r="AC38" s="214"/>
      <c r="AD38" s="214"/>
      <c r="AE38" s="214"/>
      <c r="AF38" s="214"/>
      <c r="AG38" s="214" t="s">
        <v>123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5">
      <c r="A39" s="251">
        <v>13</v>
      </c>
      <c r="B39" s="252" t="s">
        <v>163</v>
      </c>
      <c r="C39" s="264" t="s">
        <v>164</v>
      </c>
      <c r="D39" s="253" t="s">
        <v>162</v>
      </c>
      <c r="E39" s="254">
        <v>1</v>
      </c>
      <c r="F39" s="255"/>
      <c r="G39" s="256">
        <f>ROUND(E39*F39,2)</f>
        <v>0</v>
      </c>
      <c r="H39" s="235"/>
      <c r="I39" s="234">
        <f>ROUND(E39*H39,2)</f>
        <v>0</v>
      </c>
      <c r="J39" s="235"/>
      <c r="K39" s="234">
        <f>ROUND(E39*J39,2)</f>
        <v>0</v>
      </c>
      <c r="L39" s="234">
        <v>15</v>
      </c>
      <c r="M39" s="234">
        <f>G39*(1+L39/100)</f>
        <v>0</v>
      </c>
      <c r="N39" s="234">
        <v>0</v>
      </c>
      <c r="O39" s="234">
        <f>ROUND(E39*N39,2)</f>
        <v>0</v>
      </c>
      <c r="P39" s="234">
        <v>0.17399999999999999</v>
      </c>
      <c r="Q39" s="234">
        <f>ROUND(E39*P39,2)</f>
        <v>0.17</v>
      </c>
      <c r="R39" s="234"/>
      <c r="S39" s="234" t="s">
        <v>121</v>
      </c>
      <c r="T39" s="234" t="s">
        <v>121</v>
      </c>
      <c r="U39" s="234">
        <v>0.95</v>
      </c>
      <c r="V39" s="234">
        <f>ROUND(E39*U39,2)</f>
        <v>0.95</v>
      </c>
      <c r="W39" s="234"/>
      <c r="X39" s="234" t="s">
        <v>122</v>
      </c>
      <c r="Y39" s="214"/>
      <c r="Z39" s="214"/>
      <c r="AA39" s="214"/>
      <c r="AB39" s="214"/>
      <c r="AC39" s="214"/>
      <c r="AD39" s="214"/>
      <c r="AE39" s="214"/>
      <c r="AF39" s="214"/>
      <c r="AG39" s="214" t="s">
        <v>123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5">
      <c r="A40" s="245">
        <v>14</v>
      </c>
      <c r="B40" s="246" t="s">
        <v>165</v>
      </c>
      <c r="C40" s="262" t="s">
        <v>166</v>
      </c>
      <c r="D40" s="247" t="s">
        <v>167</v>
      </c>
      <c r="E40" s="248">
        <v>43.3</v>
      </c>
      <c r="F40" s="249"/>
      <c r="G40" s="250">
        <f>ROUND(E40*F40,2)</f>
        <v>0</v>
      </c>
      <c r="H40" s="235"/>
      <c r="I40" s="234">
        <f>ROUND(E40*H40,2)</f>
        <v>0</v>
      </c>
      <c r="J40" s="235"/>
      <c r="K40" s="234">
        <f>ROUND(E40*J40,2)</f>
        <v>0</v>
      </c>
      <c r="L40" s="234">
        <v>15</v>
      </c>
      <c r="M40" s="234">
        <f>G40*(1+L40/100)</f>
        <v>0</v>
      </c>
      <c r="N40" s="234">
        <v>0</v>
      </c>
      <c r="O40" s="234">
        <f>ROUND(E40*N40,2)</f>
        <v>0</v>
      </c>
      <c r="P40" s="234">
        <v>1E-3</v>
      </c>
      <c r="Q40" s="234">
        <f>ROUND(E40*P40,2)</f>
        <v>0.04</v>
      </c>
      <c r="R40" s="234"/>
      <c r="S40" s="234" t="s">
        <v>121</v>
      </c>
      <c r="T40" s="234" t="s">
        <v>121</v>
      </c>
      <c r="U40" s="234">
        <v>0.08</v>
      </c>
      <c r="V40" s="234">
        <f>ROUND(E40*U40,2)</f>
        <v>3.46</v>
      </c>
      <c r="W40" s="234"/>
      <c r="X40" s="234" t="s">
        <v>122</v>
      </c>
      <c r="Y40" s="214"/>
      <c r="Z40" s="214"/>
      <c r="AA40" s="214"/>
      <c r="AB40" s="214"/>
      <c r="AC40" s="214"/>
      <c r="AD40" s="214"/>
      <c r="AE40" s="214"/>
      <c r="AF40" s="214"/>
      <c r="AG40" s="214" t="s">
        <v>123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5">
      <c r="A41" s="231"/>
      <c r="B41" s="232"/>
      <c r="C41" s="263" t="s">
        <v>168</v>
      </c>
      <c r="D41" s="236"/>
      <c r="E41" s="237">
        <v>43.3</v>
      </c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14"/>
      <c r="Z41" s="214"/>
      <c r="AA41" s="214"/>
      <c r="AB41" s="214"/>
      <c r="AC41" s="214"/>
      <c r="AD41" s="214"/>
      <c r="AE41" s="214"/>
      <c r="AF41" s="214"/>
      <c r="AG41" s="214" t="s">
        <v>125</v>
      </c>
      <c r="AH41" s="214">
        <v>5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5">
      <c r="A42" s="245">
        <v>15</v>
      </c>
      <c r="B42" s="246" t="s">
        <v>169</v>
      </c>
      <c r="C42" s="262" t="s">
        <v>170</v>
      </c>
      <c r="D42" s="247" t="s">
        <v>120</v>
      </c>
      <c r="E42" s="248">
        <v>23.7</v>
      </c>
      <c r="F42" s="249"/>
      <c r="G42" s="250">
        <f>ROUND(E42*F42,2)</f>
        <v>0</v>
      </c>
      <c r="H42" s="235"/>
      <c r="I42" s="234">
        <f>ROUND(E42*H42,2)</f>
        <v>0</v>
      </c>
      <c r="J42" s="235"/>
      <c r="K42" s="234">
        <f>ROUND(E42*J42,2)</f>
        <v>0</v>
      </c>
      <c r="L42" s="234">
        <v>15</v>
      </c>
      <c r="M42" s="234">
        <f>G42*(1+L42/100)</f>
        <v>0</v>
      </c>
      <c r="N42" s="234">
        <v>0</v>
      </c>
      <c r="O42" s="234">
        <f>ROUND(E42*N42,2)</f>
        <v>0</v>
      </c>
      <c r="P42" s="234">
        <v>1E-3</v>
      </c>
      <c r="Q42" s="234">
        <f>ROUND(E42*P42,2)</f>
        <v>0.02</v>
      </c>
      <c r="R42" s="234"/>
      <c r="S42" s="234" t="s">
        <v>121</v>
      </c>
      <c r="T42" s="234" t="s">
        <v>121</v>
      </c>
      <c r="U42" s="234">
        <v>0.255</v>
      </c>
      <c r="V42" s="234">
        <f>ROUND(E42*U42,2)</f>
        <v>6.04</v>
      </c>
      <c r="W42" s="234"/>
      <c r="X42" s="234" t="s">
        <v>122</v>
      </c>
      <c r="Y42" s="214"/>
      <c r="Z42" s="214"/>
      <c r="AA42" s="214"/>
      <c r="AB42" s="214"/>
      <c r="AC42" s="214"/>
      <c r="AD42" s="214"/>
      <c r="AE42" s="214"/>
      <c r="AF42" s="214"/>
      <c r="AG42" s="214" t="s">
        <v>123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5">
      <c r="A43" s="231"/>
      <c r="B43" s="232"/>
      <c r="C43" s="263" t="s">
        <v>133</v>
      </c>
      <c r="D43" s="236"/>
      <c r="E43" s="237">
        <v>11.4</v>
      </c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14"/>
      <c r="Z43" s="214"/>
      <c r="AA43" s="214"/>
      <c r="AB43" s="214"/>
      <c r="AC43" s="214"/>
      <c r="AD43" s="214"/>
      <c r="AE43" s="214"/>
      <c r="AF43" s="214"/>
      <c r="AG43" s="214" t="s">
        <v>125</v>
      </c>
      <c r="AH43" s="214">
        <v>0</v>
      </c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5">
      <c r="A44" s="231"/>
      <c r="B44" s="232"/>
      <c r="C44" s="263" t="s">
        <v>129</v>
      </c>
      <c r="D44" s="236"/>
      <c r="E44" s="237">
        <v>12.3</v>
      </c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14"/>
      <c r="Z44" s="214"/>
      <c r="AA44" s="214"/>
      <c r="AB44" s="214"/>
      <c r="AC44" s="214"/>
      <c r="AD44" s="214"/>
      <c r="AE44" s="214"/>
      <c r="AF44" s="214"/>
      <c r="AG44" s="214" t="s">
        <v>125</v>
      </c>
      <c r="AH44" s="214">
        <v>0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ht="20.399999999999999" outlineLevel="1" x14ac:dyDescent="0.25">
      <c r="A45" s="251">
        <v>16</v>
      </c>
      <c r="B45" s="252" t="s">
        <v>171</v>
      </c>
      <c r="C45" s="264" t="s">
        <v>172</v>
      </c>
      <c r="D45" s="253" t="s">
        <v>142</v>
      </c>
      <c r="E45" s="254">
        <v>1</v>
      </c>
      <c r="F45" s="255"/>
      <c r="G45" s="256">
        <f>ROUND(E45*F45,2)</f>
        <v>0</v>
      </c>
      <c r="H45" s="235"/>
      <c r="I45" s="234">
        <f>ROUND(E45*H45,2)</f>
        <v>0</v>
      </c>
      <c r="J45" s="235"/>
      <c r="K45" s="234">
        <f>ROUND(E45*J45,2)</f>
        <v>0</v>
      </c>
      <c r="L45" s="234">
        <v>15</v>
      </c>
      <c r="M45" s="234">
        <f>G45*(1+L45/100)</f>
        <v>0</v>
      </c>
      <c r="N45" s="234">
        <v>0</v>
      </c>
      <c r="O45" s="234">
        <f>ROUND(E45*N45,2)</f>
        <v>0</v>
      </c>
      <c r="P45" s="234">
        <v>0</v>
      </c>
      <c r="Q45" s="234">
        <f>ROUND(E45*P45,2)</f>
        <v>0</v>
      </c>
      <c r="R45" s="234"/>
      <c r="S45" s="234" t="s">
        <v>143</v>
      </c>
      <c r="T45" s="234" t="s">
        <v>144</v>
      </c>
      <c r="U45" s="234">
        <v>0</v>
      </c>
      <c r="V45" s="234">
        <f>ROUND(E45*U45,2)</f>
        <v>0</v>
      </c>
      <c r="W45" s="234"/>
      <c r="X45" s="234" t="s">
        <v>122</v>
      </c>
      <c r="Y45" s="214"/>
      <c r="Z45" s="214"/>
      <c r="AA45" s="214"/>
      <c r="AB45" s="214"/>
      <c r="AC45" s="214"/>
      <c r="AD45" s="214"/>
      <c r="AE45" s="214"/>
      <c r="AF45" s="214"/>
      <c r="AG45" s="214" t="s">
        <v>132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x14ac:dyDescent="0.25">
      <c r="A46" s="239" t="s">
        <v>116</v>
      </c>
      <c r="B46" s="240" t="s">
        <v>68</v>
      </c>
      <c r="C46" s="261" t="s">
        <v>69</v>
      </c>
      <c r="D46" s="241"/>
      <c r="E46" s="242"/>
      <c r="F46" s="243"/>
      <c r="G46" s="244">
        <f>SUMIF(AG47:AG47,"&lt;&gt;NOR",G47:G47)</f>
        <v>0</v>
      </c>
      <c r="H46" s="238"/>
      <c r="I46" s="238">
        <f>SUM(I47:I47)</f>
        <v>0</v>
      </c>
      <c r="J46" s="238"/>
      <c r="K46" s="238">
        <f>SUM(K47:K47)</f>
        <v>0</v>
      </c>
      <c r="L46" s="238"/>
      <c r="M46" s="238">
        <f>SUM(M47:M47)</f>
        <v>0</v>
      </c>
      <c r="N46" s="238"/>
      <c r="O46" s="238">
        <f>SUM(O47:O47)</f>
        <v>0</v>
      </c>
      <c r="P46" s="238"/>
      <c r="Q46" s="238">
        <f>SUM(Q47:Q47)</f>
        <v>0</v>
      </c>
      <c r="R46" s="238"/>
      <c r="S46" s="238"/>
      <c r="T46" s="238"/>
      <c r="U46" s="238"/>
      <c r="V46" s="238">
        <f>SUM(V47:V47)</f>
        <v>5.2</v>
      </c>
      <c r="W46" s="238"/>
      <c r="X46" s="238"/>
      <c r="AG46" t="s">
        <v>117</v>
      </c>
    </row>
    <row r="47" spans="1:60" outlineLevel="1" x14ac:dyDescent="0.25">
      <c r="A47" s="251">
        <v>17</v>
      </c>
      <c r="B47" s="252" t="s">
        <v>173</v>
      </c>
      <c r="C47" s="264" t="s">
        <v>174</v>
      </c>
      <c r="D47" s="253" t="s">
        <v>175</v>
      </c>
      <c r="E47" s="254">
        <v>0.94496000000000002</v>
      </c>
      <c r="F47" s="255"/>
      <c r="G47" s="256">
        <f>ROUND(E47*F47,2)</f>
        <v>0</v>
      </c>
      <c r="H47" s="235"/>
      <c r="I47" s="234">
        <f>ROUND(E47*H47,2)</f>
        <v>0</v>
      </c>
      <c r="J47" s="235"/>
      <c r="K47" s="234">
        <f>ROUND(E47*J47,2)</f>
        <v>0</v>
      </c>
      <c r="L47" s="234">
        <v>15</v>
      </c>
      <c r="M47" s="234">
        <f>G47*(1+L47/100)</f>
        <v>0</v>
      </c>
      <c r="N47" s="234">
        <v>0</v>
      </c>
      <c r="O47" s="234">
        <f>ROUND(E47*N47,2)</f>
        <v>0</v>
      </c>
      <c r="P47" s="234">
        <v>0</v>
      </c>
      <c r="Q47" s="234">
        <f>ROUND(E47*P47,2)</f>
        <v>0</v>
      </c>
      <c r="R47" s="234"/>
      <c r="S47" s="234" t="s">
        <v>121</v>
      </c>
      <c r="T47" s="234" t="s">
        <v>121</v>
      </c>
      <c r="U47" s="234">
        <v>5.5</v>
      </c>
      <c r="V47" s="234">
        <f>ROUND(E47*U47,2)</f>
        <v>5.2</v>
      </c>
      <c r="W47" s="234"/>
      <c r="X47" s="234" t="s">
        <v>176</v>
      </c>
      <c r="Y47" s="214"/>
      <c r="Z47" s="214"/>
      <c r="AA47" s="214"/>
      <c r="AB47" s="214"/>
      <c r="AC47" s="214"/>
      <c r="AD47" s="214"/>
      <c r="AE47" s="214"/>
      <c r="AF47" s="214"/>
      <c r="AG47" s="214" t="s">
        <v>177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x14ac:dyDescent="0.25">
      <c r="A48" s="239" t="s">
        <v>116</v>
      </c>
      <c r="B48" s="240" t="s">
        <v>70</v>
      </c>
      <c r="C48" s="261" t="s">
        <v>71</v>
      </c>
      <c r="D48" s="241"/>
      <c r="E48" s="242"/>
      <c r="F48" s="243"/>
      <c r="G48" s="244">
        <f>SUMIF(AG49:AG50,"&lt;&gt;NOR",G49:G50)</f>
        <v>0</v>
      </c>
      <c r="H48" s="238"/>
      <c r="I48" s="238">
        <f>SUM(I49:I50)</f>
        <v>0</v>
      </c>
      <c r="J48" s="238"/>
      <c r="K48" s="238">
        <f>SUM(K49:K50)</f>
        <v>0</v>
      </c>
      <c r="L48" s="238"/>
      <c r="M48" s="238">
        <f>SUM(M49:M50)</f>
        <v>0</v>
      </c>
      <c r="N48" s="238"/>
      <c r="O48" s="238">
        <f>SUM(O49:O50)</f>
        <v>0</v>
      </c>
      <c r="P48" s="238"/>
      <c r="Q48" s="238">
        <f>SUM(Q49:Q50)</f>
        <v>0</v>
      </c>
      <c r="R48" s="238"/>
      <c r="S48" s="238"/>
      <c r="T48" s="238"/>
      <c r="U48" s="238"/>
      <c r="V48" s="238">
        <f>SUM(V49:V50)</f>
        <v>1.1400000000000001</v>
      </c>
      <c r="W48" s="238"/>
      <c r="X48" s="238"/>
      <c r="AG48" t="s">
        <v>117</v>
      </c>
    </row>
    <row r="49" spans="1:60" ht="20.399999999999999" outlineLevel="1" x14ac:dyDescent="0.25">
      <c r="A49" s="251">
        <v>18</v>
      </c>
      <c r="B49" s="252" t="s">
        <v>178</v>
      </c>
      <c r="C49" s="264" t="s">
        <v>179</v>
      </c>
      <c r="D49" s="253" t="s">
        <v>162</v>
      </c>
      <c r="E49" s="254">
        <v>1</v>
      </c>
      <c r="F49" s="255"/>
      <c r="G49" s="256">
        <f>ROUND(E49*F49,2)</f>
        <v>0</v>
      </c>
      <c r="H49" s="235"/>
      <c r="I49" s="234">
        <f>ROUND(E49*H49,2)</f>
        <v>0</v>
      </c>
      <c r="J49" s="235"/>
      <c r="K49" s="234">
        <f>ROUND(E49*J49,2)</f>
        <v>0</v>
      </c>
      <c r="L49" s="234">
        <v>15</v>
      </c>
      <c r="M49" s="234">
        <f>G49*(1+L49/100)</f>
        <v>0</v>
      </c>
      <c r="N49" s="234">
        <v>1.72E-3</v>
      </c>
      <c r="O49" s="234">
        <f>ROUND(E49*N49,2)</f>
        <v>0</v>
      </c>
      <c r="P49" s="234">
        <v>0</v>
      </c>
      <c r="Q49" s="234">
        <f>ROUND(E49*P49,2)</f>
        <v>0</v>
      </c>
      <c r="R49" s="234"/>
      <c r="S49" s="234" t="s">
        <v>121</v>
      </c>
      <c r="T49" s="234" t="s">
        <v>121</v>
      </c>
      <c r="U49" s="234">
        <v>0.47599999999999998</v>
      </c>
      <c r="V49" s="234">
        <f>ROUND(E49*U49,2)</f>
        <v>0.48</v>
      </c>
      <c r="W49" s="234"/>
      <c r="X49" s="234" t="s">
        <v>122</v>
      </c>
      <c r="Y49" s="214"/>
      <c r="Z49" s="214"/>
      <c r="AA49" s="214"/>
      <c r="AB49" s="214"/>
      <c r="AC49" s="214"/>
      <c r="AD49" s="214"/>
      <c r="AE49" s="214"/>
      <c r="AF49" s="214"/>
      <c r="AG49" s="214" t="s">
        <v>180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ht="20.399999999999999" outlineLevel="1" x14ac:dyDescent="0.25">
      <c r="A50" s="251">
        <v>19</v>
      </c>
      <c r="B50" s="252" t="s">
        <v>181</v>
      </c>
      <c r="C50" s="264" t="s">
        <v>182</v>
      </c>
      <c r="D50" s="253" t="s">
        <v>142</v>
      </c>
      <c r="E50" s="254">
        <v>1</v>
      </c>
      <c r="F50" s="255"/>
      <c r="G50" s="256">
        <f>ROUND(E50*F50,2)</f>
        <v>0</v>
      </c>
      <c r="H50" s="235"/>
      <c r="I50" s="234">
        <f>ROUND(E50*H50,2)</f>
        <v>0</v>
      </c>
      <c r="J50" s="235"/>
      <c r="K50" s="234">
        <f>ROUND(E50*J50,2)</f>
        <v>0</v>
      </c>
      <c r="L50" s="234">
        <v>15</v>
      </c>
      <c r="M50" s="234">
        <f>G50*(1+L50/100)</f>
        <v>0</v>
      </c>
      <c r="N50" s="234">
        <v>1.5299999999999999E-3</v>
      </c>
      <c r="O50" s="234">
        <f>ROUND(E50*N50,2)</f>
        <v>0</v>
      </c>
      <c r="P50" s="234">
        <v>0</v>
      </c>
      <c r="Q50" s="234">
        <f>ROUND(E50*P50,2)</f>
        <v>0</v>
      </c>
      <c r="R50" s="234"/>
      <c r="S50" s="234" t="s">
        <v>121</v>
      </c>
      <c r="T50" s="234" t="s">
        <v>121</v>
      </c>
      <c r="U50" s="234">
        <v>0.65500000000000003</v>
      </c>
      <c r="V50" s="234">
        <f>ROUND(E50*U50,2)</f>
        <v>0.66</v>
      </c>
      <c r="W50" s="234"/>
      <c r="X50" s="234" t="s">
        <v>122</v>
      </c>
      <c r="Y50" s="214"/>
      <c r="Z50" s="214"/>
      <c r="AA50" s="214"/>
      <c r="AB50" s="214"/>
      <c r="AC50" s="214"/>
      <c r="AD50" s="214"/>
      <c r="AE50" s="214"/>
      <c r="AF50" s="214"/>
      <c r="AG50" s="214" t="s">
        <v>180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x14ac:dyDescent="0.25">
      <c r="A51" s="239" t="s">
        <v>116</v>
      </c>
      <c r="B51" s="240" t="s">
        <v>72</v>
      </c>
      <c r="C51" s="261" t="s">
        <v>73</v>
      </c>
      <c r="D51" s="241"/>
      <c r="E51" s="242"/>
      <c r="F51" s="243"/>
      <c r="G51" s="244">
        <f>SUMIF(AG52:AG54,"&lt;&gt;NOR",G52:G54)</f>
        <v>0</v>
      </c>
      <c r="H51" s="238"/>
      <c r="I51" s="238">
        <f>SUM(I52:I54)</f>
        <v>0</v>
      </c>
      <c r="J51" s="238"/>
      <c r="K51" s="238">
        <f>SUM(K52:K54)</f>
        <v>0</v>
      </c>
      <c r="L51" s="238"/>
      <c r="M51" s="238">
        <f>SUM(M52:M54)</f>
        <v>0</v>
      </c>
      <c r="N51" s="238"/>
      <c r="O51" s="238">
        <f>SUM(O52:O54)</f>
        <v>0</v>
      </c>
      <c r="P51" s="238"/>
      <c r="Q51" s="238">
        <f>SUM(Q52:Q54)</f>
        <v>0</v>
      </c>
      <c r="R51" s="238"/>
      <c r="S51" s="238"/>
      <c r="T51" s="238"/>
      <c r="U51" s="238"/>
      <c r="V51" s="238">
        <f>SUM(V52:V54)</f>
        <v>0</v>
      </c>
      <c r="W51" s="238"/>
      <c r="X51" s="238"/>
      <c r="AG51" t="s">
        <v>117</v>
      </c>
    </row>
    <row r="52" spans="1:60" outlineLevel="1" x14ac:dyDescent="0.25">
      <c r="A52" s="245">
        <v>20</v>
      </c>
      <c r="B52" s="246" t="s">
        <v>183</v>
      </c>
      <c r="C52" s="262" t="s">
        <v>184</v>
      </c>
      <c r="D52" s="247" t="s">
        <v>142</v>
      </c>
      <c r="E52" s="248">
        <v>1</v>
      </c>
      <c r="F52" s="249"/>
      <c r="G52" s="250">
        <f>ROUND(E52*F52,2)</f>
        <v>0</v>
      </c>
      <c r="H52" s="235"/>
      <c r="I52" s="234">
        <f>ROUND(E52*H52,2)</f>
        <v>0</v>
      </c>
      <c r="J52" s="235"/>
      <c r="K52" s="234">
        <f>ROUND(E52*J52,2)</f>
        <v>0</v>
      </c>
      <c r="L52" s="234">
        <v>15</v>
      </c>
      <c r="M52" s="234">
        <f>G52*(1+L52/100)</f>
        <v>0</v>
      </c>
      <c r="N52" s="234">
        <v>0</v>
      </c>
      <c r="O52" s="234">
        <f>ROUND(E52*N52,2)</f>
        <v>0</v>
      </c>
      <c r="P52" s="234">
        <v>0</v>
      </c>
      <c r="Q52" s="234">
        <f>ROUND(E52*P52,2)</f>
        <v>0</v>
      </c>
      <c r="R52" s="234"/>
      <c r="S52" s="234" t="s">
        <v>143</v>
      </c>
      <c r="T52" s="234" t="s">
        <v>144</v>
      </c>
      <c r="U52" s="234">
        <v>0</v>
      </c>
      <c r="V52" s="234">
        <f>ROUND(E52*U52,2)</f>
        <v>0</v>
      </c>
      <c r="W52" s="234"/>
      <c r="X52" s="234" t="s">
        <v>122</v>
      </c>
      <c r="Y52" s="214"/>
      <c r="Z52" s="214"/>
      <c r="AA52" s="214"/>
      <c r="AB52" s="214"/>
      <c r="AC52" s="214"/>
      <c r="AD52" s="214"/>
      <c r="AE52" s="214"/>
      <c r="AF52" s="214"/>
      <c r="AG52" s="214" t="s">
        <v>123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5">
      <c r="A53" s="231"/>
      <c r="B53" s="232"/>
      <c r="C53" s="265" t="s">
        <v>185</v>
      </c>
      <c r="D53" s="257"/>
      <c r="E53" s="257"/>
      <c r="F53" s="257"/>
      <c r="G53" s="257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14"/>
      <c r="Z53" s="214"/>
      <c r="AA53" s="214"/>
      <c r="AB53" s="214"/>
      <c r="AC53" s="214"/>
      <c r="AD53" s="214"/>
      <c r="AE53" s="214"/>
      <c r="AF53" s="214"/>
      <c r="AG53" s="214" t="s">
        <v>186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5">
      <c r="A54" s="231"/>
      <c r="B54" s="232"/>
      <c r="C54" s="266" t="s">
        <v>187</v>
      </c>
      <c r="D54" s="258"/>
      <c r="E54" s="258"/>
      <c r="F54" s="258"/>
      <c r="G54" s="258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4"/>
      <c r="T54" s="234"/>
      <c r="U54" s="234"/>
      <c r="V54" s="234"/>
      <c r="W54" s="234"/>
      <c r="X54" s="234"/>
      <c r="Y54" s="214"/>
      <c r="Z54" s="214"/>
      <c r="AA54" s="214"/>
      <c r="AB54" s="214"/>
      <c r="AC54" s="214"/>
      <c r="AD54" s="214"/>
      <c r="AE54" s="214"/>
      <c r="AF54" s="214"/>
      <c r="AG54" s="214" t="s">
        <v>186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x14ac:dyDescent="0.25">
      <c r="A55" s="239" t="s">
        <v>116</v>
      </c>
      <c r="B55" s="240" t="s">
        <v>74</v>
      </c>
      <c r="C55" s="261" t="s">
        <v>75</v>
      </c>
      <c r="D55" s="241"/>
      <c r="E55" s="242"/>
      <c r="F55" s="243"/>
      <c r="G55" s="244">
        <f>SUMIF(AG56:AG57,"&lt;&gt;NOR",G56:G57)</f>
        <v>0</v>
      </c>
      <c r="H55" s="238"/>
      <c r="I55" s="238">
        <f>SUM(I56:I57)</f>
        <v>0</v>
      </c>
      <c r="J55" s="238"/>
      <c r="K55" s="238">
        <f>SUM(K56:K57)</f>
        <v>0</v>
      </c>
      <c r="L55" s="238"/>
      <c r="M55" s="238">
        <f>SUM(M56:M57)</f>
        <v>0</v>
      </c>
      <c r="N55" s="238"/>
      <c r="O55" s="238">
        <f>SUM(O56:O57)</f>
        <v>0</v>
      </c>
      <c r="P55" s="238"/>
      <c r="Q55" s="238">
        <f>SUM(Q56:Q57)</f>
        <v>0</v>
      </c>
      <c r="R55" s="238"/>
      <c r="S55" s="238"/>
      <c r="T55" s="238"/>
      <c r="U55" s="238"/>
      <c r="V55" s="238">
        <f>SUM(V56:V57)</f>
        <v>2.34</v>
      </c>
      <c r="W55" s="238"/>
      <c r="X55" s="238"/>
      <c r="AG55" t="s">
        <v>117</v>
      </c>
    </row>
    <row r="56" spans="1:60" outlineLevel="1" x14ac:dyDescent="0.25">
      <c r="A56" s="251">
        <v>21</v>
      </c>
      <c r="B56" s="252" t="s">
        <v>188</v>
      </c>
      <c r="C56" s="264" t="s">
        <v>189</v>
      </c>
      <c r="D56" s="253" t="s">
        <v>162</v>
      </c>
      <c r="E56" s="254">
        <v>9</v>
      </c>
      <c r="F56" s="255"/>
      <c r="G56" s="256">
        <f>ROUND(E56*F56,2)</f>
        <v>0</v>
      </c>
      <c r="H56" s="235"/>
      <c r="I56" s="234">
        <f>ROUND(E56*H56,2)</f>
        <v>0</v>
      </c>
      <c r="J56" s="235"/>
      <c r="K56" s="234">
        <f>ROUND(E56*J56,2)</f>
        <v>0</v>
      </c>
      <c r="L56" s="234">
        <v>15</v>
      </c>
      <c r="M56" s="234">
        <f>G56*(1+L56/100)</f>
        <v>0</v>
      </c>
      <c r="N56" s="234">
        <v>0</v>
      </c>
      <c r="O56" s="234">
        <f>ROUND(E56*N56,2)</f>
        <v>0</v>
      </c>
      <c r="P56" s="234">
        <v>0</v>
      </c>
      <c r="Q56" s="234">
        <f>ROUND(E56*P56,2)</f>
        <v>0</v>
      </c>
      <c r="R56" s="234"/>
      <c r="S56" s="234" t="s">
        <v>143</v>
      </c>
      <c r="T56" s="234" t="s">
        <v>144</v>
      </c>
      <c r="U56" s="234">
        <v>0</v>
      </c>
      <c r="V56" s="234">
        <f>ROUND(E56*U56,2)</f>
        <v>0</v>
      </c>
      <c r="W56" s="234"/>
      <c r="X56" s="234" t="s">
        <v>122</v>
      </c>
      <c r="Y56" s="214"/>
      <c r="Z56" s="214"/>
      <c r="AA56" s="214"/>
      <c r="AB56" s="214"/>
      <c r="AC56" s="214"/>
      <c r="AD56" s="214"/>
      <c r="AE56" s="214"/>
      <c r="AF56" s="214"/>
      <c r="AG56" s="214" t="s">
        <v>123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ht="20.399999999999999" outlineLevel="1" x14ac:dyDescent="0.25">
      <c r="A57" s="251">
        <v>22</v>
      </c>
      <c r="B57" s="252" t="s">
        <v>190</v>
      </c>
      <c r="C57" s="264" t="s">
        <v>191</v>
      </c>
      <c r="D57" s="253" t="s">
        <v>162</v>
      </c>
      <c r="E57" s="254">
        <v>9</v>
      </c>
      <c r="F57" s="255"/>
      <c r="G57" s="256">
        <f>ROUND(E57*F57,2)</f>
        <v>0</v>
      </c>
      <c r="H57" s="235"/>
      <c r="I57" s="234">
        <f>ROUND(E57*H57,2)</f>
        <v>0</v>
      </c>
      <c r="J57" s="235"/>
      <c r="K57" s="234">
        <f>ROUND(E57*J57,2)</f>
        <v>0</v>
      </c>
      <c r="L57" s="234">
        <v>15</v>
      </c>
      <c r="M57" s="234">
        <f>G57*(1+L57/100)</f>
        <v>0</v>
      </c>
      <c r="N57" s="234">
        <v>1.0000000000000001E-5</v>
      </c>
      <c r="O57" s="234">
        <f>ROUND(E57*N57,2)</f>
        <v>0</v>
      </c>
      <c r="P57" s="234">
        <v>0</v>
      </c>
      <c r="Q57" s="234">
        <f>ROUND(E57*P57,2)</f>
        <v>0</v>
      </c>
      <c r="R57" s="234"/>
      <c r="S57" s="234" t="s">
        <v>143</v>
      </c>
      <c r="T57" s="234" t="s">
        <v>144</v>
      </c>
      <c r="U57" s="234">
        <v>0.26</v>
      </c>
      <c r="V57" s="234">
        <f>ROUND(E57*U57,2)</f>
        <v>2.34</v>
      </c>
      <c r="W57" s="234"/>
      <c r="X57" s="234" t="s">
        <v>122</v>
      </c>
      <c r="Y57" s="214"/>
      <c r="Z57" s="214"/>
      <c r="AA57" s="214"/>
      <c r="AB57" s="214"/>
      <c r="AC57" s="214"/>
      <c r="AD57" s="214"/>
      <c r="AE57" s="214"/>
      <c r="AF57" s="214"/>
      <c r="AG57" s="214" t="s">
        <v>123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x14ac:dyDescent="0.25">
      <c r="A58" s="239" t="s">
        <v>116</v>
      </c>
      <c r="B58" s="240" t="s">
        <v>76</v>
      </c>
      <c r="C58" s="261" t="s">
        <v>77</v>
      </c>
      <c r="D58" s="241"/>
      <c r="E58" s="242"/>
      <c r="F58" s="243"/>
      <c r="G58" s="244">
        <f>SUMIF(AG59:AG71,"&lt;&gt;NOR",G59:G71)</f>
        <v>0</v>
      </c>
      <c r="H58" s="238"/>
      <c r="I58" s="238">
        <f>SUM(I59:I71)</f>
        <v>0</v>
      </c>
      <c r="J58" s="238"/>
      <c r="K58" s="238">
        <f>SUM(K59:K71)</f>
        <v>0</v>
      </c>
      <c r="L58" s="238"/>
      <c r="M58" s="238">
        <f>SUM(M59:M71)</f>
        <v>0</v>
      </c>
      <c r="N58" s="238"/>
      <c r="O58" s="238">
        <f>SUM(O59:O71)</f>
        <v>0.02</v>
      </c>
      <c r="P58" s="238"/>
      <c r="Q58" s="238">
        <f>SUM(Q59:Q71)</f>
        <v>0</v>
      </c>
      <c r="R58" s="238"/>
      <c r="S58" s="238"/>
      <c r="T58" s="238"/>
      <c r="U58" s="238"/>
      <c r="V58" s="238">
        <f>SUM(V59:V71)</f>
        <v>22.09</v>
      </c>
      <c r="W58" s="238"/>
      <c r="X58" s="238"/>
      <c r="AG58" t="s">
        <v>117</v>
      </c>
    </row>
    <row r="59" spans="1:60" outlineLevel="1" x14ac:dyDescent="0.25">
      <c r="A59" s="245">
        <v>23</v>
      </c>
      <c r="B59" s="246" t="s">
        <v>192</v>
      </c>
      <c r="C59" s="262" t="s">
        <v>193</v>
      </c>
      <c r="D59" s="247" t="s">
        <v>120</v>
      </c>
      <c r="E59" s="248">
        <v>47</v>
      </c>
      <c r="F59" s="249"/>
      <c r="G59" s="250">
        <f>ROUND(E59*F59,2)</f>
        <v>0</v>
      </c>
      <c r="H59" s="235"/>
      <c r="I59" s="234">
        <f>ROUND(E59*H59,2)</f>
        <v>0</v>
      </c>
      <c r="J59" s="235"/>
      <c r="K59" s="234">
        <f>ROUND(E59*J59,2)</f>
        <v>0</v>
      </c>
      <c r="L59" s="234">
        <v>15</v>
      </c>
      <c r="M59" s="234">
        <f>G59*(1+L59/100)</f>
        <v>0</v>
      </c>
      <c r="N59" s="234">
        <v>1.0000000000000001E-5</v>
      </c>
      <c r="O59" s="234">
        <f>ROUND(E59*N59,2)</f>
        <v>0</v>
      </c>
      <c r="P59" s="234">
        <v>0</v>
      </c>
      <c r="Q59" s="234">
        <f>ROUND(E59*P59,2)</f>
        <v>0</v>
      </c>
      <c r="R59" s="234"/>
      <c r="S59" s="234" t="s">
        <v>121</v>
      </c>
      <c r="T59" s="234" t="s">
        <v>121</v>
      </c>
      <c r="U59" s="234">
        <v>0.34</v>
      </c>
      <c r="V59" s="234">
        <f>ROUND(E59*U59,2)</f>
        <v>15.98</v>
      </c>
      <c r="W59" s="234"/>
      <c r="X59" s="234" t="s">
        <v>122</v>
      </c>
      <c r="Y59" s="214"/>
      <c r="Z59" s="214"/>
      <c r="AA59" s="214"/>
      <c r="AB59" s="214"/>
      <c r="AC59" s="214"/>
      <c r="AD59" s="214"/>
      <c r="AE59" s="214"/>
      <c r="AF59" s="214"/>
      <c r="AG59" s="214" t="s">
        <v>123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5">
      <c r="A60" s="231"/>
      <c r="B60" s="232"/>
      <c r="C60" s="263" t="s">
        <v>134</v>
      </c>
      <c r="D60" s="236"/>
      <c r="E60" s="237">
        <v>20.399999999999999</v>
      </c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4"/>
      <c r="V60" s="234"/>
      <c r="W60" s="234"/>
      <c r="X60" s="234"/>
      <c r="Y60" s="214"/>
      <c r="Z60" s="214"/>
      <c r="AA60" s="214"/>
      <c r="AB60" s="214"/>
      <c r="AC60" s="214"/>
      <c r="AD60" s="214"/>
      <c r="AE60" s="214"/>
      <c r="AF60" s="214"/>
      <c r="AG60" s="214" t="s">
        <v>125</v>
      </c>
      <c r="AH60" s="214">
        <v>0</v>
      </c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5">
      <c r="A61" s="231"/>
      <c r="B61" s="232"/>
      <c r="C61" s="263" t="s">
        <v>135</v>
      </c>
      <c r="D61" s="236"/>
      <c r="E61" s="237">
        <v>20.100000000000001</v>
      </c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  <c r="R61" s="234"/>
      <c r="S61" s="234"/>
      <c r="T61" s="234"/>
      <c r="U61" s="234"/>
      <c r="V61" s="234"/>
      <c r="W61" s="234"/>
      <c r="X61" s="234"/>
      <c r="Y61" s="214"/>
      <c r="Z61" s="214"/>
      <c r="AA61" s="214"/>
      <c r="AB61" s="214"/>
      <c r="AC61" s="214"/>
      <c r="AD61" s="214"/>
      <c r="AE61" s="214"/>
      <c r="AF61" s="214"/>
      <c r="AG61" s="214" t="s">
        <v>125</v>
      </c>
      <c r="AH61" s="214">
        <v>0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5">
      <c r="A62" s="231"/>
      <c r="B62" s="232"/>
      <c r="C62" s="263" t="s">
        <v>138</v>
      </c>
      <c r="D62" s="236"/>
      <c r="E62" s="237">
        <v>6.5</v>
      </c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4"/>
      <c r="T62" s="234"/>
      <c r="U62" s="234"/>
      <c r="V62" s="234"/>
      <c r="W62" s="234"/>
      <c r="X62" s="234"/>
      <c r="Y62" s="214"/>
      <c r="Z62" s="214"/>
      <c r="AA62" s="214"/>
      <c r="AB62" s="214"/>
      <c r="AC62" s="214"/>
      <c r="AD62" s="214"/>
      <c r="AE62" s="214"/>
      <c r="AF62" s="214"/>
      <c r="AG62" s="214" t="s">
        <v>125</v>
      </c>
      <c r="AH62" s="214">
        <v>0</v>
      </c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5">
      <c r="A63" s="245">
        <v>24</v>
      </c>
      <c r="B63" s="246" t="s">
        <v>194</v>
      </c>
      <c r="C63" s="262" t="s">
        <v>195</v>
      </c>
      <c r="D63" s="247" t="s">
        <v>120</v>
      </c>
      <c r="E63" s="248">
        <v>47</v>
      </c>
      <c r="F63" s="249"/>
      <c r="G63" s="250">
        <f>ROUND(E63*F63,2)</f>
        <v>0</v>
      </c>
      <c r="H63" s="235"/>
      <c r="I63" s="234">
        <f>ROUND(E63*H63,2)</f>
        <v>0</v>
      </c>
      <c r="J63" s="235"/>
      <c r="K63" s="234">
        <f>ROUND(E63*J63,2)</f>
        <v>0</v>
      </c>
      <c r="L63" s="234">
        <v>15</v>
      </c>
      <c r="M63" s="234">
        <f>G63*(1+L63/100)</f>
        <v>0</v>
      </c>
      <c r="N63" s="234">
        <v>4.8999999999999998E-4</v>
      </c>
      <c r="O63" s="234">
        <f>ROUND(E63*N63,2)</f>
        <v>0.02</v>
      </c>
      <c r="P63" s="234">
        <v>0</v>
      </c>
      <c r="Q63" s="234">
        <f>ROUND(E63*P63,2)</f>
        <v>0</v>
      </c>
      <c r="R63" s="234"/>
      <c r="S63" s="234" t="s">
        <v>121</v>
      </c>
      <c r="T63" s="234" t="s">
        <v>121</v>
      </c>
      <c r="U63" s="234">
        <v>0.13</v>
      </c>
      <c r="V63" s="234">
        <f>ROUND(E63*U63,2)</f>
        <v>6.11</v>
      </c>
      <c r="W63" s="234"/>
      <c r="X63" s="234" t="s">
        <v>122</v>
      </c>
      <c r="Y63" s="214"/>
      <c r="Z63" s="214"/>
      <c r="AA63" s="214"/>
      <c r="AB63" s="214"/>
      <c r="AC63" s="214"/>
      <c r="AD63" s="214"/>
      <c r="AE63" s="214"/>
      <c r="AF63" s="214"/>
      <c r="AG63" s="214" t="s">
        <v>123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5">
      <c r="A64" s="231"/>
      <c r="B64" s="232"/>
      <c r="C64" s="263" t="s">
        <v>196</v>
      </c>
      <c r="D64" s="236"/>
      <c r="E64" s="237">
        <v>47</v>
      </c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  <c r="R64" s="234"/>
      <c r="S64" s="234"/>
      <c r="T64" s="234"/>
      <c r="U64" s="234"/>
      <c r="V64" s="234"/>
      <c r="W64" s="234"/>
      <c r="X64" s="234"/>
      <c r="Y64" s="214"/>
      <c r="Z64" s="214"/>
      <c r="AA64" s="214"/>
      <c r="AB64" s="214"/>
      <c r="AC64" s="214"/>
      <c r="AD64" s="214"/>
      <c r="AE64" s="214"/>
      <c r="AF64" s="214"/>
      <c r="AG64" s="214" t="s">
        <v>125</v>
      </c>
      <c r="AH64" s="214">
        <v>5</v>
      </c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5">
      <c r="A65" s="245">
        <v>25</v>
      </c>
      <c r="B65" s="246" t="s">
        <v>197</v>
      </c>
      <c r="C65" s="262" t="s">
        <v>198</v>
      </c>
      <c r="D65" s="247" t="s">
        <v>120</v>
      </c>
      <c r="E65" s="248">
        <v>47</v>
      </c>
      <c r="F65" s="249"/>
      <c r="G65" s="250">
        <f>ROUND(E65*F65,2)</f>
        <v>0</v>
      </c>
      <c r="H65" s="235"/>
      <c r="I65" s="234">
        <f>ROUND(E65*H65,2)</f>
        <v>0</v>
      </c>
      <c r="J65" s="235"/>
      <c r="K65" s="234">
        <f>ROUND(E65*J65,2)</f>
        <v>0</v>
      </c>
      <c r="L65" s="234">
        <v>15</v>
      </c>
      <c r="M65" s="234">
        <f>G65*(1+L65/100)</f>
        <v>0</v>
      </c>
      <c r="N65" s="234">
        <v>0</v>
      </c>
      <c r="O65" s="234">
        <f>ROUND(E65*N65,2)</f>
        <v>0</v>
      </c>
      <c r="P65" s="234">
        <v>0</v>
      </c>
      <c r="Q65" s="234">
        <f>ROUND(E65*P65,2)</f>
        <v>0</v>
      </c>
      <c r="R65" s="234"/>
      <c r="S65" s="234" t="s">
        <v>121</v>
      </c>
      <c r="T65" s="234" t="s">
        <v>121</v>
      </c>
      <c r="U65" s="234">
        <v>0</v>
      </c>
      <c r="V65" s="234">
        <f>ROUND(E65*U65,2)</f>
        <v>0</v>
      </c>
      <c r="W65" s="234"/>
      <c r="X65" s="234" t="s">
        <v>122</v>
      </c>
      <c r="Y65" s="214"/>
      <c r="Z65" s="214"/>
      <c r="AA65" s="214"/>
      <c r="AB65" s="214"/>
      <c r="AC65" s="214"/>
      <c r="AD65" s="214"/>
      <c r="AE65" s="214"/>
      <c r="AF65" s="214"/>
      <c r="AG65" s="214" t="s">
        <v>180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5">
      <c r="A66" s="231"/>
      <c r="B66" s="232"/>
      <c r="C66" s="263" t="s">
        <v>196</v>
      </c>
      <c r="D66" s="236"/>
      <c r="E66" s="237">
        <v>47</v>
      </c>
      <c r="F66" s="234"/>
      <c r="G66" s="234"/>
      <c r="H66" s="234"/>
      <c r="I66" s="234"/>
      <c r="J66" s="234"/>
      <c r="K66" s="234"/>
      <c r="L66" s="234"/>
      <c r="M66" s="234"/>
      <c r="N66" s="234"/>
      <c r="O66" s="234"/>
      <c r="P66" s="234"/>
      <c r="Q66" s="234"/>
      <c r="R66" s="234"/>
      <c r="S66" s="234"/>
      <c r="T66" s="234"/>
      <c r="U66" s="234"/>
      <c r="V66" s="234"/>
      <c r="W66" s="234"/>
      <c r="X66" s="234"/>
      <c r="Y66" s="214"/>
      <c r="Z66" s="214"/>
      <c r="AA66" s="214"/>
      <c r="AB66" s="214"/>
      <c r="AC66" s="214"/>
      <c r="AD66" s="214"/>
      <c r="AE66" s="214"/>
      <c r="AF66" s="214"/>
      <c r="AG66" s="214" t="s">
        <v>125</v>
      </c>
      <c r="AH66" s="214">
        <v>5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5">
      <c r="A67" s="245">
        <v>26</v>
      </c>
      <c r="B67" s="246" t="s">
        <v>199</v>
      </c>
      <c r="C67" s="262" t="s">
        <v>200</v>
      </c>
      <c r="D67" s="247" t="s">
        <v>167</v>
      </c>
      <c r="E67" s="248">
        <v>43.3</v>
      </c>
      <c r="F67" s="249"/>
      <c r="G67" s="250">
        <f>ROUND(E67*F67,2)</f>
        <v>0</v>
      </c>
      <c r="H67" s="235"/>
      <c r="I67" s="234">
        <f>ROUND(E67*H67,2)</f>
        <v>0</v>
      </c>
      <c r="J67" s="235"/>
      <c r="K67" s="234">
        <f>ROUND(E67*J67,2)</f>
        <v>0</v>
      </c>
      <c r="L67" s="234">
        <v>15</v>
      </c>
      <c r="M67" s="234">
        <f>G67*(1+L67/100)</f>
        <v>0</v>
      </c>
      <c r="N67" s="234">
        <v>0</v>
      </c>
      <c r="O67" s="234">
        <f>ROUND(E67*N67,2)</f>
        <v>0</v>
      </c>
      <c r="P67" s="234">
        <v>0</v>
      </c>
      <c r="Q67" s="234">
        <f>ROUND(E67*P67,2)</f>
        <v>0</v>
      </c>
      <c r="R67" s="234"/>
      <c r="S67" s="234" t="s">
        <v>143</v>
      </c>
      <c r="T67" s="234" t="s">
        <v>144</v>
      </c>
      <c r="U67" s="234">
        <v>0</v>
      </c>
      <c r="V67" s="234">
        <f>ROUND(E67*U67,2)</f>
        <v>0</v>
      </c>
      <c r="W67" s="234"/>
      <c r="X67" s="234" t="s">
        <v>122</v>
      </c>
      <c r="Y67" s="214"/>
      <c r="Z67" s="214"/>
      <c r="AA67" s="214"/>
      <c r="AB67" s="214"/>
      <c r="AC67" s="214"/>
      <c r="AD67" s="214"/>
      <c r="AE67" s="214"/>
      <c r="AF67" s="214"/>
      <c r="AG67" s="214" t="s">
        <v>180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5">
      <c r="A68" s="231"/>
      <c r="B68" s="232"/>
      <c r="C68" s="263" t="s">
        <v>201</v>
      </c>
      <c r="D68" s="236"/>
      <c r="E68" s="237">
        <v>16.600000000000001</v>
      </c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  <c r="R68" s="234"/>
      <c r="S68" s="234"/>
      <c r="T68" s="234"/>
      <c r="U68" s="234"/>
      <c r="V68" s="234"/>
      <c r="W68" s="234"/>
      <c r="X68" s="234"/>
      <c r="Y68" s="214"/>
      <c r="Z68" s="214"/>
      <c r="AA68" s="214"/>
      <c r="AB68" s="214"/>
      <c r="AC68" s="214"/>
      <c r="AD68" s="214"/>
      <c r="AE68" s="214"/>
      <c r="AF68" s="214"/>
      <c r="AG68" s="214" t="s">
        <v>125</v>
      </c>
      <c r="AH68" s="214">
        <v>0</v>
      </c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5">
      <c r="A69" s="231"/>
      <c r="B69" s="232"/>
      <c r="C69" s="263" t="s">
        <v>202</v>
      </c>
      <c r="D69" s="236"/>
      <c r="E69" s="237">
        <v>16.600000000000001</v>
      </c>
      <c r="F69" s="234"/>
      <c r="G69" s="234"/>
      <c r="H69" s="234"/>
      <c r="I69" s="234"/>
      <c r="J69" s="234"/>
      <c r="K69" s="234"/>
      <c r="L69" s="234"/>
      <c r="M69" s="234"/>
      <c r="N69" s="234"/>
      <c r="O69" s="234"/>
      <c r="P69" s="234"/>
      <c r="Q69" s="234"/>
      <c r="R69" s="234"/>
      <c r="S69" s="234"/>
      <c r="T69" s="234"/>
      <c r="U69" s="234"/>
      <c r="V69" s="234"/>
      <c r="W69" s="234"/>
      <c r="X69" s="234"/>
      <c r="Y69" s="214"/>
      <c r="Z69" s="214"/>
      <c r="AA69" s="214"/>
      <c r="AB69" s="214"/>
      <c r="AC69" s="214"/>
      <c r="AD69" s="214"/>
      <c r="AE69" s="214"/>
      <c r="AF69" s="214"/>
      <c r="AG69" s="214" t="s">
        <v>125</v>
      </c>
      <c r="AH69" s="214">
        <v>0</v>
      </c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5">
      <c r="A70" s="231"/>
      <c r="B70" s="232"/>
      <c r="C70" s="263" t="s">
        <v>203</v>
      </c>
      <c r="D70" s="236"/>
      <c r="E70" s="237">
        <v>10.1</v>
      </c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  <c r="R70" s="234"/>
      <c r="S70" s="234"/>
      <c r="T70" s="234"/>
      <c r="U70" s="234"/>
      <c r="V70" s="234"/>
      <c r="W70" s="234"/>
      <c r="X70" s="234"/>
      <c r="Y70" s="214"/>
      <c r="Z70" s="214"/>
      <c r="AA70" s="214"/>
      <c r="AB70" s="214"/>
      <c r="AC70" s="214"/>
      <c r="AD70" s="214"/>
      <c r="AE70" s="214"/>
      <c r="AF70" s="214"/>
      <c r="AG70" s="214" t="s">
        <v>125</v>
      </c>
      <c r="AH70" s="214">
        <v>0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5">
      <c r="A71" s="231">
        <v>27</v>
      </c>
      <c r="B71" s="232" t="s">
        <v>204</v>
      </c>
      <c r="C71" s="267" t="s">
        <v>205</v>
      </c>
      <c r="D71" s="233" t="s">
        <v>0</v>
      </c>
      <c r="E71" s="259"/>
      <c r="F71" s="235"/>
      <c r="G71" s="234">
        <f>ROUND(E71*F71,2)</f>
        <v>0</v>
      </c>
      <c r="H71" s="235"/>
      <c r="I71" s="234">
        <f>ROUND(E71*H71,2)</f>
        <v>0</v>
      </c>
      <c r="J71" s="235"/>
      <c r="K71" s="234">
        <f>ROUND(E71*J71,2)</f>
        <v>0</v>
      </c>
      <c r="L71" s="234">
        <v>15</v>
      </c>
      <c r="M71" s="234">
        <f>G71*(1+L71/100)</f>
        <v>0</v>
      </c>
      <c r="N71" s="234">
        <v>0</v>
      </c>
      <c r="O71" s="234">
        <f>ROUND(E71*N71,2)</f>
        <v>0</v>
      </c>
      <c r="P71" s="234">
        <v>0</v>
      </c>
      <c r="Q71" s="234">
        <f>ROUND(E71*P71,2)</f>
        <v>0</v>
      </c>
      <c r="R71" s="234"/>
      <c r="S71" s="234" t="s">
        <v>121</v>
      </c>
      <c r="T71" s="234" t="s">
        <v>121</v>
      </c>
      <c r="U71" s="234">
        <v>0</v>
      </c>
      <c r="V71" s="234">
        <f>ROUND(E71*U71,2)</f>
        <v>0</v>
      </c>
      <c r="W71" s="234"/>
      <c r="X71" s="234" t="s">
        <v>176</v>
      </c>
      <c r="Y71" s="214"/>
      <c r="Z71" s="214"/>
      <c r="AA71" s="214"/>
      <c r="AB71" s="214"/>
      <c r="AC71" s="214"/>
      <c r="AD71" s="214"/>
      <c r="AE71" s="214"/>
      <c r="AF71" s="214"/>
      <c r="AG71" s="214" t="s">
        <v>177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x14ac:dyDescent="0.25">
      <c r="A72" s="239" t="s">
        <v>116</v>
      </c>
      <c r="B72" s="240" t="s">
        <v>78</v>
      </c>
      <c r="C72" s="261" t="s">
        <v>79</v>
      </c>
      <c r="D72" s="241"/>
      <c r="E72" s="242"/>
      <c r="F72" s="243"/>
      <c r="G72" s="244">
        <f>SUMIF(AG73:AG81,"&lt;&gt;NOR",G73:G81)</f>
        <v>0</v>
      </c>
      <c r="H72" s="238"/>
      <c r="I72" s="238">
        <f>SUM(I73:I81)</f>
        <v>0</v>
      </c>
      <c r="J72" s="238"/>
      <c r="K72" s="238">
        <f>SUM(K73:K81)</f>
        <v>0</v>
      </c>
      <c r="L72" s="238"/>
      <c r="M72" s="238">
        <f>SUM(M73:M81)</f>
        <v>0</v>
      </c>
      <c r="N72" s="238"/>
      <c r="O72" s="238">
        <f>SUM(O73:O81)</f>
        <v>0.11</v>
      </c>
      <c r="P72" s="238"/>
      <c r="Q72" s="238">
        <f>SUM(Q73:Q81)</f>
        <v>0</v>
      </c>
      <c r="R72" s="238"/>
      <c r="S72" s="238"/>
      <c r="T72" s="238"/>
      <c r="U72" s="238"/>
      <c r="V72" s="238">
        <f>SUM(V73:V81)</f>
        <v>13.39</v>
      </c>
      <c r="W72" s="238"/>
      <c r="X72" s="238"/>
      <c r="AG72" t="s">
        <v>117</v>
      </c>
    </row>
    <row r="73" spans="1:60" ht="20.399999999999999" outlineLevel="1" x14ac:dyDescent="0.25">
      <c r="A73" s="245">
        <v>28</v>
      </c>
      <c r="B73" s="246" t="s">
        <v>206</v>
      </c>
      <c r="C73" s="262" t="s">
        <v>207</v>
      </c>
      <c r="D73" s="247" t="s">
        <v>167</v>
      </c>
      <c r="E73" s="248">
        <v>19.8</v>
      </c>
      <c r="F73" s="249"/>
      <c r="G73" s="250">
        <f>ROUND(E73*F73,2)</f>
        <v>0</v>
      </c>
      <c r="H73" s="235"/>
      <c r="I73" s="234">
        <f>ROUND(E73*H73,2)</f>
        <v>0</v>
      </c>
      <c r="J73" s="235"/>
      <c r="K73" s="234">
        <f>ROUND(E73*J73,2)</f>
        <v>0</v>
      </c>
      <c r="L73" s="234">
        <v>15</v>
      </c>
      <c r="M73" s="234">
        <f>G73*(1+L73/100)</f>
        <v>0</v>
      </c>
      <c r="N73" s="234">
        <v>8.0000000000000007E-5</v>
      </c>
      <c r="O73" s="234">
        <f>ROUND(E73*N73,2)</f>
        <v>0</v>
      </c>
      <c r="P73" s="234">
        <v>0</v>
      </c>
      <c r="Q73" s="234">
        <f>ROUND(E73*P73,2)</f>
        <v>0</v>
      </c>
      <c r="R73" s="234"/>
      <c r="S73" s="234" t="s">
        <v>121</v>
      </c>
      <c r="T73" s="234" t="s">
        <v>121</v>
      </c>
      <c r="U73" s="234">
        <v>0.13719999999999999</v>
      </c>
      <c r="V73" s="234">
        <f>ROUND(E73*U73,2)</f>
        <v>2.72</v>
      </c>
      <c r="W73" s="234"/>
      <c r="X73" s="234" t="s">
        <v>122</v>
      </c>
      <c r="Y73" s="214"/>
      <c r="Z73" s="214"/>
      <c r="AA73" s="214"/>
      <c r="AB73" s="214"/>
      <c r="AC73" s="214"/>
      <c r="AD73" s="214"/>
      <c r="AE73" s="214"/>
      <c r="AF73" s="214"/>
      <c r="AG73" s="214" t="s">
        <v>123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5">
      <c r="A74" s="231"/>
      <c r="B74" s="232"/>
      <c r="C74" s="263" t="s">
        <v>208</v>
      </c>
      <c r="D74" s="236"/>
      <c r="E74" s="237">
        <v>10.4</v>
      </c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  <c r="R74" s="234"/>
      <c r="S74" s="234"/>
      <c r="T74" s="234"/>
      <c r="U74" s="234"/>
      <c r="V74" s="234"/>
      <c r="W74" s="234"/>
      <c r="X74" s="234"/>
      <c r="Y74" s="214"/>
      <c r="Z74" s="214"/>
      <c r="AA74" s="214"/>
      <c r="AB74" s="214"/>
      <c r="AC74" s="214"/>
      <c r="AD74" s="214"/>
      <c r="AE74" s="214"/>
      <c r="AF74" s="214"/>
      <c r="AG74" s="214" t="s">
        <v>125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5">
      <c r="A75" s="231"/>
      <c r="B75" s="232"/>
      <c r="C75" s="263" t="s">
        <v>209</v>
      </c>
      <c r="D75" s="236"/>
      <c r="E75" s="237">
        <v>9.4</v>
      </c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  <c r="R75" s="234"/>
      <c r="S75" s="234"/>
      <c r="T75" s="234"/>
      <c r="U75" s="234"/>
      <c r="V75" s="234"/>
      <c r="W75" s="234"/>
      <c r="X75" s="234"/>
      <c r="Y75" s="214"/>
      <c r="Z75" s="214"/>
      <c r="AA75" s="214"/>
      <c r="AB75" s="214"/>
      <c r="AC75" s="214"/>
      <c r="AD75" s="214"/>
      <c r="AE75" s="214"/>
      <c r="AF75" s="214"/>
      <c r="AG75" s="214" t="s">
        <v>125</v>
      </c>
      <c r="AH75" s="214">
        <v>0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ht="20.399999999999999" outlineLevel="1" x14ac:dyDescent="0.25">
      <c r="A76" s="245">
        <v>29</v>
      </c>
      <c r="B76" s="246" t="s">
        <v>210</v>
      </c>
      <c r="C76" s="262" t="s">
        <v>211</v>
      </c>
      <c r="D76" s="247" t="s">
        <v>120</v>
      </c>
      <c r="E76" s="248">
        <v>23.7</v>
      </c>
      <c r="F76" s="249"/>
      <c r="G76" s="250">
        <f>ROUND(E76*F76,2)</f>
        <v>0</v>
      </c>
      <c r="H76" s="235"/>
      <c r="I76" s="234">
        <f>ROUND(E76*H76,2)</f>
        <v>0</v>
      </c>
      <c r="J76" s="235"/>
      <c r="K76" s="234">
        <f>ROUND(E76*J76,2)</f>
        <v>0</v>
      </c>
      <c r="L76" s="234">
        <v>15</v>
      </c>
      <c r="M76" s="234">
        <f>G76*(1+L76/100)</f>
        <v>0</v>
      </c>
      <c r="N76" s="234">
        <v>3.3E-4</v>
      </c>
      <c r="O76" s="234">
        <f>ROUND(E76*N76,2)</f>
        <v>0.01</v>
      </c>
      <c r="P76" s="234">
        <v>0</v>
      </c>
      <c r="Q76" s="234">
        <f>ROUND(E76*P76,2)</f>
        <v>0</v>
      </c>
      <c r="R76" s="234"/>
      <c r="S76" s="234" t="s">
        <v>121</v>
      </c>
      <c r="T76" s="234" t="s">
        <v>121</v>
      </c>
      <c r="U76" s="234">
        <v>0.45</v>
      </c>
      <c r="V76" s="234">
        <f>ROUND(E76*U76,2)</f>
        <v>10.67</v>
      </c>
      <c r="W76" s="234"/>
      <c r="X76" s="234" t="s">
        <v>122</v>
      </c>
      <c r="Y76" s="214"/>
      <c r="Z76" s="214"/>
      <c r="AA76" s="214"/>
      <c r="AB76" s="214"/>
      <c r="AC76" s="214"/>
      <c r="AD76" s="214"/>
      <c r="AE76" s="214"/>
      <c r="AF76" s="214"/>
      <c r="AG76" s="214" t="s">
        <v>123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5">
      <c r="A77" s="231"/>
      <c r="B77" s="232"/>
      <c r="C77" s="263" t="s">
        <v>133</v>
      </c>
      <c r="D77" s="236"/>
      <c r="E77" s="237">
        <v>11.4</v>
      </c>
      <c r="F77" s="234"/>
      <c r="G77" s="234"/>
      <c r="H77" s="234"/>
      <c r="I77" s="234"/>
      <c r="J77" s="234"/>
      <c r="K77" s="234"/>
      <c r="L77" s="234"/>
      <c r="M77" s="234"/>
      <c r="N77" s="234"/>
      <c r="O77" s="234"/>
      <c r="P77" s="234"/>
      <c r="Q77" s="234"/>
      <c r="R77" s="234"/>
      <c r="S77" s="234"/>
      <c r="T77" s="234"/>
      <c r="U77" s="234"/>
      <c r="V77" s="234"/>
      <c r="W77" s="234"/>
      <c r="X77" s="234"/>
      <c r="Y77" s="214"/>
      <c r="Z77" s="214"/>
      <c r="AA77" s="214"/>
      <c r="AB77" s="214"/>
      <c r="AC77" s="214"/>
      <c r="AD77" s="214"/>
      <c r="AE77" s="214"/>
      <c r="AF77" s="214"/>
      <c r="AG77" s="214" t="s">
        <v>125</v>
      </c>
      <c r="AH77" s="214">
        <v>0</v>
      </c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5">
      <c r="A78" s="231"/>
      <c r="B78" s="232"/>
      <c r="C78" s="263" t="s">
        <v>129</v>
      </c>
      <c r="D78" s="236"/>
      <c r="E78" s="237">
        <v>12.3</v>
      </c>
      <c r="F78" s="234"/>
      <c r="G78" s="234"/>
      <c r="H78" s="234"/>
      <c r="I78" s="234"/>
      <c r="J78" s="234"/>
      <c r="K78" s="234"/>
      <c r="L78" s="234"/>
      <c r="M78" s="234"/>
      <c r="N78" s="234"/>
      <c r="O78" s="234"/>
      <c r="P78" s="234"/>
      <c r="Q78" s="234"/>
      <c r="R78" s="234"/>
      <c r="S78" s="234"/>
      <c r="T78" s="234"/>
      <c r="U78" s="234"/>
      <c r="V78" s="234"/>
      <c r="W78" s="234"/>
      <c r="X78" s="234"/>
      <c r="Y78" s="214"/>
      <c r="Z78" s="214"/>
      <c r="AA78" s="214"/>
      <c r="AB78" s="214"/>
      <c r="AC78" s="214"/>
      <c r="AD78" s="214"/>
      <c r="AE78" s="214"/>
      <c r="AF78" s="214"/>
      <c r="AG78" s="214" t="s">
        <v>125</v>
      </c>
      <c r="AH78" s="214">
        <v>0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ht="20.399999999999999" outlineLevel="1" x14ac:dyDescent="0.25">
      <c r="A79" s="245">
        <v>30</v>
      </c>
      <c r="B79" s="246" t="s">
        <v>212</v>
      </c>
      <c r="C79" s="262" t="s">
        <v>213</v>
      </c>
      <c r="D79" s="247" t="s">
        <v>120</v>
      </c>
      <c r="E79" s="248">
        <v>27.254999999999999</v>
      </c>
      <c r="F79" s="249"/>
      <c r="G79" s="250">
        <f>ROUND(E79*F79,2)</f>
        <v>0</v>
      </c>
      <c r="H79" s="235"/>
      <c r="I79" s="234">
        <f>ROUND(E79*H79,2)</f>
        <v>0</v>
      </c>
      <c r="J79" s="235"/>
      <c r="K79" s="234">
        <f>ROUND(E79*J79,2)</f>
        <v>0</v>
      </c>
      <c r="L79" s="234">
        <v>15</v>
      </c>
      <c r="M79" s="234">
        <f>G79*(1+L79/100)</f>
        <v>0</v>
      </c>
      <c r="N79" s="234">
        <v>3.5300000000000002E-3</v>
      </c>
      <c r="O79" s="234">
        <f>ROUND(E79*N79,2)</f>
        <v>0.1</v>
      </c>
      <c r="P79" s="234">
        <v>0</v>
      </c>
      <c r="Q79" s="234">
        <f>ROUND(E79*P79,2)</f>
        <v>0</v>
      </c>
      <c r="R79" s="234" t="s">
        <v>214</v>
      </c>
      <c r="S79" s="234" t="s">
        <v>121</v>
      </c>
      <c r="T79" s="234" t="s">
        <v>121</v>
      </c>
      <c r="U79" s="234">
        <v>0</v>
      </c>
      <c r="V79" s="234">
        <f>ROUND(E79*U79,2)</f>
        <v>0</v>
      </c>
      <c r="W79" s="234"/>
      <c r="X79" s="234" t="s">
        <v>215</v>
      </c>
      <c r="Y79" s="214"/>
      <c r="Z79" s="214"/>
      <c r="AA79" s="214"/>
      <c r="AB79" s="214"/>
      <c r="AC79" s="214"/>
      <c r="AD79" s="214"/>
      <c r="AE79" s="214"/>
      <c r="AF79" s="214"/>
      <c r="AG79" s="214" t="s">
        <v>216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5">
      <c r="A80" s="231"/>
      <c r="B80" s="232"/>
      <c r="C80" s="263" t="s">
        <v>217</v>
      </c>
      <c r="D80" s="236"/>
      <c r="E80" s="237">
        <v>27.254999999999999</v>
      </c>
      <c r="F80" s="234"/>
      <c r="G80" s="234"/>
      <c r="H80" s="234"/>
      <c r="I80" s="234"/>
      <c r="J80" s="234"/>
      <c r="K80" s="234"/>
      <c r="L80" s="234"/>
      <c r="M80" s="234"/>
      <c r="N80" s="234"/>
      <c r="O80" s="234"/>
      <c r="P80" s="234"/>
      <c r="Q80" s="234"/>
      <c r="R80" s="234"/>
      <c r="S80" s="234"/>
      <c r="T80" s="234"/>
      <c r="U80" s="234"/>
      <c r="V80" s="234"/>
      <c r="W80" s="234"/>
      <c r="X80" s="234"/>
      <c r="Y80" s="214"/>
      <c r="Z80" s="214"/>
      <c r="AA80" s="214"/>
      <c r="AB80" s="214"/>
      <c r="AC80" s="214"/>
      <c r="AD80" s="214"/>
      <c r="AE80" s="214"/>
      <c r="AF80" s="214"/>
      <c r="AG80" s="214" t="s">
        <v>125</v>
      </c>
      <c r="AH80" s="214">
        <v>5</v>
      </c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5">
      <c r="A81" s="231">
        <v>31</v>
      </c>
      <c r="B81" s="232" t="s">
        <v>218</v>
      </c>
      <c r="C81" s="267" t="s">
        <v>219</v>
      </c>
      <c r="D81" s="233" t="s">
        <v>0</v>
      </c>
      <c r="E81" s="259"/>
      <c r="F81" s="235"/>
      <c r="G81" s="234">
        <f>ROUND(E81*F81,2)</f>
        <v>0</v>
      </c>
      <c r="H81" s="235"/>
      <c r="I81" s="234">
        <f>ROUND(E81*H81,2)</f>
        <v>0</v>
      </c>
      <c r="J81" s="235"/>
      <c r="K81" s="234">
        <f>ROUND(E81*J81,2)</f>
        <v>0</v>
      </c>
      <c r="L81" s="234">
        <v>15</v>
      </c>
      <c r="M81" s="234">
        <f>G81*(1+L81/100)</f>
        <v>0</v>
      </c>
      <c r="N81" s="234">
        <v>0</v>
      </c>
      <c r="O81" s="234">
        <f>ROUND(E81*N81,2)</f>
        <v>0</v>
      </c>
      <c r="P81" s="234">
        <v>0</v>
      </c>
      <c r="Q81" s="234">
        <f>ROUND(E81*P81,2)</f>
        <v>0</v>
      </c>
      <c r="R81" s="234"/>
      <c r="S81" s="234" t="s">
        <v>121</v>
      </c>
      <c r="T81" s="234" t="s">
        <v>121</v>
      </c>
      <c r="U81" s="234">
        <v>0</v>
      </c>
      <c r="V81" s="234">
        <f>ROUND(E81*U81,2)</f>
        <v>0</v>
      </c>
      <c r="W81" s="234"/>
      <c r="X81" s="234" t="s">
        <v>176</v>
      </c>
      <c r="Y81" s="214"/>
      <c r="Z81" s="214"/>
      <c r="AA81" s="214"/>
      <c r="AB81" s="214"/>
      <c r="AC81" s="214"/>
      <c r="AD81" s="214"/>
      <c r="AE81" s="214"/>
      <c r="AF81" s="214"/>
      <c r="AG81" s="214" t="s">
        <v>177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x14ac:dyDescent="0.25">
      <c r="A82" s="239" t="s">
        <v>116</v>
      </c>
      <c r="B82" s="240" t="s">
        <v>80</v>
      </c>
      <c r="C82" s="261" t="s">
        <v>81</v>
      </c>
      <c r="D82" s="241"/>
      <c r="E82" s="242"/>
      <c r="F82" s="243"/>
      <c r="G82" s="244">
        <f>SUMIF(AG83:AG84,"&lt;&gt;NOR",G83:G84)</f>
        <v>0</v>
      </c>
      <c r="H82" s="238"/>
      <c r="I82" s="238">
        <f>SUM(I83:I84)</f>
        <v>0</v>
      </c>
      <c r="J82" s="238"/>
      <c r="K82" s="238">
        <f>SUM(K83:K84)</f>
        <v>0</v>
      </c>
      <c r="L82" s="238"/>
      <c r="M82" s="238">
        <f>SUM(M83:M84)</f>
        <v>0</v>
      </c>
      <c r="N82" s="238"/>
      <c r="O82" s="238">
        <f>SUM(O83:O84)</f>
        <v>0</v>
      </c>
      <c r="P82" s="238"/>
      <c r="Q82" s="238">
        <f>SUM(Q83:Q84)</f>
        <v>0</v>
      </c>
      <c r="R82" s="238"/>
      <c r="S82" s="238"/>
      <c r="T82" s="238"/>
      <c r="U82" s="238"/>
      <c r="V82" s="238">
        <f>SUM(V83:V84)</f>
        <v>0</v>
      </c>
      <c r="W82" s="238"/>
      <c r="X82" s="238"/>
      <c r="AG82" t="s">
        <v>117</v>
      </c>
    </row>
    <row r="83" spans="1:60" outlineLevel="1" x14ac:dyDescent="0.25">
      <c r="A83" s="245">
        <v>32</v>
      </c>
      <c r="B83" s="246" t="s">
        <v>220</v>
      </c>
      <c r="C83" s="262" t="s">
        <v>221</v>
      </c>
      <c r="D83" s="247" t="s">
        <v>142</v>
      </c>
      <c r="E83" s="248">
        <v>1</v>
      </c>
      <c r="F83" s="249"/>
      <c r="G83" s="250">
        <f>ROUND(E83*F83,2)</f>
        <v>0</v>
      </c>
      <c r="H83" s="235"/>
      <c r="I83" s="234">
        <f>ROUND(E83*H83,2)</f>
        <v>0</v>
      </c>
      <c r="J83" s="235"/>
      <c r="K83" s="234">
        <f>ROUND(E83*J83,2)</f>
        <v>0</v>
      </c>
      <c r="L83" s="234">
        <v>15</v>
      </c>
      <c r="M83" s="234">
        <f>G83*(1+L83/100)</f>
        <v>0</v>
      </c>
      <c r="N83" s="234">
        <v>2.7E-4</v>
      </c>
      <c r="O83" s="234">
        <f>ROUND(E83*N83,2)</f>
        <v>0</v>
      </c>
      <c r="P83" s="234">
        <v>0</v>
      </c>
      <c r="Q83" s="234">
        <f>ROUND(E83*P83,2)</f>
        <v>0</v>
      </c>
      <c r="R83" s="234"/>
      <c r="S83" s="234" t="s">
        <v>143</v>
      </c>
      <c r="T83" s="234" t="s">
        <v>144</v>
      </c>
      <c r="U83" s="234">
        <v>0</v>
      </c>
      <c r="V83" s="234">
        <f>ROUND(E83*U83,2)</f>
        <v>0</v>
      </c>
      <c r="W83" s="234"/>
      <c r="X83" s="234" t="s">
        <v>222</v>
      </c>
      <c r="Y83" s="214"/>
      <c r="Z83" s="214"/>
      <c r="AA83" s="214"/>
      <c r="AB83" s="214"/>
      <c r="AC83" s="214"/>
      <c r="AD83" s="214"/>
      <c r="AE83" s="214"/>
      <c r="AF83" s="214"/>
      <c r="AG83" s="214" t="s">
        <v>223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5">
      <c r="A84" s="231"/>
      <c r="B84" s="232"/>
      <c r="C84" s="265" t="s">
        <v>224</v>
      </c>
      <c r="D84" s="257"/>
      <c r="E84" s="257"/>
      <c r="F84" s="257"/>
      <c r="G84" s="257"/>
      <c r="H84" s="234"/>
      <c r="I84" s="234"/>
      <c r="J84" s="234"/>
      <c r="K84" s="234"/>
      <c r="L84" s="234"/>
      <c r="M84" s="234"/>
      <c r="N84" s="234"/>
      <c r="O84" s="234"/>
      <c r="P84" s="234"/>
      <c r="Q84" s="234"/>
      <c r="R84" s="234"/>
      <c r="S84" s="234"/>
      <c r="T84" s="234"/>
      <c r="U84" s="234"/>
      <c r="V84" s="234"/>
      <c r="W84" s="234"/>
      <c r="X84" s="234"/>
      <c r="Y84" s="214"/>
      <c r="Z84" s="214"/>
      <c r="AA84" s="214"/>
      <c r="AB84" s="214"/>
      <c r="AC84" s="214"/>
      <c r="AD84" s="214"/>
      <c r="AE84" s="214"/>
      <c r="AF84" s="214"/>
      <c r="AG84" s="214" t="s">
        <v>186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x14ac:dyDescent="0.25">
      <c r="A85" s="239" t="s">
        <v>116</v>
      </c>
      <c r="B85" s="240" t="s">
        <v>82</v>
      </c>
      <c r="C85" s="261" t="s">
        <v>83</v>
      </c>
      <c r="D85" s="241"/>
      <c r="E85" s="242"/>
      <c r="F85" s="243"/>
      <c r="G85" s="244">
        <f>SUMIF(AG86:AG98,"&lt;&gt;NOR",G86:G98)</f>
        <v>0</v>
      </c>
      <c r="H85" s="238"/>
      <c r="I85" s="238">
        <f>SUM(I86:I98)</f>
        <v>0</v>
      </c>
      <c r="J85" s="238"/>
      <c r="K85" s="238">
        <f>SUM(K86:K98)</f>
        <v>0</v>
      </c>
      <c r="L85" s="238"/>
      <c r="M85" s="238">
        <f>SUM(M86:M98)</f>
        <v>0</v>
      </c>
      <c r="N85" s="238"/>
      <c r="O85" s="238">
        <f>SUM(O86:O98)</f>
        <v>7.0000000000000007E-2</v>
      </c>
      <c r="P85" s="238"/>
      <c r="Q85" s="238">
        <f>SUM(Q86:Q98)</f>
        <v>0</v>
      </c>
      <c r="R85" s="238"/>
      <c r="S85" s="238"/>
      <c r="T85" s="238"/>
      <c r="U85" s="238"/>
      <c r="V85" s="238">
        <f>SUM(V86:V98)</f>
        <v>67.490000000000009</v>
      </c>
      <c r="W85" s="238"/>
      <c r="X85" s="238"/>
      <c r="AG85" t="s">
        <v>117</v>
      </c>
    </row>
    <row r="86" spans="1:60" outlineLevel="1" x14ac:dyDescent="0.25">
      <c r="A86" s="245">
        <v>33</v>
      </c>
      <c r="B86" s="246" t="s">
        <v>225</v>
      </c>
      <c r="C86" s="262" t="s">
        <v>226</v>
      </c>
      <c r="D86" s="247" t="s">
        <v>120</v>
      </c>
      <c r="E86" s="248">
        <v>330.67500000000001</v>
      </c>
      <c r="F86" s="249"/>
      <c r="G86" s="250">
        <f>ROUND(E86*F86,2)</f>
        <v>0</v>
      </c>
      <c r="H86" s="235"/>
      <c r="I86" s="234">
        <f>ROUND(E86*H86,2)</f>
        <v>0</v>
      </c>
      <c r="J86" s="235"/>
      <c r="K86" s="234">
        <f>ROUND(E86*J86,2)</f>
        <v>0</v>
      </c>
      <c r="L86" s="234">
        <v>15</v>
      </c>
      <c r="M86" s="234">
        <f>G86*(1+L86/100)</f>
        <v>0</v>
      </c>
      <c r="N86" s="234">
        <v>0</v>
      </c>
      <c r="O86" s="234">
        <f>ROUND(E86*N86,2)</f>
        <v>0</v>
      </c>
      <c r="P86" s="234">
        <v>0</v>
      </c>
      <c r="Q86" s="234">
        <f>ROUND(E86*P86,2)</f>
        <v>0</v>
      </c>
      <c r="R86" s="234"/>
      <c r="S86" s="234" t="s">
        <v>121</v>
      </c>
      <c r="T86" s="234" t="s">
        <v>121</v>
      </c>
      <c r="U86" s="234">
        <v>6.9709999999999994E-2</v>
      </c>
      <c r="V86" s="234">
        <f>ROUND(E86*U86,2)</f>
        <v>23.05</v>
      </c>
      <c r="W86" s="234"/>
      <c r="X86" s="234" t="s">
        <v>122</v>
      </c>
      <c r="Y86" s="214"/>
      <c r="Z86" s="214"/>
      <c r="AA86" s="214"/>
      <c r="AB86" s="214"/>
      <c r="AC86" s="214"/>
      <c r="AD86" s="214"/>
      <c r="AE86" s="214"/>
      <c r="AF86" s="214"/>
      <c r="AG86" s="214" t="s">
        <v>180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5">
      <c r="A87" s="231"/>
      <c r="B87" s="232"/>
      <c r="C87" s="263" t="s">
        <v>227</v>
      </c>
      <c r="D87" s="236"/>
      <c r="E87" s="237">
        <v>330.67500000000001</v>
      </c>
      <c r="F87" s="234"/>
      <c r="G87" s="234"/>
      <c r="H87" s="234"/>
      <c r="I87" s="234"/>
      <c r="J87" s="234"/>
      <c r="K87" s="234"/>
      <c r="L87" s="234"/>
      <c r="M87" s="234"/>
      <c r="N87" s="234"/>
      <c r="O87" s="234"/>
      <c r="P87" s="234"/>
      <c r="Q87" s="234"/>
      <c r="R87" s="234"/>
      <c r="S87" s="234"/>
      <c r="T87" s="234"/>
      <c r="U87" s="234"/>
      <c r="V87" s="234"/>
      <c r="W87" s="234"/>
      <c r="X87" s="234"/>
      <c r="Y87" s="214"/>
      <c r="Z87" s="214"/>
      <c r="AA87" s="214"/>
      <c r="AB87" s="214"/>
      <c r="AC87" s="214"/>
      <c r="AD87" s="214"/>
      <c r="AE87" s="214"/>
      <c r="AF87" s="214"/>
      <c r="AG87" s="214" t="s">
        <v>125</v>
      </c>
      <c r="AH87" s="214">
        <v>5</v>
      </c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5">
      <c r="A88" s="245">
        <v>34</v>
      </c>
      <c r="B88" s="246" t="s">
        <v>228</v>
      </c>
      <c r="C88" s="262" t="s">
        <v>229</v>
      </c>
      <c r="D88" s="247" t="s">
        <v>120</v>
      </c>
      <c r="E88" s="248">
        <v>330.67500000000001</v>
      </c>
      <c r="F88" s="249"/>
      <c r="G88" s="250">
        <f>ROUND(E88*F88,2)</f>
        <v>0</v>
      </c>
      <c r="H88" s="235"/>
      <c r="I88" s="234">
        <f>ROUND(E88*H88,2)</f>
        <v>0</v>
      </c>
      <c r="J88" s="235"/>
      <c r="K88" s="234">
        <f>ROUND(E88*J88,2)</f>
        <v>0</v>
      </c>
      <c r="L88" s="234">
        <v>15</v>
      </c>
      <c r="M88" s="234">
        <f>G88*(1+L88/100)</f>
        <v>0</v>
      </c>
      <c r="N88" s="234">
        <v>6.9999999999999994E-5</v>
      </c>
      <c r="O88" s="234">
        <f>ROUND(E88*N88,2)</f>
        <v>0.02</v>
      </c>
      <c r="P88" s="234">
        <v>0</v>
      </c>
      <c r="Q88" s="234">
        <f>ROUND(E88*P88,2)</f>
        <v>0</v>
      </c>
      <c r="R88" s="234"/>
      <c r="S88" s="234" t="s">
        <v>121</v>
      </c>
      <c r="T88" s="234" t="s">
        <v>121</v>
      </c>
      <c r="U88" s="234">
        <v>3.2480000000000002E-2</v>
      </c>
      <c r="V88" s="234">
        <f>ROUND(E88*U88,2)</f>
        <v>10.74</v>
      </c>
      <c r="W88" s="234"/>
      <c r="X88" s="234" t="s">
        <v>122</v>
      </c>
      <c r="Y88" s="214"/>
      <c r="Z88" s="214"/>
      <c r="AA88" s="214"/>
      <c r="AB88" s="214"/>
      <c r="AC88" s="214"/>
      <c r="AD88" s="214"/>
      <c r="AE88" s="214"/>
      <c r="AF88" s="214"/>
      <c r="AG88" s="214" t="s">
        <v>123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5">
      <c r="A89" s="231"/>
      <c r="B89" s="232"/>
      <c r="C89" s="263" t="s">
        <v>227</v>
      </c>
      <c r="D89" s="236"/>
      <c r="E89" s="237">
        <v>330.67500000000001</v>
      </c>
      <c r="F89" s="234"/>
      <c r="G89" s="234"/>
      <c r="H89" s="234"/>
      <c r="I89" s="234"/>
      <c r="J89" s="234"/>
      <c r="K89" s="234"/>
      <c r="L89" s="234"/>
      <c r="M89" s="234"/>
      <c r="N89" s="234"/>
      <c r="O89" s="234"/>
      <c r="P89" s="234"/>
      <c r="Q89" s="234"/>
      <c r="R89" s="234"/>
      <c r="S89" s="234"/>
      <c r="T89" s="234"/>
      <c r="U89" s="234"/>
      <c r="V89" s="234"/>
      <c r="W89" s="234"/>
      <c r="X89" s="234"/>
      <c r="Y89" s="214"/>
      <c r="Z89" s="214"/>
      <c r="AA89" s="214"/>
      <c r="AB89" s="214"/>
      <c r="AC89" s="214"/>
      <c r="AD89" s="214"/>
      <c r="AE89" s="214"/>
      <c r="AF89" s="214"/>
      <c r="AG89" s="214" t="s">
        <v>125</v>
      </c>
      <c r="AH89" s="214">
        <v>5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5">
      <c r="A90" s="245">
        <v>35</v>
      </c>
      <c r="B90" s="246" t="s">
        <v>230</v>
      </c>
      <c r="C90" s="262" t="s">
        <v>231</v>
      </c>
      <c r="D90" s="247" t="s">
        <v>120</v>
      </c>
      <c r="E90" s="248">
        <v>330.67500000000001</v>
      </c>
      <c r="F90" s="249"/>
      <c r="G90" s="250">
        <f>ROUND(E90*F90,2)</f>
        <v>0</v>
      </c>
      <c r="H90" s="235"/>
      <c r="I90" s="234">
        <f>ROUND(E90*H90,2)</f>
        <v>0</v>
      </c>
      <c r="J90" s="235"/>
      <c r="K90" s="234">
        <f>ROUND(E90*J90,2)</f>
        <v>0</v>
      </c>
      <c r="L90" s="234">
        <v>15</v>
      </c>
      <c r="M90" s="234">
        <f>G90*(1+L90/100)</f>
        <v>0</v>
      </c>
      <c r="N90" s="234">
        <v>1.4999999999999999E-4</v>
      </c>
      <c r="O90" s="234">
        <f>ROUND(E90*N90,2)</f>
        <v>0.05</v>
      </c>
      <c r="P90" s="234">
        <v>0</v>
      </c>
      <c r="Q90" s="234">
        <f>ROUND(E90*P90,2)</f>
        <v>0</v>
      </c>
      <c r="R90" s="234"/>
      <c r="S90" s="234" t="s">
        <v>121</v>
      </c>
      <c r="T90" s="234" t="s">
        <v>121</v>
      </c>
      <c r="U90" s="234">
        <v>0.10191</v>
      </c>
      <c r="V90" s="234">
        <f>ROUND(E90*U90,2)</f>
        <v>33.700000000000003</v>
      </c>
      <c r="W90" s="234"/>
      <c r="X90" s="234" t="s">
        <v>122</v>
      </c>
      <c r="Y90" s="214"/>
      <c r="Z90" s="214"/>
      <c r="AA90" s="214"/>
      <c r="AB90" s="214"/>
      <c r="AC90" s="214"/>
      <c r="AD90" s="214"/>
      <c r="AE90" s="214"/>
      <c r="AF90" s="214"/>
      <c r="AG90" s="214" t="s">
        <v>180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5">
      <c r="A91" s="231"/>
      <c r="B91" s="232"/>
      <c r="C91" s="263" t="s">
        <v>232</v>
      </c>
      <c r="D91" s="236"/>
      <c r="E91" s="237">
        <v>53.005000000000003</v>
      </c>
      <c r="F91" s="234"/>
      <c r="G91" s="234"/>
      <c r="H91" s="234"/>
      <c r="I91" s="234"/>
      <c r="J91" s="234"/>
      <c r="K91" s="234"/>
      <c r="L91" s="234"/>
      <c r="M91" s="234"/>
      <c r="N91" s="234"/>
      <c r="O91" s="234"/>
      <c r="P91" s="234"/>
      <c r="Q91" s="234"/>
      <c r="R91" s="234"/>
      <c r="S91" s="234"/>
      <c r="T91" s="234"/>
      <c r="U91" s="234"/>
      <c r="V91" s="234"/>
      <c r="W91" s="234"/>
      <c r="X91" s="234"/>
      <c r="Y91" s="214"/>
      <c r="Z91" s="214"/>
      <c r="AA91" s="214"/>
      <c r="AB91" s="214"/>
      <c r="AC91" s="214"/>
      <c r="AD91" s="214"/>
      <c r="AE91" s="214"/>
      <c r="AF91" s="214"/>
      <c r="AG91" s="214" t="s">
        <v>125</v>
      </c>
      <c r="AH91" s="214">
        <v>0</v>
      </c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 x14ac:dyDescent="0.25">
      <c r="A92" s="231"/>
      <c r="B92" s="232"/>
      <c r="C92" s="263" t="s">
        <v>233</v>
      </c>
      <c r="D92" s="236"/>
      <c r="E92" s="237">
        <v>73.180000000000007</v>
      </c>
      <c r="F92" s="234"/>
      <c r="G92" s="234"/>
      <c r="H92" s="234"/>
      <c r="I92" s="234"/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4"/>
      <c r="Y92" s="214"/>
      <c r="Z92" s="214"/>
      <c r="AA92" s="214"/>
      <c r="AB92" s="214"/>
      <c r="AC92" s="214"/>
      <c r="AD92" s="214"/>
      <c r="AE92" s="214"/>
      <c r="AF92" s="214"/>
      <c r="AG92" s="214" t="s">
        <v>125</v>
      </c>
      <c r="AH92" s="214">
        <v>0</v>
      </c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5">
      <c r="A93" s="231"/>
      <c r="B93" s="232"/>
      <c r="C93" s="263" t="s">
        <v>234</v>
      </c>
      <c r="D93" s="236"/>
      <c r="E93" s="237">
        <v>72.88</v>
      </c>
      <c r="F93" s="234"/>
      <c r="G93" s="234"/>
      <c r="H93" s="234"/>
      <c r="I93" s="234"/>
      <c r="J93" s="234"/>
      <c r="K93" s="234"/>
      <c r="L93" s="234"/>
      <c r="M93" s="234"/>
      <c r="N93" s="234"/>
      <c r="O93" s="234"/>
      <c r="P93" s="234"/>
      <c r="Q93" s="234"/>
      <c r="R93" s="234"/>
      <c r="S93" s="234"/>
      <c r="T93" s="234"/>
      <c r="U93" s="234"/>
      <c r="V93" s="234"/>
      <c r="W93" s="234"/>
      <c r="X93" s="234"/>
      <c r="Y93" s="214"/>
      <c r="Z93" s="214"/>
      <c r="AA93" s="214"/>
      <c r="AB93" s="214"/>
      <c r="AC93" s="214"/>
      <c r="AD93" s="214"/>
      <c r="AE93" s="214"/>
      <c r="AF93" s="214"/>
      <c r="AG93" s="214" t="s">
        <v>125</v>
      </c>
      <c r="AH93" s="214">
        <v>0</v>
      </c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 x14ac:dyDescent="0.25">
      <c r="A94" s="231"/>
      <c r="B94" s="232"/>
      <c r="C94" s="263" t="s">
        <v>235</v>
      </c>
      <c r="D94" s="236"/>
      <c r="E94" s="237">
        <v>5.51</v>
      </c>
      <c r="F94" s="234"/>
      <c r="G94" s="234"/>
      <c r="H94" s="234"/>
      <c r="I94" s="234"/>
      <c r="J94" s="234"/>
      <c r="K94" s="234"/>
      <c r="L94" s="234"/>
      <c r="M94" s="234"/>
      <c r="N94" s="234"/>
      <c r="O94" s="234"/>
      <c r="P94" s="234"/>
      <c r="Q94" s="234"/>
      <c r="R94" s="234"/>
      <c r="S94" s="234"/>
      <c r="T94" s="234"/>
      <c r="U94" s="234"/>
      <c r="V94" s="234"/>
      <c r="W94" s="234"/>
      <c r="X94" s="234"/>
      <c r="Y94" s="214"/>
      <c r="Z94" s="214"/>
      <c r="AA94" s="214"/>
      <c r="AB94" s="214"/>
      <c r="AC94" s="214"/>
      <c r="AD94" s="214"/>
      <c r="AE94" s="214"/>
      <c r="AF94" s="214"/>
      <c r="AG94" s="214" t="s">
        <v>125</v>
      </c>
      <c r="AH94" s="214">
        <v>0</v>
      </c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5">
      <c r="A95" s="231"/>
      <c r="B95" s="232"/>
      <c r="C95" s="263" t="s">
        <v>236</v>
      </c>
      <c r="D95" s="236"/>
      <c r="E95" s="237">
        <v>16.829999999999998</v>
      </c>
      <c r="F95" s="234"/>
      <c r="G95" s="234"/>
      <c r="H95" s="234"/>
      <c r="I95" s="234"/>
      <c r="J95" s="234"/>
      <c r="K95" s="234"/>
      <c r="L95" s="234"/>
      <c r="M95" s="234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4"/>
      <c r="Y95" s="214"/>
      <c r="Z95" s="214"/>
      <c r="AA95" s="214"/>
      <c r="AB95" s="214"/>
      <c r="AC95" s="214"/>
      <c r="AD95" s="214"/>
      <c r="AE95" s="214"/>
      <c r="AF95" s="214"/>
      <c r="AG95" s="214" t="s">
        <v>125</v>
      </c>
      <c r="AH95" s="214">
        <v>0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25">
      <c r="A96" s="231"/>
      <c r="B96" s="232"/>
      <c r="C96" s="263" t="s">
        <v>237</v>
      </c>
      <c r="D96" s="236"/>
      <c r="E96" s="237">
        <v>45.56</v>
      </c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4"/>
      <c r="Y96" s="214"/>
      <c r="Z96" s="214"/>
      <c r="AA96" s="214"/>
      <c r="AB96" s="214"/>
      <c r="AC96" s="214"/>
      <c r="AD96" s="214"/>
      <c r="AE96" s="214"/>
      <c r="AF96" s="214"/>
      <c r="AG96" s="214" t="s">
        <v>125</v>
      </c>
      <c r="AH96" s="214">
        <v>0</v>
      </c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25">
      <c r="A97" s="231"/>
      <c r="B97" s="232"/>
      <c r="C97" s="263" t="s">
        <v>238</v>
      </c>
      <c r="D97" s="236"/>
      <c r="E97" s="237">
        <v>17.93</v>
      </c>
      <c r="F97" s="234"/>
      <c r="G97" s="234"/>
      <c r="H97" s="234"/>
      <c r="I97" s="234"/>
      <c r="J97" s="234"/>
      <c r="K97" s="234"/>
      <c r="L97" s="234"/>
      <c r="M97" s="234"/>
      <c r="N97" s="234"/>
      <c r="O97" s="234"/>
      <c r="P97" s="234"/>
      <c r="Q97" s="234"/>
      <c r="R97" s="234"/>
      <c r="S97" s="234"/>
      <c r="T97" s="234"/>
      <c r="U97" s="234"/>
      <c r="V97" s="234"/>
      <c r="W97" s="234"/>
      <c r="X97" s="234"/>
      <c r="Y97" s="214"/>
      <c r="Z97" s="214"/>
      <c r="AA97" s="214"/>
      <c r="AB97" s="214"/>
      <c r="AC97" s="214"/>
      <c r="AD97" s="214"/>
      <c r="AE97" s="214"/>
      <c r="AF97" s="214"/>
      <c r="AG97" s="214" t="s">
        <v>125</v>
      </c>
      <c r="AH97" s="214">
        <v>0</v>
      </c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5">
      <c r="A98" s="231"/>
      <c r="B98" s="232"/>
      <c r="C98" s="263" t="s">
        <v>239</v>
      </c>
      <c r="D98" s="236"/>
      <c r="E98" s="237">
        <v>45.78</v>
      </c>
      <c r="F98" s="234"/>
      <c r="G98" s="234"/>
      <c r="H98" s="234"/>
      <c r="I98" s="234"/>
      <c r="J98" s="234"/>
      <c r="K98" s="234"/>
      <c r="L98" s="234"/>
      <c r="M98" s="234"/>
      <c r="N98" s="234"/>
      <c r="O98" s="234"/>
      <c r="P98" s="234"/>
      <c r="Q98" s="234"/>
      <c r="R98" s="234"/>
      <c r="S98" s="234"/>
      <c r="T98" s="234"/>
      <c r="U98" s="234"/>
      <c r="V98" s="234"/>
      <c r="W98" s="234"/>
      <c r="X98" s="234"/>
      <c r="Y98" s="214"/>
      <c r="Z98" s="214"/>
      <c r="AA98" s="214"/>
      <c r="AB98" s="214"/>
      <c r="AC98" s="214"/>
      <c r="AD98" s="214"/>
      <c r="AE98" s="214"/>
      <c r="AF98" s="214"/>
      <c r="AG98" s="214" t="s">
        <v>125</v>
      </c>
      <c r="AH98" s="214">
        <v>0</v>
      </c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x14ac:dyDescent="0.25">
      <c r="A99" s="239" t="s">
        <v>116</v>
      </c>
      <c r="B99" s="240" t="s">
        <v>84</v>
      </c>
      <c r="C99" s="261" t="s">
        <v>85</v>
      </c>
      <c r="D99" s="241"/>
      <c r="E99" s="242"/>
      <c r="F99" s="243"/>
      <c r="G99" s="244">
        <f>SUMIF(AG100:AG103,"&lt;&gt;NOR",G100:G103)</f>
        <v>0</v>
      </c>
      <c r="H99" s="238"/>
      <c r="I99" s="238">
        <f>SUM(I100:I103)</f>
        <v>0</v>
      </c>
      <c r="J99" s="238"/>
      <c r="K99" s="238">
        <f>SUM(K100:K103)</f>
        <v>0</v>
      </c>
      <c r="L99" s="238"/>
      <c r="M99" s="238">
        <f>SUM(M100:M103)</f>
        <v>0</v>
      </c>
      <c r="N99" s="238"/>
      <c r="O99" s="238">
        <f>SUM(O100:O103)</f>
        <v>0</v>
      </c>
      <c r="P99" s="238"/>
      <c r="Q99" s="238">
        <f>SUM(Q100:Q103)</f>
        <v>0</v>
      </c>
      <c r="R99" s="238"/>
      <c r="S99" s="238"/>
      <c r="T99" s="238"/>
      <c r="U99" s="238"/>
      <c r="V99" s="238">
        <f>SUM(V100:V103)</f>
        <v>0</v>
      </c>
      <c r="W99" s="238"/>
      <c r="X99" s="238"/>
      <c r="AG99" t="s">
        <v>117</v>
      </c>
    </row>
    <row r="100" spans="1:60" outlineLevel="1" x14ac:dyDescent="0.25">
      <c r="A100" s="245">
        <v>36</v>
      </c>
      <c r="B100" s="246" t="s">
        <v>240</v>
      </c>
      <c r="C100" s="262" t="s">
        <v>241</v>
      </c>
      <c r="D100" s="247" t="s">
        <v>142</v>
      </c>
      <c r="E100" s="248">
        <v>1</v>
      </c>
      <c r="F100" s="249"/>
      <c r="G100" s="250">
        <f>ROUND(E100*F100,2)</f>
        <v>0</v>
      </c>
      <c r="H100" s="235"/>
      <c r="I100" s="234">
        <f>ROUND(E100*H100,2)</f>
        <v>0</v>
      </c>
      <c r="J100" s="235"/>
      <c r="K100" s="234">
        <f>ROUND(E100*J100,2)</f>
        <v>0</v>
      </c>
      <c r="L100" s="234">
        <v>15</v>
      </c>
      <c r="M100" s="234">
        <f>G100*(1+L100/100)</f>
        <v>0</v>
      </c>
      <c r="N100" s="234">
        <v>0</v>
      </c>
      <c r="O100" s="234">
        <f>ROUND(E100*N100,2)</f>
        <v>0</v>
      </c>
      <c r="P100" s="234">
        <v>0</v>
      </c>
      <c r="Q100" s="234">
        <f>ROUND(E100*P100,2)</f>
        <v>0</v>
      </c>
      <c r="R100" s="234"/>
      <c r="S100" s="234" t="s">
        <v>143</v>
      </c>
      <c r="T100" s="234" t="s">
        <v>144</v>
      </c>
      <c r="U100" s="234">
        <v>0</v>
      </c>
      <c r="V100" s="234">
        <f>ROUND(E100*U100,2)</f>
        <v>0</v>
      </c>
      <c r="W100" s="234"/>
      <c r="X100" s="234" t="s">
        <v>122</v>
      </c>
      <c r="Y100" s="214"/>
      <c r="Z100" s="214"/>
      <c r="AA100" s="214"/>
      <c r="AB100" s="214"/>
      <c r="AC100" s="214"/>
      <c r="AD100" s="214"/>
      <c r="AE100" s="214"/>
      <c r="AF100" s="214"/>
      <c r="AG100" s="214" t="s">
        <v>123</v>
      </c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5">
      <c r="A101" s="231"/>
      <c r="B101" s="232"/>
      <c r="C101" s="265" t="s">
        <v>242</v>
      </c>
      <c r="D101" s="257"/>
      <c r="E101" s="257"/>
      <c r="F101" s="257"/>
      <c r="G101" s="257"/>
      <c r="H101" s="234"/>
      <c r="I101" s="234"/>
      <c r="J101" s="234"/>
      <c r="K101" s="234"/>
      <c r="L101" s="234"/>
      <c r="M101" s="234"/>
      <c r="N101" s="234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214"/>
      <c r="Z101" s="214"/>
      <c r="AA101" s="214"/>
      <c r="AB101" s="214"/>
      <c r="AC101" s="214"/>
      <c r="AD101" s="214"/>
      <c r="AE101" s="214"/>
      <c r="AF101" s="214"/>
      <c r="AG101" s="214" t="s">
        <v>186</v>
      </c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5">
      <c r="A102" s="231"/>
      <c r="B102" s="232"/>
      <c r="C102" s="266" t="s">
        <v>243</v>
      </c>
      <c r="D102" s="258"/>
      <c r="E102" s="258"/>
      <c r="F102" s="258"/>
      <c r="G102" s="258"/>
      <c r="H102" s="234"/>
      <c r="I102" s="234"/>
      <c r="J102" s="234"/>
      <c r="K102" s="234"/>
      <c r="L102" s="234"/>
      <c r="M102" s="234"/>
      <c r="N102" s="234"/>
      <c r="O102" s="234"/>
      <c r="P102" s="234"/>
      <c r="Q102" s="234"/>
      <c r="R102" s="234"/>
      <c r="S102" s="234"/>
      <c r="T102" s="234"/>
      <c r="U102" s="234"/>
      <c r="V102" s="234"/>
      <c r="W102" s="234"/>
      <c r="X102" s="234"/>
      <c r="Y102" s="214"/>
      <c r="Z102" s="214"/>
      <c r="AA102" s="214"/>
      <c r="AB102" s="214"/>
      <c r="AC102" s="214"/>
      <c r="AD102" s="214"/>
      <c r="AE102" s="214"/>
      <c r="AF102" s="214"/>
      <c r="AG102" s="214" t="s">
        <v>186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 x14ac:dyDescent="0.25">
      <c r="A103" s="231"/>
      <c r="B103" s="232"/>
      <c r="C103" s="266" t="s">
        <v>244</v>
      </c>
      <c r="D103" s="258"/>
      <c r="E103" s="258"/>
      <c r="F103" s="258"/>
      <c r="G103" s="258"/>
      <c r="H103" s="234"/>
      <c r="I103" s="234"/>
      <c r="J103" s="234"/>
      <c r="K103" s="234"/>
      <c r="L103" s="234"/>
      <c r="M103" s="234"/>
      <c r="N103" s="234"/>
      <c r="O103" s="234"/>
      <c r="P103" s="234"/>
      <c r="Q103" s="234"/>
      <c r="R103" s="234"/>
      <c r="S103" s="234"/>
      <c r="T103" s="234"/>
      <c r="U103" s="234"/>
      <c r="V103" s="234"/>
      <c r="W103" s="234"/>
      <c r="X103" s="234"/>
      <c r="Y103" s="214"/>
      <c r="Z103" s="214"/>
      <c r="AA103" s="214"/>
      <c r="AB103" s="214"/>
      <c r="AC103" s="214"/>
      <c r="AD103" s="214"/>
      <c r="AE103" s="214"/>
      <c r="AF103" s="214"/>
      <c r="AG103" s="214" t="s">
        <v>186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x14ac:dyDescent="0.25">
      <c r="A104" s="239" t="s">
        <v>116</v>
      </c>
      <c r="B104" s="240" t="s">
        <v>86</v>
      </c>
      <c r="C104" s="261" t="s">
        <v>87</v>
      </c>
      <c r="D104" s="241"/>
      <c r="E104" s="242"/>
      <c r="F104" s="243"/>
      <c r="G104" s="244">
        <f>SUMIF(AG105:AG111,"&lt;&gt;NOR",G105:G111)</f>
        <v>0</v>
      </c>
      <c r="H104" s="238"/>
      <c r="I104" s="238">
        <f>SUM(I105:I111)</f>
        <v>0</v>
      </c>
      <c r="J104" s="238"/>
      <c r="K104" s="238">
        <f>SUM(K105:K111)</f>
        <v>0</v>
      </c>
      <c r="L104" s="238"/>
      <c r="M104" s="238">
        <f>SUM(M105:M111)</f>
        <v>0</v>
      </c>
      <c r="N104" s="238"/>
      <c r="O104" s="238">
        <f>SUM(O105:O111)</f>
        <v>0</v>
      </c>
      <c r="P104" s="238"/>
      <c r="Q104" s="238">
        <f>SUM(Q105:Q111)</f>
        <v>0</v>
      </c>
      <c r="R104" s="238"/>
      <c r="S104" s="238"/>
      <c r="T104" s="238"/>
      <c r="U104" s="238"/>
      <c r="V104" s="238">
        <f>SUM(V105:V111)</f>
        <v>745.44</v>
      </c>
      <c r="W104" s="238"/>
      <c r="X104" s="238"/>
      <c r="AG104" t="s">
        <v>117</v>
      </c>
    </row>
    <row r="105" spans="1:60" outlineLevel="1" x14ac:dyDescent="0.25">
      <c r="A105" s="251">
        <v>37</v>
      </c>
      <c r="B105" s="252" t="s">
        <v>245</v>
      </c>
      <c r="C105" s="264" t="s">
        <v>246</v>
      </c>
      <c r="D105" s="253" t="s">
        <v>175</v>
      </c>
      <c r="E105" s="254">
        <v>2.7546400000000002</v>
      </c>
      <c r="F105" s="255"/>
      <c r="G105" s="256">
        <f>ROUND(E105*F105,2)</f>
        <v>0</v>
      </c>
      <c r="H105" s="235"/>
      <c r="I105" s="234">
        <f>ROUND(E105*H105,2)</f>
        <v>0</v>
      </c>
      <c r="J105" s="235"/>
      <c r="K105" s="234">
        <f>ROUND(E105*J105,2)</f>
        <v>0</v>
      </c>
      <c r="L105" s="234">
        <v>15</v>
      </c>
      <c r="M105" s="234">
        <f>G105*(1+L105/100)</f>
        <v>0</v>
      </c>
      <c r="N105" s="234">
        <v>0</v>
      </c>
      <c r="O105" s="234">
        <f>ROUND(E105*N105,2)</f>
        <v>0</v>
      </c>
      <c r="P105" s="234">
        <v>0</v>
      </c>
      <c r="Q105" s="234">
        <f>ROUND(E105*P105,2)</f>
        <v>0</v>
      </c>
      <c r="R105" s="234"/>
      <c r="S105" s="234" t="s">
        <v>121</v>
      </c>
      <c r="T105" s="234" t="s">
        <v>121</v>
      </c>
      <c r="U105" s="234">
        <v>2.0089999999999999</v>
      </c>
      <c r="V105" s="234">
        <f>ROUND(E105*U105,2)</f>
        <v>5.53</v>
      </c>
      <c r="W105" s="234"/>
      <c r="X105" s="234" t="s">
        <v>247</v>
      </c>
      <c r="Y105" s="214"/>
      <c r="Z105" s="214"/>
      <c r="AA105" s="214"/>
      <c r="AB105" s="214"/>
      <c r="AC105" s="214"/>
      <c r="AD105" s="214"/>
      <c r="AE105" s="214"/>
      <c r="AF105" s="214"/>
      <c r="AG105" s="214" t="s">
        <v>248</v>
      </c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5">
      <c r="A106" s="251">
        <v>38</v>
      </c>
      <c r="B106" s="252" t="s">
        <v>249</v>
      </c>
      <c r="C106" s="264" t="s">
        <v>250</v>
      </c>
      <c r="D106" s="253" t="s">
        <v>175</v>
      </c>
      <c r="E106" s="254">
        <v>5.5092800000000004</v>
      </c>
      <c r="F106" s="255"/>
      <c r="G106" s="256">
        <f>ROUND(E106*F106,2)</f>
        <v>0</v>
      </c>
      <c r="H106" s="235"/>
      <c r="I106" s="234">
        <f>ROUND(E106*H106,2)</f>
        <v>0</v>
      </c>
      <c r="J106" s="235"/>
      <c r="K106" s="234">
        <f>ROUND(E106*J106,2)</f>
        <v>0</v>
      </c>
      <c r="L106" s="234">
        <v>15</v>
      </c>
      <c r="M106" s="234">
        <f>G106*(1+L106/100)</f>
        <v>0</v>
      </c>
      <c r="N106" s="234">
        <v>0</v>
      </c>
      <c r="O106" s="234">
        <f>ROUND(E106*N106,2)</f>
        <v>0</v>
      </c>
      <c r="P106" s="234">
        <v>0</v>
      </c>
      <c r="Q106" s="234">
        <f>ROUND(E106*P106,2)</f>
        <v>0</v>
      </c>
      <c r="R106" s="234"/>
      <c r="S106" s="234" t="s">
        <v>121</v>
      </c>
      <c r="T106" s="234" t="s">
        <v>121</v>
      </c>
      <c r="U106" s="234">
        <v>0.95899999999999996</v>
      </c>
      <c r="V106" s="234">
        <f>ROUND(E106*U106,2)</f>
        <v>5.28</v>
      </c>
      <c r="W106" s="234"/>
      <c r="X106" s="234" t="s">
        <v>247</v>
      </c>
      <c r="Y106" s="214"/>
      <c r="Z106" s="214"/>
      <c r="AA106" s="214"/>
      <c r="AB106" s="214"/>
      <c r="AC106" s="214"/>
      <c r="AD106" s="214"/>
      <c r="AE106" s="214"/>
      <c r="AF106" s="214"/>
      <c r="AG106" s="214" t="s">
        <v>248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25">
      <c r="A107" s="251">
        <v>39</v>
      </c>
      <c r="B107" s="252" t="s">
        <v>251</v>
      </c>
      <c r="C107" s="264" t="s">
        <v>252</v>
      </c>
      <c r="D107" s="253" t="s">
        <v>175</v>
      </c>
      <c r="E107" s="254">
        <v>2.7546400000000002</v>
      </c>
      <c r="F107" s="255"/>
      <c r="G107" s="256">
        <f>ROUND(E107*F107,2)</f>
        <v>0</v>
      </c>
      <c r="H107" s="235"/>
      <c r="I107" s="234">
        <f>ROUND(E107*H107,2)</f>
        <v>0</v>
      </c>
      <c r="J107" s="235"/>
      <c r="K107" s="234">
        <f>ROUND(E107*J107,2)</f>
        <v>0</v>
      </c>
      <c r="L107" s="234">
        <v>15</v>
      </c>
      <c r="M107" s="234">
        <f>G107*(1+L107/100)</f>
        <v>0</v>
      </c>
      <c r="N107" s="234">
        <v>0</v>
      </c>
      <c r="O107" s="234">
        <f>ROUND(E107*N107,2)</f>
        <v>0</v>
      </c>
      <c r="P107" s="234">
        <v>0</v>
      </c>
      <c r="Q107" s="234">
        <f>ROUND(E107*P107,2)</f>
        <v>0</v>
      </c>
      <c r="R107" s="234"/>
      <c r="S107" s="234" t="s">
        <v>121</v>
      </c>
      <c r="T107" s="234" t="s">
        <v>121</v>
      </c>
      <c r="U107" s="234">
        <v>70.56</v>
      </c>
      <c r="V107" s="234">
        <f>ROUND(E107*U107,2)</f>
        <v>194.37</v>
      </c>
      <c r="W107" s="234"/>
      <c r="X107" s="234" t="s">
        <v>247</v>
      </c>
      <c r="Y107" s="214"/>
      <c r="Z107" s="214"/>
      <c r="AA107" s="214"/>
      <c r="AB107" s="214"/>
      <c r="AC107" s="214"/>
      <c r="AD107" s="214"/>
      <c r="AE107" s="214"/>
      <c r="AF107" s="214"/>
      <c r="AG107" s="214" t="s">
        <v>248</v>
      </c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5">
      <c r="A108" s="251">
        <v>40</v>
      </c>
      <c r="B108" s="252" t="s">
        <v>253</v>
      </c>
      <c r="C108" s="264" t="s">
        <v>254</v>
      </c>
      <c r="D108" s="253" t="s">
        <v>175</v>
      </c>
      <c r="E108" s="254">
        <v>38.564959999999999</v>
      </c>
      <c r="F108" s="255"/>
      <c r="G108" s="256">
        <f>ROUND(E108*F108,2)</f>
        <v>0</v>
      </c>
      <c r="H108" s="235"/>
      <c r="I108" s="234">
        <f>ROUND(E108*H108,2)</f>
        <v>0</v>
      </c>
      <c r="J108" s="235"/>
      <c r="K108" s="234">
        <f>ROUND(E108*J108,2)</f>
        <v>0</v>
      </c>
      <c r="L108" s="234">
        <v>15</v>
      </c>
      <c r="M108" s="234">
        <f>G108*(1+L108/100)</f>
        <v>0</v>
      </c>
      <c r="N108" s="234">
        <v>0</v>
      </c>
      <c r="O108" s="234">
        <f>ROUND(E108*N108,2)</f>
        <v>0</v>
      </c>
      <c r="P108" s="234">
        <v>0</v>
      </c>
      <c r="Q108" s="234">
        <f>ROUND(E108*P108,2)</f>
        <v>0</v>
      </c>
      <c r="R108" s="234"/>
      <c r="S108" s="234" t="s">
        <v>121</v>
      </c>
      <c r="T108" s="234" t="s">
        <v>121</v>
      </c>
      <c r="U108" s="234">
        <v>0</v>
      </c>
      <c r="V108" s="234">
        <f>ROUND(E108*U108,2)</f>
        <v>0</v>
      </c>
      <c r="W108" s="234"/>
      <c r="X108" s="234" t="s">
        <v>247</v>
      </c>
      <c r="Y108" s="214"/>
      <c r="Z108" s="214"/>
      <c r="AA108" s="214"/>
      <c r="AB108" s="214"/>
      <c r="AC108" s="214"/>
      <c r="AD108" s="214"/>
      <c r="AE108" s="214"/>
      <c r="AF108" s="214"/>
      <c r="AG108" s="214" t="s">
        <v>248</v>
      </c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25">
      <c r="A109" s="251">
        <v>41</v>
      </c>
      <c r="B109" s="252" t="s">
        <v>255</v>
      </c>
      <c r="C109" s="264" t="s">
        <v>256</v>
      </c>
      <c r="D109" s="253" t="s">
        <v>175</v>
      </c>
      <c r="E109" s="254">
        <v>2.7546400000000002</v>
      </c>
      <c r="F109" s="255"/>
      <c r="G109" s="256">
        <f>ROUND(E109*F109,2)</f>
        <v>0</v>
      </c>
      <c r="H109" s="235"/>
      <c r="I109" s="234">
        <f>ROUND(E109*H109,2)</f>
        <v>0</v>
      </c>
      <c r="J109" s="235"/>
      <c r="K109" s="234">
        <f>ROUND(E109*J109,2)</f>
        <v>0</v>
      </c>
      <c r="L109" s="234">
        <v>15</v>
      </c>
      <c r="M109" s="234">
        <f>G109*(1+L109/100)</f>
        <v>0</v>
      </c>
      <c r="N109" s="234">
        <v>0</v>
      </c>
      <c r="O109" s="234">
        <f>ROUND(E109*N109,2)</f>
        <v>0</v>
      </c>
      <c r="P109" s="234">
        <v>0</v>
      </c>
      <c r="Q109" s="234">
        <f>ROUND(E109*P109,2)</f>
        <v>0</v>
      </c>
      <c r="R109" s="234"/>
      <c r="S109" s="234" t="s">
        <v>121</v>
      </c>
      <c r="T109" s="234" t="s">
        <v>121</v>
      </c>
      <c r="U109" s="234">
        <v>135.648</v>
      </c>
      <c r="V109" s="234">
        <f>ROUND(E109*U109,2)</f>
        <v>373.66</v>
      </c>
      <c r="W109" s="234"/>
      <c r="X109" s="234" t="s">
        <v>247</v>
      </c>
      <c r="Y109" s="214"/>
      <c r="Z109" s="214"/>
      <c r="AA109" s="214"/>
      <c r="AB109" s="214"/>
      <c r="AC109" s="214"/>
      <c r="AD109" s="214"/>
      <c r="AE109" s="214"/>
      <c r="AF109" s="214"/>
      <c r="AG109" s="214" t="s">
        <v>248</v>
      </c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5">
      <c r="A110" s="251">
        <v>42</v>
      </c>
      <c r="B110" s="252" t="s">
        <v>257</v>
      </c>
      <c r="C110" s="264" t="s">
        <v>258</v>
      </c>
      <c r="D110" s="253" t="s">
        <v>175</v>
      </c>
      <c r="E110" s="254">
        <v>11.018560000000001</v>
      </c>
      <c r="F110" s="255"/>
      <c r="G110" s="256">
        <f>ROUND(E110*F110,2)</f>
        <v>0</v>
      </c>
      <c r="H110" s="235"/>
      <c r="I110" s="234">
        <f>ROUND(E110*H110,2)</f>
        <v>0</v>
      </c>
      <c r="J110" s="235"/>
      <c r="K110" s="234">
        <f>ROUND(E110*J110,2)</f>
        <v>0</v>
      </c>
      <c r="L110" s="234">
        <v>15</v>
      </c>
      <c r="M110" s="234">
        <f>G110*(1+L110/100)</f>
        <v>0</v>
      </c>
      <c r="N110" s="234">
        <v>0</v>
      </c>
      <c r="O110" s="234">
        <f>ROUND(E110*N110,2)</f>
        <v>0</v>
      </c>
      <c r="P110" s="234">
        <v>0</v>
      </c>
      <c r="Q110" s="234">
        <f>ROUND(E110*P110,2)</f>
        <v>0</v>
      </c>
      <c r="R110" s="234"/>
      <c r="S110" s="234" t="s">
        <v>121</v>
      </c>
      <c r="T110" s="234" t="s">
        <v>121</v>
      </c>
      <c r="U110" s="234">
        <v>15.12</v>
      </c>
      <c r="V110" s="234">
        <f>ROUND(E110*U110,2)</f>
        <v>166.6</v>
      </c>
      <c r="W110" s="234"/>
      <c r="X110" s="234" t="s">
        <v>247</v>
      </c>
      <c r="Y110" s="214"/>
      <c r="Z110" s="214"/>
      <c r="AA110" s="214"/>
      <c r="AB110" s="214"/>
      <c r="AC110" s="214"/>
      <c r="AD110" s="214"/>
      <c r="AE110" s="214"/>
      <c r="AF110" s="214"/>
      <c r="AG110" s="214" t="s">
        <v>248</v>
      </c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 x14ac:dyDescent="0.25">
      <c r="A111" s="245">
        <v>43</v>
      </c>
      <c r="B111" s="246" t="s">
        <v>259</v>
      </c>
      <c r="C111" s="262" t="s">
        <v>260</v>
      </c>
      <c r="D111" s="247" t="s">
        <v>175</v>
      </c>
      <c r="E111" s="248">
        <v>2.7546400000000002</v>
      </c>
      <c r="F111" s="249"/>
      <c r="G111" s="250">
        <f>ROUND(E111*F111,2)</f>
        <v>0</v>
      </c>
      <c r="H111" s="235"/>
      <c r="I111" s="234">
        <f>ROUND(E111*H111,2)</f>
        <v>0</v>
      </c>
      <c r="J111" s="235"/>
      <c r="K111" s="234">
        <f>ROUND(E111*J111,2)</f>
        <v>0</v>
      </c>
      <c r="L111" s="234">
        <v>15</v>
      </c>
      <c r="M111" s="234">
        <f>G111*(1+L111/100)</f>
        <v>0</v>
      </c>
      <c r="N111" s="234">
        <v>0</v>
      </c>
      <c r="O111" s="234">
        <f>ROUND(E111*N111,2)</f>
        <v>0</v>
      </c>
      <c r="P111" s="234">
        <v>0</v>
      </c>
      <c r="Q111" s="234">
        <f>ROUND(E111*P111,2)</f>
        <v>0</v>
      </c>
      <c r="R111" s="234"/>
      <c r="S111" s="234" t="s">
        <v>121</v>
      </c>
      <c r="T111" s="234" t="s">
        <v>121</v>
      </c>
      <c r="U111" s="234">
        <v>0</v>
      </c>
      <c r="V111" s="234">
        <f>ROUND(E111*U111,2)</f>
        <v>0</v>
      </c>
      <c r="W111" s="234"/>
      <c r="X111" s="234" t="s">
        <v>247</v>
      </c>
      <c r="Y111" s="214"/>
      <c r="Z111" s="214"/>
      <c r="AA111" s="214"/>
      <c r="AB111" s="214"/>
      <c r="AC111" s="214"/>
      <c r="AD111" s="214"/>
      <c r="AE111" s="214"/>
      <c r="AF111" s="214"/>
      <c r="AG111" s="214" t="s">
        <v>248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x14ac:dyDescent="0.25">
      <c r="A112" s="3"/>
      <c r="B112" s="4"/>
      <c r="C112" s="268"/>
      <c r="D112" s="6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AE112">
        <v>15</v>
      </c>
      <c r="AF112">
        <v>21</v>
      </c>
      <c r="AG112" t="s">
        <v>103</v>
      </c>
    </row>
    <row r="113" spans="1:33" x14ac:dyDescent="0.25">
      <c r="A113" s="217"/>
      <c r="B113" s="218" t="s">
        <v>31</v>
      </c>
      <c r="C113" s="269"/>
      <c r="D113" s="219"/>
      <c r="E113" s="220"/>
      <c r="F113" s="220"/>
      <c r="G113" s="260">
        <f>G8+G12+G15+G27+G46+G48+G51+G55+G58+G72+G82+G85+G99+G104</f>
        <v>0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AE113">
        <f>SUMIF(L7:L111,AE112,G7:G111)</f>
        <v>0</v>
      </c>
      <c r="AF113">
        <f>SUMIF(L7:L111,AF112,G7:G111)</f>
        <v>0</v>
      </c>
      <c r="AG113" t="s">
        <v>261</v>
      </c>
    </row>
    <row r="114" spans="1:33" x14ac:dyDescent="0.25">
      <c r="A114" s="3"/>
      <c r="B114" s="4"/>
      <c r="C114" s="268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33" x14ac:dyDescent="0.25">
      <c r="A115" s="3"/>
      <c r="B115" s="4"/>
      <c r="C115" s="268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33" x14ac:dyDescent="0.25">
      <c r="A116" s="221" t="s">
        <v>262</v>
      </c>
      <c r="B116" s="221"/>
      <c r="C116" s="270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33" x14ac:dyDescent="0.25">
      <c r="A117" s="222"/>
      <c r="B117" s="223"/>
      <c r="C117" s="271"/>
      <c r="D117" s="223"/>
      <c r="E117" s="223"/>
      <c r="F117" s="223"/>
      <c r="G117" s="22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AG117" t="s">
        <v>263</v>
      </c>
    </row>
    <row r="118" spans="1:33" x14ac:dyDescent="0.25">
      <c r="A118" s="225"/>
      <c r="B118" s="226"/>
      <c r="C118" s="272"/>
      <c r="D118" s="226"/>
      <c r="E118" s="226"/>
      <c r="F118" s="226"/>
      <c r="G118" s="227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33" x14ac:dyDescent="0.25">
      <c r="A119" s="225"/>
      <c r="B119" s="226"/>
      <c r="C119" s="272"/>
      <c r="D119" s="226"/>
      <c r="E119" s="226"/>
      <c r="F119" s="226"/>
      <c r="G119" s="227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33" x14ac:dyDescent="0.25">
      <c r="A120" s="225"/>
      <c r="B120" s="226"/>
      <c r="C120" s="272"/>
      <c r="D120" s="226"/>
      <c r="E120" s="226"/>
      <c r="F120" s="226"/>
      <c r="G120" s="227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33" x14ac:dyDescent="0.25">
      <c r="A121" s="228"/>
      <c r="B121" s="229"/>
      <c r="C121" s="273"/>
      <c r="D121" s="229"/>
      <c r="E121" s="229"/>
      <c r="F121" s="229"/>
      <c r="G121" s="230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33" x14ac:dyDescent="0.25">
      <c r="A122" s="3"/>
      <c r="B122" s="4"/>
      <c r="C122" s="268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33" x14ac:dyDescent="0.25">
      <c r="C123" s="274"/>
      <c r="D123" s="10"/>
      <c r="AG123" t="s">
        <v>264</v>
      </c>
    </row>
    <row r="124" spans="1:33" x14ac:dyDescent="0.25">
      <c r="D124" s="10"/>
    </row>
    <row r="125" spans="1:33" x14ac:dyDescent="0.25">
      <c r="D125" s="10"/>
    </row>
    <row r="126" spans="1:33" x14ac:dyDescent="0.25">
      <c r="D126" s="10"/>
    </row>
    <row r="127" spans="1:33" x14ac:dyDescent="0.25">
      <c r="D127" s="10"/>
    </row>
    <row r="128" spans="1:33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2">
    <mergeCell ref="C102:G102"/>
    <mergeCell ref="C103:G103"/>
    <mergeCell ref="A1:G1"/>
    <mergeCell ref="C2:G2"/>
    <mergeCell ref="C3:G3"/>
    <mergeCell ref="C4:G4"/>
    <mergeCell ref="A116:C116"/>
    <mergeCell ref="A117:G121"/>
    <mergeCell ref="C53:G53"/>
    <mergeCell ref="C54:G54"/>
    <mergeCell ref="C84:G84"/>
    <mergeCell ref="C101:G101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oadresa</vt:lpstr>
      <vt:lpstr>Stavba!Objednatel</vt:lpstr>
      <vt:lpstr>Stavba!Objekt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Zbynek</dc:creator>
  <cp:lastModifiedBy>Zbynek</cp:lastModifiedBy>
  <cp:lastPrinted>2019-03-19T12:27:02Z</cp:lastPrinted>
  <dcterms:created xsi:type="dcterms:W3CDTF">2009-04-08T07:15:50Z</dcterms:created>
  <dcterms:modified xsi:type="dcterms:W3CDTF">2020-05-11T08:57:23Z</dcterms:modified>
</cp:coreProperties>
</file>