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Zakázky\Brno-střed\Partery\"/>
    </mc:Choice>
  </mc:AlternateContent>
  <xr:revisionPtr revIDLastSave="0" documentId="8_{E6B0BA0E-CE9D-496B-B5B1-C6BBDA49D4B5}" xr6:coauthVersionLast="45" xr6:coauthVersionMax="45" xr10:uidLastSave="{00000000-0000-0000-0000-000000000000}"/>
  <bookViews>
    <workbookView xWindow="-110" yWindow="-110" windowWidth="19420" windowHeight="1042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A01 Pol" sheetId="12" r:id="rId4"/>
    <sheet name="1 B01 Pol" sheetId="13" r:id="rId5"/>
    <sheet name="1 EL Pol" sheetId="14" r:id="rId6"/>
    <sheet name="1 UT Pol" sheetId="15" r:id="rId7"/>
    <sheet name="1 VON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A01 Pol'!$1:$7</definedName>
    <definedName name="_xlnm.Print_Titles" localSheetId="4">'1 B01 Pol'!$1:$7</definedName>
    <definedName name="_xlnm.Print_Titles" localSheetId="5">'1 EL Pol'!$1:$7</definedName>
    <definedName name="_xlnm.Print_Titles" localSheetId="6">'1 UT Pol'!$1:$7</definedName>
    <definedName name="_xlnm.Print_Titles" localSheetId="7">'1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A01 Pol'!$A$1:$X$158</definedName>
    <definedName name="_xlnm.Print_Area" localSheetId="4">'1 B01 Pol'!$A$1:$X$65</definedName>
    <definedName name="_xlnm.Print_Area" localSheetId="5">'1 EL Pol'!$A$1:$X$66</definedName>
    <definedName name="_xlnm.Print_Area" localSheetId="6">'1 UT Pol'!$A$1:$X$44</definedName>
    <definedName name="_xlnm.Print_Area" localSheetId="7">'1 VON Pol'!$A$1:$X$28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6" l="1"/>
  <c r="I9" i="16"/>
  <c r="K9" i="16"/>
  <c r="O9" i="16"/>
  <c r="Q9" i="16"/>
  <c r="V9" i="16"/>
  <c r="V8" i="16" s="1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O8" i="16" s="1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Q14" i="16" s="1"/>
  <c r="V15" i="16"/>
  <c r="G16" i="16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3" i="16"/>
  <c r="I23" i="16"/>
  <c r="K23" i="16"/>
  <c r="M23" i="16"/>
  <c r="O23" i="16"/>
  <c r="Q23" i="16"/>
  <c r="V23" i="16"/>
  <c r="G25" i="16"/>
  <c r="I25" i="16"/>
  <c r="K25" i="16"/>
  <c r="M25" i="16"/>
  <c r="O25" i="16"/>
  <c r="Q25" i="16"/>
  <c r="V25" i="16"/>
  <c r="AF27" i="16"/>
  <c r="G46" i="1" s="1"/>
  <c r="G9" i="15"/>
  <c r="G8" i="15" s="1"/>
  <c r="I54" i="1" s="1"/>
  <c r="I9" i="15"/>
  <c r="K9" i="15"/>
  <c r="O9" i="15"/>
  <c r="O8" i="15" s="1"/>
  <c r="Q9" i="15"/>
  <c r="V9" i="15"/>
  <c r="G10" i="15"/>
  <c r="M10" i="15" s="1"/>
  <c r="I10" i="15"/>
  <c r="K10" i="15"/>
  <c r="O10" i="15"/>
  <c r="Q10" i="15"/>
  <c r="V10" i="15"/>
  <c r="V8" i="15" s="1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O14" i="15"/>
  <c r="Q14" i="15"/>
  <c r="V14" i="15"/>
  <c r="G16" i="15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20" i="15"/>
  <c r="M20" i="15" s="1"/>
  <c r="M19" i="15" s="1"/>
  <c r="I20" i="15"/>
  <c r="I19" i="15" s="1"/>
  <c r="K20" i="15"/>
  <c r="K19" i="15" s="1"/>
  <c r="O20" i="15"/>
  <c r="O19" i="15" s="1"/>
  <c r="Q20" i="15"/>
  <c r="Q19" i="15" s="1"/>
  <c r="V20" i="15"/>
  <c r="V19" i="15" s="1"/>
  <c r="G27" i="15"/>
  <c r="G26" i="15" s="1"/>
  <c r="I57" i="1" s="1"/>
  <c r="I27" i="15"/>
  <c r="I26" i="15" s="1"/>
  <c r="K27" i="15"/>
  <c r="K26" i="15" s="1"/>
  <c r="M27" i="15"/>
  <c r="M26" i="15" s="1"/>
  <c r="O27" i="15"/>
  <c r="O26" i="15" s="1"/>
  <c r="Q27" i="15"/>
  <c r="Q26" i="15" s="1"/>
  <c r="V27" i="15"/>
  <c r="V26" i="15" s="1"/>
  <c r="G29" i="15"/>
  <c r="G28" i="15" s="1"/>
  <c r="I58" i="1" s="1"/>
  <c r="I29" i="15"/>
  <c r="I28" i="15" s="1"/>
  <c r="K29" i="15"/>
  <c r="K28" i="15" s="1"/>
  <c r="O29" i="15"/>
  <c r="O28" i="15" s="1"/>
  <c r="Q29" i="15"/>
  <c r="Q28" i="15" s="1"/>
  <c r="V29" i="15"/>
  <c r="V28" i="15" s="1"/>
  <c r="G31" i="15"/>
  <c r="M31" i="15" s="1"/>
  <c r="M30" i="15" s="1"/>
  <c r="I31" i="15"/>
  <c r="I30" i="15" s="1"/>
  <c r="K31" i="15"/>
  <c r="K30" i="15" s="1"/>
  <c r="O31" i="15"/>
  <c r="O30" i="15" s="1"/>
  <c r="Q31" i="15"/>
  <c r="Q30" i="15" s="1"/>
  <c r="V31" i="15"/>
  <c r="V30" i="15" s="1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AF43" i="15"/>
  <c r="G45" i="1" s="1"/>
  <c r="BA16" i="14"/>
  <c r="G9" i="14"/>
  <c r="M9" i="14" s="1"/>
  <c r="I9" i="14"/>
  <c r="K9" i="14"/>
  <c r="O9" i="14"/>
  <c r="Q9" i="14"/>
  <c r="V9" i="14"/>
  <c r="V8" i="14" s="1"/>
  <c r="G11" i="14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AF65" i="14"/>
  <c r="G44" i="1" s="1"/>
  <c r="BA59" i="13"/>
  <c r="BA57" i="13"/>
  <c r="BA45" i="13"/>
  <c r="BA32" i="13"/>
  <c r="BA13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7" i="13"/>
  <c r="I74" i="1" s="1"/>
  <c r="O37" i="13"/>
  <c r="G38" i="13"/>
  <c r="I38" i="13"/>
  <c r="I37" i="13" s="1"/>
  <c r="K38" i="13"/>
  <c r="K37" i="13" s="1"/>
  <c r="M38" i="13"/>
  <c r="M37" i="13" s="1"/>
  <c r="O38" i="13"/>
  <c r="Q38" i="13"/>
  <c r="Q37" i="13" s="1"/>
  <c r="V38" i="13"/>
  <c r="V37" i="13" s="1"/>
  <c r="V39" i="13"/>
  <c r="G40" i="13"/>
  <c r="M40" i="13" s="1"/>
  <c r="M39" i="13" s="1"/>
  <c r="I40" i="13"/>
  <c r="I39" i="13" s="1"/>
  <c r="K40" i="13"/>
  <c r="K39" i="13" s="1"/>
  <c r="O40" i="13"/>
  <c r="O39" i="13" s="1"/>
  <c r="Q40" i="13"/>
  <c r="Q39" i="13" s="1"/>
  <c r="V40" i="13"/>
  <c r="K41" i="13"/>
  <c r="G42" i="13"/>
  <c r="M42" i="13" s="1"/>
  <c r="M41" i="13" s="1"/>
  <c r="I42" i="13"/>
  <c r="I41" i="13" s="1"/>
  <c r="K42" i="13"/>
  <c r="O42" i="13"/>
  <c r="O41" i="13" s="1"/>
  <c r="Q42" i="13"/>
  <c r="Q41" i="13" s="1"/>
  <c r="V42" i="13"/>
  <c r="V41" i="13" s="1"/>
  <c r="G44" i="13"/>
  <c r="I44" i="13"/>
  <c r="K44" i="13"/>
  <c r="M44" i="13"/>
  <c r="O44" i="13"/>
  <c r="Q44" i="13"/>
  <c r="V44" i="13"/>
  <c r="G46" i="13"/>
  <c r="M46" i="13" s="1"/>
  <c r="I46" i="13"/>
  <c r="K46" i="13"/>
  <c r="O46" i="13"/>
  <c r="O43" i="13" s="1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2" i="13"/>
  <c r="I52" i="13"/>
  <c r="I51" i="13" s="1"/>
  <c r="K52" i="13"/>
  <c r="K51" i="13" s="1"/>
  <c r="O52" i="13"/>
  <c r="O51" i="13" s="1"/>
  <c r="Q52" i="13"/>
  <c r="Q51" i="13" s="1"/>
  <c r="V52" i="13"/>
  <c r="V51" i="13" s="1"/>
  <c r="Q53" i="13"/>
  <c r="G54" i="13"/>
  <c r="G53" i="13" s="1"/>
  <c r="I84" i="1" s="1"/>
  <c r="I54" i="13"/>
  <c r="I53" i="13" s="1"/>
  <c r="K54" i="13"/>
  <c r="K53" i="13" s="1"/>
  <c r="M54" i="13"/>
  <c r="M53" i="13" s="1"/>
  <c r="O54" i="13"/>
  <c r="O53" i="13" s="1"/>
  <c r="Q54" i="13"/>
  <c r="V54" i="13"/>
  <c r="V53" i="13" s="1"/>
  <c r="G56" i="13"/>
  <c r="M56" i="13" s="1"/>
  <c r="I56" i="13"/>
  <c r="K56" i="13"/>
  <c r="O56" i="13"/>
  <c r="O55" i="13" s="1"/>
  <c r="Q56" i="13"/>
  <c r="V56" i="13"/>
  <c r="G58" i="13"/>
  <c r="M58" i="13" s="1"/>
  <c r="I58" i="13"/>
  <c r="K58" i="13"/>
  <c r="O58" i="13"/>
  <c r="Q58" i="13"/>
  <c r="V58" i="13"/>
  <c r="G60" i="13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AF64" i="13"/>
  <c r="G43" i="1" s="1"/>
  <c r="BA63" i="12"/>
  <c r="BA13" i="12"/>
  <c r="G8" i="12"/>
  <c r="I61" i="1" s="1"/>
  <c r="Q8" i="12"/>
  <c r="G9" i="12"/>
  <c r="M9" i="12" s="1"/>
  <c r="M8" i="12" s="1"/>
  <c r="I9" i="12"/>
  <c r="I8" i="12" s="1"/>
  <c r="K9" i="12"/>
  <c r="K8" i="12" s="1"/>
  <c r="O9" i="12"/>
  <c r="O8" i="12" s="1"/>
  <c r="Q9" i="12"/>
  <c r="V9" i="12"/>
  <c r="V8" i="12" s="1"/>
  <c r="G11" i="12"/>
  <c r="I11" i="12"/>
  <c r="K11" i="12"/>
  <c r="O11" i="12"/>
  <c r="Q11" i="12"/>
  <c r="V11" i="12"/>
  <c r="G12" i="12"/>
  <c r="M12" i="12" s="1"/>
  <c r="I12" i="12"/>
  <c r="K12" i="12"/>
  <c r="K10" i="12" s="1"/>
  <c r="O12" i="12"/>
  <c r="Q12" i="12"/>
  <c r="V12" i="12"/>
  <c r="G14" i="12"/>
  <c r="M14" i="12" s="1"/>
  <c r="I14" i="12"/>
  <c r="K14" i="12"/>
  <c r="O14" i="12"/>
  <c r="Q14" i="12"/>
  <c r="Q10" i="12" s="1"/>
  <c r="V14" i="12"/>
  <c r="G16" i="12"/>
  <c r="I16" i="12"/>
  <c r="K16" i="12"/>
  <c r="M16" i="12"/>
  <c r="O16" i="12"/>
  <c r="Q16" i="12"/>
  <c r="V16" i="12"/>
  <c r="G17" i="12"/>
  <c r="G15" i="12" s="1"/>
  <c r="I63" i="1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8" i="12"/>
  <c r="G27" i="12" s="1"/>
  <c r="I65" i="1" s="1"/>
  <c r="I28" i="12"/>
  <c r="K28" i="12"/>
  <c r="O28" i="12"/>
  <c r="Q28" i="12"/>
  <c r="Q27" i="12" s="1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40" i="12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V49" i="12" s="1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G56" i="12" s="1"/>
  <c r="I68" i="1" s="1"/>
  <c r="I57" i="12"/>
  <c r="I56" i="12" s="1"/>
  <c r="K57" i="12"/>
  <c r="K56" i="12" s="1"/>
  <c r="O57" i="12"/>
  <c r="O56" i="12" s="1"/>
  <c r="Q57" i="12"/>
  <c r="Q56" i="12" s="1"/>
  <c r="V57" i="12"/>
  <c r="V56" i="12" s="1"/>
  <c r="G58" i="12"/>
  <c r="G59" i="12"/>
  <c r="M59" i="12" s="1"/>
  <c r="M58" i="12" s="1"/>
  <c r="I59" i="12"/>
  <c r="I58" i="12" s="1"/>
  <c r="K59" i="12"/>
  <c r="K58" i="12" s="1"/>
  <c r="O59" i="12"/>
  <c r="O58" i="12" s="1"/>
  <c r="Q59" i="12"/>
  <c r="Q58" i="12" s="1"/>
  <c r="V59" i="12"/>
  <c r="G60" i="12"/>
  <c r="I60" i="12"/>
  <c r="K60" i="12"/>
  <c r="M60" i="12"/>
  <c r="O60" i="12"/>
  <c r="Q60" i="12"/>
  <c r="V60" i="12"/>
  <c r="G61" i="12"/>
  <c r="I71" i="1" s="1"/>
  <c r="G62" i="12"/>
  <c r="M62" i="12" s="1"/>
  <c r="M61" i="12" s="1"/>
  <c r="I62" i="12"/>
  <c r="I61" i="12" s="1"/>
  <c r="K62" i="12"/>
  <c r="K61" i="12" s="1"/>
  <c r="O62" i="12"/>
  <c r="O61" i="12" s="1"/>
  <c r="Q62" i="12"/>
  <c r="Q61" i="12" s="1"/>
  <c r="V62" i="12"/>
  <c r="V61" i="12" s="1"/>
  <c r="G65" i="12"/>
  <c r="M65" i="12" s="1"/>
  <c r="I65" i="12"/>
  <c r="K65" i="12"/>
  <c r="K64" i="12" s="1"/>
  <c r="O65" i="12"/>
  <c r="Q65" i="12"/>
  <c r="V65" i="12"/>
  <c r="V64" i="12" s="1"/>
  <c r="G66" i="12"/>
  <c r="M66" i="12" s="1"/>
  <c r="I66" i="12"/>
  <c r="K66" i="12"/>
  <c r="O66" i="12"/>
  <c r="Q66" i="12"/>
  <c r="V66" i="12"/>
  <c r="G67" i="12"/>
  <c r="I67" i="12"/>
  <c r="K67" i="12"/>
  <c r="O67" i="12"/>
  <c r="Q67" i="12"/>
  <c r="Q64" i="12" s="1"/>
  <c r="V67" i="12"/>
  <c r="G70" i="12"/>
  <c r="M70" i="12" s="1"/>
  <c r="I70" i="12"/>
  <c r="K70" i="12"/>
  <c r="O70" i="12"/>
  <c r="Q70" i="12"/>
  <c r="Q69" i="12" s="1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I76" i="1" s="1"/>
  <c r="G81" i="12"/>
  <c r="M81" i="12" s="1"/>
  <c r="I81" i="12"/>
  <c r="K81" i="12"/>
  <c r="K80" i="12" s="1"/>
  <c r="O81" i="12"/>
  <c r="Q81" i="12"/>
  <c r="V81" i="12"/>
  <c r="V80" i="12" s="1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1" i="12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I124" i="12"/>
  <c r="K124" i="12"/>
  <c r="M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O140" i="12" s="1"/>
  <c r="Q141" i="12"/>
  <c r="V141" i="12"/>
  <c r="G142" i="12"/>
  <c r="M142" i="12" s="1"/>
  <c r="I142" i="12"/>
  <c r="K142" i="12"/>
  <c r="O142" i="12"/>
  <c r="Q142" i="12"/>
  <c r="Q140" i="12" s="1"/>
  <c r="V142" i="12"/>
  <c r="G143" i="12"/>
  <c r="I143" i="12"/>
  <c r="K143" i="12"/>
  <c r="O143" i="12"/>
  <c r="Q143" i="12"/>
  <c r="V143" i="12"/>
  <c r="G145" i="12"/>
  <c r="I80" i="1" s="1"/>
  <c r="G146" i="12"/>
  <c r="M146" i="12" s="1"/>
  <c r="I146" i="12"/>
  <c r="K146" i="12"/>
  <c r="O146" i="12"/>
  <c r="Q146" i="12"/>
  <c r="V146" i="12"/>
  <c r="G148" i="12"/>
  <c r="M148" i="12" s="1"/>
  <c r="I148" i="12"/>
  <c r="I145" i="12" s="1"/>
  <c r="K148" i="12"/>
  <c r="O148" i="12"/>
  <c r="Q148" i="12"/>
  <c r="V148" i="12"/>
  <c r="G149" i="12"/>
  <c r="M149" i="12" s="1"/>
  <c r="I149" i="12"/>
  <c r="K149" i="12"/>
  <c r="O149" i="12"/>
  <c r="Q149" i="12"/>
  <c r="V149" i="12"/>
  <c r="G152" i="12"/>
  <c r="I152" i="12"/>
  <c r="K152" i="12"/>
  <c r="K151" i="12" s="1"/>
  <c r="O152" i="12"/>
  <c r="Q152" i="12"/>
  <c r="Q151" i="12" s="1"/>
  <c r="V152" i="12"/>
  <c r="G153" i="12"/>
  <c r="M153" i="12" s="1"/>
  <c r="I153" i="12"/>
  <c r="K153" i="12"/>
  <c r="O153" i="12"/>
  <c r="O151" i="12" s="1"/>
  <c r="Q153" i="12"/>
  <c r="V153" i="12"/>
  <c r="G154" i="12"/>
  <c r="G155" i="12"/>
  <c r="M155" i="12" s="1"/>
  <c r="M154" i="12" s="1"/>
  <c r="I155" i="12"/>
  <c r="I154" i="12" s="1"/>
  <c r="K155" i="12"/>
  <c r="K154" i="12" s="1"/>
  <c r="O155" i="12"/>
  <c r="O154" i="12" s="1"/>
  <c r="Q155" i="12"/>
  <c r="Q154" i="12" s="1"/>
  <c r="V155" i="12"/>
  <c r="V154" i="12" s="1"/>
  <c r="AF157" i="12"/>
  <c r="G42" i="1" s="1"/>
  <c r="H40" i="1"/>
  <c r="I40" i="1" s="1"/>
  <c r="I84" i="12" l="1"/>
  <c r="K145" i="12"/>
  <c r="I109" i="12"/>
  <c r="Q84" i="12"/>
  <c r="I64" i="12"/>
  <c r="V58" i="12"/>
  <c r="V13" i="14"/>
  <c r="G84" i="12"/>
  <c r="I77" i="1" s="1"/>
  <c r="V84" i="12"/>
  <c r="M152" i="12"/>
  <c r="M151" i="12" s="1"/>
  <c r="G151" i="12"/>
  <c r="I81" i="1" s="1"/>
  <c r="V145" i="12"/>
  <c r="K69" i="12"/>
  <c r="G64" i="12"/>
  <c r="I72" i="1" s="1"/>
  <c r="M67" i="12"/>
  <c r="M64" i="12"/>
  <c r="O27" i="12"/>
  <c r="V10" i="12"/>
  <c r="I10" i="12"/>
  <c r="Q55" i="13"/>
  <c r="G39" i="13"/>
  <c r="Q15" i="15"/>
  <c r="O145" i="12"/>
  <c r="I140" i="12"/>
  <c r="O109" i="12"/>
  <c r="K84" i="12"/>
  <c r="I80" i="12"/>
  <c r="I69" i="12"/>
  <c r="I8" i="14"/>
  <c r="Q109" i="12"/>
  <c r="K109" i="12"/>
  <c r="O84" i="12"/>
  <c r="O80" i="12"/>
  <c r="G69" i="12"/>
  <c r="I73" i="1" s="1"/>
  <c r="K49" i="12"/>
  <c r="O39" i="12"/>
  <c r="Q39" i="12"/>
  <c r="G39" i="12"/>
  <c r="I66" i="1" s="1"/>
  <c r="V27" i="12"/>
  <c r="I27" i="12"/>
  <c r="K21" i="12"/>
  <c r="Q21" i="12"/>
  <c r="G21" i="12"/>
  <c r="I64" i="1" s="1"/>
  <c r="V15" i="12"/>
  <c r="O15" i="12"/>
  <c r="K55" i="13"/>
  <c r="I55" i="13"/>
  <c r="O11" i="13"/>
  <c r="O13" i="14"/>
  <c r="G8" i="14"/>
  <c r="K8" i="14"/>
  <c r="G11" i="15"/>
  <c r="I55" i="1" s="1"/>
  <c r="I11" i="15"/>
  <c r="K8" i="16"/>
  <c r="O14" i="16"/>
  <c r="G14" i="16"/>
  <c r="I87" i="1" s="1"/>
  <c r="I20" i="1" s="1"/>
  <c r="I8" i="16"/>
  <c r="Q49" i="12"/>
  <c r="G49" i="12"/>
  <c r="I67" i="1" s="1"/>
  <c r="K39" i="12"/>
  <c r="K15" i="12"/>
  <c r="G10" i="12"/>
  <c r="I62" i="1" s="1"/>
  <c r="AE64" i="13"/>
  <c r="F43" i="1" s="1"/>
  <c r="H43" i="1" s="1"/>
  <c r="I43" i="1" s="1"/>
  <c r="G41" i="13"/>
  <c r="V11" i="13"/>
  <c r="K13" i="14"/>
  <c r="Q13" i="14"/>
  <c r="I13" i="14"/>
  <c r="Q8" i="14"/>
  <c r="O15" i="15"/>
  <c r="V14" i="16"/>
  <c r="Q8" i="16"/>
  <c r="G8" i="16"/>
  <c r="V151" i="12"/>
  <c r="I151" i="12"/>
  <c r="Q145" i="12"/>
  <c r="M145" i="12"/>
  <c r="G140" i="12"/>
  <c r="I79" i="1" s="1"/>
  <c r="V140" i="12"/>
  <c r="K140" i="12"/>
  <c r="V109" i="12"/>
  <c r="G109" i="12"/>
  <c r="Q80" i="12"/>
  <c r="M80" i="12"/>
  <c r="V69" i="12"/>
  <c r="O69" i="12"/>
  <c r="O64" i="12"/>
  <c r="I49" i="12"/>
  <c r="O49" i="12"/>
  <c r="V39" i="12"/>
  <c r="I39" i="12"/>
  <c r="K27" i="12"/>
  <c r="O21" i="12"/>
  <c r="V21" i="12"/>
  <c r="I21" i="12"/>
  <c r="Q15" i="12"/>
  <c r="I15" i="12"/>
  <c r="O10" i="12"/>
  <c r="G55" i="13"/>
  <c r="I85" i="1" s="1"/>
  <c r="V55" i="13"/>
  <c r="V43" i="13"/>
  <c r="K43" i="13"/>
  <c r="Q43" i="13"/>
  <c r="I43" i="13"/>
  <c r="K11" i="13"/>
  <c r="Q11" i="13"/>
  <c r="I11" i="13"/>
  <c r="G8" i="13"/>
  <c r="O8" i="14"/>
  <c r="I33" i="15"/>
  <c r="K11" i="15"/>
  <c r="K14" i="16"/>
  <c r="I14" i="16"/>
  <c r="O33" i="15"/>
  <c r="I8" i="15"/>
  <c r="K33" i="15"/>
  <c r="G19" i="15"/>
  <c r="I56" i="1" s="1"/>
  <c r="K15" i="15"/>
  <c r="M14" i="15"/>
  <c r="M11" i="15" s="1"/>
  <c r="I15" i="15"/>
  <c r="G15" i="15"/>
  <c r="I75" i="1" s="1"/>
  <c r="V11" i="15"/>
  <c r="Q8" i="15"/>
  <c r="Q11" i="15"/>
  <c r="V33" i="15"/>
  <c r="Q33" i="15"/>
  <c r="V15" i="15"/>
  <c r="O11" i="15"/>
  <c r="K8" i="15"/>
  <c r="G41" i="1"/>
  <c r="G39" i="1"/>
  <c r="G47" i="1" s="1"/>
  <c r="G25" i="1" s="1"/>
  <c r="A25" i="1" s="1"/>
  <c r="G26" i="1" s="1"/>
  <c r="M16" i="16"/>
  <c r="M14" i="16" s="1"/>
  <c r="AE27" i="16"/>
  <c r="F46" i="1" s="1"/>
  <c r="H46" i="1" s="1"/>
  <c r="I46" i="1" s="1"/>
  <c r="M9" i="16"/>
  <c r="M8" i="16" s="1"/>
  <c r="M33" i="15"/>
  <c r="G30" i="15"/>
  <c r="I59" i="1" s="1"/>
  <c r="G33" i="15"/>
  <c r="I82" i="1" s="1"/>
  <c r="AE43" i="15"/>
  <c r="F45" i="1" s="1"/>
  <c r="H45" i="1" s="1"/>
  <c r="I45" i="1" s="1"/>
  <c r="M29" i="15"/>
  <c r="M28" i="15" s="1"/>
  <c r="M16" i="15"/>
  <c r="M15" i="15" s="1"/>
  <c r="M9" i="15"/>
  <c r="M8" i="15" s="1"/>
  <c r="M13" i="14"/>
  <c r="G13" i="14"/>
  <c r="AE65" i="14"/>
  <c r="F44" i="1" s="1"/>
  <c r="H44" i="1" s="1"/>
  <c r="I44" i="1" s="1"/>
  <c r="M11" i="14"/>
  <c r="M8" i="14" s="1"/>
  <c r="M11" i="13"/>
  <c r="M43" i="13"/>
  <c r="M52" i="13"/>
  <c r="M51" i="13" s="1"/>
  <c r="G51" i="13"/>
  <c r="G43" i="13"/>
  <c r="G11" i="13"/>
  <c r="I69" i="1" s="1"/>
  <c r="M60" i="13"/>
  <c r="M55" i="13" s="1"/>
  <c r="M57" i="12"/>
  <c r="M56" i="12" s="1"/>
  <c r="AE157" i="12"/>
  <c r="M40" i="12"/>
  <c r="M39" i="12" s="1"/>
  <c r="M28" i="12"/>
  <c r="M27" i="12" s="1"/>
  <c r="M17" i="12"/>
  <c r="M15" i="12" s="1"/>
  <c r="M50" i="12"/>
  <c r="M49" i="12" s="1"/>
  <c r="M143" i="12"/>
  <c r="M140" i="12" s="1"/>
  <c r="M111" i="12"/>
  <c r="M109" i="12" s="1"/>
  <c r="M87" i="12"/>
  <c r="M84" i="12" s="1"/>
  <c r="M71" i="12"/>
  <c r="M69" i="12" s="1"/>
  <c r="M22" i="12"/>
  <c r="M21" i="12" s="1"/>
  <c r="M11" i="12"/>
  <c r="M10" i="12" s="1"/>
  <c r="J28" i="1"/>
  <c r="J26" i="1"/>
  <c r="G38" i="1"/>
  <c r="F38" i="1"/>
  <c r="J23" i="1"/>
  <c r="J24" i="1"/>
  <c r="J25" i="1"/>
  <c r="J27" i="1"/>
  <c r="E24" i="1"/>
  <c r="E26" i="1"/>
  <c r="I17" i="1" l="1"/>
  <c r="G157" i="12"/>
  <c r="I78" i="1"/>
  <c r="I70" i="1"/>
  <c r="G65" i="14"/>
  <c r="I83" i="1"/>
  <c r="I18" i="1" s="1"/>
  <c r="I86" i="1"/>
  <c r="I19" i="1" s="1"/>
  <c r="G27" i="16"/>
  <c r="I60" i="1"/>
  <c r="I16" i="1" s="1"/>
  <c r="I21" i="1" s="1"/>
  <c r="G64" i="13"/>
  <c r="I88" i="1"/>
  <c r="J75" i="1" s="1"/>
  <c r="G43" i="15"/>
  <c r="F42" i="1"/>
  <c r="H42" i="1" s="1"/>
  <c r="I42" i="1" s="1"/>
  <c r="F41" i="1"/>
  <c r="H41" i="1" s="1"/>
  <c r="I41" i="1" s="1"/>
  <c r="F39" i="1"/>
  <c r="A26" i="1"/>
  <c r="J65" i="1" l="1"/>
  <c r="J55" i="1"/>
  <c r="J60" i="1"/>
  <c r="J85" i="1"/>
  <c r="J71" i="1"/>
  <c r="J59" i="1"/>
  <c r="J77" i="1"/>
  <c r="J64" i="1"/>
  <c r="J74" i="1"/>
  <c r="J82" i="1"/>
  <c r="J76" i="1"/>
  <c r="J57" i="1"/>
  <c r="J79" i="1"/>
  <c r="J80" i="1"/>
  <c r="J62" i="1"/>
  <c r="J63" i="1"/>
  <c r="J72" i="1"/>
  <c r="J87" i="1"/>
  <c r="J70" i="1"/>
  <c r="J78" i="1"/>
  <c r="J68" i="1"/>
  <c r="J73" i="1"/>
  <c r="J61" i="1"/>
  <c r="J69" i="1"/>
  <c r="J66" i="1"/>
  <c r="J86" i="1"/>
  <c r="J58" i="1"/>
  <c r="J67" i="1"/>
  <c r="J84" i="1"/>
  <c r="J54" i="1"/>
  <c r="J83" i="1"/>
  <c r="J56" i="1"/>
  <c r="J81" i="1"/>
  <c r="F47" i="1"/>
  <c r="H39" i="1"/>
  <c r="J88" i="1" l="1"/>
  <c r="H47" i="1"/>
  <c r="I39" i="1"/>
  <c r="I47" i="1" s="1"/>
  <c r="G23" i="1"/>
  <c r="A23" i="1" s="1"/>
  <c r="G28" i="1"/>
  <c r="A24" i="1" l="1"/>
  <c r="G24" i="1"/>
  <c r="A27" i="1" s="1"/>
  <c r="J45" i="1"/>
  <c r="J42" i="1"/>
  <c r="J46" i="1"/>
  <c r="J44" i="1"/>
  <c r="J41" i="1"/>
  <c r="J40" i="1"/>
  <c r="J43" i="1"/>
  <c r="J39" i="1"/>
  <c r="J4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terminal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terminal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terminal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terminal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terminal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<sst xmlns="http://schemas.openxmlformats.org/spreadsheetml/2006/main" count="2344" uniqueCount="681">
  <si>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</si>
  <si>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</si>
  <si>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</si>
  <si>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</si>
  <si>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</si>
  <si>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</si>
  <si>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</si>
  <si>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</si>
  <si>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</si>
  <si>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</si>
  <si>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</si>
  <si>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</si>
  <si>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</si>
  <si>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</si>
  <si>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</si>
  <si>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</si>
  <si>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</si>
  <si>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</si>
  <si>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</si>
  <si>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</si>
  <si>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</si>
  <si>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</si>
  <si>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</si>
  <si>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</si>
  <si>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</si>
  <si>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</si>
  <si>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</si>
  <si>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</si>
  <si>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</si>
  <si>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</si>
  <si>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</si>
  <si>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</si>
  <si>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</si>
  <si>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</si>
  <si>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</si>
  <si>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</si>
  <si>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</si>
  <si>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</si>
  <si>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</si>
  <si>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</si>
  <si>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</si>
  <si>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</si>
  <si>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</si>
  <si>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STEM2</t>
  </si>
  <si>
    <t>Koblizna_9-Parter_RTS 20/ I</t>
  </si>
  <si>
    <t>Stavba</t>
  </si>
  <si>
    <t>Stavební objekt</t>
  </si>
  <si>
    <t>1</t>
  </si>
  <si>
    <t>Rekonstrukce parteru domu Kobližná 9</t>
  </si>
  <si>
    <t>A01</t>
  </si>
  <si>
    <t>Nové konstrukce_RTS 20/ I</t>
  </si>
  <si>
    <t>B01</t>
  </si>
  <si>
    <t>Bourací práce_RTS 20/ I</t>
  </si>
  <si>
    <t>EL</t>
  </si>
  <si>
    <t>Elektroinstalace_RTS 20/ I</t>
  </si>
  <si>
    <t>UT</t>
  </si>
  <si>
    <t>Ústřední topení_RTS 20/ I</t>
  </si>
  <si>
    <t>VON</t>
  </si>
  <si>
    <t>Vedlejší a ostatní náklady</t>
  </si>
  <si>
    <t>Celkem za stavbu</t>
  </si>
  <si>
    <t>CZK</t>
  </si>
  <si>
    <t>Rekapitulace dílů</t>
  </si>
  <si>
    <t>Typ dílu</t>
  </si>
  <si>
    <t>_1</t>
  </si>
  <si>
    <t>Dveřní clona:</t>
  </si>
  <si>
    <t>_2</t>
  </si>
  <si>
    <t>Demontáže a ekologická likvidace</t>
  </si>
  <si>
    <t>_4</t>
  </si>
  <si>
    <t>Vypouštěcí kulový uzávěr vnější závit</t>
  </si>
  <si>
    <t>_5</t>
  </si>
  <si>
    <t>Potrubí</t>
  </si>
  <si>
    <t>_6</t>
  </si>
  <si>
    <t>Tepelná izolace</t>
  </si>
  <si>
    <t>_7</t>
  </si>
  <si>
    <t>Nátěry potrubí, uložení potrubí a pomocných konstrukcí:</t>
  </si>
  <si>
    <t>Zemní práce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</si>
  <si>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</si>
  <si>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</si>
  <si>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</si>
  <si>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</si>
  <si>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</si>
  <si>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</si>
  <si>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</si>
  <si>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</si>
  <si>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</si>
  <si>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</si>
  <si>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</si>
  <si>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</si>
  <si>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</si>
  <si>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</si>
  <si>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</si>
  <si>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</si>
  <si>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</si>
  <si>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</si>
  <si>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</si>
  <si>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</si>
  <si>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</si>
  <si>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</si>
  <si>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</si>
  <si>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</si>
  <si>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</si>
  <si>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</si>
  <si>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728</t>
  </si>
  <si>
    <t>Vzduchotechnika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</si>
  <si>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</si>
  <si>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</si>
  <si>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</si>
  <si>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</si>
  <si>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</si>
  <si>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</si>
  <si>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</si>
  <si>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</si>
  <si>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772</t>
  </si>
  <si>
    <t>Kamenné  dlažby</t>
  </si>
  <si>
    <t>782</t>
  </si>
  <si>
    <t>Konstrukce z přírodního kamene</t>
  </si>
  <si>
    <t>784</t>
  </si>
  <si>
    <t>Malby</t>
  </si>
  <si>
    <t>799</t>
  </si>
  <si>
    <t>Ostatní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</si>
  <si>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</si>
  <si>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</si>
  <si>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</si>
  <si>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</si>
  <si>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</si>
  <si>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</si>
  <si>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</si>
  <si>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</si>
  <si>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</si>
  <si>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</si>
  <si>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</si>
  <si>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</si>
  <si>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</si>
  <si>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</si>
  <si>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</si>
  <si>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</si>
  <si>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</si>
  <si>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</si>
  <si>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</si>
  <si>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</si>
  <si>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</si>
  <si>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</si>
  <si>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</si>
  <si>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</si>
  <si>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</si>
  <si>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</si>
  <si>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</si>
  <si>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</si>
  <si>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</si>
  <si>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</si>
  <si>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</si>
  <si>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</si>
  <si>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</si>
  <si>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</si>
  <si>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</si>
  <si>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</si>
  <si>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</si>
  <si>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311231115R00</t>
  </si>
  <si>
    <t>Zdivo nosné z cihel a tvarovek pálených pod omítku z cihel plných, 290x140x65 mm, P 15, na maltu 5 MPa</t>
  </si>
  <si>
    <t>m3</t>
  </si>
  <si>
    <t>801-1</t>
  </si>
  <si>
    <t>RTS 20/ I</t>
  </si>
  <si>
    <t>Práce</t>
  </si>
  <si>
    <t>POL1_</t>
  </si>
  <si>
    <t>564821111R00</t>
  </si>
  <si>
    <t>Podklad ze štěrkodrti s rozprostřením a zhutněním frakce 0-32 mm, tloušťka po zhutnění 80 mm</t>
  </si>
  <si>
    <t>m2</t>
  </si>
  <si>
    <t>822-1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</si>
  <si>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</si>
  <si>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</si>
  <si>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</si>
  <si>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SPI</t>
  </si>
  <si>
    <t>58380120.AR</t>
  </si>
  <si>
    <t>kostka dlažební materiálová skupina I/2 (žula); tř. I.; 8/10 cm</t>
  </si>
  <si>
    <t>SPCM</t>
  </si>
  <si>
    <t>Specifikace</t>
  </si>
  <si>
    <t>POL3_</t>
  </si>
  <si>
    <t>612421331RT2</t>
  </si>
  <si>
    <t>Oprava vnitřních vápenných omítek stěn v množství opravované plochy přes 10 do 30 %,  štukových</t>
  </si>
  <si>
    <t>801-4</t>
  </si>
  <si>
    <t>612481113R00</t>
  </si>
  <si>
    <t>Potažení vnitřních stěn pletivem sklotextilním , s vypnutím</t>
  </si>
  <si>
    <t>v ploše nebo pruzích na plném podkladu nebo na podkladu s dutinami (pod omítku)</t>
  </si>
  <si>
    <t>602011141R00</t>
  </si>
  <si>
    <t xml:space="preserve">Omítka stěn z hotových směsí vrstva štuková, vápenná,  , tloušťka vrstvy 2 mm,  </t>
  </si>
  <si>
    <t>po jednotlivých vrstvách</t>
  </si>
  <si>
    <t>627427351OK2</t>
  </si>
  <si>
    <t>D+M provětrávané sendvičové skladby OK 2 dle PD</t>
  </si>
  <si>
    <t>Vlastní</t>
  </si>
  <si>
    <t>Indiv</t>
  </si>
  <si>
    <t>622477223R00</t>
  </si>
  <si>
    <t>Oprava vnějších štukových omítek stěn složitost fasády I.-II., množství opravované plochy 21 až 30 %</t>
  </si>
  <si>
    <t>navlhčení podkladu, cementový postřik, jádrová omítka a štuk na uvedeném procentu plochy fasády</t>
  </si>
  <si>
    <t>621412313RT2</t>
  </si>
  <si>
    <t xml:space="preserve">Nátěry vnějších podhledů silikonové,  </t>
  </si>
  <si>
    <t>627427351Kt1</t>
  </si>
  <si>
    <t>D+M mechanicky kotvená difuzně kotvená prodyšná folie dle PD, ozn. kt1</t>
  </si>
  <si>
    <t>967043121R00</t>
  </si>
  <si>
    <t>Úprava úložné spáry odsekání vrstvy vyrovnávacího betonu na nosné konstrukci mostů, tloušťka do 300 mm</t>
  </si>
  <si>
    <t>821-1</t>
  </si>
  <si>
    <t>pod úložný práh nebo pod závěrnou zídku,</t>
  </si>
  <si>
    <t>632421120RV1</t>
  </si>
  <si>
    <t>Potěr ze suchých směsí samonivelační podlahová modifikovaná hmota na bázi cementu, rychletvrdnoucí, s armovacím vláknem, tloušťky 10 mm, včetně penetrace</t>
  </si>
  <si>
    <t>s rozprostřením a uhlazením</t>
  </si>
  <si>
    <t>713191100RT9</t>
  </si>
  <si>
    <t>Izolace tepelné běžných konstrukcí - doplňky položení separační fólie, včetně dodávky PE fólie</t>
  </si>
  <si>
    <t>800-713</t>
  </si>
  <si>
    <t>631313611R00</t>
  </si>
  <si>
    <t xml:space="preserve">Mazanina z betonu prostého tl. přes 80 do 120 mm třídy C 16/20 ,  </t>
  </si>
  <si>
    <t>(z kameniva) hlazená dřevěným hladítkem</t>
  </si>
  <si>
    <t>631351101R00</t>
  </si>
  <si>
    <t>Bednění stěn, rýh a otvorů v podlahách zřízení</t>
  </si>
  <si>
    <t>631351102R00</t>
  </si>
  <si>
    <t>Bednění stěn, rýh a otvorů v podlahách odstranění</t>
  </si>
  <si>
    <t>631362021R00</t>
  </si>
  <si>
    <t>Výztuž mazanin z betonů a z lehkých betonů ze svařovaných sítí ze svařovaných sítí</t>
  </si>
  <si>
    <t>t</t>
  </si>
  <si>
    <t>včetně distančních prvků</t>
  </si>
  <si>
    <t>954212104R00</t>
  </si>
  <si>
    <t>Obklady konstrukcí sádrokartonovými deskami obklady dřevěných konstrukcí_x000D_
 obklady dřevěných sloupů do 300 x 300 mm_x000D_
 2x opláštění, čtyřstranný, deska protipožární impregnovaná tloušťky 12,5 mm</t>
  </si>
  <si>
    <t>m</t>
  </si>
  <si>
    <t>9X0ST04</t>
  </si>
  <si>
    <t>D+M Příprava pro osazení ventilační mřížky, plechová trubka, MV tl.30mm, utěsnění těžkou. min. izol., , , zapravení, dle PD - ST04</t>
  </si>
  <si>
    <t>kpl</t>
  </si>
  <si>
    <t>9X00P06</t>
  </si>
  <si>
    <t>D+M chemické a mechanické očištění kovové konstrukce z válc. profilů římsy nad drogerií, nový nátěr,, , odstranění stávající výplně, dle PD - pozn. P06</t>
  </si>
  <si>
    <t>9X00P07</t>
  </si>
  <si>
    <t>D+M chemické a mechanické očištění kovové konstrukce z válc. profilů římsy nad východní jednotkou,,, nový nátěr, odstranění stávající výplně, dle PD - pozn. P07</t>
  </si>
  <si>
    <t>9X00P10</t>
  </si>
  <si>
    <t>D+M úprava styku stávající podlahy s novou předstěnou v drogerii,  dle PD - pozn. P10</t>
  </si>
  <si>
    <t>9X00P14</t>
  </si>
  <si>
    <t>D+M zvonkové tablo včetně zapojení, kotvení, příslušenství,  dle PD - pozn. P14</t>
  </si>
  <si>
    <t>9X00ST10</t>
  </si>
  <si>
    <t>Osekání zdi v tl. 30mm v kruhu d=300mm v dostatečné hloubce,  dle PD - pozn. ST10</t>
  </si>
  <si>
    <t>941955002R00</t>
  </si>
  <si>
    <t>Lešení lehké pracovní pomocné pomocné, o výšce lešeňové podlahy přes 1,2 do 1,9 m</t>
  </si>
  <si>
    <t>800-3</t>
  </si>
  <si>
    <t>941941041R00</t>
  </si>
  <si>
    <t>Montáž lešení lehkého pracovního řadového s podlahami šířky od 1,00 do 1,20 m, výšky do 10 m</t>
  </si>
  <si>
    <t>včetně kotvení</t>
  </si>
  <si>
    <t>941941111R00</t>
  </si>
  <si>
    <t xml:space="preserve">Montáž lešení lehkého pracovního řadového s podlahami pronájem lešení za den </t>
  </si>
  <si>
    <t>941941841R00</t>
  </si>
  <si>
    <t>Demontáž lešení lehkého řadového s podlahami šířky přes 1 do 1,2 m, výšky do 10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</si>
  <si>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</si>
  <si>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</si>
  <si>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970251100R00</t>
  </si>
  <si>
    <t>Řezání železobetonu hloubka řezu 100 mm</t>
  </si>
  <si>
    <t>801-3</t>
  </si>
  <si>
    <t>965042121RT1</t>
  </si>
  <si>
    <t>Bourání podkladů pod dlažby nebo litých celistvých dlažeb a mazanin  betonových nebo z litého asfaltu, tloušťky do 100 mm, plochy do 1 m2</t>
  </si>
  <si>
    <t>998011001R00</t>
  </si>
  <si>
    <t>Přesun hmot pro budovy s nosnou konstrukcí zděnou výšky do 6 m</t>
  </si>
  <si>
    <t>POL1_1</t>
  </si>
  <si>
    <t>přesun hmot pro budovy občanské výstavby (JKSO 801), budovy pro bydlení (JKSO 803) budovy pro výrobu a služby (JKSO 812) s nosnou svislou konstrukcí zděnou z cihel nebo tvárnic nebo kovovou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</si>
  <si>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</si>
  <si>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</si>
  <si>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</si>
  <si>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711141559RY1</t>
  </si>
  <si>
    <t>Provedení izolace proti zemní vlhkosti pásy přitavením vodorovná, 1 vrstva, s dodávkou izolačního pásu se skleněnou nebo polyesterovou vložkou, s minerálním posypem</t>
  </si>
  <si>
    <t>998711101R00</t>
  </si>
  <si>
    <t>Přesun hmot pro izolace proti vodě svisle do 6 m</t>
  </si>
  <si>
    <t>POL1_7</t>
  </si>
  <si>
    <t>50 m vodorovně měřeno od těžiště půdorysné plochy skládky do těžiště půdorysné plochy objektu</t>
  </si>
  <si>
    <t>713131131R00</t>
  </si>
  <si>
    <t>Montáž tepelné izolace stěn lepením</t>
  </si>
  <si>
    <t>713131131T05a</t>
  </si>
  <si>
    <t>D+M zateplení - lemování zasklení skladba ti5 (tl. 100mm)  dle PD, D1.4.7</t>
  </si>
  <si>
    <t>713131131T05b</t>
  </si>
  <si>
    <t>D+M zateplení - lemování zasklení skladba ti5 (tl. 40mm)  dle PD, D1.4.7</t>
  </si>
  <si>
    <t>764X0K01</t>
  </si>
  <si>
    <t>D+M K01 Oplechování římsy, předzvětralý TiZn, rš. 560mm, včetně příslušenství (OSB desky,,, geotextilie, klíny apod.), dle PD</t>
  </si>
  <si>
    <t>764X0K02</t>
  </si>
  <si>
    <t>D+M K02 Oplechování římsy, předzvětralý TiZn, rš. 280mm, včetně příslušenství (geotextilie apod.),,, dle PD</t>
  </si>
  <si>
    <t>764X0K03</t>
  </si>
  <si>
    <t>D+M K03 Oplechování pro lemování zaskl., Pz, včetně příslušenství (geotextilie apod.), PÚ, dle PD</t>
  </si>
  <si>
    <t>766X0D01</t>
  </si>
  <si>
    <t>D+M D01 Dveře 900+350x2200mm vč. kotvení, PÚ, příslušenství (krycí plech, samozavírač apod.),,, doplňkových prací, kování, dle PD</t>
  </si>
  <si>
    <t>766X0D02</t>
  </si>
  <si>
    <t>D+M D02 Dveře 1415 x 2750mm vč. kotvení, PÚ, příslušenství (krycí plech, samozavírač apod.),,, doplňkových prací, kování, dle PD</t>
  </si>
  <si>
    <t>766X0D03a</t>
  </si>
  <si>
    <t>D+M D03a Repase dveří 800x2180mm vč. kotvení, PÚ, příslušenství (krycí plech, samozavírač apod.),,, doplňkových prací, kování, dle PD</t>
  </si>
  <si>
    <t>766X0D03b</t>
  </si>
  <si>
    <t>D+M D03b Nové dveří (kopie D03a) 800x2180mm vč. kotvení,PÚ, přísluš. (krycí plech,samozavírač apod.), , , doplňkových prací, kování, dle PD</t>
  </si>
  <si>
    <t>766X0W01a</t>
  </si>
  <si>
    <t>D+M W01 Zasklení - plochá část 2800x2150mm  vč. kotvení, PÚ, příslušenství, doplňkových prací, dle,, PD</t>
  </si>
  <si>
    <t>766X0W01b</t>
  </si>
  <si>
    <t>D+M W01 Zasklení - oblá část 710x2150mm  vč. kotvení, PÚ, příslušenství, doplňkových prací, dle PD</t>
  </si>
  <si>
    <t>766X0W01c</t>
  </si>
  <si>
    <t>D+M W01 Zasklení - plochá část 340x2150mm  vč. kotvení, PÚ, příslušenství, doplňkových prací, dle PD</t>
  </si>
  <si>
    <t>766X0W02a</t>
  </si>
  <si>
    <t>D+M W02 Zasklení - plochá část 2770x2150mm  vč. kotvení, PÚ, příslušenství, doplňkových prací, dle,, PD</t>
  </si>
  <si>
    <t>766X0W02b</t>
  </si>
  <si>
    <t>D+M W02 Zasklení - oblá část 710x2150mm  vč. kotvení, PÚ, příslušenství, doplňkových prací, dle PD</t>
  </si>
  <si>
    <t>766X0W02c</t>
  </si>
  <si>
    <t>D+M W02 Zasklení - plochá část 340x2150mm  vč. kotvení, PÚ, příslušenství, doplňkových prací, dle PD</t>
  </si>
  <si>
    <t>766X0W03a</t>
  </si>
  <si>
    <t>D+M W03 Zasklení - plochá část 2000x2450mm + výřez 825x590mm vč. kotvení, PÚ, příslušenství,,, doplňkových prací, dle PD</t>
  </si>
  <si>
    <t>766X0W03b</t>
  </si>
  <si>
    <t>D+M W03 Zasklení - oblá část 710x2450mm  vč. kotvení, PÚ, příslušenství, doplňkových prací, dle PD</t>
  </si>
  <si>
    <t>766X0W03c</t>
  </si>
  <si>
    <t>D+M W03 Zasklení - plochá část 820x2450mm  vč. kotvení, PÚ, příslušenství, doplňkových prací, dle PD</t>
  </si>
  <si>
    <t>766X0W04a</t>
  </si>
  <si>
    <t>D+M W04 Zasklení - plochá část 820x2450mm  vč. kotvení, PÚ, příslušenství, doplňkových prací, dle PD</t>
  </si>
  <si>
    <t>766X0W04b</t>
  </si>
  <si>
    <t>D+M W04 Zasklení - oblá část 710x2450mm  vč. kotvení, PÚ, příslušenství, doplňkových prací, dle PD</t>
  </si>
  <si>
    <t>766X0W04c</t>
  </si>
  <si>
    <t>D+M W04 Zasklení - plochá část 2240x2450mm  vč. kotvení, PÚ, příslušenství, doplňkových prací, dle,, PD</t>
  </si>
  <si>
    <t>766X0W04d</t>
  </si>
  <si>
    <t>766X0W04e</t>
  </si>
  <si>
    <t>766X0W05a</t>
  </si>
  <si>
    <t>D+M W05 Zasklení - plochá část 820x2450mm  vč. kotvení, PÚ, příslušenství, doplňkových prací, dle PD</t>
  </si>
  <si>
    <t>766X0W05b</t>
  </si>
  <si>
    <t>D+M W05 Zasklení - oblá část 710x2450mm  vč. kotvení, PÚ, příslušenství, doplňkových prací, dle PD</t>
  </si>
  <si>
    <t>766X0W05c</t>
  </si>
  <si>
    <t>D+M W05 Zasklení - plochá část 2160x2450mm  vč. kotvení, PÚ, příslušenství, doplňkových prací, dle,, PD</t>
  </si>
  <si>
    <t>766X0T01</t>
  </si>
  <si>
    <t>D+M T01 Truhlářské konstrukce včetně kotvení, příslušenství, povrchová úprava, dle PD</t>
  </si>
  <si>
    <t>766X0T02</t>
  </si>
  <si>
    <t>D+M T02 Zákrytová deska MDF včetně kotvení, příslušenství, povrchová úprava, dle PD</t>
  </si>
  <si>
    <t>766X0T03</t>
  </si>
  <si>
    <t>D+M panikové kování zadní dveře drogerie - výměna zámkové vložky za panikovou a nová klika/koule,,, dle požad. PBŘ , dle PD Tech. zpráva D.1.1</t>
  </si>
  <si>
    <t>767X0Z01</t>
  </si>
  <si>
    <t>D+M Z01 Lemový profil pro zasklení firemního štítu včetně kotvení, PÚ, příslušenství (desky apod.),,, doplňkových prací, dle PD</t>
  </si>
  <si>
    <t>767X0Z02a</t>
  </si>
  <si>
    <t>D+M Z02a Čistící zóna včetně kotvení, PÚ, příslušenství , doplňkových prací, dle PD</t>
  </si>
  <si>
    <t>767X0Z02b</t>
  </si>
  <si>
    <t>D+M Z02b Čistící zóna včetně kotvení, PÚ, příslušenství , doplňkových prací, dle PD</t>
  </si>
  <si>
    <t>767X0Z02c</t>
  </si>
  <si>
    <t>D+M Z02c Čistící zóna včetně kotvení, PÚ, příslušenství , doplňkových prací, dle PD</t>
  </si>
  <si>
    <t>767X0Z02d</t>
  </si>
  <si>
    <t>D+M Z02d Čistící zóna včetně kotvení, PÚ, příslušenství , doplňkových prací, dle PD</t>
  </si>
  <si>
    <t>767X0Z03</t>
  </si>
  <si>
    <t>D+M Z03 Konstrukce pro provedení zásklení včetně kotvení, prokotvení, PÚ, příslušenství ,,, doplňkových prací, zabroušení svarů, dle PD</t>
  </si>
  <si>
    <t>767X0Z05a</t>
  </si>
  <si>
    <t>D+M Z05a Ventilační mřížka vytápění včetně kotvení, PÚ, příslušenství , doplňkových prací, dle PD</t>
  </si>
  <si>
    <t>767X0Z05b</t>
  </si>
  <si>
    <t>D+M Z05b Ventilační mřížka vytápění včetně kotvení, PÚ, příslušenství , doplňkových prací, dle PD</t>
  </si>
  <si>
    <t>767X0Z06</t>
  </si>
  <si>
    <t>D+M Z06 Markýza včetně kotvení, PÚ, příslušenství (látky apod.), doplňkových prací, dle PD</t>
  </si>
  <si>
    <t>767X0Z07</t>
  </si>
  <si>
    <t>D+M Z07 Ventilační mřížka větrání sklepa včetně kotvení, PÚ, příslušenství , doplňkových prací, dle,, PD</t>
  </si>
  <si>
    <t>767X0Z08</t>
  </si>
  <si>
    <t>D+M Z08 Posuvná skleněná dělící mřížka včetně kotvení, PÚ, příslušenství (skla apod.), doplňkových,, prací, dle PD</t>
  </si>
  <si>
    <t>767X0Z16</t>
  </si>
  <si>
    <t>D+M Z16 Krycí mřížka pro radiátory včetně kotvení, PÚ, příslušenství, doplňkových prací, dle PD</t>
  </si>
  <si>
    <t>767X0Z20</t>
  </si>
  <si>
    <t>D+M Z20 Konstrukce záklopu nadpraží drogerie včetně kotvení, PÚ, příslušenství, doplňkových prací,,, dle PD</t>
  </si>
  <si>
    <t>767X0Z09</t>
  </si>
  <si>
    <t>D+M Z09 Ocelová podkonstrukce pro zasklení firemního štítu včetně kotvení, PÚ, příslušenství,,, doplňkových prací, dle PD</t>
  </si>
  <si>
    <t>767X0Z10</t>
  </si>
  <si>
    <t>D+M Z10 Prostorové písmo včetně kotvení, PÚ, příslušenství, doplňkových prací, dle PD</t>
  </si>
  <si>
    <t>767X0Z11</t>
  </si>
  <si>
    <t>D+M Z11 Kovové konstrukce včetně kotvení, PÚ, příslušenství, doplňkových prací, dle PD</t>
  </si>
  <si>
    <t>767X0Z12</t>
  </si>
  <si>
    <t>D+M Z12 Repase stávajícího dochovaného podhledu včetně kotvení, PÚ, příslušenství, doplňkových prací, , , dle PD</t>
  </si>
  <si>
    <t>767X0Z13</t>
  </si>
  <si>
    <t>D+M Z13, Z14 Provedení podhledu vstupu do bytu a drogerie včetně kotvení, PÚ, příslušenství,,, doplňkových prací, dle PD</t>
  </si>
  <si>
    <t>767X0Z15</t>
  </si>
  <si>
    <t>D+M Z15 Podkonstrukce nadpraží výkladce včetně kotvení, PÚ, příslušenství, doplňkových prací, dle PD</t>
  </si>
  <si>
    <t>767X0Z17</t>
  </si>
  <si>
    <t>D+M Z17 Pláštění bočnice podia výkladce včetně kotvení, PÚ, příslušenství, doplňkových prací, dle PD</t>
  </si>
  <si>
    <t>767X0Z18</t>
  </si>
  <si>
    <t>D+M Z18 Podávací okénko provozovny včetně kotvení, PÚ, příslušenství, doplňkových prací, dle PD</t>
  </si>
  <si>
    <t>767X0Z19</t>
  </si>
  <si>
    <t>D+M Z19 Konstrukce záklopu nadpraží vých. jednotky včetně kotvení, PÚ, příslušenství, doplňkových,, prací, dle PD</t>
  </si>
  <si>
    <t>767X0Z21</t>
  </si>
  <si>
    <t>D+M Z21 konstrukce nosiče vaty včetně kotvení, PÚ, příslušenství, doplňkových prací, dle PD</t>
  </si>
  <si>
    <t>767X0Z22</t>
  </si>
  <si>
    <t>D+M Z22 konstrukce zákrytového kastlu vzduchové dveřní clony včetně kotvení, PÚ, příslušenství,,, doplňkových prací, dle PD</t>
  </si>
  <si>
    <t>767X0X01</t>
  </si>
  <si>
    <t>D+M X01 Nová výplň do stávající konstrukce římsy včetně kotvení, povrchu, dle PD</t>
  </si>
  <si>
    <t>767X0X02</t>
  </si>
  <si>
    <t>D+M X02 Nová výplň do konstrukce firemního štítu včetně kotvení, povrchu, dle PD</t>
  </si>
  <si>
    <t>767X0X03</t>
  </si>
  <si>
    <t>D+M X03 Skleněná výplň do stávající dochované kce podhledu výkladce jednotky někdejšího hračkářství,, , včetně kotvení, povrchu, dle PD</t>
  </si>
  <si>
    <t xml:space="preserve">m2    </t>
  </si>
  <si>
    <t>767X0X04</t>
  </si>
  <si>
    <t>D+M X04 Nová výplň do  kce podhledu , včetně kotvení, povrchu, dle PD</t>
  </si>
  <si>
    <t>767X0X05</t>
  </si>
  <si>
    <t>D+M X05 Nová výplň do nové konstrukce záklopu nadpraží východní jednotky, včetně kotvení, povrchu,,, dle PD</t>
  </si>
  <si>
    <t>767X0X06</t>
  </si>
  <si>
    <t>D+M X06 Nová výplň do nové konstrukce záklopu nadpraží drogerie, včetně kotvení, povrchu, dle PD</t>
  </si>
  <si>
    <t>772501140R00</t>
  </si>
  <si>
    <t>Kladení dlažby z kamene do malty z pravoúhlých desek nebo dlaždic kladené nejvýše ze dvou rozdílných druhů desek, které se ve skladbě pravidelně opakují, tloušťky do 30 mm včetně</t>
  </si>
  <si>
    <t>800-782</t>
  </si>
  <si>
    <t>5838081R2</t>
  </si>
  <si>
    <t>obklad travertin tl. 20 mm</t>
  </si>
  <si>
    <t>998772101R00</t>
  </si>
  <si>
    <t>Přesun hmot pro kamenné dlažby, obklady schodišťových stupňů a soklů v objektech výšky do 6 m</t>
  </si>
  <si>
    <t>50 m vodorovně</t>
  </si>
  <si>
    <t>782131140R00</t>
  </si>
  <si>
    <t>Montáž obkladu stěn deskami z tvrdých kamenů bez dodávky kamene_x000D_
 tloušťky 25 a 30 mm</t>
  </si>
  <si>
    <t>svislých nebo šikmých stěn pravoúhlými deskami s lícem rovným</t>
  </si>
  <si>
    <t>5838081R1</t>
  </si>
  <si>
    <t>obklad travertin tl. 30 mm</t>
  </si>
  <si>
    <t>998782101R00</t>
  </si>
  <si>
    <t>Přesun hmot pro kamenné obklady v objektech výšky do 6 m</t>
  </si>
  <si>
    <t>784191101R00</t>
  </si>
  <si>
    <t>Příprava povrchu Penetrace (napouštění) podkladu disperzní, jednonásobná</t>
  </si>
  <si>
    <t>800-784</t>
  </si>
  <si>
    <t>784195412R00</t>
  </si>
  <si>
    <t>Malby z malířských směsí otěruvzdorných,  , bělost 92 %, dvojnásobné</t>
  </si>
  <si>
    <t>900      RT2</t>
  </si>
  <si>
    <t>HZS, Práce v tarifní třídě 5 (např. tesař)</t>
  </si>
  <si>
    <t>h</t>
  </si>
  <si>
    <t>Prav.M</t>
  </si>
  <si>
    <t>HZS</t>
  </si>
  <si>
    <t>POL10_</t>
  </si>
  <si>
    <t>SUM</t>
  </si>
  <si>
    <t>END</t>
  </si>
  <si>
    <t>113106221R00</t>
  </si>
  <si>
    <t>Rozebrání vozovek a ploch s jakoukoliv výplní spár _x000D_
 v ploše jednotlivě do 200 m2, z drobných kostek nebo odseků, kladených do lože z kameniva těženého, škváry nebo strusky</t>
  </si>
  <si>
    <t>s přemístěním hmot na skládku na vzdálenost do 3 m nebo s naložením na dopravní prostředek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</si>
  <si>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</si>
  <si>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</si>
  <si>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</si>
  <si>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97805923RD02</t>
  </si>
  <si>
    <t>Opatrné sejmutí obkladů stěn z travertinu tl. 30mm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</si>
  <si>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</si>
  <si>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</si>
  <si>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</si>
  <si>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96807274RD04</t>
  </si>
  <si>
    <t>Vybourání výkladce drogerie včetně vnitřního prosklení s nadsvětlíkem vč. vstupních dveří (2,44m2),,, vč. podhledu na kovové konstrukci (5,73m2)</t>
  </si>
  <si>
    <t>96808301RD05</t>
  </si>
  <si>
    <t>Vybourání vstupních dveří prosklených</t>
  </si>
  <si>
    <t>968072747R00</t>
  </si>
  <si>
    <t>Vybourání a vyjmutí kovových rámů a rolet rámů, včetně pomocného lešení o výšce podlahy do 1900 mm a pro zatížení do 1,5 kPa  (150 kg/m2) stěn výkladních pevných nebo otvíravých, plochy přes 4 m2</t>
  </si>
  <si>
    <t>96807274RD08</t>
  </si>
  <si>
    <t>Vybourání konstrukce a zasklení firemního štítu, vč. zasklívacích lišt a oplechování</t>
  </si>
  <si>
    <t>978059531R00</t>
  </si>
  <si>
    <t>Odsekání a odebrání obkladů stěn z obkládaček vnitřních z jakýchkoliv materiálů, plochy přes 2 m2</t>
  </si>
  <si>
    <t>965081713R00</t>
  </si>
  <si>
    <t>Bourání podlah z keramických dlaždic, tloušťky do 10 mm, plochy přes 1 m2</t>
  </si>
  <si>
    <t>bez podkladního lože, s jakoukoliv výplní spár</t>
  </si>
  <si>
    <t>965042141R00</t>
  </si>
  <si>
    <t>Bourání podkladů pod dlažby nebo litých celistvých dlažeb a mazanin  betonových nebo z litého asfaltu, tloušťky do 100 mm, plochy přes 4 m2</t>
  </si>
  <si>
    <t>965049111R00</t>
  </si>
  <si>
    <t>Bourání podkladů pod dlažby nebo litých celistvých dlažeb a mazanin  příplatek za bourání mazanin vyztužených svařovanou sítí, tloušťky do 100 mm</t>
  </si>
  <si>
    <t>965081812RT2</t>
  </si>
  <si>
    <t>Bourání podlah z dlažby kamenné, tloušťky do 30 mm, plochy do 1 m2</t>
  </si>
  <si>
    <t>965042121R00</t>
  </si>
  <si>
    <t>96597410RD19</t>
  </si>
  <si>
    <t>Odstranění škrabáku 1000x40 cm ocelový</t>
  </si>
  <si>
    <t>kus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</si>
  <si>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</si>
  <si>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</si>
  <si>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</si>
  <si>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96X0ST01</t>
  </si>
  <si>
    <t>Odbourání přečnělku obvodové stěny cihelné dle PD</t>
  </si>
  <si>
    <t>Rozměry bouraného zdiva: hl. 150mm, š. 600mm, v. 3100mm.</t>
  </si>
  <si>
    <t>POP</t>
  </si>
  <si>
    <t>96X0ST02</t>
  </si>
  <si>
    <t>Odbourání předpokládaného obezdění sloupu, odkrytí na nosné jádro (předpoklad ocel), předpokládaná,, plocha 0,56 m2 v tloušťce 3,073m</t>
  </si>
  <si>
    <t>3,073m je výška, tj. při ploše 0,56 m2 se jedná o 1,721 m3.</t>
  </si>
  <si>
    <t>728415813R00</t>
  </si>
  <si>
    <t>Demontáž větrací nebo ventilační mřížky do průřezu 0,15 m2</t>
  </si>
  <si>
    <t>800-728</t>
  </si>
  <si>
    <t>735121810R00</t>
  </si>
  <si>
    <t>Demontáž radiátorů ocelových článkových</t>
  </si>
  <si>
    <t>800-731</t>
  </si>
  <si>
    <t>766411811R00</t>
  </si>
  <si>
    <t>Demontáž obložení stěn panely velikosti do 1,5 m2</t>
  </si>
  <si>
    <t>800-766</t>
  </si>
  <si>
    <t>76713780RD20</t>
  </si>
  <si>
    <t>Demontáž příček sádrokartonových</t>
  </si>
  <si>
    <t>V rámci parteru nutno uvažovat s odbouráním části 2ks SDK příček v. 3,18m, a to v rozsahu délky 1,4m á každá z příček.</t>
  </si>
  <si>
    <t>76758180RD09</t>
  </si>
  <si>
    <t>Demontáž nepůvodních markýz</t>
  </si>
  <si>
    <t>767581803R00</t>
  </si>
  <si>
    <t>Demontáž podhledů tvarovaných plechů</t>
  </si>
  <si>
    <t>800-767</t>
  </si>
  <si>
    <t>76758180RD11</t>
  </si>
  <si>
    <t>Odstranění oplechování včetně podkladního bednění římsy</t>
  </si>
  <si>
    <t>78791111RD12</t>
  </si>
  <si>
    <t>Demontáž zrcadel ze stěn a sloupů výkladce drogerie</t>
  </si>
  <si>
    <t>76758180RD21</t>
  </si>
  <si>
    <t>Odsrtanění záklopu podhledu - ocel. konstrukce, opatrné odpojení od pův. kce podhledu (23) odřezáním</t>
  </si>
  <si>
    <t>21029084RD06</t>
  </si>
  <si>
    <t>Demontáž elektroskříně s ocelovými dvířky 650x900mm</t>
  </si>
  <si>
    <t>M24XD17</t>
  </si>
  <si>
    <t>Odstranění VZT jednotky a rozvodů (dosavadní provoz kebab grilu) včetně likvidace</t>
  </si>
  <si>
    <t>979087311R00</t>
  </si>
  <si>
    <t>Vodorovné přemístění suti nošením k místu nakládky vodorovné přemístění suti nošením nebo přehozením, na vzdálenost 10 m</t>
  </si>
  <si>
    <t>800-2</t>
  </si>
  <si>
    <t>POL1_9</t>
  </si>
  <si>
    <t>nebo vybouraných hmot nošením nebo přehazováním k místu nakládky přístupnému normálním dopravním prostředkům do 10 m,</t>
  </si>
  <si>
    <t>979087391R00</t>
  </si>
  <si>
    <t xml:space="preserve">Vodorovné přemístění suti nošením k místu nakládky příplatek za každých dalších i započatých 10 m vzdálenosti suti,  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</si>
  <si>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</si>
  <si>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</si>
  <si>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</si>
  <si>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</si>
  <si>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979990001R00</t>
  </si>
  <si>
    <t>Poplatek za skládku stavební suti, skupina 17 09 04 z Katalogu odpadů</t>
  </si>
  <si>
    <t>971033123R00</t>
  </si>
  <si>
    <t>Vybourání otvorů ve zdivu cihelném vrtání otvorů ve zdivu z jakýchkoliv cihel pálených_x000D_
 průměru do 30 mm, do hloubky 450 mm</t>
  </si>
  <si>
    <t>základovém nebo nadzákladovém,</t>
  </si>
  <si>
    <t>974031132R00</t>
  </si>
  <si>
    <t>Vysekání rýh v jakémkoliv zdivu cihelném v ploše_x000D_
 do hloubky 50 mm, šířky do 70 mm</t>
  </si>
  <si>
    <t>973031345R00</t>
  </si>
  <si>
    <t>Vysekání v cihelném zdivu výklenků a kapes kapes na jakoukoliv maltu vápennou nebo vápenocementovou, plochy do 0,25 m2, hloubky do 300 mm</t>
  </si>
  <si>
    <t>32911122017</t>
  </si>
  <si>
    <t>Rozvodnice nástěnná, 36 modulů, transparentní dveře, IP65</t>
  </si>
  <si>
    <t xml:space="preserve">ks    </t>
  </si>
  <si>
    <t>POL3_0</t>
  </si>
  <si>
    <t>210190014R00</t>
  </si>
  <si>
    <t xml:space="preserve">Montáž osazení plastové rozvodnice SR, do výklenku,  </t>
  </si>
  <si>
    <t>RTS 18/ II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</si>
  <si>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</si>
  <si>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35822002314R</t>
  </si>
  <si>
    <t>jistič modulární jmen.proud 20,00 A; charakt. B; počet pólů 3; jmenovitá zkratová schopnost/230 V a.c. 10 kA; tepl.okolí -25 do + 55 °C; IP 20</t>
  </si>
  <si>
    <t>35822002313R</t>
  </si>
  <si>
    <t>jistič modulární jmen.proud 16,00 A; charakt. B; počet pólů 3; jmenovitá zkratová schopnost/230 V a.c. 10 kA; tepl.okolí -25 do + 55 °C; IP 20</t>
  </si>
  <si>
    <t>210120451R00</t>
  </si>
  <si>
    <t xml:space="preserve">Montáž jističe vzduchového včetně zapojení, bez krytu, třípólového do 25 A,  </t>
  </si>
  <si>
    <t>35822001010R</t>
  </si>
  <si>
    <t>jistič modulární jmen.proud 2,00 A; charakt. B; počet pólů 1; jmenovitá zkratová schopnost/230 V a.c. 10 kA; tepl.okolí -25 do + 55 °C; IP 20</t>
  </si>
  <si>
    <t>35822001013R</t>
  </si>
  <si>
    <t>jistič modulární jmen.proud 10,00 A; charakt. B; počet pólů 1; jmenovitá zkratová schopnost/230 V a.c. 10 kA; tepl.okolí -25 do + 55 °C; IP 20</t>
  </si>
  <si>
    <t>210120401R00</t>
  </si>
  <si>
    <t xml:space="preserve">Montáž jističe vzduchového včetně zapojení, bez krytu, jednopólového do 25 A,  </t>
  </si>
  <si>
    <t>358891506R</t>
  </si>
  <si>
    <t>chránič nadproudový; typ AC; jmen.proud 16,00 A; počet pólů 1+N; jmen.reziduální proud 30 mA; IP 20; charakt. C; tepl.okolí od -5 do+ 40 °C</t>
  </si>
  <si>
    <t>358891505R</t>
  </si>
  <si>
    <t>chránič nadproudový; typ AC; jmen.proud 10,00 A; počet pólů 1+N; jmen.reziduální proud 30 mA; IP 20; charakt. C; tepl.okolí od -5 do+ 40 °C</t>
  </si>
  <si>
    <t>210120803R00</t>
  </si>
  <si>
    <t>Montáž chrániče proudového, dvoupólového, do 40 A</t>
  </si>
  <si>
    <t>115314052018</t>
  </si>
  <si>
    <t>Spínací hodiny digitální, 230V, dvoukanálové</t>
  </si>
  <si>
    <t>210150451R00</t>
  </si>
  <si>
    <t>Relé a ochrany montáž relé nezávislých časových,  , typ AT, AOT, AN, VT</t>
  </si>
  <si>
    <t>RTS 18/ I</t>
  </si>
  <si>
    <t>201702141327T</t>
  </si>
  <si>
    <t>Stykač instalační 20A, 230VAC, 2Z</t>
  </si>
  <si>
    <t>210130104R00</t>
  </si>
  <si>
    <t>Montáž stykače vzduchového, vestavného, bez relé 500 V včetně zapojení, do 25 A, třípólového</t>
  </si>
  <si>
    <t>210290881R00</t>
  </si>
  <si>
    <t xml:space="preserve">Montáž "dymo" štítky na desku nebo rozvodnici,  ,  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</si>
  <si>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</si>
  <si>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</si>
  <si>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</si>
  <si>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</si>
  <si>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34141303R</t>
  </si>
  <si>
    <t>vodič CYY; silový, propojovací jednožilový; pevné uložení; jádro Cu plné holé; počet žil 1; jmen.průřez jádra 6,00 mm2; vnější průměr max 6,0 mm; izolace PVC; tl. izolace 1,2 mm; odolný proti šíření plamene</t>
  </si>
  <si>
    <t>210800014R00</t>
  </si>
  <si>
    <t xml:space="preserve">Montáž vodiče CYY, 6 mm2, uloženého v trubce,  </t>
  </si>
  <si>
    <t>210810045RT1</t>
  </si>
  <si>
    <t>Montáž kabelu CYKY 750 V, 3 x 1,5 mm2, pevně uloženého, včetně dodávky kabelu</t>
  </si>
  <si>
    <t>210810046RT3</t>
  </si>
  <si>
    <t>Montáž kabelu CYKY 750 V, 3 x 2,5 mm2, pevně uloženého, včetně dodávky kabelu</t>
  </si>
  <si>
    <t>210810056R00</t>
  </si>
  <si>
    <t>Montáž kabelu CYKY 750 V, 5 x 2,5 mm2, pevně uloženého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</si>
  <si>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</si>
  <si>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</si>
  <si>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210810051RT1</t>
  </si>
  <si>
    <t>Montáž kabelu CYKY 750 V, 4 x 4 mm2, pevně uloženého, včetně dodávky kabelu</t>
  </si>
  <si>
    <t>34572125R</t>
  </si>
  <si>
    <t>lišta elektroinstalační vkládací; mat. PVC samozhášivé; Š x V 40 x 40 mm; délka 2,00 m; bílá; stupeň hořlavosti A-C3; teplot.rozsah -5 až 60 °C</t>
  </si>
  <si>
    <t>220301022R00</t>
  </si>
  <si>
    <t>Lišta elektroinstalační L 40</t>
  </si>
  <si>
    <t>210110043RT6</t>
  </si>
  <si>
    <t>Montáž spínače zapuštěného a polozapuštěného včetně zapojení, dodávky spínače, krytu a rámečku, sériového,  , řazení 5</t>
  </si>
  <si>
    <t>34551373R</t>
  </si>
  <si>
    <t>zásuvka jednonásobná, s víčkem, nástěnná; řazení 2P; 10 A, 48 V AC/DC, uspořádání kontaktů:K; IP 55</t>
  </si>
  <si>
    <t>210111032R00</t>
  </si>
  <si>
    <t xml:space="preserve">Montáž zásuvky domovní v krabici včetně zapojení, průběžné zapojení, venkovní ,  , provedení 2P+PE,  </t>
  </si>
  <si>
    <t>220260020R00</t>
  </si>
  <si>
    <t>Krabice KU 68 ve zdi včetně vysekání lůžka</t>
  </si>
  <si>
    <t>093904052018</t>
  </si>
  <si>
    <t>Svítidlo typ A, svítidlo do 1-fázové světelné lišty, GU10, 230V, IP20, včetně zdroje LED 6,9W/840,,, 36st.</t>
  </si>
  <si>
    <t>094504052018</t>
  </si>
  <si>
    <t>Svítidlo typ A, Napájecí 1-fázová lišta, bílá, 3m</t>
  </si>
  <si>
    <t>094604052018</t>
  </si>
  <si>
    <t>Svítidlo typ A, Napájecí 1-fázová lišta, bílá, 1m</t>
  </si>
  <si>
    <t>094804052018</t>
  </si>
  <si>
    <t>Svítidlo typ A, koncový napaječ a krytka</t>
  </si>
  <si>
    <t>165613042R18</t>
  </si>
  <si>
    <t>Svítidlo interiérové stropní, nástěnné</t>
  </si>
  <si>
    <t>113604052018</t>
  </si>
  <si>
    <t>Svítidlo typ B, svítidlo nástěnné kruhové d=300 s integrovaným pohybovým čidlem</t>
  </si>
  <si>
    <t>165713042R18</t>
  </si>
  <si>
    <t>Svítidlo venkovní</t>
  </si>
  <si>
    <t>111014052018</t>
  </si>
  <si>
    <t>Svítidlo LED-1, led pásek v rohovém Al profilu, IP67, 24V DC, 200lm/m, 15,4W/m, délka 2,5m</t>
  </si>
  <si>
    <t>112104052018</t>
  </si>
  <si>
    <t>Svítidlo LED-1, zdroj pro led 240W, 24V, IP67</t>
  </si>
  <si>
    <t xml:space="preserve"> </t>
  </si>
  <si>
    <t>111714052018</t>
  </si>
  <si>
    <t>Svítidlo LED-1, led pásek v Al profilu, IP67, 24V DC, 200lm/m, 15,4W/m, délka 2,5m</t>
  </si>
  <si>
    <t>112914052018</t>
  </si>
  <si>
    <t>Nástěnný diferenciální termostat -20 až +25</t>
  </si>
  <si>
    <t>210140650R00</t>
  </si>
  <si>
    <t xml:space="preserve">Montáž termostatu prostorového,  </t>
  </si>
  <si>
    <t>3419611514R</t>
  </si>
  <si>
    <t>kabel topný vnitřní, kulatý, dvoužilový vodič se stíněním, jeden studený konec; počet žil 2; d = 6,9 mm; l = 17 000 mm; napětí 230 V; měrný výkon kabelu 18,0 W/m; výkon 310 W; stínění 100 % pokrytí; hliníková fólie; pocínovaný měděný drát 0,5 mm2; podlahové vytápění v betonových podlahách; izolace PEX; plášť PVC; odolnost vůči UV záření</t>
  </si>
  <si>
    <t>pokrytí;</t>
  </si>
  <si>
    <t>113814052R18</t>
  </si>
  <si>
    <t>Montáž topného kabelu</t>
  </si>
  <si>
    <t>Elektrická dveřní clona pro dveře š=0,9m, v=2,1m</t>
  </si>
  <si>
    <t>ks</t>
  </si>
  <si>
    <t>2R</t>
  </si>
  <si>
    <t>ZÁMEČNÍK</t>
  </si>
  <si>
    <t>RTS 16/ I</t>
  </si>
  <si>
    <t>Profese, tarify</t>
  </si>
  <si>
    <t>POL5_</t>
  </si>
  <si>
    <t>723150801R00</t>
  </si>
  <si>
    <t>Demontáž potrubí svařovaného z trubek hladkých do D 32 mm</t>
  </si>
  <si>
    <t>800-721</t>
  </si>
  <si>
    <t>4</t>
  </si>
  <si>
    <t>Demontáž stávajících otopných těles - trubkové 4x d=100mm, délky cca 1,8m</t>
  </si>
  <si>
    <t>Vypuštění systému</t>
  </si>
  <si>
    <t>6</t>
  </si>
  <si>
    <t>Topný registr bez opláštění š=150mm, v=100mm, d=1600mm, včetně stojánkové konzol</t>
  </si>
  <si>
    <t>7</t>
  </si>
  <si>
    <t>Termostatický ventil včetně hlavice s externím čidlem teploty, DN 15</t>
  </si>
  <si>
    <t>8</t>
  </si>
  <si>
    <t>Regulační šroubení, DN 15</t>
  </si>
  <si>
    <t>9        R00</t>
  </si>
  <si>
    <t>RTS 13/ I</t>
  </si>
  <si>
    <t>10</t>
  </si>
  <si>
    <t>Potrubí spojované svařováním, včetně spojování a příslušenství, DN15</t>
  </si>
  <si>
    <t>bm</t>
  </si>
  <si>
    <t>11</t>
  </si>
  <si>
    <t>Nelaminované tepelně izolační trubice z pěnového polyetylenu s uzavřenou buněčnou strukturou, délka,, , trubice 2000 mm, max teplota použítí +90°C, 22x20</t>
  </si>
  <si>
    <t>783424140R00</t>
  </si>
  <si>
    <t>Nátěry potrubí a armatur syntetické potrubí, do DN 50 mm, dvojnásobné se základním nátěrem</t>
  </si>
  <si>
    <t>800-783</t>
  </si>
  <si>
    <t>na vzduchu schnoucí</t>
  </si>
  <si>
    <t>13</t>
  </si>
  <si>
    <t>těsnící a spojovací materiál</t>
  </si>
  <si>
    <t>14</t>
  </si>
  <si>
    <t>napuštění systému upravenou vodou</t>
  </si>
  <si>
    <t>15</t>
  </si>
  <si>
    <t>atesty, předávací protokoly, certifikáty o shodě</t>
  </si>
  <si>
    <t>16</t>
  </si>
  <si>
    <t>tlaková a topná zkouška + zkoušky dle technické zprávy</t>
  </si>
  <si>
    <t>17</t>
  </si>
  <si>
    <t>včetně proplachu systému, odvzdušnění, čištění všech filtrů (min.5x)</t>
  </si>
  <si>
    <t>18</t>
  </si>
  <si>
    <t>Dodavatelská dokumentace</t>
  </si>
  <si>
    <t>19</t>
  </si>
  <si>
    <t>Dokumentace skutečního provedení</t>
  </si>
  <si>
    <t>OPN</t>
  </si>
  <si>
    <t>POL13_0</t>
  </si>
  <si>
    <t>20</t>
  </si>
  <si>
    <t>zaregulování armatur</t>
  </si>
  <si>
    <t>005121010R</t>
  </si>
  <si>
    <t>Vybudování zařízení staveniště</t>
  </si>
  <si>
    <t>soubor</t>
  </si>
  <si>
    <t>VRN</t>
  </si>
  <si>
    <t>POL99_8</t>
  </si>
  <si>
    <t>005121020R</t>
  </si>
  <si>
    <t xml:space="preserve">Provoz zařízení staveniště </t>
  </si>
  <si>
    <t>Soubor</t>
  </si>
  <si>
    <t>005121030R</t>
  </si>
  <si>
    <t>Odstranění zařízení staveniště</t>
  </si>
  <si>
    <t>005122010R</t>
  </si>
  <si>
    <t xml:space="preserve">Provoz objednatele </t>
  </si>
  <si>
    <t>VN_01</t>
  </si>
  <si>
    <t>Stavebně - technický průzkum</t>
  </si>
  <si>
    <t>005211080R</t>
  </si>
  <si>
    <t xml:space="preserve">Bezpečnostní a hygienická opatření na staveništi </t>
  </si>
  <si>
    <t>Dokumentace skutečného provedení celé stavby včetně všech profesí</t>
  </si>
  <si>
    <t>00526103Ra</t>
  </si>
  <si>
    <t>Rezerva - nepředpokládané nutné opravy na odhalených nosných konstrukcích zejm. v drogerii (pilíře,,, nadpraží)</t>
  </si>
  <si>
    <t>Rezerva bude čerpána pouze po vzájemné dohodě s investorem a jako krajní možnost.</t>
  </si>
  <si>
    <t>00526103Rb</t>
  </si>
  <si>
    <t>Rezerva - nepředpokládané nutné vrstvy podlah v dotčených částech podlah (např. penetrace,,, hydroizolace apod)</t>
  </si>
  <si>
    <t>00526103Rc</t>
  </si>
  <si>
    <t>Rezerva - nepředpokládané nutné zajištění provozu skrytých rozvodů TZB (kabeláž elektro apod)</t>
  </si>
  <si>
    <t>00526103Rd</t>
  </si>
  <si>
    <t>Rezerva - nepředpokládané nutné zajištění rovinatosti, návaznosti nových konstrukcí na konstrukce,, apod. nad rámec projektem stanovených úprav</t>
  </si>
  <si>
    <t>005211040R</t>
  </si>
  <si>
    <t xml:space="preserve">Užívání veřejných ploch a prostranství  </t>
  </si>
  <si>
    <t>Kulový uzávěr se šroubovým spojem a štěrbinovým ovládáním, mosazný DN 15</t>
  </si>
  <si>
    <t xml:space="preserve">kulový uzávěr se šroubovým spojem a štěrbinovým ovládáním, mosazný : </t>
  </si>
  <si>
    <t xml:space="preserve">nástavec na hadici, zátka, materiál tělesa: mosaz, těsnění guma : </t>
  </si>
  <si>
    <t xml:space="preserve">koule : mosaz potažena chromem a zabroušena : </t>
  </si>
  <si>
    <t xml:space="preserve">teplota použití do 100°C , tlak 1,5 MPa : </t>
  </si>
  <si>
    <t>DN 15 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</si>
</sst>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7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38" xfId="0" applyNumberFormat="1" applyFont="1" applyBorder="1" applyAlignment="1">
      <alignment vertical="top" shrinkToFit="1"/>
    </xf>
    <xf numFmtId="0" fontId="16" fillId="0" borderId="0" xfId="0" applyFont="1" applyBorder="1" applyAlignment="1">
      <alignment horizontal="center" vertical="top" shrinkToFit="1"/>
    </xf>
    <xf numFmtId="0" fontId="0" fillId="0" borderId="0" xfId="0"/>
    <xf numFmtId="0" fontId="16" fillId="0" borderId="0" xfId="0" applyFont="1"/>
    <xf numFmtId="4" fontId="16" fillId="0" borderId="0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16" fillId="6" borderId="0" xfId="0" applyNumberFormat="1" applyFont="1" applyFill="1" applyBorder="1" applyAlignment="1" applyProtection="1">
      <alignment vertical="top" shrinkToFit="1"/>
      <protection locked="0"/>
    </xf>
    <xf numFmtId="0" fontId="16" fillId="0" borderId="26" xfId="0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202" t="s">
        <v>39</v>
      </c>
      <c r="B2" s="202"/>
      <c r="C2" s="202"/>
      <c r="D2" s="202"/>
      <c r="E2" s="202"/>
      <c r="F2" s="202"/>
      <c r="G2" s="202"/>
    </row>
  </sheetData>
  <sheetProtection password="887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opLeftCell="B1" zoomScaleNormal="100" zoomScaleSheetLayoutView="75" workbookViewId="0">
      <selection activeCell="D6" sqref="D6:G6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203" t="s">
        <v>41</v>
      </c>
      <c r="C1" s="204"/>
      <c r="D1" s="204"/>
      <c r="E1" s="204"/>
      <c r="F1" s="204"/>
      <c r="G1" s="204"/>
      <c r="H1" s="204"/>
      <c r="I1" s="204"/>
      <c r="J1" s="205"/>
    </row>
    <row r="2" spans="1:15" ht="36" customHeight="1" x14ac:dyDescent="0.25">
      <c r="A2" s="2"/>
      <c r="B2" s="76" t="s">
        <v>22</v>
      </c>
      <c r="C2" s="77"/>
      <c r="D2" s="78" t="s">
        <v>43</v>
      </c>
      <c r="E2" s="212" t="s">
        <v>44</v>
      </c>
      <c r="F2" s="213"/>
      <c r="G2" s="213"/>
      <c r="H2" s="213"/>
      <c r="I2" s="213"/>
      <c r="J2" s="214"/>
      <c r="O2" s="1"/>
    </row>
    <row r="3" spans="1:15" ht="27" hidden="1" customHeight="1" x14ac:dyDescent="0.25">
      <c r="A3" s="2"/>
      <c r="B3" s="79"/>
      <c r="C3" s="77"/>
      <c r="D3" s="80"/>
      <c r="E3" s="215"/>
      <c r="F3" s="216"/>
      <c r="G3" s="216"/>
      <c r="H3" s="216"/>
      <c r="I3" s="216"/>
      <c r="J3" s="217"/>
    </row>
    <row r="4" spans="1:15" ht="23.25" customHeight="1" x14ac:dyDescent="0.25">
      <c r="A4" s="2"/>
      <c r="B4" s="81"/>
      <c r="C4" s="82"/>
      <c r="D4" s="83"/>
      <c r="E4" s="225"/>
      <c r="F4" s="225"/>
      <c r="G4" s="225"/>
      <c r="H4" s="225"/>
      <c r="I4" s="225"/>
      <c r="J4" s="226"/>
    </row>
    <row r="5" spans="1:15" ht="24" customHeight="1" x14ac:dyDescent="0.25">
      <c r="A5" s="2"/>
      <c r="B5" s="31" t="s">
        <v>42</v>
      </c>
      <c r="D5" s="229"/>
      <c r="E5" s="230"/>
      <c r="F5" s="230"/>
      <c r="G5" s="230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31"/>
      <c r="E6" s="232"/>
      <c r="F6" s="232"/>
      <c r="G6" s="232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19"/>
      <c r="E11" s="219"/>
      <c r="F11" s="219"/>
      <c r="G11" s="219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24"/>
      <c r="E12" s="224"/>
      <c r="F12" s="224"/>
      <c r="G12" s="224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27"/>
      <c r="F13" s="228"/>
      <c r="G13" s="228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8"/>
      <c r="F15" s="218"/>
      <c r="G15" s="220"/>
      <c r="H15" s="220"/>
      <c r="I15" s="220" t="s">
        <v>29</v>
      </c>
      <c r="J15" s="221"/>
    </row>
    <row r="16" spans="1:15" ht="23.25" customHeight="1" x14ac:dyDescent="0.25">
      <c r="A16" s="138" t="s">
        <v>24</v>
      </c>
      <c r="B16" s="38" t="s">
        <v>24</v>
      </c>
      <c r="C16" s="62"/>
      <c r="D16" s="63"/>
      <c r="E16" s="209"/>
      <c r="F16" s="210"/>
      <c r="G16" s="209"/>
      <c r="H16" s="210"/>
      <c r="I16" s="209">
        <f>SUMIF(F54:F87,A16,I54:I87)+SUMIF(F54:F87,"PSU",I54:I87)</f>
        <v>0</v>
      </c>
      <c r="J16" s="211"/>
    </row>
    <row r="17" spans="1:10" ht="23.25" customHeight="1" x14ac:dyDescent="0.25">
      <c r="A17" s="138" t="s">
        <v>25</v>
      </c>
      <c r="B17" s="38" t="s">
        <v>25</v>
      </c>
      <c r="C17" s="62"/>
      <c r="D17" s="63"/>
      <c r="E17" s="209"/>
      <c r="F17" s="210"/>
      <c r="G17" s="209"/>
      <c r="H17" s="210"/>
      <c r="I17" s="209">
        <f>SUMIF(F54:F87,A17,I54:I87)</f>
        <v>0</v>
      </c>
      <c r="J17" s="211"/>
    </row>
    <row r="18" spans="1:10" ht="23.25" customHeight="1" x14ac:dyDescent="0.25">
      <c r="A18" s="138" t="s">
        <v>26</v>
      </c>
      <c r="B18" s="38" t="s">
        <v>26</v>
      </c>
      <c r="C18" s="62"/>
      <c r="D18" s="63"/>
      <c r="E18" s="209"/>
      <c r="F18" s="210"/>
      <c r="G18" s="209"/>
      <c r="H18" s="210"/>
      <c r="I18" s="209">
        <f>SUMIF(F54:F87,A18,I54:I87)</f>
        <v>0</v>
      </c>
      <c r="J18" s="211"/>
    </row>
    <row r="19" spans="1:10" ht="23.25" customHeight="1" x14ac:dyDescent="0.25">
      <c r="A19" s="138" t="s">
        <v>127</v>
      </c>
      <c r="B19" s="38" t="s">
        <v>27</v>
      </c>
      <c r="C19" s="62"/>
      <c r="D19" s="63"/>
      <c r="E19" s="209"/>
      <c r="F19" s="210"/>
      <c r="G19" s="209"/>
      <c r="H19" s="210"/>
      <c r="I19" s="209">
        <f>SUMIF(F54:F87,A19,I54:I87)</f>
        <v>0</v>
      </c>
      <c r="J19" s="211"/>
    </row>
    <row r="20" spans="1:10" ht="23.25" customHeight="1" x14ac:dyDescent="0.25">
      <c r="A20" s="138" t="s">
        <v>128</v>
      </c>
      <c r="B20" s="38" t="s">
        <v>28</v>
      </c>
      <c r="C20" s="62"/>
      <c r="D20" s="63"/>
      <c r="E20" s="209"/>
      <c r="F20" s="210"/>
      <c r="G20" s="209"/>
      <c r="H20" s="210"/>
      <c r="I20" s="209">
        <f>SUMIF(F54:F87,A20,I54:I87)</f>
        <v>0</v>
      </c>
      <c r="J20" s="211"/>
    </row>
    <row r="21" spans="1:10" ht="23.25" customHeight="1" x14ac:dyDescent="0.3">
      <c r="A21" s="2"/>
      <c r="B21" s="48" t="s">
        <v>29</v>
      </c>
      <c r="C21" s="64"/>
      <c r="D21" s="65"/>
      <c r="E21" s="222"/>
      <c r="F21" s="223"/>
      <c r="G21" s="222"/>
      <c r="H21" s="223"/>
      <c r="I21" s="222">
        <f>SUM(I16:J20)</f>
        <v>0</v>
      </c>
      <c r="J21" s="240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8">
        <f>ZakladDPHSniVypocet</f>
        <v>0</v>
      </c>
      <c r="H23" s="239"/>
      <c r="I23" s="239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6">
        <f>A23</f>
        <v>0</v>
      </c>
      <c r="H24" s="237"/>
      <c r="I24" s="237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8">
        <f>ZakladDPHZaklVypocet</f>
        <v>0</v>
      </c>
      <c r="H25" s="239"/>
      <c r="I25" s="239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6">
        <f>A25</f>
        <v>0</v>
      </c>
      <c r="H26" s="207"/>
      <c r="I26" s="207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8">
        <f>CenaCelkem-(ZakladDPHSni+DPHSni+ZakladDPHZakl+DPHZakl)</f>
        <v>0</v>
      </c>
      <c r="H27" s="208"/>
      <c r="I27" s="208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23</v>
      </c>
      <c r="C28" s="113"/>
      <c r="D28" s="113"/>
      <c r="E28" s="114"/>
      <c r="F28" s="115"/>
      <c r="G28" s="242">
        <f>ZakladDPHSniVypocet+ZakladDPHZaklVypocet</f>
        <v>0</v>
      </c>
      <c r="H28" s="242"/>
      <c r="I28" s="242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35</v>
      </c>
      <c r="C29" s="117"/>
      <c r="D29" s="117"/>
      <c r="E29" s="117"/>
      <c r="F29" s="118"/>
      <c r="G29" s="241">
        <f>A27</f>
        <v>0</v>
      </c>
      <c r="H29" s="241"/>
      <c r="I29" s="241"/>
      <c r="J29" s="119" t="s">
        <v>60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43"/>
      <c r="E34" s="244"/>
      <c r="G34" s="245"/>
      <c r="H34" s="246"/>
      <c r="I34" s="246"/>
      <c r="J34" s="25"/>
    </row>
    <row r="35" spans="1:10" ht="12.75" customHeight="1" x14ac:dyDescent="0.25">
      <c r="A35" s="2"/>
      <c r="B35" s="2"/>
      <c r="D35" s="235" t="s">
        <v>2</v>
      </c>
      <c r="E35" s="23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45</v>
      </c>
      <c r="C39" s="247"/>
      <c r="D39" s="247"/>
      <c r="E39" s="247"/>
      <c r="F39" s="99">
        <f>'1 A01 Pol'!AE157+'1 B01 Pol'!AE64+'1 EL Pol'!AE65+'1 UT Pol'!AE43+'1 VON Pol'!AE27</f>
        <v>0</v>
      </c>
      <c r="G39" s="100">
        <f>'1 A01 Pol'!AF157+'1 B01 Pol'!AF64+'1 EL Pol'!AF65+'1 UT Pol'!AF43+'1 VON Pol'!AF27</f>
        <v>0</v>
      </c>
      <c r="H39" s="101">
        <f t="shared" ref="H39:H46" si="1">(F39*SazbaDPH1/100)+(G39*SazbaDPH2/100)</f>
        <v>0</v>
      </c>
      <c r="I39" s="101">
        <f t="shared" ref="I39:I46" si="2">F39+G39+H39</f>
        <v>0</v>
      </c>
      <c r="J39" s="102" t="str">
        <f t="shared" ref="J39:J46" si="3">IF(CenaCelkemVypocet=0,"",I39/CenaCelkemVypocet*100)</f>
        <v/>
      </c>
    </row>
    <row r="40" spans="1:10" ht="25.5" customHeight="1" x14ac:dyDescent="0.25">
      <c r="A40" s="88">
        <v>2</v>
      </c>
      <c r="B40" s="103"/>
      <c r="C40" s="248" t="s">
        <v>46</v>
      </c>
      <c r="D40" s="248"/>
      <c r="E40" s="248"/>
      <c r="F40" s="104"/>
      <c r="G40" s="105"/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5">
      <c r="A41" s="88">
        <v>2</v>
      </c>
      <c r="B41" s="103" t="s">
        <v>47</v>
      </c>
      <c r="C41" s="248" t="s">
        <v>48</v>
      </c>
      <c r="D41" s="248"/>
      <c r="E41" s="248"/>
      <c r="F41" s="104">
        <f>'1 A01 Pol'!AE157+'1 B01 Pol'!AE64+'1 EL Pol'!AE65+'1 UT Pol'!AE43+'1 VON Pol'!AE27</f>
        <v>0</v>
      </c>
      <c r="G41" s="105">
        <f>'1 A01 Pol'!AF157+'1 B01 Pol'!AF64+'1 EL Pol'!AF65+'1 UT Pol'!AF43+'1 VON Pol'!AF27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 x14ac:dyDescent="0.25">
      <c r="A42" s="88">
        <v>3</v>
      </c>
      <c r="B42" s="107" t="s">
        <v>49</v>
      </c>
      <c r="C42" s="247" t="s">
        <v>50</v>
      </c>
      <c r="D42" s="247"/>
      <c r="E42" s="247"/>
      <c r="F42" s="108">
        <f>'1 A01 Pol'!AE157</f>
        <v>0</v>
      </c>
      <c r="G42" s="101">
        <f>'1 A01 Pol'!AF157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5">
      <c r="A43" s="88">
        <v>3</v>
      </c>
      <c r="B43" s="107" t="s">
        <v>51</v>
      </c>
      <c r="C43" s="247" t="s">
        <v>52</v>
      </c>
      <c r="D43" s="247"/>
      <c r="E43" s="247"/>
      <c r="F43" s="108">
        <f>'1 B01 Pol'!AE64</f>
        <v>0</v>
      </c>
      <c r="G43" s="101">
        <f>'1 B01 Pol'!AF64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5">
      <c r="A44" s="88">
        <v>3</v>
      </c>
      <c r="B44" s="107" t="s">
        <v>53</v>
      </c>
      <c r="C44" s="247" t="s">
        <v>54</v>
      </c>
      <c r="D44" s="247"/>
      <c r="E44" s="247"/>
      <c r="F44" s="108">
        <f>'1 EL Pol'!AE65</f>
        <v>0</v>
      </c>
      <c r="G44" s="101">
        <f>'1 EL Pol'!AF65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5">
      <c r="A45" s="88">
        <v>3</v>
      </c>
      <c r="B45" s="107" t="s">
        <v>55</v>
      </c>
      <c r="C45" s="247" t="s">
        <v>56</v>
      </c>
      <c r="D45" s="247"/>
      <c r="E45" s="247"/>
      <c r="F45" s="108">
        <f>'1 UT Pol'!AE43</f>
        <v>0</v>
      </c>
      <c r="G45" s="101">
        <f>'1 UT Pol'!AF43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5">
      <c r="A46" s="88">
        <v>3</v>
      </c>
      <c r="B46" s="107" t="s">
        <v>57</v>
      </c>
      <c r="C46" s="247" t="s">
        <v>58</v>
      </c>
      <c r="D46" s="247"/>
      <c r="E46" s="247"/>
      <c r="F46" s="108">
        <f>'1 VON Pol'!AE27</f>
        <v>0</v>
      </c>
      <c r="G46" s="101">
        <f>'1 VON Pol'!AF27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5">
      <c r="A47" s="88"/>
      <c r="B47" s="249" t="s">
        <v>59</v>
      </c>
      <c r="C47" s="250"/>
      <c r="D47" s="250"/>
      <c r="E47" s="251"/>
      <c r="F47" s="109">
        <f>SUMIF(A39:A46,"=1",F39:F46)</f>
        <v>0</v>
      </c>
      <c r="G47" s="110">
        <f>SUMIF(A39:A46,"=1",G39:G46)</f>
        <v>0</v>
      </c>
      <c r="H47" s="110">
        <f>SUMIF(A39:A46,"=1",H39:H46)</f>
        <v>0</v>
      </c>
      <c r="I47" s="110">
        <f>SUMIF(A39:A46,"=1",I39:I46)</f>
        <v>0</v>
      </c>
      <c r="J47" s="111">
        <f>SUMIF(A39:A46,"=1",J39:J46)</f>
        <v>0</v>
      </c>
    </row>
    <row r="51" spans="1:10" ht="15.5" x14ac:dyDescent="0.35">
      <c r="B51" s="120" t="s">
        <v>61</v>
      </c>
    </row>
    <row r="53" spans="1:10" ht="25.5" customHeight="1" x14ac:dyDescent="0.25">
      <c r="A53" s="122"/>
      <c r="B53" s="125" t="s">
        <v>17</v>
      </c>
      <c r="C53" s="125" t="s">
        <v>5</v>
      </c>
      <c r="D53" s="126"/>
      <c r="E53" s="126"/>
      <c r="F53" s="127" t="s">
        <v>62</v>
      </c>
      <c r="G53" s="127"/>
      <c r="H53" s="127"/>
      <c r="I53" s="127" t="s">
        <v>29</v>
      </c>
      <c r="J53" s="127" t="s">
        <v>0</v>
      </c>
    </row>
    <row r="54" spans="1:10" ht="36.75" customHeight="1" x14ac:dyDescent="0.25">
      <c r="A54" s="123"/>
      <c r="B54" s="128" t="s">
        <v>63</v>
      </c>
      <c r="C54" s="252" t="s">
        <v>64</v>
      </c>
      <c r="D54" s="253"/>
      <c r="E54" s="253"/>
      <c r="F54" s="134" t="s">
        <v>24</v>
      </c>
      <c r="G54" s="135"/>
      <c r="H54" s="135"/>
      <c r="I54" s="135">
        <f>'1 UT Pol'!G8</f>
        <v>0</v>
      </c>
      <c r="J54" s="132" t="str">
        <f>IF(I88=0,"",I54/I88*100)</f>
        <v/>
      </c>
    </row>
    <row r="55" spans="1:10" ht="36.75" customHeight="1" x14ac:dyDescent="0.25">
      <c r="A55" s="123"/>
      <c r="B55" s="128" t="s">
        <v>65</v>
      </c>
      <c r="C55" s="252" t="s">
        <v>66</v>
      </c>
      <c r="D55" s="253"/>
      <c r="E55" s="253"/>
      <c r="F55" s="134" t="s">
        <v>24</v>
      </c>
      <c r="G55" s="135"/>
      <c r="H55" s="135"/>
      <c r="I55" s="135">
        <f>'1 UT Pol'!G11</f>
        <v>0</v>
      </c>
      <c r="J55" s="132" t="str">
        <f>IF(I88=0,"",I55/I88*100)</f>
        <v/>
      </c>
    </row>
    <row r="56" spans="1:10" ht="36.75" customHeight="1" x14ac:dyDescent="0.25">
      <c r="A56" s="123"/>
      <c r="B56" s="128" t="s">
        <v>67</v>
      </c>
      <c r="C56" s="252" t="s">
        <v>68</v>
      </c>
      <c r="D56" s="253"/>
      <c r="E56" s="253"/>
      <c r="F56" s="134" t="s">
        <v>24</v>
      </c>
      <c r="G56" s="135"/>
      <c r="H56" s="135"/>
      <c r="I56" s="135">
        <f>'1 UT Pol'!G19</f>
        <v>0</v>
      </c>
      <c r="J56" s="132" t="str">
        <f>IF(I88=0,"",I56/I88*100)</f>
        <v/>
      </c>
    </row>
    <row r="57" spans="1:10" ht="36.75" customHeight="1" x14ac:dyDescent="0.25">
      <c r="A57" s="123"/>
      <c r="B57" s="128" t="s">
        <v>69</v>
      </c>
      <c r="C57" s="252" t="s">
        <v>70</v>
      </c>
      <c r="D57" s="253"/>
      <c r="E57" s="253"/>
      <c r="F57" s="134" t="s">
        <v>24</v>
      </c>
      <c r="G57" s="135"/>
      <c r="H57" s="135"/>
      <c r="I57" s="135">
        <f>'1 UT Pol'!G26</f>
        <v>0</v>
      </c>
      <c r="J57" s="132" t="str">
        <f>IF(I88=0,"",I57/I88*100)</f>
        <v/>
      </c>
    </row>
    <row r="58" spans="1:10" ht="36.75" customHeight="1" x14ac:dyDescent="0.25">
      <c r="A58" s="123"/>
      <c r="B58" s="128" t="s">
        <v>71</v>
      </c>
      <c r="C58" s="252" t="s">
        <v>72</v>
      </c>
      <c r="D58" s="253"/>
      <c r="E58" s="253"/>
      <c r="F58" s="134" t="s">
        <v>24</v>
      </c>
      <c r="G58" s="135"/>
      <c r="H58" s="135"/>
      <c r="I58" s="135">
        <f>'1 UT Pol'!G28</f>
        <v>0</v>
      </c>
      <c r="J58" s="132" t="str">
        <f>IF(I88=0,"",I58/I88*100)</f>
        <v/>
      </c>
    </row>
    <row r="59" spans="1:10" ht="36.75" customHeight="1" x14ac:dyDescent="0.25">
      <c r="A59" s="123"/>
      <c r="B59" s="128" t="s">
        <v>73</v>
      </c>
      <c r="C59" s="252" t="s">
        <v>74</v>
      </c>
      <c r="D59" s="253"/>
      <c r="E59" s="253"/>
      <c r="F59" s="134" t="s">
        <v>24</v>
      </c>
      <c r="G59" s="135"/>
      <c r="H59" s="135"/>
      <c r="I59" s="135">
        <f>'1 UT Pol'!G30</f>
        <v>0</v>
      </c>
      <c r="J59" s="132" t="str">
        <f>IF(I88=0,"",I59/I88*100)</f>
        <v/>
      </c>
    </row>
    <row r="60" spans="1:10" ht="36.75" customHeight="1" x14ac:dyDescent="0.25">
      <c r="A60" s="123"/>
      <c r="B60" s="128" t="s">
        <v>47</v>
      </c>
      <c r="C60" s="252" t="s">
        <v>75</v>
      </c>
      <c r="D60" s="253"/>
      <c r="E60" s="253"/>
      <c r="F60" s="134" t="s">
        <v>24</v>
      </c>
      <c r="G60" s="135"/>
      <c r="H60" s="135"/>
      <c r="I60" s="135">
        <f>'1 B01 Pol'!G8</f>
        <v>0</v>
      </c>
      <c r="J60" s="132" t="str">
        <f>IF(I88=0,"",I60/I88*100)</f>
        <v/>
      </c>
    </row>
    <row r="61" spans="1:10" ht="36.75" customHeight="1" x14ac:dyDescent="0.25">
      <c r="A61" s="123"/>
      <c r="B61" s="128" t="s">
        <v>76</v>
      </c>
      <c r="C61" s="252" t="s">
        <v>77</v>
      </c>
      <c r="D61" s="253"/>
      <c r="E61" s="253"/>
      <c r="F61" s="134" t="s">
        <v>24</v>
      </c>
      <c r="G61" s="135"/>
      <c r="H61" s="135"/>
      <c r="I61" s="135">
        <f>'1 A01 Pol'!G8</f>
        <v>0</v>
      </c>
      <c r="J61" s="132" t="str">
        <f>IF(I88=0,"",I61/I88*100)</f>
        <v/>
      </c>
    </row>
    <row r="62" spans="1:10" ht="36.75" customHeight="1" x14ac:dyDescent="0.25">
      <c r="A62" s="123"/>
      <c r="B62" s="128" t="s">
        <v>78</v>
      </c>
      <c r="C62" s="252" t="s">
        <v>79</v>
      </c>
      <c r="D62" s="253"/>
      <c r="E62" s="253"/>
      <c r="F62" s="134" t="s">
        <v>24</v>
      </c>
      <c r="G62" s="135"/>
      <c r="H62" s="135"/>
      <c r="I62" s="135">
        <f>'1 A01 Pol'!G10</f>
        <v>0</v>
      </c>
      <c r="J62" s="132" t="str">
        <f>IF(I88=0,"",I62/I88*100)</f>
        <v/>
      </c>
    </row>
    <row r="63" spans="1:10" ht="36.75" customHeight="1" x14ac:dyDescent="0.25">
      <c r="A63" s="123"/>
      <c r="B63" s="128" t="s">
        <v>80</v>
      </c>
      <c r="C63" s="252" t="s">
        <v>81</v>
      </c>
      <c r="D63" s="253"/>
      <c r="E63" s="253"/>
      <c r="F63" s="134" t="s">
        <v>24</v>
      </c>
      <c r="G63" s="135"/>
      <c r="H63" s="135"/>
      <c r="I63" s="135">
        <f>'1 A01 Pol'!G15</f>
        <v>0</v>
      </c>
      <c r="J63" s="132" t="str">
        <f>IF(I88=0,"",I63/I88*100)</f>
        <v/>
      </c>
    </row>
    <row r="64" spans="1:10" ht="36.75" customHeight="1" x14ac:dyDescent="0.25">
      <c r="A64" s="123"/>
      <c r="B64" s="128" t="s">
        <v>82</v>
      </c>
      <c r="C64" s="252" t="s">
        <v>83</v>
      </c>
      <c r="D64" s="253"/>
      <c r="E64" s="253"/>
      <c r="F64" s="134" t="s">
        <v>24</v>
      </c>
      <c r="G64" s="135"/>
      <c r="H64" s="135"/>
      <c r="I64" s="135">
        <f>'1 A01 Pol'!G21</f>
        <v>0</v>
      </c>
      <c r="J64" s="132" t="str">
        <f>IF(I88=0,"",I64/I88*100)</f>
        <v/>
      </c>
    </row>
    <row r="65" spans="1:10" ht="36.75" customHeight="1" x14ac:dyDescent="0.25">
      <c r="A65" s="123"/>
      <c r="B65" s="128" t="s">
        <v>84</v>
      </c>
      <c r="C65" s="252" t="s">
        <v>85</v>
      </c>
      <c r="D65" s="253"/>
      <c r="E65" s="253"/>
      <c r="F65" s="134" t="s">
        <v>24</v>
      </c>
      <c r="G65" s="135"/>
      <c r="H65" s="135"/>
      <c r="I65" s="135">
        <f>'1 A01 Pol'!G27</f>
        <v>0</v>
      </c>
      <c r="J65" s="132" t="str">
        <f>IF(I88=0,"",I65/I88*100)</f>
        <v/>
      </c>
    </row>
    <row r="66" spans="1:10" ht="36.75" customHeight="1" x14ac:dyDescent="0.25">
      <c r="A66" s="123"/>
      <c r="B66" s="128" t="s">
        <v>86</v>
      </c>
      <c r="C66" s="252" t="s">
        <v>87</v>
      </c>
      <c r="D66" s="253"/>
      <c r="E66" s="253"/>
      <c r="F66" s="134" t="s">
        <v>24</v>
      </c>
      <c r="G66" s="135"/>
      <c r="H66" s="135"/>
      <c r="I66" s="135">
        <f>'1 A01 Pol'!G39</f>
        <v>0</v>
      </c>
      <c r="J66" s="132" t="str">
        <f>IF(I88=0,"",I66/I88*100)</f>
        <v/>
      </c>
    </row>
    <row r="67" spans="1:10" ht="36.75" customHeight="1" x14ac:dyDescent="0.25">
      <c r="A67" s="123"/>
      <c r="B67" s="128" t="s">
        <v>88</v>
      </c>
      <c r="C67" s="252" t="s">
        <v>89</v>
      </c>
      <c r="D67" s="253"/>
      <c r="E67" s="253"/>
      <c r="F67" s="134" t="s">
        <v>24</v>
      </c>
      <c r="G67" s="135"/>
      <c r="H67" s="135"/>
      <c r="I67" s="135">
        <f>'1 A01 Pol'!G49</f>
        <v>0</v>
      </c>
      <c r="J67" s="132" t="str">
        <f>IF(I88=0,"",I67/I88*100)</f>
        <v/>
      </c>
    </row>
    <row r="68" spans="1:10" ht="36.75" customHeight="1" x14ac:dyDescent="0.25">
      <c r="A68" s="123"/>
      <c r="B68" s="128" t="s">
        <v>90</v>
      </c>
      <c r="C68" s="252" t="s">
        <v>91</v>
      </c>
      <c r="D68" s="253"/>
      <c r="E68" s="253"/>
      <c r="F68" s="134" t="s">
        <v>24</v>
      </c>
      <c r="G68" s="135"/>
      <c r="H68" s="135"/>
      <c r="I68" s="135">
        <f>'1 A01 Pol'!G56</f>
        <v>0</v>
      </c>
      <c r="J68" s="132" t="str">
        <f>IF(I88=0,"",I68/I88*100)</f>
        <v/>
      </c>
    </row>
    <row r="69" spans="1:10" ht="36.75" customHeight="1" x14ac:dyDescent="0.25">
      <c r="A69" s="123"/>
      <c r="B69" s="128" t="s">
        <v>92</v>
      </c>
      <c r="C69" s="252" t="s">
        <v>93</v>
      </c>
      <c r="D69" s="253"/>
      <c r="E69" s="253"/>
      <c r="F69" s="134" t="s">
        <v>24</v>
      </c>
      <c r="G69" s="135"/>
      <c r="H69" s="135"/>
      <c r="I69" s="135">
        <f>'1 A01 Pol'!G58+'1 B01 Pol'!G11</f>
        <v>0</v>
      </c>
      <c r="J69" s="132" t="str">
        <f>IF(I88=0,"",I69/I88*100)</f>
        <v/>
      </c>
    </row>
    <row r="70" spans="1:10" ht="36.75" customHeight="1" x14ac:dyDescent="0.25">
      <c r="A70" s="123"/>
      <c r="B70" s="128" t="s">
        <v>94</v>
      </c>
      <c r="C70" s="252" t="s">
        <v>95</v>
      </c>
      <c r="D70" s="253"/>
      <c r="E70" s="253"/>
      <c r="F70" s="134" t="s">
        <v>24</v>
      </c>
      <c r="G70" s="135"/>
      <c r="H70" s="135"/>
      <c r="I70" s="135">
        <f>'1 EL Pol'!G8</f>
        <v>0</v>
      </c>
      <c r="J70" s="132" t="str">
        <f>IF(I88=0,"",I70/I88*100)</f>
        <v/>
      </c>
    </row>
    <row r="71" spans="1:10" ht="36.75" customHeight="1" x14ac:dyDescent="0.25">
      <c r="A71" s="123"/>
      <c r="B71" s="128" t="s">
        <v>96</v>
      </c>
      <c r="C71" s="252" t="s">
        <v>97</v>
      </c>
      <c r="D71" s="253"/>
      <c r="E71" s="253"/>
      <c r="F71" s="134" t="s">
        <v>24</v>
      </c>
      <c r="G71" s="135"/>
      <c r="H71" s="135"/>
      <c r="I71" s="135">
        <f>'1 A01 Pol'!G61</f>
        <v>0</v>
      </c>
      <c r="J71" s="132" t="str">
        <f>IF(I88=0,"",I71/I88*100)</f>
        <v/>
      </c>
    </row>
    <row r="72" spans="1:10" ht="36.75" customHeight="1" x14ac:dyDescent="0.25">
      <c r="A72" s="123"/>
      <c r="B72" s="128" t="s">
        <v>98</v>
      </c>
      <c r="C72" s="252" t="s">
        <v>99</v>
      </c>
      <c r="D72" s="253"/>
      <c r="E72" s="253"/>
      <c r="F72" s="134" t="s">
        <v>25</v>
      </c>
      <c r="G72" s="135"/>
      <c r="H72" s="135"/>
      <c r="I72" s="135">
        <f>'1 A01 Pol'!G64</f>
        <v>0</v>
      </c>
      <c r="J72" s="132" t="str">
        <f>IF(I88=0,"",I72/I88*100)</f>
        <v/>
      </c>
    </row>
    <row r="73" spans="1:10" ht="36.75" customHeight="1" x14ac:dyDescent="0.25">
      <c r="A73" s="123"/>
      <c r="B73" s="128" t="s">
        <v>100</v>
      </c>
      <c r="C73" s="252" t="s">
        <v>101</v>
      </c>
      <c r="D73" s="253"/>
      <c r="E73" s="253"/>
      <c r="F73" s="134" t="s">
        <v>25</v>
      </c>
      <c r="G73" s="135"/>
      <c r="H73" s="135"/>
      <c r="I73" s="135">
        <f>'1 A01 Pol'!G69</f>
        <v>0</v>
      </c>
      <c r="J73" s="132" t="str">
        <f>IF(I88=0,"",I73/I88*100)</f>
        <v/>
      </c>
    </row>
    <row r="74" spans="1:10" ht="36.75" customHeight="1" x14ac:dyDescent="0.25">
      <c r="A74" s="123"/>
      <c r="B74" s="128" t="s">
        <v>102</v>
      </c>
      <c r="C74" s="252" t="s">
        <v>103</v>
      </c>
      <c r="D74" s="253"/>
      <c r="E74" s="253"/>
      <c r="F74" s="134" t="s">
        <v>25</v>
      </c>
      <c r="G74" s="135"/>
      <c r="H74" s="135"/>
      <c r="I74" s="135">
        <f>'1 B01 Pol'!G37</f>
        <v>0</v>
      </c>
      <c r="J74" s="132" t="str">
        <f>IF(I88=0,"",I74/I88*100)</f>
        <v/>
      </c>
    </row>
    <row r="75" spans="1:10" ht="36.75" customHeight="1" x14ac:dyDescent="0.25">
      <c r="A75" s="123"/>
      <c r="B75" s="128" t="s">
        <v>104</v>
      </c>
      <c r="C75" s="252" t="s">
        <v>105</v>
      </c>
      <c r="D75" s="253"/>
      <c r="E75" s="253"/>
      <c r="F75" s="134" t="s">
        <v>25</v>
      </c>
      <c r="G75" s="135"/>
      <c r="H75" s="135"/>
      <c r="I75" s="135">
        <f>'1 B01 Pol'!G39+'1 UT Pol'!G15</f>
        <v>0</v>
      </c>
      <c r="J75" s="132" t="str">
        <f>IF(I88=0,"",I75/I88*100)</f>
        <v/>
      </c>
    </row>
    <row r="76" spans="1:10" ht="36.75" customHeight="1" x14ac:dyDescent="0.25">
      <c r="A76" s="123"/>
      <c r="B76" s="128" t="s">
        <v>106</v>
      </c>
      <c r="C76" s="252" t="s">
        <v>107</v>
      </c>
      <c r="D76" s="253"/>
      <c r="E76" s="253"/>
      <c r="F76" s="134" t="s">
        <v>25</v>
      </c>
      <c r="G76" s="135"/>
      <c r="H76" s="135"/>
      <c r="I76" s="135">
        <f>'1 A01 Pol'!G80</f>
        <v>0</v>
      </c>
      <c r="J76" s="132" t="str">
        <f>IF(I88=0,"",I76/I88*100)</f>
        <v/>
      </c>
    </row>
    <row r="77" spans="1:10" ht="36.75" customHeight="1" x14ac:dyDescent="0.25">
      <c r="A77" s="123"/>
      <c r="B77" s="128" t="s">
        <v>108</v>
      </c>
      <c r="C77" s="252" t="s">
        <v>109</v>
      </c>
      <c r="D77" s="253"/>
      <c r="E77" s="253"/>
      <c r="F77" s="134" t="s">
        <v>25</v>
      </c>
      <c r="G77" s="135"/>
      <c r="H77" s="135"/>
      <c r="I77" s="135">
        <f>'1 A01 Pol'!G84+'1 B01 Pol'!G41</f>
        <v>0</v>
      </c>
      <c r="J77" s="132" t="str">
        <f>IF(I88=0,"",I77/I88*100)</f>
        <v/>
      </c>
    </row>
    <row r="78" spans="1:10" ht="36.75" customHeight="1" x14ac:dyDescent="0.25">
      <c r="A78" s="123"/>
      <c r="B78" s="128" t="s">
        <v>110</v>
      </c>
      <c r="C78" s="252" t="s">
        <v>111</v>
      </c>
      <c r="D78" s="253"/>
      <c r="E78" s="253"/>
      <c r="F78" s="134" t="s">
        <v>25</v>
      </c>
      <c r="G78" s="135"/>
      <c r="H78" s="135"/>
      <c r="I78" s="135">
        <f>'1 A01 Pol'!G109+'1 B01 Pol'!G43</f>
        <v>0</v>
      </c>
      <c r="J78" s="132" t="str">
        <f>IF(I88=0,"",I78/I88*100)</f>
        <v/>
      </c>
    </row>
    <row r="79" spans="1:10" ht="36.75" customHeight="1" x14ac:dyDescent="0.25">
      <c r="A79" s="123"/>
      <c r="B79" s="128" t="s">
        <v>112</v>
      </c>
      <c r="C79" s="252" t="s">
        <v>113</v>
      </c>
      <c r="D79" s="253"/>
      <c r="E79" s="253"/>
      <c r="F79" s="134" t="s">
        <v>25</v>
      </c>
      <c r="G79" s="135"/>
      <c r="H79" s="135"/>
      <c r="I79" s="135">
        <f>'1 A01 Pol'!G140</f>
        <v>0</v>
      </c>
      <c r="J79" s="132" t="str">
        <f>IF(I88=0,"",I79/I88*100)</f>
        <v/>
      </c>
    </row>
    <row r="80" spans="1:10" ht="36.75" customHeight="1" x14ac:dyDescent="0.25">
      <c r="A80" s="123"/>
      <c r="B80" s="128" t="s">
        <v>114</v>
      </c>
      <c r="C80" s="252" t="s">
        <v>115</v>
      </c>
      <c r="D80" s="253"/>
      <c r="E80" s="253"/>
      <c r="F80" s="134" t="s">
        <v>25</v>
      </c>
      <c r="G80" s="135"/>
      <c r="H80" s="135"/>
      <c r="I80" s="135">
        <f>'1 A01 Pol'!G145</f>
        <v>0</v>
      </c>
      <c r="J80" s="132" t="str">
        <f>IF(I88=0,"",I80/I88*100)</f>
        <v/>
      </c>
    </row>
    <row r="81" spans="1:10" ht="36.75" customHeight="1" x14ac:dyDescent="0.25">
      <c r="A81" s="123"/>
      <c r="B81" s="128" t="s">
        <v>116</v>
      </c>
      <c r="C81" s="252" t="s">
        <v>117</v>
      </c>
      <c r="D81" s="253"/>
      <c r="E81" s="253"/>
      <c r="F81" s="134" t="s">
        <v>25</v>
      </c>
      <c r="G81" s="135"/>
      <c r="H81" s="135"/>
      <c r="I81" s="135">
        <f>'1 A01 Pol'!G151</f>
        <v>0</v>
      </c>
      <c r="J81" s="132" t="str">
        <f>IF(I88=0,"",I81/I88*100)</f>
        <v/>
      </c>
    </row>
    <row r="82" spans="1:10" ht="36.75" customHeight="1" x14ac:dyDescent="0.25">
      <c r="A82" s="123"/>
      <c r="B82" s="128" t="s">
        <v>118</v>
      </c>
      <c r="C82" s="252" t="s">
        <v>119</v>
      </c>
      <c r="D82" s="253"/>
      <c r="E82" s="253"/>
      <c r="F82" s="134" t="s">
        <v>25</v>
      </c>
      <c r="G82" s="135"/>
      <c r="H82" s="135"/>
      <c r="I82" s="135">
        <f>'1 A01 Pol'!G154+'1 UT Pol'!G33</f>
        <v>0</v>
      </c>
      <c r="J82" s="132" t="str">
        <f>IF(I88=0,"",I82/I88*100)</f>
        <v/>
      </c>
    </row>
    <row r="83" spans="1:10" ht="36.75" customHeight="1" x14ac:dyDescent="0.25">
      <c r="A83" s="123"/>
      <c r="B83" s="128" t="s">
        <v>120</v>
      </c>
      <c r="C83" s="252" t="s">
        <v>121</v>
      </c>
      <c r="D83" s="253"/>
      <c r="E83" s="253"/>
      <c r="F83" s="134" t="s">
        <v>26</v>
      </c>
      <c r="G83" s="135"/>
      <c r="H83" s="135"/>
      <c r="I83" s="135">
        <f>'1 B01 Pol'!G51+'1 EL Pol'!G13</f>
        <v>0</v>
      </c>
      <c r="J83" s="132" t="str">
        <f>IF(I88=0,"",I83/I88*100)</f>
        <v/>
      </c>
    </row>
    <row r="84" spans="1:10" ht="36.75" customHeight="1" x14ac:dyDescent="0.25">
      <c r="A84" s="123"/>
      <c r="B84" s="128" t="s">
        <v>122</v>
      </c>
      <c r="C84" s="252" t="s">
        <v>123</v>
      </c>
      <c r="D84" s="253"/>
      <c r="E84" s="253"/>
      <c r="F84" s="134" t="s">
        <v>26</v>
      </c>
      <c r="G84" s="135"/>
      <c r="H84" s="135"/>
      <c r="I84" s="135">
        <f>'1 B01 Pol'!G53</f>
        <v>0</v>
      </c>
      <c r="J84" s="132" t="str">
        <f>IF(I88=0,"",I84/I88*100)</f>
        <v/>
      </c>
    </row>
    <row r="85" spans="1:10" ht="36.75" customHeight="1" x14ac:dyDescent="0.25">
      <c r="A85" s="123"/>
      <c r="B85" s="128" t="s">
        <v>124</v>
      </c>
      <c r="C85" s="252" t="s">
        <v>125</v>
      </c>
      <c r="D85" s="253"/>
      <c r="E85" s="253"/>
      <c r="F85" s="134" t="s">
        <v>126</v>
      </c>
      <c r="G85" s="135"/>
      <c r="H85" s="135"/>
      <c r="I85" s="135">
        <f>'1 B01 Pol'!G55</f>
        <v>0</v>
      </c>
      <c r="J85" s="132" t="str">
        <f>IF(I88=0,"",I85/I88*100)</f>
        <v/>
      </c>
    </row>
    <row r="86" spans="1:10" ht="36.75" customHeight="1" x14ac:dyDescent="0.25">
      <c r="A86" s="123"/>
      <c r="B86" s="128" t="s">
        <v>127</v>
      </c>
      <c r="C86" s="252" t="s">
        <v>27</v>
      </c>
      <c r="D86" s="253"/>
      <c r="E86" s="253"/>
      <c r="F86" s="134" t="s">
        <v>127</v>
      </c>
      <c r="G86" s="135"/>
      <c r="H86" s="135"/>
      <c r="I86" s="135">
        <f>'1 VON Pol'!G8</f>
        <v>0</v>
      </c>
      <c r="J86" s="132" t="str">
        <f>IF(I88=0,"",I86/I88*100)</f>
        <v/>
      </c>
    </row>
    <row r="87" spans="1:10" ht="36.75" customHeight="1" x14ac:dyDescent="0.25">
      <c r="A87" s="123"/>
      <c r="B87" s="128" t="s">
        <v>128</v>
      </c>
      <c r="C87" s="252" t="s">
        <v>28</v>
      </c>
      <c r="D87" s="253"/>
      <c r="E87" s="253"/>
      <c r="F87" s="134" t="s">
        <v>128</v>
      </c>
      <c r="G87" s="135"/>
      <c r="H87" s="135"/>
      <c r="I87" s="135">
        <f>'1 VON Pol'!G14</f>
        <v>0</v>
      </c>
      <c r="J87" s="132" t="str">
        <f>IF(I88=0,"",I87/I88*100)</f>
        <v/>
      </c>
    </row>
    <row r="88" spans="1:10" ht="25.5" customHeight="1" x14ac:dyDescent="0.25">
      <c r="A88" s="124"/>
      <c r="B88" s="129" t="s">
        <v>1</v>
      </c>
      <c r="C88" s="130"/>
      <c r="D88" s="131"/>
      <c r="E88" s="131"/>
      <c r="F88" s="136"/>
      <c r="G88" s="137"/>
      <c r="H88" s="137"/>
      <c r="I88" s="137">
        <f>SUM(I54:I87)</f>
        <v>0</v>
      </c>
      <c r="J88" s="133">
        <f>SUM(J54:J87)</f>
        <v>0</v>
      </c>
    </row>
    <row r="89" spans="1:10" x14ac:dyDescent="0.25">
      <c r="F89" s="86"/>
      <c r="G89" s="86"/>
      <c r="H89" s="86"/>
      <c r="I89" s="86"/>
      <c r="J89" s="87"/>
    </row>
    <row r="90" spans="1:10" x14ac:dyDescent="0.25">
      <c r="F90" s="86"/>
      <c r="G90" s="86"/>
      <c r="H90" s="86"/>
      <c r="I90" s="86"/>
      <c r="J90" s="87"/>
    </row>
    <row r="91" spans="1:10" x14ac:dyDescent="0.25">
      <c r="F91" s="86"/>
      <c r="G91" s="86"/>
      <c r="H91" s="86"/>
      <c r="I91" s="86"/>
      <c r="J91" s="87"/>
    </row>
  </sheetData>
  <sheetProtection password="887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C85:E85"/>
    <mergeCell ref="C86:E86"/>
    <mergeCell ref="C87:E87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54" t="s">
        <v>6</v>
      </c>
      <c r="B1" s="254"/>
      <c r="C1" s="255"/>
      <c r="D1" s="254"/>
      <c r="E1" s="254"/>
      <c r="F1" s="254"/>
      <c r="G1" s="254"/>
    </row>
    <row r="2" spans="1:7" ht="25" customHeight="1" x14ac:dyDescent="0.25">
      <c r="A2" s="50" t="s">
        <v>7</v>
      </c>
      <c r="B2" s="49"/>
      <c r="C2" s="256"/>
      <c r="D2" s="256"/>
      <c r="E2" s="256"/>
      <c r="F2" s="256"/>
      <c r="G2" s="257"/>
    </row>
    <row r="3" spans="1:7" ht="25" customHeight="1" x14ac:dyDescent="0.25">
      <c r="A3" s="50" t="s">
        <v>8</v>
      </c>
      <c r="B3" s="49"/>
      <c r="C3" s="256"/>
      <c r="D3" s="256"/>
      <c r="E3" s="256"/>
      <c r="F3" s="256"/>
      <c r="G3" s="257"/>
    </row>
    <row r="4" spans="1:7" ht="25" customHeight="1" x14ac:dyDescent="0.25">
      <c r="A4" s="50" t="s">
        <v>9</v>
      </c>
      <c r="B4" s="49"/>
      <c r="C4" s="256"/>
      <c r="D4" s="256"/>
      <c r="E4" s="256"/>
      <c r="F4" s="256"/>
      <c r="G4" s="257"/>
    </row>
    <row r="5" spans="1:7" x14ac:dyDescent="0.25">
      <c r="B5" s="4"/>
      <c r="C5" s="5"/>
      <c r="D5" s="6"/>
    </row>
  </sheetData>
  <sheetProtection password="887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B58" sqref="AB58"/>
    </sheetView>
  </sheetViews>
  <sheetFormatPr defaultRowHeight="12.5" outlineLevelRow="1" x14ac:dyDescent="0.25"/>
  <cols>
    <col min="1" max="1" width="3.453125" customWidth="1"/>
    <col min="2" max="2" width="12.7265625" style="121" customWidth="1"/>
    <col min="3" max="3" width="63.26953125" style="121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7265625" customWidth="1"/>
  </cols>
  <sheetData>
    <row r="1" spans="1:60" ht="15.75" customHeight="1" x14ac:dyDescent="0.35">
      <c r="A1" s="260" t="s">
        <v>129</v>
      </c>
      <c r="B1" s="260"/>
      <c r="C1" s="260"/>
      <c r="D1" s="260"/>
      <c r="E1" s="260"/>
      <c r="F1" s="260"/>
      <c r="G1" s="260"/>
      <c r="AG1" t="s">
        <v>130</v>
      </c>
    </row>
    <row r="2" spans="1:60" ht="25.15" customHeight="1" x14ac:dyDescent="0.25">
      <c r="A2" s="139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131</v>
      </c>
    </row>
    <row r="3" spans="1:60" ht="25.15" customHeight="1" x14ac:dyDescent="0.25">
      <c r="A3" s="139" t="s">
        <v>8</v>
      </c>
      <c r="B3" s="49" t="s">
        <v>47</v>
      </c>
      <c r="C3" s="261" t="s">
        <v>48</v>
      </c>
      <c r="D3" s="262"/>
      <c r="E3" s="262"/>
      <c r="F3" s="262"/>
      <c r="G3" s="263"/>
      <c r="AC3" s="121" t="s">
        <v>131</v>
      </c>
      <c r="AG3" t="s">
        <v>132</v>
      </c>
    </row>
    <row r="4" spans="1:60" ht="25.15" customHeight="1" x14ac:dyDescent="0.25">
      <c r="A4" s="140" t="s">
        <v>9</v>
      </c>
      <c r="B4" s="141" t="s">
        <v>49</v>
      </c>
      <c r="C4" s="264" t="s">
        <v>50</v>
      </c>
      <c r="D4" s="265"/>
      <c r="E4" s="265"/>
      <c r="F4" s="265"/>
      <c r="G4" s="266"/>
      <c r="AG4" t="s">
        <v>133</v>
      </c>
    </row>
    <row r="5" spans="1:60" x14ac:dyDescent="0.25">
      <c r="D5" s="10"/>
    </row>
    <row r="6" spans="1:60" ht="37.5" x14ac:dyDescent="0.25">
      <c r="A6" s="143" t="s">
        <v>134</v>
      </c>
      <c r="B6" s="145" t="s">
        <v>135</v>
      </c>
      <c r="C6" s="145" t="s">
        <v>136</v>
      </c>
      <c r="D6" s="144" t="s">
        <v>137</v>
      </c>
      <c r="E6" s="143" t="s">
        <v>138</v>
      </c>
      <c r="F6" s="142" t="s">
        <v>139</v>
      </c>
      <c r="G6" s="143" t="s">
        <v>29</v>
      </c>
      <c r="H6" s="146" t="s">
        <v>30</v>
      </c>
      <c r="I6" s="146" t="s">
        <v>140</v>
      </c>
      <c r="J6" s="146" t="s">
        <v>31</v>
      </c>
      <c r="K6" s="146" t="s">
        <v>141</v>
      </c>
      <c r="L6" s="146" t="s">
        <v>142</v>
      </c>
      <c r="M6" s="146" t="s">
        <v>143</v>
      </c>
      <c r="N6" s="146" t="s">
        <v>144</v>
      </c>
      <c r="O6" s="146" t="s">
        <v>145</v>
      </c>
      <c r="P6" s="146" t="s">
        <v>146</v>
      </c>
      <c r="Q6" s="146" t="s">
        <v>147</v>
      </c>
      <c r="R6" s="146" t="s">
        <v>148</v>
      </c>
      <c r="S6" s="146" t="s">
        <v>149</v>
      </c>
      <c r="T6" s="146" t="s">
        <v>150</v>
      </c>
      <c r="U6" s="146" t="s">
        <v>151</v>
      </c>
      <c r="V6" s="146" t="s">
        <v>152</v>
      </c>
      <c r="W6" s="146" t="s">
        <v>153</v>
      </c>
      <c r="X6" s="146" t="s">
        <v>154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58" t="s">
        <v>155</v>
      </c>
      <c r="B8" s="159" t="s">
        <v>76</v>
      </c>
      <c r="C8" s="180" t="s">
        <v>77</v>
      </c>
      <c r="D8" s="160"/>
      <c r="E8" s="161"/>
      <c r="F8" s="162"/>
      <c r="G8" s="162">
        <f>SUMIF(AG9:AG9,"&lt;&gt;NOR",G9:G9)</f>
        <v>0</v>
      </c>
      <c r="H8" s="162"/>
      <c r="I8" s="162">
        <f>SUM(I9:I9)</f>
        <v>0</v>
      </c>
      <c r="J8" s="162"/>
      <c r="K8" s="162">
        <f>SUM(K9:K9)</f>
        <v>0</v>
      </c>
      <c r="L8" s="162"/>
      <c r="M8" s="162">
        <f>SUM(M9:M9)</f>
        <v>0</v>
      </c>
      <c r="N8" s="162"/>
      <c r="O8" s="162">
        <f>SUM(O9:O9)</f>
        <v>1.18</v>
      </c>
      <c r="P8" s="162"/>
      <c r="Q8" s="162">
        <f>SUM(Q9:Q9)</f>
        <v>0</v>
      </c>
      <c r="R8" s="162"/>
      <c r="S8" s="162"/>
      <c r="T8" s="163"/>
      <c r="U8" s="157"/>
      <c r="V8" s="157">
        <f>SUM(V9:V9)</f>
        <v>2.68</v>
      </c>
      <c r="W8" s="157"/>
      <c r="X8" s="157"/>
      <c r="AG8" t="s">
        <v>156</v>
      </c>
    </row>
    <row r="9" spans="1:60" ht="20" outlineLevel="1" x14ac:dyDescent="0.25">
      <c r="A9" s="171">
        <v>1</v>
      </c>
      <c r="B9" s="172" t="s">
        <v>157</v>
      </c>
      <c r="C9" s="181" t="s">
        <v>158</v>
      </c>
      <c r="D9" s="173" t="s">
        <v>159</v>
      </c>
      <c r="E9" s="174">
        <v>0.67922000000000005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1.7345699999999999</v>
      </c>
      <c r="O9" s="176">
        <f>ROUND(E9*N9,2)</f>
        <v>1.18</v>
      </c>
      <c r="P9" s="176">
        <v>0</v>
      </c>
      <c r="Q9" s="176">
        <f>ROUND(E9*P9,2)</f>
        <v>0</v>
      </c>
      <c r="R9" s="176" t="s">
        <v>160</v>
      </c>
      <c r="S9" s="176" t="s">
        <v>161</v>
      </c>
      <c r="T9" s="177" t="s">
        <v>161</v>
      </c>
      <c r="U9" s="156">
        <v>3.94</v>
      </c>
      <c r="V9" s="156">
        <f>ROUND(E9*U9,2)</f>
        <v>2.68</v>
      </c>
      <c r="W9" s="156"/>
      <c r="X9" s="156" t="s">
        <v>162</v>
      </c>
      <c r="Y9" s="147"/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13" x14ac:dyDescent="0.25">
      <c r="A10" s="158" t="s">
        <v>155</v>
      </c>
      <c r="B10" s="159" t="s">
        <v>78</v>
      </c>
      <c r="C10" s="180" t="s">
        <v>79</v>
      </c>
      <c r="D10" s="160"/>
      <c r="E10" s="161"/>
      <c r="F10" s="162"/>
      <c r="G10" s="162">
        <f>SUMIF(AG11:AG14,"&lt;&gt;NOR",G11:G14)</f>
        <v>0</v>
      </c>
      <c r="H10" s="162"/>
      <c r="I10" s="162">
        <f>SUM(I11:I14)</f>
        <v>0</v>
      </c>
      <c r="J10" s="162"/>
      <c r="K10" s="162">
        <f>SUM(K11:K14)</f>
        <v>0</v>
      </c>
      <c r="L10" s="162"/>
      <c r="M10" s="162">
        <f>SUM(M11:M14)</f>
        <v>0</v>
      </c>
      <c r="N10" s="162"/>
      <c r="O10" s="162">
        <f>SUM(O11:O14)</f>
        <v>1.74</v>
      </c>
      <c r="P10" s="162"/>
      <c r="Q10" s="162">
        <f>SUM(Q11:Q14)</f>
        <v>0</v>
      </c>
      <c r="R10" s="162"/>
      <c r="S10" s="162"/>
      <c r="T10" s="163"/>
      <c r="U10" s="157"/>
      <c r="V10" s="157">
        <f>SUM(V11:V14)</f>
        <v>3.9699999999999998</v>
      </c>
      <c r="W10" s="157"/>
      <c r="X10" s="157"/>
      <c r="AG10" t="s">
        <v>156</v>
      </c>
    </row>
    <row r="11" spans="1:60" outlineLevel="1" x14ac:dyDescent="0.25">
      <c r="A11" s="171">
        <v>2</v>
      </c>
      <c r="B11" s="172" t="s">
        <v>164</v>
      </c>
      <c r="C11" s="181" t="s">
        <v>165</v>
      </c>
      <c r="D11" s="173" t="s">
        <v>166</v>
      </c>
      <c r="E11" s="174">
        <v>3.2669999999999999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15</v>
      </c>
      <c r="M11" s="176">
        <f>G11*(1+L11/100)</f>
        <v>0</v>
      </c>
      <c r="N11" s="176">
        <v>0.2016</v>
      </c>
      <c r="O11" s="176">
        <f>ROUND(E11*N11,2)</f>
        <v>0.66</v>
      </c>
      <c r="P11" s="176">
        <v>0</v>
      </c>
      <c r="Q11" s="176">
        <f>ROUND(E11*P11,2)</f>
        <v>0</v>
      </c>
      <c r="R11" s="176" t="s">
        <v>167</v>
      </c>
      <c r="S11" s="176" t="s">
        <v>161</v>
      </c>
      <c r="T11" s="177" t="s">
        <v>161</v>
      </c>
      <c r="U11" s="156">
        <v>0.02</v>
      </c>
      <c r="V11" s="156">
        <f>ROUND(E11*U11,2)</f>
        <v>7.0000000000000007E-2</v>
      </c>
      <c r="W11" s="156"/>
      <c r="X11" s="156" t="s">
        <v>162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4">
        <v>3</v>
      </c>
      <c r="B12" s="165" t="s">
        <v>168</v>
      </c>
      <c r="C12" s="182" t="s">
        <v>169</v>
      </c>
      <c r="D12" s="166" t="s">
        <v>166</v>
      </c>
      <c r="E12" s="167">
        <v>3.2669999999999999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15</v>
      </c>
      <c r="M12" s="169">
        <f>G12*(1+L12/100)</f>
        <v>0</v>
      </c>
      <c r="N12" s="169">
        <v>0.11</v>
      </c>
      <c r="O12" s="169">
        <f>ROUND(E12*N12,2)</f>
        <v>0.36</v>
      </c>
      <c r="P12" s="169">
        <v>0</v>
      </c>
      <c r="Q12" s="169">
        <f>ROUND(E12*P12,2)</f>
        <v>0</v>
      </c>
      <c r="R12" s="169" t="s">
        <v>167</v>
      </c>
      <c r="S12" s="169" t="s">
        <v>161</v>
      </c>
      <c r="T12" s="170" t="s">
        <v>161</v>
      </c>
      <c r="U12" s="156">
        <v>1.1930000000000001</v>
      </c>
      <c r="V12" s="156">
        <f>ROUND(E12*U12,2)</f>
        <v>3.9</v>
      </c>
      <c r="W12" s="156"/>
      <c r="X12" s="156" t="s">
        <v>162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258" t="s">
        <v>170</v>
      </c>
      <c r="D13" s="259"/>
      <c r="E13" s="259"/>
      <c r="F13" s="259"/>
      <c r="G13" s="259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171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8" t="str">
        <f>C13</f>
        <v>s provedením lože do 50 mm, s vyplněním spár, s dvojím beraněním a se smetením přebytečného materiálu na krajnici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1">
        <v>4</v>
      </c>
      <c r="B14" s="172" t="s">
        <v>172</v>
      </c>
      <c r="C14" s="181" t="s">
        <v>173</v>
      </c>
      <c r="D14" s="173" t="s">
        <v>166</v>
      </c>
      <c r="E14" s="174">
        <v>3.5937000000000001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15</v>
      </c>
      <c r="M14" s="176">
        <f>G14*(1+L14/100)</f>
        <v>0</v>
      </c>
      <c r="N14" s="176">
        <v>0.2</v>
      </c>
      <c r="O14" s="176">
        <f>ROUND(E14*N14,2)</f>
        <v>0.72</v>
      </c>
      <c r="P14" s="176">
        <v>0</v>
      </c>
      <c r="Q14" s="176">
        <f>ROUND(E14*P14,2)</f>
        <v>0</v>
      </c>
      <c r="R14" s="176" t="s">
        <v>174</v>
      </c>
      <c r="S14" s="176" t="s">
        <v>161</v>
      </c>
      <c r="T14" s="177" t="s">
        <v>161</v>
      </c>
      <c r="U14" s="156">
        <v>0</v>
      </c>
      <c r="V14" s="156">
        <f>ROUND(E14*U14,2)</f>
        <v>0</v>
      </c>
      <c r="W14" s="156"/>
      <c r="X14" s="156" t="s">
        <v>175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176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13" x14ac:dyDescent="0.25">
      <c r="A15" s="158" t="s">
        <v>155</v>
      </c>
      <c r="B15" s="159" t="s">
        <v>80</v>
      </c>
      <c r="C15" s="180" t="s">
        <v>81</v>
      </c>
      <c r="D15" s="160"/>
      <c r="E15" s="161"/>
      <c r="F15" s="162"/>
      <c r="G15" s="162">
        <f>SUMIF(AG16:AG20,"&lt;&gt;NOR",G16:G20)</f>
        <v>0</v>
      </c>
      <c r="H15" s="162"/>
      <c r="I15" s="162">
        <f>SUM(I16:I20)</f>
        <v>0</v>
      </c>
      <c r="J15" s="162"/>
      <c r="K15" s="162">
        <f>SUM(K16:K20)</f>
        <v>0</v>
      </c>
      <c r="L15" s="162"/>
      <c r="M15" s="162">
        <f>SUM(M16:M20)</f>
        <v>0</v>
      </c>
      <c r="N15" s="162"/>
      <c r="O15" s="162">
        <f>SUM(O16:O20)</f>
        <v>0.27</v>
      </c>
      <c r="P15" s="162"/>
      <c r="Q15" s="162">
        <f>SUM(Q16:Q20)</f>
        <v>0</v>
      </c>
      <c r="R15" s="162"/>
      <c r="S15" s="162"/>
      <c r="T15" s="163"/>
      <c r="U15" s="157"/>
      <c r="V15" s="157">
        <f>SUM(V16:V20)</f>
        <v>17.809999999999999</v>
      </c>
      <c r="W15" s="157"/>
      <c r="X15" s="157"/>
      <c r="AG15" t="s">
        <v>156</v>
      </c>
    </row>
    <row r="16" spans="1:60" ht="20" outlineLevel="1" x14ac:dyDescent="0.25">
      <c r="A16" s="171">
        <v>5</v>
      </c>
      <c r="B16" s="172" t="s">
        <v>177</v>
      </c>
      <c r="C16" s="181" t="s">
        <v>178</v>
      </c>
      <c r="D16" s="173" t="s">
        <v>166</v>
      </c>
      <c r="E16" s="174">
        <v>19.438120000000001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15</v>
      </c>
      <c r="M16" s="176">
        <f>G16*(1+L16/100)</f>
        <v>0</v>
      </c>
      <c r="N16" s="176">
        <v>1.038E-2</v>
      </c>
      <c r="O16" s="176">
        <f>ROUND(E16*N16,2)</f>
        <v>0.2</v>
      </c>
      <c r="P16" s="176">
        <v>0</v>
      </c>
      <c r="Q16" s="176">
        <f>ROUND(E16*P16,2)</f>
        <v>0</v>
      </c>
      <c r="R16" s="176" t="s">
        <v>179</v>
      </c>
      <c r="S16" s="176" t="s">
        <v>161</v>
      </c>
      <c r="T16" s="177" t="s">
        <v>161</v>
      </c>
      <c r="U16" s="156">
        <v>0.33688000000000001</v>
      </c>
      <c r="V16" s="156">
        <f>ROUND(E16*U16,2)</f>
        <v>6.55</v>
      </c>
      <c r="W16" s="156"/>
      <c r="X16" s="156" t="s">
        <v>162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4">
        <v>6</v>
      </c>
      <c r="B17" s="165" t="s">
        <v>180</v>
      </c>
      <c r="C17" s="182" t="s">
        <v>181</v>
      </c>
      <c r="D17" s="166" t="s">
        <v>166</v>
      </c>
      <c r="E17" s="167">
        <v>23.45317</v>
      </c>
      <c r="F17" s="168"/>
      <c r="G17" s="169">
        <f>ROUND(E17*F17,2)</f>
        <v>0</v>
      </c>
      <c r="H17" s="168"/>
      <c r="I17" s="169">
        <f>ROUND(E17*H17,2)</f>
        <v>0</v>
      </c>
      <c r="J17" s="168"/>
      <c r="K17" s="169">
        <f>ROUND(E17*J17,2)</f>
        <v>0</v>
      </c>
      <c r="L17" s="169">
        <v>15</v>
      </c>
      <c r="M17" s="169">
        <f>G17*(1+L17/100)</f>
        <v>0</v>
      </c>
      <c r="N17" s="169">
        <v>3.4000000000000002E-4</v>
      </c>
      <c r="O17" s="169">
        <f>ROUND(E17*N17,2)</f>
        <v>0.01</v>
      </c>
      <c r="P17" s="169">
        <v>0</v>
      </c>
      <c r="Q17" s="169">
        <f>ROUND(E17*P17,2)</f>
        <v>0</v>
      </c>
      <c r="R17" s="169" t="s">
        <v>160</v>
      </c>
      <c r="S17" s="169" t="s">
        <v>161</v>
      </c>
      <c r="T17" s="170" t="s">
        <v>161</v>
      </c>
      <c r="U17" s="156">
        <v>0.24</v>
      </c>
      <c r="V17" s="156">
        <f>ROUND(E17*U17,2)</f>
        <v>5.63</v>
      </c>
      <c r="W17" s="156"/>
      <c r="X17" s="156" t="s">
        <v>162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58" t="s">
        <v>182</v>
      </c>
      <c r="D18" s="259"/>
      <c r="E18" s="259"/>
      <c r="F18" s="259"/>
      <c r="G18" s="259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171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4">
        <v>7</v>
      </c>
      <c r="B19" s="165" t="s">
        <v>183</v>
      </c>
      <c r="C19" s="182" t="s">
        <v>184</v>
      </c>
      <c r="D19" s="166" t="s">
        <v>166</v>
      </c>
      <c r="E19" s="167">
        <v>23.45317</v>
      </c>
      <c r="F19" s="168"/>
      <c r="G19" s="169">
        <f>ROUND(E19*F19,2)</f>
        <v>0</v>
      </c>
      <c r="H19" s="168"/>
      <c r="I19" s="169">
        <f>ROUND(E19*H19,2)</f>
        <v>0</v>
      </c>
      <c r="J19" s="168"/>
      <c r="K19" s="169">
        <f>ROUND(E19*J19,2)</f>
        <v>0</v>
      </c>
      <c r="L19" s="169">
        <v>15</v>
      </c>
      <c r="M19" s="169">
        <f>G19*(1+L19/100)</f>
        <v>0</v>
      </c>
      <c r="N19" s="169">
        <v>2.5000000000000001E-3</v>
      </c>
      <c r="O19" s="169">
        <f>ROUND(E19*N19,2)</f>
        <v>0.06</v>
      </c>
      <c r="P19" s="169">
        <v>0</v>
      </c>
      <c r="Q19" s="169">
        <f>ROUND(E19*P19,2)</f>
        <v>0</v>
      </c>
      <c r="R19" s="169" t="s">
        <v>160</v>
      </c>
      <c r="S19" s="169" t="s">
        <v>161</v>
      </c>
      <c r="T19" s="170" t="s">
        <v>161</v>
      </c>
      <c r="U19" s="156">
        <v>0.24</v>
      </c>
      <c r="V19" s="156">
        <f>ROUND(E19*U19,2)</f>
        <v>5.63</v>
      </c>
      <c r="W19" s="156"/>
      <c r="X19" s="156" t="s">
        <v>162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58" t="s">
        <v>185</v>
      </c>
      <c r="D20" s="259"/>
      <c r="E20" s="259"/>
      <c r="F20" s="259"/>
      <c r="G20" s="259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171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13" x14ac:dyDescent="0.25">
      <c r="A21" s="158" t="s">
        <v>155</v>
      </c>
      <c r="B21" s="159" t="s">
        <v>82</v>
      </c>
      <c r="C21" s="180" t="s">
        <v>83</v>
      </c>
      <c r="D21" s="160"/>
      <c r="E21" s="161"/>
      <c r="F21" s="162"/>
      <c r="G21" s="162">
        <f>SUMIF(AG22:AG26,"&lt;&gt;NOR",G22:G26)</f>
        <v>0</v>
      </c>
      <c r="H21" s="162"/>
      <c r="I21" s="162">
        <f>SUM(I22:I26)</f>
        <v>0</v>
      </c>
      <c r="J21" s="162"/>
      <c r="K21" s="162">
        <f>SUM(K22:K26)</f>
        <v>0</v>
      </c>
      <c r="L21" s="162"/>
      <c r="M21" s="162">
        <f>SUM(M22:M26)</f>
        <v>0</v>
      </c>
      <c r="N21" s="162"/>
      <c r="O21" s="162">
        <f>SUM(O22:O26)</f>
        <v>0.33999999999999997</v>
      </c>
      <c r="P21" s="162"/>
      <c r="Q21" s="162">
        <f>SUM(Q22:Q26)</f>
        <v>0</v>
      </c>
      <c r="R21" s="162"/>
      <c r="S21" s="162"/>
      <c r="T21" s="163"/>
      <c r="U21" s="157"/>
      <c r="V21" s="157">
        <f>SUM(V22:V26)</f>
        <v>13.790000000000001</v>
      </c>
      <c r="W21" s="157"/>
      <c r="X21" s="157"/>
      <c r="AG21" t="s">
        <v>156</v>
      </c>
    </row>
    <row r="22" spans="1:60" outlineLevel="1" x14ac:dyDescent="0.25">
      <c r="A22" s="171">
        <v>8</v>
      </c>
      <c r="B22" s="172" t="s">
        <v>186</v>
      </c>
      <c r="C22" s="181" t="s">
        <v>187</v>
      </c>
      <c r="D22" s="173" t="s">
        <v>166</v>
      </c>
      <c r="E22" s="174">
        <v>4.9321299999999999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15</v>
      </c>
      <c r="M22" s="176">
        <f>G22*(1+L22/100)</f>
        <v>0</v>
      </c>
      <c r="N22" s="176">
        <v>5.9810000000000002E-2</v>
      </c>
      <c r="O22" s="176">
        <f>ROUND(E22*N22,2)</f>
        <v>0.28999999999999998</v>
      </c>
      <c r="P22" s="176">
        <v>0</v>
      </c>
      <c r="Q22" s="176">
        <f>ROUND(E22*P22,2)</f>
        <v>0</v>
      </c>
      <c r="R22" s="176"/>
      <c r="S22" s="176" t="s">
        <v>188</v>
      </c>
      <c r="T22" s="177" t="s">
        <v>189</v>
      </c>
      <c r="U22" s="156">
        <v>2.2919999999999998</v>
      </c>
      <c r="V22" s="156">
        <f>ROUND(E22*U22,2)</f>
        <v>11.3</v>
      </c>
      <c r="W22" s="156"/>
      <c r="X22" s="156" t="s">
        <v>162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64">
        <v>9</v>
      </c>
      <c r="B23" s="165" t="s">
        <v>190</v>
      </c>
      <c r="C23" s="182" t="s">
        <v>191</v>
      </c>
      <c r="D23" s="166" t="s">
        <v>166</v>
      </c>
      <c r="E23" s="167">
        <v>3.6821999999999999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15</v>
      </c>
      <c r="M23" s="169">
        <f>G23*(1+L23/100)</f>
        <v>0</v>
      </c>
      <c r="N23" s="169">
        <v>1.268E-2</v>
      </c>
      <c r="O23" s="169">
        <f>ROUND(E23*N23,2)</f>
        <v>0.05</v>
      </c>
      <c r="P23" s="169">
        <v>0</v>
      </c>
      <c r="Q23" s="169">
        <f>ROUND(E23*P23,2)</f>
        <v>0</v>
      </c>
      <c r="R23" s="169" t="s">
        <v>179</v>
      </c>
      <c r="S23" s="169" t="s">
        <v>161</v>
      </c>
      <c r="T23" s="170" t="s">
        <v>161</v>
      </c>
      <c r="U23" s="156">
        <v>0.43759999999999999</v>
      </c>
      <c r="V23" s="156">
        <f>ROUND(E23*U23,2)</f>
        <v>1.61</v>
      </c>
      <c r="W23" s="156"/>
      <c r="X23" s="156" t="s">
        <v>162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58" t="s">
        <v>192</v>
      </c>
      <c r="D24" s="259"/>
      <c r="E24" s="259"/>
      <c r="F24" s="259"/>
      <c r="G24" s="259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171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1">
        <v>10</v>
      </c>
      <c r="B25" s="172" t="s">
        <v>193</v>
      </c>
      <c r="C25" s="181" t="s">
        <v>194</v>
      </c>
      <c r="D25" s="173" t="s">
        <v>166</v>
      </c>
      <c r="E25" s="174">
        <v>3.6821999999999999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15</v>
      </c>
      <c r="M25" s="176">
        <f>G25*(1+L25/100)</f>
        <v>0</v>
      </c>
      <c r="N25" s="176">
        <v>5.2999999999999998E-4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160</v>
      </c>
      <c r="S25" s="176" t="s">
        <v>161</v>
      </c>
      <c r="T25" s="177" t="s">
        <v>161</v>
      </c>
      <c r="U25" s="156">
        <v>0.24</v>
      </c>
      <c r="V25" s="156">
        <f>ROUND(E25*U25,2)</f>
        <v>0.88</v>
      </c>
      <c r="W25" s="156"/>
      <c r="X25" s="156" t="s">
        <v>162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163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1">
        <v>11</v>
      </c>
      <c r="B26" s="172" t="s">
        <v>195</v>
      </c>
      <c r="C26" s="181" t="s">
        <v>196</v>
      </c>
      <c r="D26" s="173" t="s">
        <v>166</v>
      </c>
      <c r="E26" s="174">
        <v>29.8386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15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/>
      <c r="S26" s="176" t="s">
        <v>188</v>
      </c>
      <c r="T26" s="177" t="s">
        <v>189</v>
      </c>
      <c r="U26" s="156">
        <v>0</v>
      </c>
      <c r="V26" s="156">
        <f>ROUND(E26*U26,2)</f>
        <v>0</v>
      </c>
      <c r="W26" s="156"/>
      <c r="X26" s="156" t="s">
        <v>162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13" x14ac:dyDescent="0.25">
      <c r="A27" s="158" t="s">
        <v>155</v>
      </c>
      <c r="B27" s="159" t="s">
        <v>84</v>
      </c>
      <c r="C27" s="180" t="s">
        <v>85</v>
      </c>
      <c r="D27" s="160"/>
      <c r="E27" s="161"/>
      <c r="F27" s="162"/>
      <c r="G27" s="162">
        <f>SUMIF(AG28:AG38,"&lt;&gt;NOR",G28:G38)</f>
        <v>0</v>
      </c>
      <c r="H27" s="162"/>
      <c r="I27" s="162">
        <f>SUM(I28:I38)</f>
        <v>0</v>
      </c>
      <c r="J27" s="162"/>
      <c r="K27" s="162">
        <f>SUM(K28:K38)</f>
        <v>0</v>
      </c>
      <c r="L27" s="162"/>
      <c r="M27" s="162">
        <f>SUM(M28:M38)</f>
        <v>0</v>
      </c>
      <c r="N27" s="162"/>
      <c r="O27" s="162">
        <f>SUM(O28:O38)</f>
        <v>0.5</v>
      </c>
      <c r="P27" s="162"/>
      <c r="Q27" s="162">
        <f>SUM(Q28:Q38)</f>
        <v>2.0299999999999998</v>
      </c>
      <c r="R27" s="162"/>
      <c r="S27" s="162"/>
      <c r="T27" s="163"/>
      <c r="U27" s="157"/>
      <c r="V27" s="157">
        <f>SUM(V28:V38)</f>
        <v>17.680000000000003</v>
      </c>
      <c r="W27" s="157"/>
      <c r="X27" s="157"/>
      <c r="AG27" t="s">
        <v>156</v>
      </c>
    </row>
    <row r="28" spans="1:60" ht="20" outlineLevel="1" x14ac:dyDescent="0.25">
      <c r="A28" s="164">
        <v>12</v>
      </c>
      <c r="B28" s="165" t="s">
        <v>197</v>
      </c>
      <c r="C28" s="182" t="s">
        <v>198</v>
      </c>
      <c r="D28" s="166" t="s">
        <v>166</v>
      </c>
      <c r="E28" s="167">
        <v>4.0065</v>
      </c>
      <c r="F28" s="168"/>
      <c r="G28" s="169">
        <f>ROUND(E28*F28,2)</f>
        <v>0</v>
      </c>
      <c r="H28" s="168"/>
      <c r="I28" s="169">
        <f>ROUND(E28*H28,2)</f>
        <v>0</v>
      </c>
      <c r="J28" s="168"/>
      <c r="K28" s="169">
        <f>ROUND(E28*J28,2)</f>
        <v>0</v>
      </c>
      <c r="L28" s="169">
        <v>15</v>
      </c>
      <c r="M28" s="169">
        <f>G28*(1+L28/100)</f>
        <v>0</v>
      </c>
      <c r="N28" s="169">
        <v>0</v>
      </c>
      <c r="O28" s="169">
        <f>ROUND(E28*N28,2)</f>
        <v>0</v>
      </c>
      <c r="P28" s="169">
        <v>0.50600000000000001</v>
      </c>
      <c r="Q28" s="169">
        <f>ROUND(E28*P28,2)</f>
        <v>2.0299999999999998</v>
      </c>
      <c r="R28" s="169" t="s">
        <v>199</v>
      </c>
      <c r="S28" s="169" t="s">
        <v>161</v>
      </c>
      <c r="T28" s="170" t="s">
        <v>161</v>
      </c>
      <c r="U28" s="156">
        <v>2.2850000000000001</v>
      </c>
      <c r="V28" s="156">
        <f>ROUND(E28*U28,2)</f>
        <v>9.15</v>
      </c>
      <c r="W28" s="156"/>
      <c r="X28" s="156" t="s">
        <v>162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163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8" t="s">
        <v>200</v>
      </c>
      <c r="D29" s="259"/>
      <c r="E29" s="259"/>
      <c r="F29" s="259"/>
      <c r="G29" s="259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171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" outlineLevel="1" x14ac:dyDescent="0.25">
      <c r="A30" s="164">
        <v>13</v>
      </c>
      <c r="B30" s="165" t="s">
        <v>201</v>
      </c>
      <c r="C30" s="182" t="s">
        <v>202</v>
      </c>
      <c r="D30" s="166" t="s">
        <v>166</v>
      </c>
      <c r="E30" s="167">
        <v>22.006499999999999</v>
      </c>
      <c r="F30" s="168"/>
      <c r="G30" s="169">
        <f>ROUND(E30*F30,2)</f>
        <v>0</v>
      </c>
      <c r="H30" s="168"/>
      <c r="I30" s="169">
        <f>ROUND(E30*H30,2)</f>
        <v>0</v>
      </c>
      <c r="J30" s="168"/>
      <c r="K30" s="169">
        <f>ROUND(E30*J30,2)</f>
        <v>0</v>
      </c>
      <c r="L30" s="169">
        <v>15</v>
      </c>
      <c r="M30" s="169">
        <f>G30*(1+L30/100)</f>
        <v>0</v>
      </c>
      <c r="N30" s="169">
        <v>1.806E-2</v>
      </c>
      <c r="O30" s="169">
        <f>ROUND(E30*N30,2)</f>
        <v>0.4</v>
      </c>
      <c r="P30" s="169">
        <v>0</v>
      </c>
      <c r="Q30" s="169">
        <f>ROUND(E30*P30,2)</f>
        <v>0</v>
      </c>
      <c r="R30" s="169" t="s">
        <v>160</v>
      </c>
      <c r="S30" s="169" t="s">
        <v>161</v>
      </c>
      <c r="T30" s="170" t="s">
        <v>161</v>
      </c>
      <c r="U30" s="156">
        <v>0.372</v>
      </c>
      <c r="V30" s="156">
        <f>ROUND(E30*U30,2)</f>
        <v>8.19</v>
      </c>
      <c r="W30" s="156"/>
      <c r="X30" s="156" t="s">
        <v>162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58" t="s">
        <v>203</v>
      </c>
      <c r="D31" s="259"/>
      <c r="E31" s="259"/>
      <c r="F31" s="259"/>
      <c r="G31" s="259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171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1">
        <v>14</v>
      </c>
      <c r="B32" s="172" t="s">
        <v>204</v>
      </c>
      <c r="C32" s="181" t="s">
        <v>205</v>
      </c>
      <c r="D32" s="173" t="s">
        <v>166</v>
      </c>
      <c r="E32" s="174">
        <v>0.4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15</v>
      </c>
      <c r="M32" s="176">
        <f>G32*(1+L32/100)</f>
        <v>0</v>
      </c>
      <c r="N32" s="176">
        <v>1.0000000000000001E-5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206</v>
      </c>
      <c r="S32" s="176" t="s">
        <v>161</v>
      </c>
      <c r="T32" s="177" t="s">
        <v>161</v>
      </c>
      <c r="U32" s="156">
        <v>7.0000000000000007E-2</v>
      </c>
      <c r="V32" s="156">
        <f>ROUND(E32*U32,2)</f>
        <v>0.03</v>
      </c>
      <c r="W32" s="156"/>
      <c r="X32" s="156" t="s">
        <v>162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163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4">
        <v>15</v>
      </c>
      <c r="B33" s="165" t="s">
        <v>207</v>
      </c>
      <c r="C33" s="182" t="s">
        <v>208</v>
      </c>
      <c r="D33" s="166" t="s">
        <v>159</v>
      </c>
      <c r="E33" s="167">
        <v>0.04</v>
      </c>
      <c r="F33" s="168"/>
      <c r="G33" s="169">
        <f>ROUND(E33*F33,2)</f>
        <v>0</v>
      </c>
      <c r="H33" s="168"/>
      <c r="I33" s="169">
        <f>ROUND(E33*H33,2)</f>
        <v>0</v>
      </c>
      <c r="J33" s="168"/>
      <c r="K33" s="169">
        <f>ROUND(E33*J33,2)</f>
        <v>0</v>
      </c>
      <c r="L33" s="169">
        <v>15</v>
      </c>
      <c r="M33" s="169">
        <f>G33*(1+L33/100)</f>
        <v>0</v>
      </c>
      <c r="N33" s="169">
        <v>2.5249999999999999</v>
      </c>
      <c r="O33" s="169">
        <f>ROUND(E33*N33,2)</f>
        <v>0.1</v>
      </c>
      <c r="P33" s="169">
        <v>0</v>
      </c>
      <c r="Q33" s="169">
        <f>ROUND(E33*P33,2)</f>
        <v>0</v>
      </c>
      <c r="R33" s="169" t="s">
        <v>160</v>
      </c>
      <c r="S33" s="169" t="s">
        <v>161</v>
      </c>
      <c r="T33" s="170" t="s">
        <v>161</v>
      </c>
      <c r="U33" s="156">
        <v>2.58</v>
      </c>
      <c r="V33" s="156">
        <f>ROUND(E33*U33,2)</f>
        <v>0.1</v>
      </c>
      <c r="W33" s="156"/>
      <c r="X33" s="156" t="s">
        <v>162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8" t="s">
        <v>209</v>
      </c>
      <c r="D34" s="259"/>
      <c r="E34" s="259"/>
      <c r="F34" s="259"/>
      <c r="G34" s="259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171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1">
        <v>16</v>
      </c>
      <c r="B35" s="172" t="s">
        <v>210</v>
      </c>
      <c r="C35" s="181" t="s">
        <v>211</v>
      </c>
      <c r="D35" s="173" t="s">
        <v>166</v>
      </c>
      <c r="E35" s="174">
        <v>0.28000000000000003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15</v>
      </c>
      <c r="M35" s="176">
        <f>G35*(1+L35/100)</f>
        <v>0</v>
      </c>
      <c r="N35" s="176">
        <v>1.41E-2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160</v>
      </c>
      <c r="S35" s="176" t="s">
        <v>161</v>
      </c>
      <c r="T35" s="177" t="s">
        <v>161</v>
      </c>
      <c r="U35" s="156">
        <v>0.39600000000000002</v>
      </c>
      <c r="V35" s="156">
        <f>ROUND(E35*U35,2)</f>
        <v>0.11</v>
      </c>
      <c r="W35" s="156"/>
      <c r="X35" s="156" t="s">
        <v>162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1">
        <v>17</v>
      </c>
      <c r="B36" s="172" t="s">
        <v>212</v>
      </c>
      <c r="C36" s="181" t="s">
        <v>213</v>
      </c>
      <c r="D36" s="173" t="s">
        <v>166</v>
      </c>
      <c r="E36" s="174">
        <v>0.28000000000000003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15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160</v>
      </c>
      <c r="S36" s="176" t="s">
        <v>161</v>
      </c>
      <c r="T36" s="177" t="s">
        <v>161</v>
      </c>
      <c r="U36" s="156">
        <v>0.24</v>
      </c>
      <c r="V36" s="156">
        <f>ROUND(E36*U36,2)</f>
        <v>7.0000000000000007E-2</v>
      </c>
      <c r="W36" s="156"/>
      <c r="X36" s="156" t="s">
        <v>162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4">
        <v>18</v>
      </c>
      <c r="B37" s="165" t="s">
        <v>214</v>
      </c>
      <c r="C37" s="182" t="s">
        <v>215</v>
      </c>
      <c r="D37" s="166" t="s">
        <v>216</v>
      </c>
      <c r="E37" s="167">
        <v>1.9499999999999999E-3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15</v>
      </c>
      <c r="M37" s="169">
        <f>G37*(1+L37/100)</f>
        <v>0</v>
      </c>
      <c r="N37" s="169">
        <v>1.0662499999999999</v>
      </c>
      <c r="O37" s="169">
        <f>ROUND(E37*N37,2)</f>
        <v>0</v>
      </c>
      <c r="P37" s="169">
        <v>0</v>
      </c>
      <c r="Q37" s="169">
        <f>ROUND(E37*P37,2)</f>
        <v>0</v>
      </c>
      <c r="R37" s="169" t="s">
        <v>160</v>
      </c>
      <c r="S37" s="169" t="s">
        <v>161</v>
      </c>
      <c r="T37" s="170" t="s">
        <v>161</v>
      </c>
      <c r="U37" s="156">
        <v>15.231</v>
      </c>
      <c r="V37" s="156">
        <f>ROUND(E37*U37,2)</f>
        <v>0.03</v>
      </c>
      <c r="W37" s="156"/>
      <c r="X37" s="156" t="s">
        <v>162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58" t="s">
        <v>217</v>
      </c>
      <c r="D38" s="259"/>
      <c r="E38" s="259"/>
      <c r="F38" s="259"/>
      <c r="G38" s="259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171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13" x14ac:dyDescent="0.25">
      <c r="A39" s="158" t="s">
        <v>155</v>
      </c>
      <c r="B39" s="159" t="s">
        <v>86</v>
      </c>
      <c r="C39" s="180" t="s">
        <v>87</v>
      </c>
      <c r="D39" s="160"/>
      <c r="E39" s="161"/>
      <c r="F39" s="162"/>
      <c r="G39" s="162">
        <f>SUMIF(AG40:AG48,"&lt;&gt;NOR",G40:G48)</f>
        <v>0</v>
      </c>
      <c r="H39" s="162"/>
      <c r="I39" s="162">
        <f>SUM(I40:I48)</f>
        <v>0</v>
      </c>
      <c r="J39" s="162"/>
      <c r="K39" s="162">
        <f>SUM(K40:K48)</f>
        <v>0</v>
      </c>
      <c r="L39" s="162"/>
      <c r="M39" s="162">
        <f>SUM(M40:M48)</f>
        <v>0</v>
      </c>
      <c r="N39" s="162"/>
      <c r="O39" s="162">
        <f>SUM(O40:O48)</f>
        <v>0.46</v>
      </c>
      <c r="P39" s="162"/>
      <c r="Q39" s="162">
        <f>SUM(Q40:Q48)</f>
        <v>0</v>
      </c>
      <c r="R39" s="162"/>
      <c r="S39" s="162"/>
      <c r="T39" s="163"/>
      <c r="U39" s="157"/>
      <c r="V39" s="157">
        <f>SUM(V40:V48)</f>
        <v>21.13</v>
      </c>
      <c r="W39" s="157"/>
      <c r="X39" s="157"/>
      <c r="AG39" t="s">
        <v>156</v>
      </c>
    </row>
    <row r="40" spans="1:60" ht="30" outlineLevel="1" x14ac:dyDescent="0.25">
      <c r="A40" s="171">
        <v>19</v>
      </c>
      <c r="B40" s="172" t="s">
        <v>218</v>
      </c>
      <c r="C40" s="181" t="s">
        <v>219</v>
      </c>
      <c r="D40" s="173" t="s">
        <v>220</v>
      </c>
      <c r="E40" s="174">
        <v>8</v>
      </c>
      <c r="F40" s="175"/>
      <c r="G40" s="176">
        <f t="shared" ref="G40:G48" si="0">ROUND(E40*F40,2)</f>
        <v>0</v>
      </c>
      <c r="H40" s="175"/>
      <c r="I40" s="176">
        <f t="shared" ref="I40:I48" si="1">ROUND(E40*H40,2)</f>
        <v>0</v>
      </c>
      <c r="J40" s="175"/>
      <c r="K40" s="176">
        <f t="shared" ref="K40:K48" si="2">ROUND(E40*J40,2)</f>
        <v>0</v>
      </c>
      <c r="L40" s="176">
        <v>15</v>
      </c>
      <c r="M40" s="176">
        <f t="shared" ref="M40:M48" si="3">G40*(1+L40/100)</f>
        <v>0</v>
      </c>
      <c r="N40" s="176">
        <v>3.1850000000000003E-2</v>
      </c>
      <c r="O40" s="176">
        <f t="shared" ref="O40:O48" si="4">ROUND(E40*N40,2)</f>
        <v>0.25</v>
      </c>
      <c r="P40" s="176">
        <v>0</v>
      </c>
      <c r="Q40" s="176">
        <f t="shared" ref="Q40:Q48" si="5">ROUND(E40*P40,2)</f>
        <v>0</v>
      </c>
      <c r="R40" s="176" t="s">
        <v>160</v>
      </c>
      <c r="S40" s="176" t="s">
        <v>161</v>
      </c>
      <c r="T40" s="177" t="s">
        <v>161</v>
      </c>
      <c r="U40" s="156">
        <v>1.625</v>
      </c>
      <c r="V40" s="156">
        <f t="shared" ref="V40:V48" si="6">ROUND(E40*U40,2)</f>
        <v>13</v>
      </c>
      <c r="W40" s="156"/>
      <c r="X40" s="156" t="s">
        <v>162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163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0" outlineLevel="1" x14ac:dyDescent="0.25">
      <c r="A41" s="171">
        <v>20</v>
      </c>
      <c r="B41" s="172" t="s">
        <v>218</v>
      </c>
      <c r="C41" s="181" t="s">
        <v>219</v>
      </c>
      <c r="D41" s="173" t="s">
        <v>220</v>
      </c>
      <c r="E41" s="174">
        <v>4</v>
      </c>
      <c r="F41" s="175"/>
      <c r="G41" s="176">
        <f t="shared" si="0"/>
        <v>0</v>
      </c>
      <c r="H41" s="175"/>
      <c r="I41" s="176">
        <f t="shared" si="1"/>
        <v>0</v>
      </c>
      <c r="J41" s="175"/>
      <c r="K41" s="176">
        <f t="shared" si="2"/>
        <v>0</v>
      </c>
      <c r="L41" s="176">
        <v>15</v>
      </c>
      <c r="M41" s="176">
        <f t="shared" si="3"/>
        <v>0</v>
      </c>
      <c r="N41" s="176">
        <v>3.1850000000000003E-2</v>
      </c>
      <c r="O41" s="176">
        <f t="shared" si="4"/>
        <v>0.13</v>
      </c>
      <c r="P41" s="176">
        <v>0</v>
      </c>
      <c r="Q41" s="176">
        <f t="shared" si="5"/>
        <v>0</v>
      </c>
      <c r="R41" s="176" t="s">
        <v>160</v>
      </c>
      <c r="S41" s="176" t="s">
        <v>161</v>
      </c>
      <c r="T41" s="177" t="s">
        <v>161</v>
      </c>
      <c r="U41" s="156">
        <v>1.625</v>
      </c>
      <c r="V41" s="156">
        <f t="shared" si="6"/>
        <v>6.5</v>
      </c>
      <c r="W41" s="156"/>
      <c r="X41" s="156" t="s">
        <v>162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163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0" outlineLevel="1" x14ac:dyDescent="0.25">
      <c r="A42" s="171">
        <v>21</v>
      </c>
      <c r="B42" s="172" t="s">
        <v>218</v>
      </c>
      <c r="C42" s="181" t="s">
        <v>219</v>
      </c>
      <c r="D42" s="173" t="s">
        <v>220</v>
      </c>
      <c r="E42" s="174">
        <v>1</v>
      </c>
      <c r="F42" s="175"/>
      <c r="G42" s="176">
        <f t="shared" si="0"/>
        <v>0</v>
      </c>
      <c r="H42" s="175"/>
      <c r="I42" s="176">
        <f t="shared" si="1"/>
        <v>0</v>
      </c>
      <c r="J42" s="175"/>
      <c r="K42" s="176">
        <f t="shared" si="2"/>
        <v>0</v>
      </c>
      <c r="L42" s="176">
        <v>15</v>
      </c>
      <c r="M42" s="176">
        <f t="shared" si="3"/>
        <v>0</v>
      </c>
      <c r="N42" s="176">
        <v>0</v>
      </c>
      <c r="O42" s="176">
        <f t="shared" si="4"/>
        <v>0</v>
      </c>
      <c r="P42" s="176">
        <v>0</v>
      </c>
      <c r="Q42" s="176">
        <f t="shared" si="5"/>
        <v>0</v>
      </c>
      <c r="R42" s="176" t="s">
        <v>160</v>
      </c>
      <c r="S42" s="176" t="s">
        <v>161</v>
      </c>
      <c r="T42" s="177" t="s">
        <v>161</v>
      </c>
      <c r="U42" s="156">
        <v>1.625</v>
      </c>
      <c r="V42" s="156">
        <f t="shared" si="6"/>
        <v>1.63</v>
      </c>
      <c r="W42" s="156"/>
      <c r="X42" s="156" t="s">
        <v>162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163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" outlineLevel="1" x14ac:dyDescent="0.25">
      <c r="A43" s="171">
        <v>22</v>
      </c>
      <c r="B43" s="172" t="s">
        <v>221</v>
      </c>
      <c r="C43" s="181" t="s">
        <v>222</v>
      </c>
      <c r="D43" s="173" t="s">
        <v>223</v>
      </c>
      <c r="E43" s="174">
        <v>1</v>
      </c>
      <c r="F43" s="175"/>
      <c r="G43" s="176">
        <f t="shared" si="0"/>
        <v>0</v>
      </c>
      <c r="H43" s="175"/>
      <c r="I43" s="176">
        <f t="shared" si="1"/>
        <v>0</v>
      </c>
      <c r="J43" s="175"/>
      <c r="K43" s="176">
        <f t="shared" si="2"/>
        <v>0</v>
      </c>
      <c r="L43" s="176">
        <v>15</v>
      </c>
      <c r="M43" s="176">
        <f t="shared" si="3"/>
        <v>0</v>
      </c>
      <c r="N43" s="176">
        <v>0</v>
      </c>
      <c r="O43" s="176">
        <f t="shared" si="4"/>
        <v>0</v>
      </c>
      <c r="P43" s="176">
        <v>0</v>
      </c>
      <c r="Q43" s="176">
        <f t="shared" si="5"/>
        <v>0</v>
      </c>
      <c r="R43" s="176"/>
      <c r="S43" s="176" t="s">
        <v>188</v>
      </c>
      <c r="T43" s="177" t="s">
        <v>189</v>
      </c>
      <c r="U43" s="156">
        <v>0</v>
      </c>
      <c r="V43" s="156">
        <f t="shared" si="6"/>
        <v>0</v>
      </c>
      <c r="W43" s="156"/>
      <c r="X43" s="156" t="s">
        <v>162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163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" outlineLevel="1" x14ac:dyDescent="0.25">
      <c r="A44" s="171">
        <v>23</v>
      </c>
      <c r="B44" s="172" t="s">
        <v>224</v>
      </c>
      <c r="C44" s="181" t="s">
        <v>225</v>
      </c>
      <c r="D44" s="173" t="s">
        <v>223</v>
      </c>
      <c r="E44" s="174">
        <v>1</v>
      </c>
      <c r="F44" s="175"/>
      <c r="G44" s="176">
        <f t="shared" si="0"/>
        <v>0</v>
      </c>
      <c r="H44" s="175"/>
      <c r="I44" s="176">
        <f t="shared" si="1"/>
        <v>0</v>
      </c>
      <c r="J44" s="175"/>
      <c r="K44" s="176">
        <f t="shared" si="2"/>
        <v>0</v>
      </c>
      <c r="L44" s="176">
        <v>15</v>
      </c>
      <c r="M44" s="176">
        <f t="shared" si="3"/>
        <v>0</v>
      </c>
      <c r="N44" s="176">
        <v>0</v>
      </c>
      <c r="O44" s="176">
        <f t="shared" si="4"/>
        <v>0</v>
      </c>
      <c r="P44" s="176">
        <v>0</v>
      </c>
      <c r="Q44" s="176">
        <f t="shared" si="5"/>
        <v>0</v>
      </c>
      <c r="R44" s="176"/>
      <c r="S44" s="176" t="s">
        <v>188</v>
      </c>
      <c r="T44" s="177" t="s">
        <v>189</v>
      </c>
      <c r="U44" s="156">
        <v>0</v>
      </c>
      <c r="V44" s="156">
        <f t="shared" si="6"/>
        <v>0</v>
      </c>
      <c r="W44" s="156"/>
      <c r="X44" s="156" t="s">
        <v>162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163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" outlineLevel="1" x14ac:dyDescent="0.25">
      <c r="A45" s="171">
        <v>24</v>
      </c>
      <c r="B45" s="172" t="s">
        <v>226</v>
      </c>
      <c r="C45" s="181" t="s">
        <v>227</v>
      </c>
      <c r="D45" s="173" t="s">
        <v>223</v>
      </c>
      <c r="E45" s="174">
        <v>1</v>
      </c>
      <c r="F45" s="175"/>
      <c r="G45" s="176">
        <f t="shared" si="0"/>
        <v>0</v>
      </c>
      <c r="H45" s="175"/>
      <c r="I45" s="176">
        <f t="shared" si="1"/>
        <v>0</v>
      </c>
      <c r="J45" s="175"/>
      <c r="K45" s="176">
        <f t="shared" si="2"/>
        <v>0</v>
      </c>
      <c r="L45" s="176">
        <v>15</v>
      </c>
      <c r="M45" s="176">
        <f t="shared" si="3"/>
        <v>0</v>
      </c>
      <c r="N45" s="176">
        <v>0</v>
      </c>
      <c r="O45" s="176">
        <f t="shared" si="4"/>
        <v>0</v>
      </c>
      <c r="P45" s="176">
        <v>0</v>
      </c>
      <c r="Q45" s="176">
        <f t="shared" si="5"/>
        <v>0</v>
      </c>
      <c r="R45" s="176"/>
      <c r="S45" s="176" t="s">
        <v>188</v>
      </c>
      <c r="T45" s="177" t="s">
        <v>189</v>
      </c>
      <c r="U45" s="156">
        <v>0</v>
      </c>
      <c r="V45" s="156">
        <f t="shared" si="6"/>
        <v>0</v>
      </c>
      <c r="W45" s="156"/>
      <c r="X45" s="156" t="s">
        <v>162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163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1">
        <v>25</v>
      </c>
      <c r="B46" s="172" t="s">
        <v>228</v>
      </c>
      <c r="C46" s="181" t="s">
        <v>229</v>
      </c>
      <c r="D46" s="173" t="s">
        <v>223</v>
      </c>
      <c r="E46" s="174">
        <v>1</v>
      </c>
      <c r="F46" s="175"/>
      <c r="G46" s="176">
        <f t="shared" si="0"/>
        <v>0</v>
      </c>
      <c r="H46" s="175"/>
      <c r="I46" s="176">
        <f t="shared" si="1"/>
        <v>0</v>
      </c>
      <c r="J46" s="175"/>
      <c r="K46" s="176">
        <f t="shared" si="2"/>
        <v>0</v>
      </c>
      <c r="L46" s="176">
        <v>15</v>
      </c>
      <c r="M46" s="176">
        <f t="shared" si="3"/>
        <v>0</v>
      </c>
      <c r="N46" s="176">
        <v>0</v>
      </c>
      <c r="O46" s="176">
        <f t="shared" si="4"/>
        <v>0</v>
      </c>
      <c r="P46" s="176">
        <v>0</v>
      </c>
      <c r="Q46" s="176">
        <f t="shared" si="5"/>
        <v>0</v>
      </c>
      <c r="R46" s="176"/>
      <c r="S46" s="176" t="s">
        <v>188</v>
      </c>
      <c r="T46" s="177" t="s">
        <v>189</v>
      </c>
      <c r="U46" s="156">
        <v>0</v>
      </c>
      <c r="V46" s="156">
        <f t="shared" si="6"/>
        <v>0</v>
      </c>
      <c r="W46" s="156"/>
      <c r="X46" s="156" t="s">
        <v>162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163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1">
        <v>26</v>
      </c>
      <c r="B47" s="172" t="s">
        <v>230</v>
      </c>
      <c r="C47" s="181" t="s">
        <v>231</v>
      </c>
      <c r="D47" s="173" t="s">
        <v>223</v>
      </c>
      <c r="E47" s="174">
        <v>1</v>
      </c>
      <c r="F47" s="175"/>
      <c r="G47" s="176">
        <f t="shared" si="0"/>
        <v>0</v>
      </c>
      <c r="H47" s="175"/>
      <c r="I47" s="176">
        <f t="shared" si="1"/>
        <v>0</v>
      </c>
      <c r="J47" s="175"/>
      <c r="K47" s="176">
        <f t="shared" si="2"/>
        <v>0</v>
      </c>
      <c r="L47" s="176">
        <v>15</v>
      </c>
      <c r="M47" s="176">
        <f t="shared" si="3"/>
        <v>0</v>
      </c>
      <c r="N47" s="176">
        <v>0</v>
      </c>
      <c r="O47" s="176">
        <f t="shared" si="4"/>
        <v>0</v>
      </c>
      <c r="P47" s="176">
        <v>0</v>
      </c>
      <c r="Q47" s="176">
        <f t="shared" si="5"/>
        <v>0</v>
      </c>
      <c r="R47" s="176"/>
      <c r="S47" s="176" t="s">
        <v>188</v>
      </c>
      <c r="T47" s="177" t="s">
        <v>189</v>
      </c>
      <c r="U47" s="156">
        <v>0</v>
      </c>
      <c r="V47" s="156">
        <f t="shared" si="6"/>
        <v>0</v>
      </c>
      <c r="W47" s="156"/>
      <c r="X47" s="156" t="s">
        <v>162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163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1">
        <v>27</v>
      </c>
      <c r="B48" s="172" t="s">
        <v>232</v>
      </c>
      <c r="C48" s="181" t="s">
        <v>233</v>
      </c>
      <c r="D48" s="173" t="s">
        <v>223</v>
      </c>
      <c r="E48" s="174">
        <v>1</v>
      </c>
      <c r="F48" s="175"/>
      <c r="G48" s="176">
        <f t="shared" si="0"/>
        <v>0</v>
      </c>
      <c r="H48" s="175"/>
      <c r="I48" s="176">
        <f t="shared" si="1"/>
        <v>0</v>
      </c>
      <c r="J48" s="175"/>
      <c r="K48" s="176">
        <f t="shared" si="2"/>
        <v>0</v>
      </c>
      <c r="L48" s="176">
        <v>15</v>
      </c>
      <c r="M48" s="176">
        <f t="shared" si="3"/>
        <v>0</v>
      </c>
      <c r="N48" s="176">
        <v>7.4999999999999997E-2</v>
      </c>
      <c r="O48" s="176">
        <f t="shared" si="4"/>
        <v>0.08</v>
      </c>
      <c r="P48" s="176">
        <v>0</v>
      </c>
      <c r="Q48" s="176">
        <f t="shared" si="5"/>
        <v>0</v>
      </c>
      <c r="R48" s="176"/>
      <c r="S48" s="176" t="s">
        <v>188</v>
      </c>
      <c r="T48" s="177" t="s">
        <v>189</v>
      </c>
      <c r="U48" s="156">
        <v>0</v>
      </c>
      <c r="V48" s="156">
        <f t="shared" si="6"/>
        <v>0</v>
      </c>
      <c r="W48" s="156"/>
      <c r="X48" s="156" t="s">
        <v>162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163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13" x14ac:dyDescent="0.25">
      <c r="A49" s="158" t="s">
        <v>155</v>
      </c>
      <c r="B49" s="159" t="s">
        <v>88</v>
      </c>
      <c r="C49" s="180" t="s">
        <v>89</v>
      </c>
      <c r="D49" s="160"/>
      <c r="E49" s="161"/>
      <c r="F49" s="162"/>
      <c r="G49" s="162">
        <f>SUMIF(AG50:AG55,"&lt;&gt;NOR",G50:G55)</f>
        <v>0</v>
      </c>
      <c r="H49" s="162"/>
      <c r="I49" s="162">
        <f>SUM(I50:I55)</f>
        <v>0</v>
      </c>
      <c r="J49" s="162"/>
      <c r="K49" s="162">
        <f>SUM(K50:K55)</f>
        <v>0</v>
      </c>
      <c r="L49" s="162"/>
      <c r="M49" s="162">
        <f>SUM(M50:M55)</f>
        <v>0</v>
      </c>
      <c r="N49" s="162"/>
      <c r="O49" s="162">
        <f>SUM(O50:O55)</f>
        <v>2.02</v>
      </c>
      <c r="P49" s="162"/>
      <c r="Q49" s="162">
        <f>SUM(Q50:Q55)</f>
        <v>0</v>
      </c>
      <c r="R49" s="162"/>
      <c r="S49" s="162"/>
      <c r="T49" s="163"/>
      <c r="U49" s="157"/>
      <c r="V49" s="157">
        <f>SUM(V50:V55)</f>
        <v>35.35</v>
      </c>
      <c r="W49" s="157"/>
      <c r="X49" s="157"/>
      <c r="AG49" t="s">
        <v>156</v>
      </c>
    </row>
    <row r="50" spans="1:60" outlineLevel="1" x14ac:dyDescent="0.25">
      <c r="A50" s="171">
        <v>28</v>
      </c>
      <c r="B50" s="172" t="s">
        <v>234</v>
      </c>
      <c r="C50" s="181" t="s">
        <v>235</v>
      </c>
      <c r="D50" s="173" t="s">
        <v>166</v>
      </c>
      <c r="E50" s="174">
        <v>30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15</v>
      </c>
      <c r="M50" s="176">
        <f>G50*(1+L50/100)</f>
        <v>0</v>
      </c>
      <c r="N50" s="176">
        <v>1.58E-3</v>
      </c>
      <c r="O50" s="176">
        <f>ROUND(E50*N50,2)</f>
        <v>0.05</v>
      </c>
      <c r="P50" s="176">
        <v>0</v>
      </c>
      <c r="Q50" s="176">
        <f>ROUND(E50*P50,2)</f>
        <v>0</v>
      </c>
      <c r="R50" s="176" t="s">
        <v>236</v>
      </c>
      <c r="S50" s="176" t="s">
        <v>161</v>
      </c>
      <c r="T50" s="177" t="s">
        <v>161</v>
      </c>
      <c r="U50" s="156">
        <v>0.214</v>
      </c>
      <c r="V50" s="156">
        <f>ROUND(E50*U50,2)</f>
        <v>6.42</v>
      </c>
      <c r="W50" s="156"/>
      <c r="X50" s="156" t="s">
        <v>162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163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64">
        <v>29</v>
      </c>
      <c r="B51" s="165" t="s">
        <v>237</v>
      </c>
      <c r="C51" s="182" t="s">
        <v>238</v>
      </c>
      <c r="D51" s="166" t="s">
        <v>166</v>
      </c>
      <c r="E51" s="167">
        <v>107.14</v>
      </c>
      <c r="F51" s="168"/>
      <c r="G51" s="169">
        <f>ROUND(E51*F51,2)</f>
        <v>0</v>
      </c>
      <c r="H51" s="168"/>
      <c r="I51" s="169">
        <f>ROUND(E51*H51,2)</f>
        <v>0</v>
      </c>
      <c r="J51" s="168"/>
      <c r="K51" s="169">
        <f>ROUND(E51*J51,2)</f>
        <v>0</v>
      </c>
      <c r="L51" s="169">
        <v>15</v>
      </c>
      <c r="M51" s="169">
        <f>G51*(1+L51/100)</f>
        <v>0</v>
      </c>
      <c r="N51" s="169">
        <v>1.8380000000000001E-2</v>
      </c>
      <c r="O51" s="169">
        <f>ROUND(E51*N51,2)</f>
        <v>1.97</v>
      </c>
      <c r="P51" s="169">
        <v>0</v>
      </c>
      <c r="Q51" s="169">
        <f>ROUND(E51*P51,2)</f>
        <v>0</v>
      </c>
      <c r="R51" s="169" t="s">
        <v>236</v>
      </c>
      <c r="S51" s="169" t="s">
        <v>161</v>
      </c>
      <c r="T51" s="170" t="s">
        <v>161</v>
      </c>
      <c r="U51" s="156">
        <v>0.14399999999999999</v>
      </c>
      <c r="V51" s="156">
        <f>ROUND(E51*U51,2)</f>
        <v>15.43</v>
      </c>
      <c r="W51" s="156"/>
      <c r="X51" s="156" t="s">
        <v>162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163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58" t="s">
        <v>239</v>
      </c>
      <c r="D52" s="259"/>
      <c r="E52" s="259"/>
      <c r="F52" s="259"/>
      <c r="G52" s="259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171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64">
        <v>30</v>
      </c>
      <c r="B53" s="165" t="s">
        <v>240</v>
      </c>
      <c r="C53" s="182" t="s">
        <v>241</v>
      </c>
      <c r="D53" s="166" t="s">
        <v>166</v>
      </c>
      <c r="E53" s="167">
        <v>7499.8</v>
      </c>
      <c r="F53" s="168"/>
      <c r="G53" s="169">
        <f>ROUND(E53*F53,2)</f>
        <v>0</v>
      </c>
      <c r="H53" s="168"/>
      <c r="I53" s="169">
        <f>ROUND(E53*H53,2)</f>
        <v>0</v>
      </c>
      <c r="J53" s="168"/>
      <c r="K53" s="169">
        <f>ROUND(E53*J53,2)</f>
        <v>0</v>
      </c>
      <c r="L53" s="169">
        <v>15</v>
      </c>
      <c r="M53" s="169">
        <f>G53*(1+L53/100)</f>
        <v>0</v>
      </c>
      <c r="N53" s="169">
        <v>0</v>
      </c>
      <c r="O53" s="169">
        <f>ROUND(E53*N53,2)</f>
        <v>0</v>
      </c>
      <c r="P53" s="169">
        <v>0</v>
      </c>
      <c r="Q53" s="169">
        <f>ROUND(E53*P53,2)</f>
        <v>0</v>
      </c>
      <c r="R53" s="169" t="s">
        <v>236</v>
      </c>
      <c r="S53" s="169" t="s">
        <v>161</v>
      </c>
      <c r="T53" s="170" t="s">
        <v>161</v>
      </c>
      <c r="U53" s="156">
        <v>0</v>
      </c>
      <c r="V53" s="156">
        <f>ROUND(E53*U53,2)</f>
        <v>0</v>
      </c>
      <c r="W53" s="156"/>
      <c r="X53" s="156" t="s">
        <v>162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163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58" t="s">
        <v>239</v>
      </c>
      <c r="D54" s="259"/>
      <c r="E54" s="259"/>
      <c r="F54" s="259"/>
      <c r="G54" s="259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171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1">
        <v>31</v>
      </c>
      <c r="B55" s="172" t="s">
        <v>242</v>
      </c>
      <c r="C55" s="181" t="s">
        <v>243</v>
      </c>
      <c r="D55" s="173" t="s">
        <v>166</v>
      </c>
      <c r="E55" s="174">
        <v>107.14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15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 t="s">
        <v>236</v>
      </c>
      <c r="S55" s="176" t="s">
        <v>161</v>
      </c>
      <c r="T55" s="177" t="s">
        <v>161</v>
      </c>
      <c r="U55" s="156">
        <v>0.126</v>
      </c>
      <c r="V55" s="156">
        <f>ROUND(E55*U55,2)</f>
        <v>13.5</v>
      </c>
      <c r="W55" s="156"/>
      <c r="X55" s="156" t="s">
        <v>162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163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13" x14ac:dyDescent="0.25">
      <c r="A56" s="158" t="s">
        <v>155</v>
      </c>
      <c r="B56" s="159" t="s">
        <v>90</v>
      </c>
      <c r="C56" s="180" t="s">
        <v>91</v>
      </c>
      <c r="D56" s="160"/>
      <c r="E56" s="161"/>
      <c r="F56" s="162"/>
      <c r="G56" s="162">
        <f>SUMIF(AG57:AG57,"&lt;&gt;NOR",G57:G57)</f>
        <v>0</v>
      </c>
      <c r="H56" s="162"/>
      <c r="I56" s="162">
        <f>SUM(I57:I57)</f>
        <v>0</v>
      </c>
      <c r="J56" s="162"/>
      <c r="K56" s="162">
        <f>SUM(K57:K57)</f>
        <v>0</v>
      </c>
      <c r="L56" s="162"/>
      <c r="M56" s="162">
        <f>SUM(M57:M57)</f>
        <v>0</v>
      </c>
      <c r="N56" s="162"/>
      <c r="O56" s="162">
        <f>SUM(O57:O57)</f>
        <v>0</v>
      </c>
      <c r="P56" s="162"/>
      <c r="Q56" s="162">
        <f>SUM(Q57:Q57)</f>
        <v>0</v>
      </c>
      <c r="R56" s="162"/>
      <c r="S56" s="162"/>
      <c r="T56" s="163"/>
      <c r="U56" s="157"/>
      <c r="V56" s="157">
        <f>SUM(V57:V57)</f>
        <v>9.24</v>
      </c>
      <c r="W56" s="157"/>
      <c r="X56" s="157"/>
      <c r="AG56" t="s">
        <v>156</v>
      </c>
    </row>
    <row r="57" spans="1:60" ht="40" outlineLevel="1" x14ac:dyDescent="0.25">
      <c r="A57" s="171">
        <v>32</v>
      </c>
      <c r="B57" s="172" t="s">
        <v>244</v>
      </c>
      <c r="C57" s="181" t="s">
        <v>245</v>
      </c>
      <c r="D57" s="173" t="s">
        <v>166</v>
      </c>
      <c r="E57" s="174">
        <v>30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15</v>
      </c>
      <c r="M57" s="176">
        <f>G57*(1+L57/100)</f>
        <v>0</v>
      </c>
      <c r="N57" s="176">
        <v>4.0000000000000003E-5</v>
      </c>
      <c r="O57" s="176">
        <f>ROUND(E57*N57,2)</f>
        <v>0</v>
      </c>
      <c r="P57" s="176">
        <v>0</v>
      </c>
      <c r="Q57" s="176">
        <f>ROUND(E57*P57,2)</f>
        <v>0</v>
      </c>
      <c r="R57" s="176" t="s">
        <v>160</v>
      </c>
      <c r="S57" s="176" t="s">
        <v>161</v>
      </c>
      <c r="T57" s="177" t="s">
        <v>161</v>
      </c>
      <c r="U57" s="156">
        <v>0.308</v>
      </c>
      <c r="V57" s="156">
        <f>ROUND(E57*U57,2)</f>
        <v>9.24</v>
      </c>
      <c r="W57" s="156"/>
      <c r="X57" s="156" t="s">
        <v>162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163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13" x14ac:dyDescent="0.25">
      <c r="A58" s="158" t="s">
        <v>155</v>
      </c>
      <c r="B58" s="159" t="s">
        <v>92</v>
      </c>
      <c r="C58" s="180" t="s">
        <v>93</v>
      </c>
      <c r="D58" s="160"/>
      <c r="E58" s="161"/>
      <c r="F58" s="162"/>
      <c r="G58" s="162">
        <f>SUMIF(AG59:AG60,"&lt;&gt;NOR",G59:G60)</f>
        <v>0</v>
      </c>
      <c r="H58" s="162"/>
      <c r="I58" s="162">
        <f>SUM(I59:I60)</f>
        <v>0</v>
      </c>
      <c r="J58" s="162"/>
      <c r="K58" s="162">
        <f>SUM(K59:K60)</f>
        <v>0</v>
      </c>
      <c r="L58" s="162"/>
      <c r="M58" s="162">
        <f>SUM(M59:M60)</f>
        <v>0</v>
      </c>
      <c r="N58" s="162"/>
      <c r="O58" s="162">
        <f>SUM(O59:O60)</f>
        <v>0</v>
      </c>
      <c r="P58" s="162"/>
      <c r="Q58" s="162">
        <f>SUM(Q59:Q60)</f>
        <v>0.04</v>
      </c>
      <c r="R58" s="162"/>
      <c r="S58" s="162"/>
      <c r="T58" s="163"/>
      <c r="U58" s="157"/>
      <c r="V58" s="157">
        <f>SUM(V59:V60)</f>
        <v>2.75</v>
      </c>
      <c r="W58" s="157"/>
      <c r="X58" s="157"/>
      <c r="AG58" t="s">
        <v>156</v>
      </c>
    </row>
    <row r="59" spans="1:60" outlineLevel="1" x14ac:dyDescent="0.25">
      <c r="A59" s="171">
        <v>33</v>
      </c>
      <c r="B59" s="172" t="s">
        <v>246</v>
      </c>
      <c r="C59" s="181" t="s">
        <v>247</v>
      </c>
      <c r="D59" s="173" t="s">
        <v>220</v>
      </c>
      <c r="E59" s="174">
        <v>2.5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15</v>
      </c>
      <c r="M59" s="176">
        <f>G59*(1+L59/100)</f>
        <v>0</v>
      </c>
      <c r="N59" s="176">
        <v>0</v>
      </c>
      <c r="O59" s="176">
        <f>ROUND(E59*N59,2)</f>
        <v>0</v>
      </c>
      <c r="P59" s="176">
        <v>4.6000000000000001E-4</v>
      </c>
      <c r="Q59" s="176">
        <f>ROUND(E59*P59,2)</f>
        <v>0</v>
      </c>
      <c r="R59" s="176" t="s">
        <v>248</v>
      </c>
      <c r="S59" s="176" t="s">
        <v>161</v>
      </c>
      <c r="T59" s="177" t="s">
        <v>161</v>
      </c>
      <c r="U59" s="156">
        <v>1</v>
      </c>
      <c r="V59" s="156">
        <f>ROUND(E59*U59,2)</f>
        <v>2.5</v>
      </c>
      <c r="W59" s="156"/>
      <c r="X59" s="156" t="s">
        <v>162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163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" outlineLevel="1" x14ac:dyDescent="0.25">
      <c r="A60" s="171">
        <v>34</v>
      </c>
      <c r="B60" s="172" t="s">
        <v>249</v>
      </c>
      <c r="C60" s="181" t="s">
        <v>250</v>
      </c>
      <c r="D60" s="173" t="s">
        <v>159</v>
      </c>
      <c r="E60" s="174">
        <v>1.8749999999999999E-2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15</v>
      </c>
      <c r="M60" s="176">
        <f>G60*(1+L60/100)</f>
        <v>0</v>
      </c>
      <c r="N60" s="176">
        <v>0</v>
      </c>
      <c r="O60" s="176">
        <f>ROUND(E60*N60,2)</f>
        <v>0</v>
      </c>
      <c r="P60" s="176">
        <v>2.2000000000000002</v>
      </c>
      <c r="Q60" s="176">
        <f>ROUND(E60*P60,2)</f>
        <v>0.04</v>
      </c>
      <c r="R60" s="176" t="s">
        <v>248</v>
      </c>
      <c r="S60" s="176" t="s">
        <v>161</v>
      </c>
      <c r="T60" s="177" t="s">
        <v>161</v>
      </c>
      <c r="U60" s="156">
        <v>13.24</v>
      </c>
      <c r="V60" s="156">
        <f>ROUND(E60*U60,2)</f>
        <v>0.25</v>
      </c>
      <c r="W60" s="156"/>
      <c r="X60" s="156" t="s">
        <v>162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163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13" x14ac:dyDescent="0.25">
      <c r="A61" s="158" t="s">
        <v>155</v>
      </c>
      <c r="B61" s="159" t="s">
        <v>96</v>
      </c>
      <c r="C61" s="180" t="s">
        <v>97</v>
      </c>
      <c r="D61" s="160"/>
      <c r="E61" s="161"/>
      <c r="F61" s="162"/>
      <c r="G61" s="162">
        <f>SUMIF(AG62:AG63,"&lt;&gt;NOR",G62:G63)</f>
        <v>0</v>
      </c>
      <c r="H61" s="162"/>
      <c r="I61" s="162">
        <f>SUM(I62:I63)</f>
        <v>0</v>
      </c>
      <c r="J61" s="162"/>
      <c r="K61" s="162">
        <f>SUM(K62:K63)</f>
        <v>0</v>
      </c>
      <c r="L61" s="162"/>
      <c r="M61" s="162">
        <f>SUM(M62:M63)</f>
        <v>0</v>
      </c>
      <c r="N61" s="162"/>
      <c r="O61" s="162">
        <f>SUM(O62:O63)</f>
        <v>0</v>
      </c>
      <c r="P61" s="162"/>
      <c r="Q61" s="162">
        <f>SUM(Q62:Q63)</f>
        <v>0</v>
      </c>
      <c r="R61" s="162"/>
      <c r="S61" s="162"/>
      <c r="T61" s="163"/>
      <c r="U61" s="157"/>
      <c r="V61" s="157">
        <f>SUM(V62:V63)</f>
        <v>5.54</v>
      </c>
      <c r="W61" s="157"/>
      <c r="X61" s="157"/>
      <c r="AG61" t="s">
        <v>156</v>
      </c>
    </row>
    <row r="62" spans="1:60" outlineLevel="1" x14ac:dyDescent="0.25">
      <c r="A62" s="164">
        <v>35</v>
      </c>
      <c r="B62" s="165" t="s">
        <v>251</v>
      </c>
      <c r="C62" s="182" t="s">
        <v>252</v>
      </c>
      <c r="D62" s="166" t="s">
        <v>216</v>
      </c>
      <c r="E62" s="167">
        <v>6.5064000000000002</v>
      </c>
      <c r="F62" s="168"/>
      <c r="G62" s="169">
        <f>ROUND(E62*F62,2)</f>
        <v>0</v>
      </c>
      <c r="H62" s="168"/>
      <c r="I62" s="169">
        <f>ROUND(E62*H62,2)</f>
        <v>0</v>
      </c>
      <c r="J62" s="168"/>
      <c r="K62" s="169">
        <f>ROUND(E62*J62,2)</f>
        <v>0</v>
      </c>
      <c r="L62" s="169">
        <v>15</v>
      </c>
      <c r="M62" s="169">
        <f>G62*(1+L62/100)</f>
        <v>0</v>
      </c>
      <c r="N62" s="169">
        <v>0</v>
      </c>
      <c r="O62" s="169">
        <f>ROUND(E62*N62,2)</f>
        <v>0</v>
      </c>
      <c r="P62" s="169">
        <v>0</v>
      </c>
      <c r="Q62" s="169">
        <f>ROUND(E62*P62,2)</f>
        <v>0</v>
      </c>
      <c r="R62" s="169" t="s">
        <v>160</v>
      </c>
      <c r="S62" s="169" t="s">
        <v>161</v>
      </c>
      <c r="T62" s="170" t="s">
        <v>161</v>
      </c>
      <c r="U62" s="156">
        <v>0.85199999999999998</v>
      </c>
      <c r="V62" s="156">
        <f>ROUND(E62*U62,2)</f>
        <v>5.54</v>
      </c>
      <c r="W62" s="156"/>
      <c r="X62" s="156" t="s">
        <v>162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253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5" outlineLevel="1" x14ac:dyDescent="0.25">
      <c r="A63" s="154"/>
      <c r="B63" s="155"/>
      <c r="C63" s="258" t="s">
        <v>254</v>
      </c>
      <c r="D63" s="259"/>
      <c r="E63" s="259"/>
      <c r="F63" s="259"/>
      <c r="G63" s="259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171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78" t="str">
        <f>C63</f>
        <v>přesun hmot pro budovy občanské výstavby (JKSO 801), budovy pro bydlení (JKSO 803) budovy pro výrobu a služby (JKSO 812) s nosnou svislou konstrukcí zděnou z cihel nebo tvárnic nebo kovovou</v>
      </c>
      <c r="BB63" s="147"/>
      <c r="BC63" s="147"/>
      <c r="BD63" s="147"/>
      <c r="BE63" s="147"/>
      <c r="BF63" s="147"/>
      <c r="BG63" s="147"/>
      <c r="BH63" s="147"/>
    </row>
    <row r="64" spans="1:60" ht="13" x14ac:dyDescent="0.25">
      <c r="A64" s="158" t="s">
        <v>155</v>
      </c>
      <c r="B64" s="159" t="s">
        <v>98</v>
      </c>
      <c r="C64" s="180" t="s">
        <v>99</v>
      </c>
      <c r="D64" s="160"/>
      <c r="E64" s="161"/>
      <c r="F64" s="162"/>
      <c r="G64" s="162">
        <f>SUMIF(AG65:AG68,"&lt;&gt;NOR",G65:G68)</f>
        <v>0</v>
      </c>
      <c r="H64" s="162"/>
      <c r="I64" s="162">
        <f>SUM(I65:I68)</f>
        <v>0</v>
      </c>
      <c r="J64" s="162"/>
      <c r="K64" s="162">
        <f>SUM(K65:K68)</f>
        <v>0</v>
      </c>
      <c r="L64" s="162"/>
      <c r="M64" s="162">
        <f>SUM(M65:M68)</f>
        <v>0</v>
      </c>
      <c r="N64" s="162"/>
      <c r="O64" s="162">
        <f>SUM(O65:O68)</f>
        <v>0.03</v>
      </c>
      <c r="P64" s="162"/>
      <c r="Q64" s="162">
        <f>SUM(Q65:Q68)</f>
        <v>0</v>
      </c>
      <c r="R64" s="162"/>
      <c r="S64" s="162"/>
      <c r="T64" s="163"/>
      <c r="U64" s="157"/>
      <c r="V64" s="157">
        <f>SUM(V65:V68)</f>
        <v>1.49</v>
      </c>
      <c r="W64" s="157"/>
      <c r="X64" s="157"/>
      <c r="AG64" t="s">
        <v>156</v>
      </c>
    </row>
    <row r="65" spans="1:60" ht="20" outlineLevel="1" x14ac:dyDescent="0.25">
      <c r="A65" s="171">
        <v>36</v>
      </c>
      <c r="B65" s="172" t="s">
        <v>255</v>
      </c>
      <c r="C65" s="181" t="s">
        <v>256</v>
      </c>
      <c r="D65" s="173" t="s">
        <v>166</v>
      </c>
      <c r="E65" s="174">
        <v>5.6050000000000004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15</v>
      </c>
      <c r="M65" s="176">
        <f>G65*(1+L65/100)</f>
        <v>0</v>
      </c>
      <c r="N65" s="176">
        <v>3.3E-4</v>
      </c>
      <c r="O65" s="176">
        <f>ROUND(E65*N65,2)</f>
        <v>0</v>
      </c>
      <c r="P65" s="176">
        <v>0</v>
      </c>
      <c r="Q65" s="176">
        <f>ROUND(E65*P65,2)</f>
        <v>0</v>
      </c>
      <c r="R65" s="176" t="s">
        <v>257</v>
      </c>
      <c r="S65" s="176" t="s">
        <v>161</v>
      </c>
      <c r="T65" s="177" t="s">
        <v>161</v>
      </c>
      <c r="U65" s="156">
        <v>2.75E-2</v>
      </c>
      <c r="V65" s="156">
        <f>ROUND(E65*U65,2)</f>
        <v>0.15</v>
      </c>
      <c r="W65" s="156"/>
      <c r="X65" s="156" t="s">
        <v>162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163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" outlineLevel="1" x14ac:dyDescent="0.25">
      <c r="A66" s="171">
        <v>37</v>
      </c>
      <c r="B66" s="172" t="s">
        <v>258</v>
      </c>
      <c r="C66" s="181" t="s">
        <v>259</v>
      </c>
      <c r="D66" s="173" t="s">
        <v>166</v>
      </c>
      <c r="E66" s="174">
        <v>5.6050000000000004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15</v>
      </c>
      <c r="M66" s="176">
        <f>G66*(1+L66/100)</f>
        <v>0</v>
      </c>
      <c r="N66" s="176">
        <v>5.7000000000000002E-3</v>
      </c>
      <c r="O66" s="176">
        <f>ROUND(E66*N66,2)</f>
        <v>0.03</v>
      </c>
      <c r="P66" s="176">
        <v>0</v>
      </c>
      <c r="Q66" s="176">
        <f>ROUND(E66*P66,2)</f>
        <v>0</v>
      </c>
      <c r="R66" s="176" t="s">
        <v>257</v>
      </c>
      <c r="S66" s="176" t="s">
        <v>161</v>
      </c>
      <c r="T66" s="177" t="s">
        <v>161</v>
      </c>
      <c r="U66" s="156">
        <v>0.22991</v>
      </c>
      <c r="V66" s="156">
        <f>ROUND(E66*U66,2)</f>
        <v>1.29</v>
      </c>
      <c r="W66" s="156"/>
      <c r="X66" s="156" t="s">
        <v>162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163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64">
        <v>38</v>
      </c>
      <c r="B67" s="165" t="s">
        <v>260</v>
      </c>
      <c r="C67" s="182" t="s">
        <v>261</v>
      </c>
      <c r="D67" s="166" t="s">
        <v>216</v>
      </c>
      <c r="E67" s="167">
        <v>3.3799999999999997E-2</v>
      </c>
      <c r="F67" s="168"/>
      <c r="G67" s="169">
        <f>ROUND(E67*F67,2)</f>
        <v>0</v>
      </c>
      <c r="H67" s="168"/>
      <c r="I67" s="169">
        <f>ROUND(E67*H67,2)</f>
        <v>0</v>
      </c>
      <c r="J67" s="168"/>
      <c r="K67" s="169">
        <f>ROUND(E67*J67,2)</f>
        <v>0</v>
      </c>
      <c r="L67" s="169">
        <v>15</v>
      </c>
      <c r="M67" s="169">
        <f>G67*(1+L67/100)</f>
        <v>0</v>
      </c>
      <c r="N67" s="169">
        <v>0</v>
      </c>
      <c r="O67" s="169">
        <f>ROUND(E67*N67,2)</f>
        <v>0</v>
      </c>
      <c r="P67" s="169">
        <v>0</v>
      </c>
      <c r="Q67" s="169">
        <f>ROUND(E67*P67,2)</f>
        <v>0</v>
      </c>
      <c r="R67" s="169" t="s">
        <v>257</v>
      </c>
      <c r="S67" s="169" t="s">
        <v>161</v>
      </c>
      <c r="T67" s="170" t="s">
        <v>161</v>
      </c>
      <c r="U67" s="156">
        <v>1.5669999999999999</v>
      </c>
      <c r="V67" s="156">
        <f>ROUND(E67*U67,2)</f>
        <v>0.05</v>
      </c>
      <c r="W67" s="156"/>
      <c r="X67" s="156" t="s">
        <v>162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262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58" t="s">
        <v>263</v>
      </c>
      <c r="D68" s="259"/>
      <c r="E68" s="259"/>
      <c r="F68" s="259"/>
      <c r="G68" s="259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171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13" x14ac:dyDescent="0.25">
      <c r="A69" s="158" t="s">
        <v>155</v>
      </c>
      <c r="B69" s="159" t="s">
        <v>100</v>
      </c>
      <c r="C69" s="180" t="s">
        <v>101</v>
      </c>
      <c r="D69" s="160"/>
      <c r="E69" s="161"/>
      <c r="F69" s="162"/>
      <c r="G69" s="162">
        <f>SUMIF(AG70:AG79,"&lt;&gt;NOR",G70:G79)</f>
        <v>0</v>
      </c>
      <c r="H69" s="162"/>
      <c r="I69" s="162">
        <f>SUM(I70:I79)</f>
        <v>0</v>
      </c>
      <c r="J69" s="162"/>
      <c r="K69" s="162">
        <f>SUM(K70:K79)</f>
        <v>0</v>
      </c>
      <c r="L69" s="162"/>
      <c r="M69" s="162">
        <f>SUM(M70:M79)</f>
        <v>0</v>
      </c>
      <c r="N69" s="162"/>
      <c r="O69" s="162">
        <f>SUM(O70:O79)</f>
        <v>9.9999999999999992E-2</v>
      </c>
      <c r="P69" s="162"/>
      <c r="Q69" s="162">
        <f>SUM(Q70:Q79)</f>
        <v>0</v>
      </c>
      <c r="R69" s="162"/>
      <c r="S69" s="162"/>
      <c r="T69" s="163"/>
      <c r="U69" s="157"/>
      <c r="V69" s="157">
        <f>SUM(V70:V79)</f>
        <v>9.509999999999998</v>
      </c>
      <c r="W69" s="157"/>
      <c r="X69" s="157"/>
      <c r="AG69" t="s">
        <v>156</v>
      </c>
    </row>
    <row r="70" spans="1:60" outlineLevel="1" x14ac:dyDescent="0.25">
      <c r="A70" s="171">
        <v>39</v>
      </c>
      <c r="B70" s="172" t="s">
        <v>264</v>
      </c>
      <c r="C70" s="181" t="s">
        <v>265</v>
      </c>
      <c r="D70" s="173" t="s">
        <v>166</v>
      </c>
      <c r="E70" s="174">
        <v>6.82</v>
      </c>
      <c r="F70" s="175"/>
      <c r="G70" s="176">
        <f t="shared" ref="G70:G79" si="7">ROUND(E70*F70,2)</f>
        <v>0</v>
      </c>
      <c r="H70" s="175"/>
      <c r="I70" s="176">
        <f t="shared" ref="I70:I79" si="8">ROUND(E70*H70,2)</f>
        <v>0</v>
      </c>
      <c r="J70" s="175"/>
      <c r="K70" s="176">
        <f t="shared" ref="K70:K79" si="9">ROUND(E70*J70,2)</f>
        <v>0</v>
      </c>
      <c r="L70" s="176">
        <v>15</v>
      </c>
      <c r="M70" s="176">
        <f t="shared" ref="M70:M79" si="10">G70*(1+L70/100)</f>
        <v>0</v>
      </c>
      <c r="N70" s="176">
        <v>3.0000000000000001E-3</v>
      </c>
      <c r="O70" s="176">
        <f t="shared" ref="O70:O79" si="11">ROUND(E70*N70,2)</f>
        <v>0.02</v>
      </c>
      <c r="P70" s="176">
        <v>0</v>
      </c>
      <c r="Q70" s="176">
        <f t="shared" ref="Q70:Q79" si="12">ROUND(E70*P70,2)</f>
        <v>0</v>
      </c>
      <c r="R70" s="176" t="s">
        <v>206</v>
      </c>
      <c r="S70" s="176" t="s">
        <v>161</v>
      </c>
      <c r="T70" s="177" t="s">
        <v>189</v>
      </c>
      <c r="U70" s="156">
        <v>0.28000000000000003</v>
      </c>
      <c r="V70" s="156">
        <f t="shared" ref="V70:V79" si="13">ROUND(E70*U70,2)</f>
        <v>1.91</v>
      </c>
      <c r="W70" s="156"/>
      <c r="X70" s="156" t="s">
        <v>162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163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1">
        <v>40</v>
      </c>
      <c r="B71" s="172" t="s">
        <v>264</v>
      </c>
      <c r="C71" s="181" t="s">
        <v>265</v>
      </c>
      <c r="D71" s="173" t="s">
        <v>166</v>
      </c>
      <c r="E71" s="174">
        <v>1.66</v>
      </c>
      <c r="F71" s="175"/>
      <c r="G71" s="176">
        <f t="shared" si="7"/>
        <v>0</v>
      </c>
      <c r="H71" s="175"/>
      <c r="I71" s="176">
        <f t="shared" si="8"/>
        <v>0</v>
      </c>
      <c r="J71" s="175"/>
      <c r="K71" s="176">
        <f t="shared" si="9"/>
        <v>0</v>
      </c>
      <c r="L71" s="176">
        <v>15</v>
      </c>
      <c r="M71" s="176">
        <f t="shared" si="10"/>
        <v>0</v>
      </c>
      <c r="N71" s="176">
        <v>3.0000000000000001E-3</v>
      </c>
      <c r="O71" s="176">
        <f t="shared" si="11"/>
        <v>0</v>
      </c>
      <c r="P71" s="176">
        <v>0</v>
      </c>
      <c r="Q71" s="176">
        <f t="shared" si="12"/>
        <v>0</v>
      </c>
      <c r="R71" s="176" t="s">
        <v>206</v>
      </c>
      <c r="S71" s="176" t="s">
        <v>161</v>
      </c>
      <c r="T71" s="177" t="s">
        <v>189</v>
      </c>
      <c r="U71" s="156">
        <v>0.28000000000000003</v>
      </c>
      <c r="V71" s="156">
        <f t="shared" si="13"/>
        <v>0.46</v>
      </c>
      <c r="W71" s="156"/>
      <c r="X71" s="156" t="s">
        <v>162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163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1">
        <v>41</v>
      </c>
      <c r="B72" s="172" t="s">
        <v>264</v>
      </c>
      <c r="C72" s="181" t="s">
        <v>265</v>
      </c>
      <c r="D72" s="173" t="s">
        <v>166</v>
      </c>
      <c r="E72" s="174">
        <v>7.41</v>
      </c>
      <c r="F72" s="175"/>
      <c r="G72" s="176">
        <f t="shared" si="7"/>
        <v>0</v>
      </c>
      <c r="H72" s="175"/>
      <c r="I72" s="176">
        <f t="shared" si="8"/>
        <v>0</v>
      </c>
      <c r="J72" s="175"/>
      <c r="K72" s="176">
        <f t="shared" si="9"/>
        <v>0</v>
      </c>
      <c r="L72" s="176">
        <v>15</v>
      </c>
      <c r="M72" s="176">
        <f t="shared" si="10"/>
        <v>0</v>
      </c>
      <c r="N72" s="176">
        <v>3.0000000000000001E-3</v>
      </c>
      <c r="O72" s="176">
        <f t="shared" si="11"/>
        <v>0.02</v>
      </c>
      <c r="P72" s="176">
        <v>0</v>
      </c>
      <c r="Q72" s="176">
        <f t="shared" si="12"/>
        <v>0</v>
      </c>
      <c r="R72" s="176" t="s">
        <v>206</v>
      </c>
      <c r="S72" s="176" t="s">
        <v>161</v>
      </c>
      <c r="T72" s="177" t="s">
        <v>189</v>
      </c>
      <c r="U72" s="156">
        <v>0.28000000000000003</v>
      </c>
      <c r="V72" s="156">
        <f t="shared" si="13"/>
        <v>2.0699999999999998</v>
      </c>
      <c r="W72" s="156"/>
      <c r="X72" s="156" t="s">
        <v>162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163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1">
        <v>42</v>
      </c>
      <c r="B73" s="172" t="s">
        <v>264</v>
      </c>
      <c r="C73" s="181" t="s">
        <v>265</v>
      </c>
      <c r="D73" s="173" t="s">
        <v>166</v>
      </c>
      <c r="E73" s="174">
        <v>1.49</v>
      </c>
      <c r="F73" s="175"/>
      <c r="G73" s="176">
        <f t="shared" si="7"/>
        <v>0</v>
      </c>
      <c r="H73" s="175"/>
      <c r="I73" s="176">
        <f t="shared" si="8"/>
        <v>0</v>
      </c>
      <c r="J73" s="175"/>
      <c r="K73" s="176">
        <f t="shared" si="9"/>
        <v>0</v>
      </c>
      <c r="L73" s="176">
        <v>15</v>
      </c>
      <c r="M73" s="176">
        <f t="shared" si="10"/>
        <v>0</v>
      </c>
      <c r="N73" s="176">
        <v>3.0000000000000001E-3</v>
      </c>
      <c r="O73" s="176">
        <f t="shared" si="11"/>
        <v>0</v>
      </c>
      <c r="P73" s="176">
        <v>0</v>
      </c>
      <c r="Q73" s="176">
        <f t="shared" si="12"/>
        <v>0</v>
      </c>
      <c r="R73" s="176" t="s">
        <v>206</v>
      </c>
      <c r="S73" s="176" t="s">
        <v>161</v>
      </c>
      <c r="T73" s="177" t="s">
        <v>189</v>
      </c>
      <c r="U73" s="156">
        <v>0.28000000000000003</v>
      </c>
      <c r="V73" s="156">
        <f t="shared" si="13"/>
        <v>0.42</v>
      </c>
      <c r="W73" s="156"/>
      <c r="X73" s="156" t="s">
        <v>162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163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1">
        <v>43</v>
      </c>
      <c r="B74" s="172" t="s">
        <v>266</v>
      </c>
      <c r="C74" s="181" t="s">
        <v>267</v>
      </c>
      <c r="D74" s="173" t="s">
        <v>166</v>
      </c>
      <c r="E74" s="174">
        <v>1.44</v>
      </c>
      <c r="F74" s="175"/>
      <c r="G74" s="176">
        <f t="shared" si="7"/>
        <v>0</v>
      </c>
      <c r="H74" s="175"/>
      <c r="I74" s="176">
        <f t="shared" si="8"/>
        <v>0</v>
      </c>
      <c r="J74" s="175"/>
      <c r="K74" s="176">
        <f t="shared" si="9"/>
        <v>0</v>
      </c>
      <c r="L74" s="176">
        <v>15</v>
      </c>
      <c r="M74" s="176">
        <f t="shared" si="10"/>
        <v>0</v>
      </c>
      <c r="N74" s="176">
        <v>3.0000000000000001E-3</v>
      </c>
      <c r="O74" s="176">
        <f t="shared" si="11"/>
        <v>0</v>
      </c>
      <c r="P74" s="176">
        <v>0</v>
      </c>
      <c r="Q74" s="176">
        <f t="shared" si="12"/>
        <v>0</v>
      </c>
      <c r="R74" s="176"/>
      <c r="S74" s="176" t="s">
        <v>188</v>
      </c>
      <c r="T74" s="177" t="s">
        <v>189</v>
      </c>
      <c r="U74" s="156">
        <v>0.21199999999999999</v>
      </c>
      <c r="V74" s="156">
        <f t="shared" si="13"/>
        <v>0.31</v>
      </c>
      <c r="W74" s="156"/>
      <c r="X74" s="156" t="s">
        <v>162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163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1">
        <v>44</v>
      </c>
      <c r="B75" s="172" t="s">
        <v>268</v>
      </c>
      <c r="C75" s="181" t="s">
        <v>269</v>
      </c>
      <c r="D75" s="173" t="s">
        <v>166</v>
      </c>
      <c r="E75" s="174">
        <v>2.5</v>
      </c>
      <c r="F75" s="175"/>
      <c r="G75" s="176">
        <f t="shared" si="7"/>
        <v>0</v>
      </c>
      <c r="H75" s="175"/>
      <c r="I75" s="176">
        <f t="shared" si="8"/>
        <v>0</v>
      </c>
      <c r="J75" s="175"/>
      <c r="K75" s="176">
        <f t="shared" si="9"/>
        <v>0</v>
      </c>
      <c r="L75" s="176">
        <v>15</v>
      </c>
      <c r="M75" s="176">
        <f t="shared" si="10"/>
        <v>0</v>
      </c>
      <c r="N75" s="176">
        <v>3.0000000000000001E-3</v>
      </c>
      <c r="O75" s="176">
        <f t="shared" si="11"/>
        <v>0.01</v>
      </c>
      <c r="P75" s="176">
        <v>0</v>
      </c>
      <c r="Q75" s="176">
        <f t="shared" si="12"/>
        <v>0</v>
      </c>
      <c r="R75" s="176"/>
      <c r="S75" s="176" t="s">
        <v>188</v>
      </c>
      <c r="T75" s="177" t="s">
        <v>189</v>
      </c>
      <c r="U75" s="156">
        <v>0.21199999999999999</v>
      </c>
      <c r="V75" s="156">
        <f t="shared" si="13"/>
        <v>0.53</v>
      </c>
      <c r="W75" s="156"/>
      <c r="X75" s="156" t="s">
        <v>162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163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1">
        <v>45</v>
      </c>
      <c r="B76" s="172" t="s">
        <v>264</v>
      </c>
      <c r="C76" s="181" t="s">
        <v>265</v>
      </c>
      <c r="D76" s="173" t="s">
        <v>166</v>
      </c>
      <c r="E76" s="174">
        <v>5.82</v>
      </c>
      <c r="F76" s="175"/>
      <c r="G76" s="176">
        <f t="shared" si="7"/>
        <v>0</v>
      </c>
      <c r="H76" s="175"/>
      <c r="I76" s="176">
        <f t="shared" si="8"/>
        <v>0</v>
      </c>
      <c r="J76" s="175"/>
      <c r="K76" s="176">
        <f t="shared" si="9"/>
        <v>0</v>
      </c>
      <c r="L76" s="176">
        <v>15</v>
      </c>
      <c r="M76" s="176">
        <f t="shared" si="10"/>
        <v>0</v>
      </c>
      <c r="N76" s="176">
        <v>3.0000000000000001E-3</v>
      </c>
      <c r="O76" s="176">
        <f t="shared" si="11"/>
        <v>0.02</v>
      </c>
      <c r="P76" s="176">
        <v>0</v>
      </c>
      <c r="Q76" s="176">
        <f t="shared" si="12"/>
        <v>0</v>
      </c>
      <c r="R76" s="176" t="s">
        <v>206</v>
      </c>
      <c r="S76" s="176" t="s">
        <v>161</v>
      </c>
      <c r="T76" s="177" t="s">
        <v>189</v>
      </c>
      <c r="U76" s="156">
        <v>0.28000000000000003</v>
      </c>
      <c r="V76" s="156">
        <f t="shared" si="13"/>
        <v>1.63</v>
      </c>
      <c r="W76" s="156"/>
      <c r="X76" s="156" t="s">
        <v>162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163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1">
        <v>46</v>
      </c>
      <c r="B77" s="172" t="s">
        <v>264</v>
      </c>
      <c r="C77" s="181" t="s">
        <v>265</v>
      </c>
      <c r="D77" s="173" t="s">
        <v>166</v>
      </c>
      <c r="E77" s="174">
        <v>2.1800000000000002</v>
      </c>
      <c r="F77" s="175"/>
      <c r="G77" s="176">
        <f t="shared" si="7"/>
        <v>0</v>
      </c>
      <c r="H77" s="175"/>
      <c r="I77" s="176">
        <f t="shared" si="8"/>
        <v>0</v>
      </c>
      <c r="J77" s="175"/>
      <c r="K77" s="176">
        <f t="shared" si="9"/>
        <v>0</v>
      </c>
      <c r="L77" s="176">
        <v>15</v>
      </c>
      <c r="M77" s="176">
        <f t="shared" si="10"/>
        <v>0</v>
      </c>
      <c r="N77" s="176">
        <v>3.0000000000000001E-3</v>
      </c>
      <c r="O77" s="176">
        <f t="shared" si="11"/>
        <v>0.01</v>
      </c>
      <c r="P77" s="176">
        <v>0</v>
      </c>
      <c r="Q77" s="176">
        <f t="shared" si="12"/>
        <v>0</v>
      </c>
      <c r="R77" s="176" t="s">
        <v>206</v>
      </c>
      <c r="S77" s="176" t="s">
        <v>161</v>
      </c>
      <c r="T77" s="177" t="s">
        <v>189</v>
      </c>
      <c r="U77" s="156">
        <v>0.28000000000000003</v>
      </c>
      <c r="V77" s="156">
        <f t="shared" si="13"/>
        <v>0.61</v>
      </c>
      <c r="W77" s="156"/>
      <c r="X77" s="156" t="s">
        <v>162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163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1">
        <v>47</v>
      </c>
      <c r="B78" s="172" t="s">
        <v>264</v>
      </c>
      <c r="C78" s="181" t="s">
        <v>265</v>
      </c>
      <c r="D78" s="173" t="s">
        <v>166</v>
      </c>
      <c r="E78" s="174">
        <v>3.1</v>
      </c>
      <c r="F78" s="175"/>
      <c r="G78" s="176">
        <f t="shared" si="7"/>
        <v>0</v>
      </c>
      <c r="H78" s="175"/>
      <c r="I78" s="176">
        <f t="shared" si="8"/>
        <v>0</v>
      </c>
      <c r="J78" s="175"/>
      <c r="K78" s="176">
        <f t="shared" si="9"/>
        <v>0</v>
      </c>
      <c r="L78" s="176">
        <v>15</v>
      </c>
      <c r="M78" s="176">
        <f t="shared" si="10"/>
        <v>0</v>
      </c>
      <c r="N78" s="176">
        <v>3.0000000000000001E-3</v>
      </c>
      <c r="O78" s="176">
        <f t="shared" si="11"/>
        <v>0.01</v>
      </c>
      <c r="P78" s="176">
        <v>0</v>
      </c>
      <c r="Q78" s="176">
        <f t="shared" si="12"/>
        <v>0</v>
      </c>
      <c r="R78" s="176" t="s">
        <v>206</v>
      </c>
      <c r="S78" s="176" t="s">
        <v>161</v>
      </c>
      <c r="T78" s="177" t="s">
        <v>189</v>
      </c>
      <c r="U78" s="156">
        <v>0.28000000000000003</v>
      </c>
      <c r="V78" s="156">
        <f t="shared" si="13"/>
        <v>0.87</v>
      </c>
      <c r="W78" s="156"/>
      <c r="X78" s="156" t="s">
        <v>162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163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1">
        <v>48</v>
      </c>
      <c r="B79" s="172" t="s">
        <v>264</v>
      </c>
      <c r="C79" s="181" t="s">
        <v>265</v>
      </c>
      <c r="D79" s="173" t="s">
        <v>166</v>
      </c>
      <c r="E79" s="174">
        <v>2.5</v>
      </c>
      <c r="F79" s="175"/>
      <c r="G79" s="176">
        <f t="shared" si="7"/>
        <v>0</v>
      </c>
      <c r="H79" s="175"/>
      <c r="I79" s="176">
        <f t="shared" si="8"/>
        <v>0</v>
      </c>
      <c r="J79" s="175"/>
      <c r="K79" s="176">
        <f t="shared" si="9"/>
        <v>0</v>
      </c>
      <c r="L79" s="176">
        <v>15</v>
      </c>
      <c r="M79" s="176">
        <f t="shared" si="10"/>
        <v>0</v>
      </c>
      <c r="N79" s="176">
        <v>3.0000000000000001E-3</v>
      </c>
      <c r="O79" s="176">
        <f t="shared" si="11"/>
        <v>0.01</v>
      </c>
      <c r="P79" s="176">
        <v>0</v>
      </c>
      <c r="Q79" s="176">
        <f t="shared" si="12"/>
        <v>0</v>
      </c>
      <c r="R79" s="176" t="s">
        <v>206</v>
      </c>
      <c r="S79" s="176" t="s">
        <v>161</v>
      </c>
      <c r="T79" s="177" t="s">
        <v>189</v>
      </c>
      <c r="U79" s="156">
        <v>0.28000000000000003</v>
      </c>
      <c r="V79" s="156">
        <f t="shared" si="13"/>
        <v>0.7</v>
      </c>
      <c r="W79" s="156"/>
      <c r="X79" s="156" t="s">
        <v>162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163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13" x14ac:dyDescent="0.25">
      <c r="A80" s="158" t="s">
        <v>155</v>
      </c>
      <c r="B80" s="159" t="s">
        <v>106</v>
      </c>
      <c r="C80" s="180" t="s">
        <v>107</v>
      </c>
      <c r="D80" s="160"/>
      <c r="E80" s="161"/>
      <c r="F80" s="162"/>
      <c r="G80" s="162">
        <f>SUMIF(AG81:AG83,"&lt;&gt;NOR",G81:G83)</f>
        <v>0</v>
      </c>
      <c r="H80" s="162"/>
      <c r="I80" s="162">
        <f>SUM(I81:I83)</f>
        <v>0</v>
      </c>
      <c r="J80" s="162"/>
      <c r="K80" s="162">
        <f>SUM(K81:K83)</f>
        <v>0</v>
      </c>
      <c r="L80" s="162"/>
      <c r="M80" s="162">
        <f>SUM(M81:M83)</f>
        <v>0</v>
      </c>
      <c r="N80" s="162"/>
      <c r="O80" s="162">
        <f>SUM(O81:O83)</f>
        <v>0</v>
      </c>
      <c r="P80" s="162"/>
      <c r="Q80" s="162">
        <f>SUM(Q81:Q83)</f>
        <v>0</v>
      </c>
      <c r="R80" s="162"/>
      <c r="S80" s="162"/>
      <c r="T80" s="163"/>
      <c r="U80" s="157"/>
      <c r="V80" s="157">
        <f>SUM(V81:V83)</f>
        <v>0</v>
      </c>
      <c r="W80" s="157"/>
      <c r="X80" s="157"/>
      <c r="AG80" t="s">
        <v>156</v>
      </c>
    </row>
    <row r="81" spans="1:60" ht="20" outlineLevel="1" x14ac:dyDescent="0.25">
      <c r="A81" s="171">
        <v>49</v>
      </c>
      <c r="B81" s="172" t="s">
        <v>270</v>
      </c>
      <c r="C81" s="181" t="s">
        <v>271</v>
      </c>
      <c r="D81" s="173" t="s">
        <v>223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15</v>
      </c>
      <c r="M81" s="176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6"/>
      <c r="S81" s="176" t="s">
        <v>188</v>
      </c>
      <c r="T81" s="177" t="s">
        <v>189</v>
      </c>
      <c r="U81" s="156">
        <v>0</v>
      </c>
      <c r="V81" s="156">
        <f>ROUND(E81*U81,2)</f>
        <v>0</v>
      </c>
      <c r="W81" s="156"/>
      <c r="X81" s="156" t="s">
        <v>162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163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" outlineLevel="1" x14ac:dyDescent="0.25">
      <c r="A82" s="171">
        <v>50</v>
      </c>
      <c r="B82" s="172" t="s">
        <v>272</v>
      </c>
      <c r="C82" s="181" t="s">
        <v>273</v>
      </c>
      <c r="D82" s="173" t="s">
        <v>223</v>
      </c>
      <c r="E82" s="174">
        <v>1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15</v>
      </c>
      <c r="M82" s="176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6"/>
      <c r="S82" s="176" t="s">
        <v>188</v>
      </c>
      <c r="T82" s="177" t="s">
        <v>189</v>
      </c>
      <c r="U82" s="156">
        <v>0</v>
      </c>
      <c r="V82" s="156">
        <f>ROUND(E82*U82,2)</f>
        <v>0</v>
      </c>
      <c r="W82" s="156"/>
      <c r="X82" s="156" t="s">
        <v>162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163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1">
        <v>51</v>
      </c>
      <c r="B83" s="172" t="s">
        <v>274</v>
      </c>
      <c r="C83" s="181" t="s">
        <v>275</v>
      </c>
      <c r="D83" s="173" t="s">
        <v>223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15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/>
      <c r="S83" s="176" t="s">
        <v>188</v>
      </c>
      <c r="T83" s="177" t="s">
        <v>189</v>
      </c>
      <c r="U83" s="156">
        <v>0</v>
      </c>
      <c r="V83" s="156">
        <f>ROUND(E83*U83,2)</f>
        <v>0</v>
      </c>
      <c r="W83" s="156"/>
      <c r="X83" s="156" t="s">
        <v>162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163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13" x14ac:dyDescent="0.25">
      <c r="A84" s="158" t="s">
        <v>155</v>
      </c>
      <c r="B84" s="159" t="s">
        <v>108</v>
      </c>
      <c r="C84" s="180" t="s">
        <v>109</v>
      </c>
      <c r="D84" s="160"/>
      <c r="E84" s="161"/>
      <c r="F84" s="162"/>
      <c r="G84" s="162">
        <f>SUMIF(AG85:AG108,"&lt;&gt;NOR",G85:G108)</f>
        <v>0</v>
      </c>
      <c r="H84" s="162"/>
      <c r="I84" s="162">
        <f>SUM(I85:I108)</f>
        <v>0</v>
      </c>
      <c r="J84" s="162"/>
      <c r="K84" s="162">
        <f>SUM(K85:K108)</f>
        <v>0</v>
      </c>
      <c r="L84" s="162"/>
      <c r="M84" s="162">
        <f>SUM(M85:M108)</f>
        <v>0</v>
      </c>
      <c r="N84" s="162"/>
      <c r="O84" s="162">
        <f>SUM(O85:O108)</f>
        <v>0</v>
      </c>
      <c r="P84" s="162"/>
      <c r="Q84" s="162">
        <f>SUM(Q85:Q108)</f>
        <v>0</v>
      </c>
      <c r="R84" s="162"/>
      <c r="S84" s="162"/>
      <c r="T84" s="163"/>
      <c r="U84" s="157"/>
      <c r="V84" s="157">
        <f>SUM(V85:V108)</f>
        <v>0</v>
      </c>
      <c r="W84" s="157"/>
      <c r="X84" s="157"/>
      <c r="AG84" t="s">
        <v>156</v>
      </c>
    </row>
    <row r="85" spans="1:60" ht="20" outlineLevel="1" x14ac:dyDescent="0.25">
      <c r="A85" s="171">
        <v>52</v>
      </c>
      <c r="B85" s="172" t="s">
        <v>276</v>
      </c>
      <c r="C85" s="181" t="s">
        <v>277</v>
      </c>
      <c r="D85" s="173" t="s">
        <v>223</v>
      </c>
      <c r="E85" s="174">
        <v>1</v>
      </c>
      <c r="F85" s="175"/>
      <c r="G85" s="176">
        <f t="shared" ref="G85:G108" si="14">ROUND(E85*F85,2)</f>
        <v>0</v>
      </c>
      <c r="H85" s="175"/>
      <c r="I85" s="176">
        <f t="shared" ref="I85:I108" si="15">ROUND(E85*H85,2)</f>
        <v>0</v>
      </c>
      <c r="J85" s="175"/>
      <c r="K85" s="176">
        <f t="shared" ref="K85:K108" si="16">ROUND(E85*J85,2)</f>
        <v>0</v>
      </c>
      <c r="L85" s="176">
        <v>15</v>
      </c>
      <c r="M85" s="176">
        <f t="shared" ref="M85:M108" si="17">G85*(1+L85/100)</f>
        <v>0</v>
      </c>
      <c r="N85" s="176">
        <v>0</v>
      </c>
      <c r="O85" s="176">
        <f t="shared" ref="O85:O108" si="18">ROUND(E85*N85,2)</f>
        <v>0</v>
      </c>
      <c r="P85" s="176">
        <v>0</v>
      </c>
      <c r="Q85" s="176">
        <f t="shared" ref="Q85:Q108" si="19">ROUND(E85*P85,2)</f>
        <v>0</v>
      </c>
      <c r="R85" s="176"/>
      <c r="S85" s="176" t="s">
        <v>188</v>
      </c>
      <c r="T85" s="177" t="s">
        <v>189</v>
      </c>
      <c r="U85" s="156">
        <v>0</v>
      </c>
      <c r="V85" s="156">
        <f t="shared" ref="V85:V108" si="20">ROUND(E85*U85,2)</f>
        <v>0</v>
      </c>
      <c r="W85" s="156"/>
      <c r="X85" s="156" t="s">
        <v>162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163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" outlineLevel="1" x14ac:dyDescent="0.25">
      <c r="A86" s="171">
        <v>53</v>
      </c>
      <c r="B86" s="172" t="s">
        <v>278</v>
      </c>
      <c r="C86" s="181" t="s">
        <v>279</v>
      </c>
      <c r="D86" s="173" t="s">
        <v>223</v>
      </c>
      <c r="E86" s="174">
        <v>1</v>
      </c>
      <c r="F86" s="175"/>
      <c r="G86" s="176">
        <f t="shared" si="14"/>
        <v>0</v>
      </c>
      <c r="H86" s="175"/>
      <c r="I86" s="176">
        <f t="shared" si="15"/>
        <v>0</v>
      </c>
      <c r="J86" s="175"/>
      <c r="K86" s="176">
        <f t="shared" si="16"/>
        <v>0</v>
      </c>
      <c r="L86" s="176">
        <v>15</v>
      </c>
      <c r="M86" s="176">
        <f t="shared" si="17"/>
        <v>0</v>
      </c>
      <c r="N86" s="176">
        <v>0</v>
      </c>
      <c r="O86" s="176">
        <f t="shared" si="18"/>
        <v>0</v>
      </c>
      <c r="P86" s="176">
        <v>0</v>
      </c>
      <c r="Q86" s="176">
        <f t="shared" si="19"/>
        <v>0</v>
      </c>
      <c r="R86" s="176"/>
      <c r="S86" s="176" t="s">
        <v>188</v>
      </c>
      <c r="T86" s="177" t="s">
        <v>189</v>
      </c>
      <c r="U86" s="156">
        <v>0</v>
      </c>
      <c r="V86" s="156">
        <f t="shared" si="20"/>
        <v>0</v>
      </c>
      <c r="W86" s="156"/>
      <c r="X86" s="156" t="s">
        <v>162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163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" outlineLevel="1" x14ac:dyDescent="0.25">
      <c r="A87" s="171">
        <v>54</v>
      </c>
      <c r="B87" s="172" t="s">
        <v>280</v>
      </c>
      <c r="C87" s="181" t="s">
        <v>281</v>
      </c>
      <c r="D87" s="173" t="s">
        <v>223</v>
      </c>
      <c r="E87" s="174">
        <v>1</v>
      </c>
      <c r="F87" s="175"/>
      <c r="G87" s="176">
        <f t="shared" si="14"/>
        <v>0</v>
      </c>
      <c r="H87" s="175"/>
      <c r="I87" s="176">
        <f t="shared" si="15"/>
        <v>0</v>
      </c>
      <c r="J87" s="175"/>
      <c r="K87" s="176">
        <f t="shared" si="16"/>
        <v>0</v>
      </c>
      <c r="L87" s="176">
        <v>15</v>
      </c>
      <c r="M87" s="176">
        <f t="shared" si="17"/>
        <v>0</v>
      </c>
      <c r="N87" s="176">
        <v>0</v>
      </c>
      <c r="O87" s="176">
        <f t="shared" si="18"/>
        <v>0</v>
      </c>
      <c r="P87" s="176">
        <v>0</v>
      </c>
      <c r="Q87" s="176">
        <f t="shared" si="19"/>
        <v>0</v>
      </c>
      <c r="R87" s="176"/>
      <c r="S87" s="176" t="s">
        <v>188</v>
      </c>
      <c r="T87" s="177" t="s">
        <v>189</v>
      </c>
      <c r="U87" s="156">
        <v>0</v>
      </c>
      <c r="V87" s="156">
        <f t="shared" si="20"/>
        <v>0</v>
      </c>
      <c r="W87" s="156"/>
      <c r="X87" s="156" t="s">
        <v>162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163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" outlineLevel="1" x14ac:dyDescent="0.25">
      <c r="A88" s="171">
        <v>55</v>
      </c>
      <c r="B88" s="172" t="s">
        <v>282</v>
      </c>
      <c r="C88" s="181" t="s">
        <v>283</v>
      </c>
      <c r="D88" s="173" t="s">
        <v>223</v>
      </c>
      <c r="E88" s="174">
        <v>1</v>
      </c>
      <c r="F88" s="175"/>
      <c r="G88" s="176">
        <f t="shared" si="14"/>
        <v>0</v>
      </c>
      <c r="H88" s="175"/>
      <c r="I88" s="176">
        <f t="shared" si="15"/>
        <v>0</v>
      </c>
      <c r="J88" s="175"/>
      <c r="K88" s="176">
        <f t="shared" si="16"/>
        <v>0</v>
      </c>
      <c r="L88" s="176">
        <v>15</v>
      </c>
      <c r="M88" s="176">
        <f t="shared" si="17"/>
        <v>0</v>
      </c>
      <c r="N88" s="176">
        <v>0</v>
      </c>
      <c r="O88" s="176">
        <f t="shared" si="18"/>
        <v>0</v>
      </c>
      <c r="P88" s="176">
        <v>0</v>
      </c>
      <c r="Q88" s="176">
        <f t="shared" si="19"/>
        <v>0</v>
      </c>
      <c r="R88" s="176"/>
      <c r="S88" s="176" t="s">
        <v>188</v>
      </c>
      <c r="T88" s="177" t="s">
        <v>189</v>
      </c>
      <c r="U88" s="156">
        <v>0</v>
      </c>
      <c r="V88" s="156">
        <f t="shared" si="20"/>
        <v>0</v>
      </c>
      <c r="W88" s="156"/>
      <c r="X88" s="156" t="s">
        <v>162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163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" outlineLevel="1" x14ac:dyDescent="0.25">
      <c r="A89" s="171">
        <v>56</v>
      </c>
      <c r="B89" s="172" t="s">
        <v>284</v>
      </c>
      <c r="C89" s="181" t="s">
        <v>285</v>
      </c>
      <c r="D89" s="173" t="s">
        <v>223</v>
      </c>
      <c r="E89" s="174">
        <v>1</v>
      </c>
      <c r="F89" s="175"/>
      <c r="G89" s="176">
        <f t="shared" si="14"/>
        <v>0</v>
      </c>
      <c r="H89" s="175"/>
      <c r="I89" s="176">
        <f t="shared" si="15"/>
        <v>0</v>
      </c>
      <c r="J89" s="175"/>
      <c r="K89" s="176">
        <f t="shared" si="16"/>
        <v>0</v>
      </c>
      <c r="L89" s="176">
        <v>15</v>
      </c>
      <c r="M89" s="176">
        <f t="shared" si="17"/>
        <v>0</v>
      </c>
      <c r="N89" s="176">
        <v>0</v>
      </c>
      <c r="O89" s="176">
        <f t="shared" si="18"/>
        <v>0</v>
      </c>
      <c r="P89" s="176">
        <v>0</v>
      </c>
      <c r="Q89" s="176">
        <f t="shared" si="19"/>
        <v>0</v>
      </c>
      <c r="R89" s="176"/>
      <c r="S89" s="176" t="s">
        <v>188</v>
      </c>
      <c r="T89" s="177" t="s">
        <v>189</v>
      </c>
      <c r="U89" s="156">
        <v>0</v>
      </c>
      <c r="V89" s="156">
        <f t="shared" si="20"/>
        <v>0</v>
      </c>
      <c r="W89" s="156"/>
      <c r="X89" s="156" t="s">
        <v>162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163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" outlineLevel="1" x14ac:dyDescent="0.25">
      <c r="A90" s="171">
        <v>57</v>
      </c>
      <c r="B90" s="172" t="s">
        <v>286</v>
      </c>
      <c r="C90" s="181" t="s">
        <v>287</v>
      </c>
      <c r="D90" s="173" t="s">
        <v>223</v>
      </c>
      <c r="E90" s="174">
        <v>1</v>
      </c>
      <c r="F90" s="175"/>
      <c r="G90" s="176">
        <f t="shared" si="14"/>
        <v>0</v>
      </c>
      <c r="H90" s="175"/>
      <c r="I90" s="176">
        <f t="shared" si="15"/>
        <v>0</v>
      </c>
      <c r="J90" s="175"/>
      <c r="K90" s="176">
        <f t="shared" si="16"/>
        <v>0</v>
      </c>
      <c r="L90" s="176">
        <v>15</v>
      </c>
      <c r="M90" s="176">
        <f t="shared" si="17"/>
        <v>0</v>
      </c>
      <c r="N90" s="176">
        <v>0</v>
      </c>
      <c r="O90" s="176">
        <f t="shared" si="18"/>
        <v>0</v>
      </c>
      <c r="P90" s="176">
        <v>0</v>
      </c>
      <c r="Q90" s="176">
        <f t="shared" si="19"/>
        <v>0</v>
      </c>
      <c r="R90" s="176"/>
      <c r="S90" s="176" t="s">
        <v>188</v>
      </c>
      <c r="T90" s="177" t="s">
        <v>189</v>
      </c>
      <c r="U90" s="156">
        <v>0</v>
      </c>
      <c r="V90" s="156">
        <f t="shared" si="20"/>
        <v>0</v>
      </c>
      <c r="W90" s="156"/>
      <c r="X90" s="156" t="s">
        <v>162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163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" outlineLevel="1" x14ac:dyDescent="0.25">
      <c r="A91" s="171">
        <v>58</v>
      </c>
      <c r="B91" s="172" t="s">
        <v>288</v>
      </c>
      <c r="C91" s="181" t="s">
        <v>289</v>
      </c>
      <c r="D91" s="173" t="s">
        <v>223</v>
      </c>
      <c r="E91" s="174">
        <v>1</v>
      </c>
      <c r="F91" s="175"/>
      <c r="G91" s="176">
        <f t="shared" si="14"/>
        <v>0</v>
      </c>
      <c r="H91" s="175"/>
      <c r="I91" s="176">
        <f t="shared" si="15"/>
        <v>0</v>
      </c>
      <c r="J91" s="175"/>
      <c r="K91" s="176">
        <f t="shared" si="16"/>
        <v>0</v>
      </c>
      <c r="L91" s="176">
        <v>15</v>
      </c>
      <c r="M91" s="176">
        <f t="shared" si="17"/>
        <v>0</v>
      </c>
      <c r="N91" s="176">
        <v>0</v>
      </c>
      <c r="O91" s="176">
        <f t="shared" si="18"/>
        <v>0</v>
      </c>
      <c r="P91" s="176">
        <v>0</v>
      </c>
      <c r="Q91" s="176">
        <f t="shared" si="19"/>
        <v>0</v>
      </c>
      <c r="R91" s="176"/>
      <c r="S91" s="176" t="s">
        <v>188</v>
      </c>
      <c r="T91" s="177" t="s">
        <v>189</v>
      </c>
      <c r="U91" s="156">
        <v>0</v>
      </c>
      <c r="V91" s="156">
        <f t="shared" si="20"/>
        <v>0</v>
      </c>
      <c r="W91" s="156"/>
      <c r="X91" s="156" t="s">
        <v>162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163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" outlineLevel="1" x14ac:dyDescent="0.25">
      <c r="A92" s="171">
        <v>59</v>
      </c>
      <c r="B92" s="172" t="s">
        <v>290</v>
      </c>
      <c r="C92" s="181" t="s">
        <v>291</v>
      </c>
      <c r="D92" s="173" t="s">
        <v>223</v>
      </c>
      <c r="E92" s="174">
        <v>1</v>
      </c>
      <c r="F92" s="175"/>
      <c r="G92" s="176">
        <f t="shared" si="14"/>
        <v>0</v>
      </c>
      <c r="H92" s="175"/>
      <c r="I92" s="176">
        <f t="shared" si="15"/>
        <v>0</v>
      </c>
      <c r="J92" s="175"/>
      <c r="K92" s="176">
        <f t="shared" si="16"/>
        <v>0</v>
      </c>
      <c r="L92" s="176">
        <v>15</v>
      </c>
      <c r="M92" s="176">
        <f t="shared" si="17"/>
        <v>0</v>
      </c>
      <c r="N92" s="176">
        <v>0</v>
      </c>
      <c r="O92" s="176">
        <f t="shared" si="18"/>
        <v>0</v>
      </c>
      <c r="P92" s="176">
        <v>0</v>
      </c>
      <c r="Q92" s="176">
        <f t="shared" si="19"/>
        <v>0</v>
      </c>
      <c r="R92" s="176"/>
      <c r="S92" s="176" t="s">
        <v>188</v>
      </c>
      <c r="T92" s="177" t="s">
        <v>189</v>
      </c>
      <c r="U92" s="156">
        <v>0</v>
      </c>
      <c r="V92" s="156">
        <f t="shared" si="20"/>
        <v>0</v>
      </c>
      <c r="W92" s="156"/>
      <c r="X92" s="156" t="s">
        <v>162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163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" outlineLevel="1" x14ac:dyDescent="0.25">
      <c r="A93" s="171">
        <v>60</v>
      </c>
      <c r="B93" s="172" t="s">
        <v>292</v>
      </c>
      <c r="C93" s="181" t="s">
        <v>293</v>
      </c>
      <c r="D93" s="173" t="s">
        <v>223</v>
      </c>
      <c r="E93" s="174">
        <v>1</v>
      </c>
      <c r="F93" s="175"/>
      <c r="G93" s="176">
        <f t="shared" si="14"/>
        <v>0</v>
      </c>
      <c r="H93" s="175"/>
      <c r="I93" s="176">
        <f t="shared" si="15"/>
        <v>0</v>
      </c>
      <c r="J93" s="175"/>
      <c r="K93" s="176">
        <f t="shared" si="16"/>
        <v>0</v>
      </c>
      <c r="L93" s="176">
        <v>15</v>
      </c>
      <c r="M93" s="176">
        <f t="shared" si="17"/>
        <v>0</v>
      </c>
      <c r="N93" s="176">
        <v>0</v>
      </c>
      <c r="O93" s="176">
        <f t="shared" si="18"/>
        <v>0</v>
      </c>
      <c r="P93" s="176">
        <v>0</v>
      </c>
      <c r="Q93" s="176">
        <f t="shared" si="19"/>
        <v>0</v>
      </c>
      <c r="R93" s="176"/>
      <c r="S93" s="176" t="s">
        <v>188</v>
      </c>
      <c r="T93" s="177" t="s">
        <v>189</v>
      </c>
      <c r="U93" s="156">
        <v>0</v>
      </c>
      <c r="V93" s="156">
        <f t="shared" si="20"/>
        <v>0</v>
      </c>
      <c r="W93" s="156"/>
      <c r="X93" s="156" t="s">
        <v>162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163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" outlineLevel="1" x14ac:dyDescent="0.25">
      <c r="A94" s="171">
        <v>61</v>
      </c>
      <c r="B94" s="172" t="s">
        <v>294</v>
      </c>
      <c r="C94" s="181" t="s">
        <v>295</v>
      </c>
      <c r="D94" s="173" t="s">
        <v>223</v>
      </c>
      <c r="E94" s="174">
        <v>1</v>
      </c>
      <c r="F94" s="175"/>
      <c r="G94" s="176">
        <f t="shared" si="14"/>
        <v>0</v>
      </c>
      <c r="H94" s="175"/>
      <c r="I94" s="176">
        <f t="shared" si="15"/>
        <v>0</v>
      </c>
      <c r="J94" s="175"/>
      <c r="K94" s="176">
        <f t="shared" si="16"/>
        <v>0</v>
      </c>
      <c r="L94" s="176">
        <v>15</v>
      </c>
      <c r="M94" s="176">
        <f t="shared" si="17"/>
        <v>0</v>
      </c>
      <c r="N94" s="176">
        <v>0</v>
      </c>
      <c r="O94" s="176">
        <f t="shared" si="18"/>
        <v>0</v>
      </c>
      <c r="P94" s="176">
        <v>0</v>
      </c>
      <c r="Q94" s="176">
        <f t="shared" si="19"/>
        <v>0</v>
      </c>
      <c r="R94" s="176"/>
      <c r="S94" s="176" t="s">
        <v>188</v>
      </c>
      <c r="T94" s="177" t="s">
        <v>189</v>
      </c>
      <c r="U94" s="156">
        <v>0</v>
      </c>
      <c r="V94" s="156">
        <f t="shared" si="20"/>
        <v>0</v>
      </c>
      <c r="W94" s="156"/>
      <c r="X94" s="156" t="s">
        <v>162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163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" outlineLevel="1" x14ac:dyDescent="0.25">
      <c r="A95" s="171">
        <v>62</v>
      </c>
      <c r="B95" s="172" t="s">
        <v>296</v>
      </c>
      <c r="C95" s="181" t="s">
        <v>297</v>
      </c>
      <c r="D95" s="173" t="s">
        <v>223</v>
      </c>
      <c r="E95" s="174">
        <v>1</v>
      </c>
      <c r="F95" s="175"/>
      <c r="G95" s="176">
        <f t="shared" si="14"/>
        <v>0</v>
      </c>
      <c r="H95" s="175"/>
      <c r="I95" s="176">
        <f t="shared" si="15"/>
        <v>0</v>
      </c>
      <c r="J95" s="175"/>
      <c r="K95" s="176">
        <f t="shared" si="16"/>
        <v>0</v>
      </c>
      <c r="L95" s="176">
        <v>15</v>
      </c>
      <c r="M95" s="176">
        <f t="shared" si="17"/>
        <v>0</v>
      </c>
      <c r="N95" s="176">
        <v>0</v>
      </c>
      <c r="O95" s="176">
        <f t="shared" si="18"/>
        <v>0</v>
      </c>
      <c r="P95" s="176">
        <v>0</v>
      </c>
      <c r="Q95" s="176">
        <f t="shared" si="19"/>
        <v>0</v>
      </c>
      <c r="R95" s="176"/>
      <c r="S95" s="176" t="s">
        <v>188</v>
      </c>
      <c r="T95" s="177" t="s">
        <v>189</v>
      </c>
      <c r="U95" s="156">
        <v>0</v>
      </c>
      <c r="V95" s="156">
        <f t="shared" si="20"/>
        <v>0</v>
      </c>
      <c r="W95" s="156"/>
      <c r="X95" s="156" t="s">
        <v>162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163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" outlineLevel="1" x14ac:dyDescent="0.25">
      <c r="A96" s="171">
        <v>63</v>
      </c>
      <c r="B96" s="172" t="s">
        <v>298</v>
      </c>
      <c r="C96" s="181" t="s">
        <v>299</v>
      </c>
      <c r="D96" s="173" t="s">
        <v>223</v>
      </c>
      <c r="E96" s="174">
        <v>1</v>
      </c>
      <c r="F96" s="175"/>
      <c r="G96" s="176">
        <f t="shared" si="14"/>
        <v>0</v>
      </c>
      <c r="H96" s="175"/>
      <c r="I96" s="176">
        <f t="shared" si="15"/>
        <v>0</v>
      </c>
      <c r="J96" s="175"/>
      <c r="K96" s="176">
        <f t="shared" si="16"/>
        <v>0</v>
      </c>
      <c r="L96" s="176">
        <v>15</v>
      </c>
      <c r="M96" s="176">
        <f t="shared" si="17"/>
        <v>0</v>
      </c>
      <c r="N96" s="176">
        <v>0</v>
      </c>
      <c r="O96" s="176">
        <f t="shared" si="18"/>
        <v>0</v>
      </c>
      <c r="P96" s="176">
        <v>0</v>
      </c>
      <c r="Q96" s="176">
        <f t="shared" si="19"/>
        <v>0</v>
      </c>
      <c r="R96" s="176"/>
      <c r="S96" s="176" t="s">
        <v>188</v>
      </c>
      <c r="T96" s="177" t="s">
        <v>189</v>
      </c>
      <c r="U96" s="156">
        <v>0</v>
      </c>
      <c r="V96" s="156">
        <f t="shared" si="20"/>
        <v>0</v>
      </c>
      <c r="W96" s="156"/>
      <c r="X96" s="156" t="s">
        <v>162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163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" outlineLevel="1" x14ac:dyDescent="0.25">
      <c r="A97" s="171">
        <v>64</v>
      </c>
      <c r="B97" s="172" t="s">
        <v>300</v>
      </c>
      <c r="C97" s="181" t="s">
        <v>301</v>
      </c>
      <c r="D97" s="173" t="s">
        <v>223</v>
      </c>
      <c r="E97" s="174">
        <v>1</v>
      </c>
      <c r="F97" s="175"/>
      <c r="G97" s="176">
        <f t="shared" si="14"/>
        <v>0</v>
      </c>
      <c r="H97" s="175"/>
      <c r="I97" s="176">
        <f t="shared" si="15"/>
        <v>0</v>
      </c>
      <c r="J97" s="175"/>
      <c r="K97" s="176">
        <f t="shared" si="16"/>
        <v>0</v>
      </c>
      <c r="L97" s="176">
        <v>15</v>
      </c>
      <c r="M97" s="176">
        <f t="shared" si="17"/>
        <v>0</v>
      </c>
      <c r="N97" s="176">
        <v>0</v>
      </c>
      <c r="O97" s="176">
        <f t="shared" si="18"/>
        <v>0</v>
      </c>
      <c r="P97" s="176">
        <v>0</v>
      </c>
      <c r="Q97" s="176">
        <f t="shared" si="19"/>
        <v>0</v>
      </c>
      <c r="R97" s="176"/>
      <c r="S97" s="176" t="s">
        <v>188</v>
      </c>
      <c r="T97" s="177" t="s">
        <v>189</v>
      </c>
      <c r="U97" s="156">
        <v>0</v>
      </c>
      <c r="V97" s="156">
        <f t="shared" si="20"/>
        <v>0</v>
      </c>
      <c r="W97" s="156"/>
      <c r="X97" s="156" t="s">
        <v>162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163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" outlineLevel="1" x14ac:dyDescent="0.25">
      <c r="A98" s="171">
        <v>65</v>
      </c>
      <c r="B98" s="172" t="s">
        <v>302</v>
      </c>
      <c r="C98" s="181" t="s">
        <v>303</v>
      </c>
      <c r="D98" s="173" t="s">
        <v>223</v>
      </c>
      <c r="E98" s="174">
        <v>1</v>
      </c>
      <c r="F98" s="175"/>
      <c r="G98" s="176">
        <f t="shared" si="14"/>
        <v>0</v>
      </c>
      <c r="H98" s="175"/>
      <c r="I98" s="176">
        <f t="shared" si="15"/>
        <v>0</v>
      </c>
      <c r="J98" s="175"/>
      <c r="K98" s="176">
        <f t="shared" si="16"/>
        <v>0</v>
      </c>
      <c r="L98" s="176">
        <v>15</v>
      </c>
      <c r="M98" s="176">
        <f t="shared" si="17"/>
        <v>0</v>
      </c>
      <c r="N98" s="176">
        <v>0</v>
      </c>
      <c r="O98" s="176">
        <f t="shared" si="18"/>
        <v>0</v>
      </c>
      <c r="P98" s="176">
        <v>0</v>
      </c>
      <c r="Q98" s="176">
        <f t="shared" si="19"/>
        <v>0</v>
      </c>
      <c r="R98" s="176"/>
      <c r="S98" s="176" t="s">
        <v>188</v>
      </c>
      <c r="T98" s="177" t="s">
        <v>189</v>
      </c>
      <c r="U98" s="156">
        <v>0</v>
      </c>
      <c r="V98" s="156">
        <f t="shared" si="20"/>
        <v>0</v>
      </c>
      <c r="W98" s="156"/>
      <c r="X98" s="156" t="s">
        <v>162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163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" outlineLevel="1" x14ac:dyDescent="0.25">
      <c r="A99" s="171">
        <v>66</v>
      </c>
      <c r="B99" s="172" t="s">
        <v>304</v>
      </c>
      <c r="C99" s="181" t="s">
        <v>305</v>
      </c>
      <c r="D99" s="173" t="s">
        <v>223</v>
      </c>
      <c r="E99" s="174">
        <v>1</v>
      </c>
      <c r="F99" s="175"/>
      <c r="G99" s="176">
        <f t="shared" si="14"/>
        <v>0</v>
      </c>
      <c r="H99" s="175"/>
      <c r="I99" s="176">
        <f t="shared" si="15"/>
        <v>0</v>
      </c>
      <c r="J99" s="175"/>
      <c r="K99" s="176">
        <f t="shared" si="16"/>
        <v>0</v>
      </c>
      <c r="L99" s="176">
        <v>15</v>
      </c>
      <c r="M99" s="176">
        <f t="shared" si="17"/>
        <v>0</v>
      </c>
      <c r="N99" s="176">
        <v>0</v>
      </c>
      <c r="O99" s="176">
        <f t="shared" si="18"/>
        <v>0</v>
      </c>
      <c r="P99" s="176">
        <v>0</v>
      </c>
      <c r="Q99" s="176">
        <f t="shared" si="19"/>
        <v>0</v>
      </c>
      <c r="R99" s="176"/>
      <c r="S99" s="176" t="s">
        <v>188</v>
      </c>
      <c r="T99" s="177" t="s">
        <v>189</v>
      </c>
      <c r="U99" s="156">
        <v>0</v>
      </c>
      <c r="V99" s="156">
        <f t="shared" si="20"/>
        <v>0</v>
      </c>
      <c r="W99" s="156"/>
      <c r="X99" s="156" t="s">
        <v>162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163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" outlineLevel="1" x14ac:dyDescent="0.25">
      <c r="A100" s="171">
        <v>67</v>
      </c>
      <c r="B100" s="172" t="s">
        <v>306</v>
      </c>
      <c r="C100" s="181" t="s">
        <v>307</v>
      </c>
      <c r="D100" s="173" t="s">
        <v>223</v>
      </c>
      <c r="E100" s="174">
        <v>1</v>
      </c>
      <c r="F100" s="175"/>
      <c r="G100" s="176">
        <f t="shared" si="14"/>
        <v>0</v>
      </c>
      <c r="H100" s="175"/>
      <c r="I100" s="176">
        <f t="shared" si="15"/>
        <v>0</v>
      </c>
      <c r="J100" s="175"/>
      <c r="K100" s="176">
        <f t="shared" si="16"/>
        <v>0</v>
      </c>
      <c r="L100" s="176">
        <v>15</v>
      </c>
      <c r="M100" s="176">
        <f t="shared" si="17"/>
        <v>0</v>
      </c>
      <c r="N100" s="176">
        <v>0</v>
      </c>
      <c r="O100" s="176">
        <f t="shared" si="18"/>
        <v>0</v>
      </c>
      <c r="P100" s="176">
        <v>0</v>
      </c>
      <c r="Q100" s="176">
        <f t="shared" si="19"/>
        <v>0</v>
      </c>
      <c r="R100" s="176"/>
      <c r="S100" s="176" t="s">
        <v>188</v>
      </c>
      <c r="T100" s="177" t="s">
        <v>189</v>
      </c>
      <c r="U100" s="156">
        <v>0</v>
      </c>
      <c r="V100" s="156">
        <f t="shared" si="20"/>
        <v>0</v>
      </c>
      <c r="W100" s="156"/>
      <c r="X100" s="156" t="s">
        <v>162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163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" outlineLevel="1" x14ac:dyDescent="0.25">
      <c r="A101" s="171">
        <v>68</v>
      </c>
      <c r="B101" s="172" t="s">
        <v>308</v>
      </c>
      <c r="C101" s="181" t="s">
        <v>305</v>
      </c>
      <c r="D101" s="173" t="s">
        <v>223</v>
      </c>
      <c r="E101" s="174">
        <v>1</v>
      </c>
      <c r="F101" s="175"/>
      <c r="G101" s="176">
        <f t="shared" si="14"/>
        <v>0</v>
      </c>
      <c r="H101" s="175"/>
      <c r="I101" s="176">
        <f t="shared" si="15"/>
        <v>0</v>
      </c>
      <c r="J101" s="175"/>
      <c r="K101" s="176">
        <f t="shared" si="16"/>
        <v>0</v>
      </c>
      <c r="L101" s="176">
        <v>15</v>
      </c>
      <c r="M101" s="176">
        <f t="shared" si="17"/>
        <v>0</v>
      </c>
      <c r="N101" s="176">
        <v>0</v>
      </c>
      <c r="O101" s="176">
        <f t="shared" si="18"/>
        <v>0</v>
      </c>
      <c r="P101" s="176">
        <v>0</v>
      </c>
      <c r="Q101" s="176">
        <f t="shared" si="19"/>
        <v>0</v>
      </c>
      <c r="R101" s="176"/>
      <c r="S101" s="176" t="s">
        <v>188</v>
      </c>
      <c r="T101" s="177" t="s">
        <v>189</v>
      </c>
      <c r="U101" s="156">
        <v>0</v>
      </c>
      <c r="V101" s="156">
        <f t="shared" si="20"/>
        <v>0</v>
      </c>
      <c r="W101" s="156"/>
      <c r="X101" s="156" t="s">
        <v>162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163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" outlineLevel="1" x14ac:dyDescent="0.25">
      <c r="A102" s="171">
        <v>69</v>
      </c>
      <c r="B102" s="172" t="s">
        <v>309</v>
      </c>
      <c r="C102" s="181" t="s">
        <v>303</v>
      </c>
      <c r="D102" s="173" t="s">
        <v>223</v>
      </c>
      <c r="E102" s="174">
        <v>1</v>
      </c>
      <c r="F102" s="175"/>
      <c r="G102" s="176">
        <f t="shared" si="14"/>
        <v>0</v>
      </c>
      <c r="H102" s="175"/>
      <c r="I102" s="176">
        <f t="shared" si="15"/>
        <v>0</v>
      </c>
      <c r="J102" s="175"/>
      <c r="K102" s="176">
        <f t="shared" si="16"/>
        <v>0</v>
      </c>
      <c r="L102" s="176">
        <v>15</v>
      </c>
      <c r="M102" s="176">
        <f t="shared" si="17"/>
        <v>0</v>
      </c>
      <c r="N102" s="176">
        <v>0</v>
      </c>
      <c r="O102" s="176">
        <f t="shared" si="18"/>
        <v>0</v>
      </c>
      <c r="P102" s="176">
        <v>0</v>
      </c>
      <c r="Q102" s="176">
        <f t="shared" si="19"/>
        <v>0</v>
      </c>
      <c r="R102" s="176"/>
      <c r="S102" s="176" t="s">
        <v>188</v>
      </c>
      <c r="T102" s="177" t="s">
        <v>189</v>
      </c>
      <c r="U102" s="156">
        <v>0</v>
      </c>
      <c r="V102" s="156">
        <f t="shared" si="20"/>
        <v>0</v>
      </c>
      <c r="W102" s="156"/>
      <c r="X102" s="156" t="s">
        <v>162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163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" outlineLevel="1" x14ac:dyDescent="0.25">
      <c r="A103" s="171">
        <v>70</v>
      </c>
      <c r="B103" s="172" t="s">
        <v>310</v>
      </c>
      <c r="C103" s="181" t="s">
        <v>311</v>
      </c>
      <c r="D103" s="173" t="s">
        <v>223</v>
      </c>
      <c r="E103" s="174">
        <v>1</v>
      </c>
      <c r="F103" s="175"/>
      <c r="G103" s="176">
        <f t="shared" si="14"/>
        <v>0</v>
      </c>
      <c r="H103" s="175"/>
      <c r="I103" s="176">
        <f t="shared" si="15"/>
        <v>0</v>
      </c>
      <c r="J103" s="175"/>
      <c r="K103" s="176">
        <f t="shared" si="16"/>
        <v>0</v>
      </c>
      <c r="L103" s="176">
        <v>15</v>
      </c>
      <c r="M103" s="176">
        <f t="shared" si="17"/>
        <v>0</v>
      </c>
      <c r="N103" s="176">
        <v>0</v>
      </c>
      <c r="O103" s="176">
        <f t="shared" si="18"/>
        <v>0</v>
      </c>
      <c r="P103" s="176">
        <v>0</v>
      </c>
      <c r="Q103" s="176">
        <f t="shared" si="19"/>
        <v>0</v>
      </c>
      <c r="R103" s="176"/>
      <c r="S103" s="176" t="s">
        <v>188</v>
      </c>
      <c r="T103" s="177" t="s">
        <v>189</v>
      </c>
      <c r="U103" s="156">
        <v>0</v>
      </c>
      <c r="V103" s="156">
        <f t="shared" si="20"/>
        <v>0</v>
      </c>
      <c r="W103" s="156"/>
      <c r="X103" s="156" t="s">
        <v>162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163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" outlineLevel="1" x14ac:dyDescent="0.25">
      <c r="A104" s="171">
        <v>71</v>
      </c>
      <c r="B104" s="172" t="s">
        <v>312</v>
      </c>
      <c r="C104" s="181" t="s">
        <v>313</v>
      </c>
      <c r="D104" s="173" t="s">
        <v>223</v>
      </c>
      <c r="E104" s="174">
        <v>1</v>
      </c>
      <c r="F104" s="175"/>
      <c r="G104" s="176">
        <f t="shared" si="14"/>
        <v>0</v>
      </c>
      <c r="H104" s="175"/>
      <c r="I104" s="176">
        <f t="shared" si="15"/>
        <v>0</v>
      </c>
      <c r="J104" s="175"/>
      <c r="K104" s="176">
        <f t="shared" si="16"/>
        <v>0</v>
      </c>
      <c r="L104" s="176">
        <v>15</v>
      </c>
      <c r="M104" s="176">
        <f t="shared" si="17"/>
        <v>0</v>
      </c>
      <c r="N104" s="176">
        <v>0</v>
      </c>
      <c r="O104" s="176">
        <f t="shared" si="18"/>
        <v>0</v>
      </c>
      <c r="P104" s="176">
        <v>0</v>
      </c>
      <c r="Q104" s="176">
        <f t="shared" si="19"/>
        <v>0</v>
      </c>
      <c r="R104" s="176"/>
      <c r="S104" s="176" t="s">
        <v>188</v>
      </c>
      <c r="T104" s="177" t="s">
        <v>189</v>
      </c>
      <c r="U104" s="156">
        <v>0</v>
      </c>
      <c r="V104" s="156">
        <f t="shared" si="20"/>
        <v>0</v>
      </c>
      <c r="W104" s="156"/>
      <c r="X104" s="156" t="s">
        <v>162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163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" outlineLevel="1" x14ac:dyDescent="0.25">
      <c r="A105" s="171">
        <v>72</v>
      </c>
      <c r="B105" s="172" t="s">
        <v>314</v>
      </c>
      <c r="C105" s="181" t="s">
        <v>315</v>
      </c>
      <c r="D105" s="173" t="s">
        <v>223</v>
      </c>
      <c r="E105" s="174">
        <v>1</v>
      </c>
      <c r="F105" s="175"/>
      <c r="G105" s="176">
        <f t="shared" si="14"/>
        <v>0</v>
      </c>
      <c r="H105" s="175"/>
      <c r="I105" s="176">
        <f t="shared" si="15"/>
        <v>0</v>
      </c>
      <c r="J105" s="175"/>
      <c r="K105" s="176">
        <f t="shared" si="16"/>
        <v>0</v>
      </c>
      <c r="L105" s="176">
        <v>15</v>
      </c>
      <c r="M105" s="176">
        <f t="shared" si="17"/>
        <v>0</v>
      </c>
      <c r="N105" s="176">
        <v>0</v>
      </c>
      <c r="O105" s="176">
        <f t="shared" si="18"/>
        <v>0</v>
      </c>
      <c r="P105" s="176">
        <v>0</v>
      </c>
      <c r="Q105" s="176">
        <f t="shared" si="19"/>
        <v>0</v>
      </c>
      <c r="R105" s="176"/>
      <c r="S105" s="176" t="s">
        <v>188</v>
      </c>
      <c r="T105" s="177" t="s">
        <v>189</v>
      </c>
      <c r="U105" s="156">
        <v>0</v>
      </c>
      <c r="V105" s="156">
        <f t="shared" si="20"/>
        <v>0</v>
      </c>
      <c r="W105" s="156"/>
      <c r="X105" s="156" t="s">
        <v>162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163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1">
        <v>73</v>
      </c>
      <c r="B106" s="172" t="s">
        <v>316</v>
      </c>
      <c r="C106" s="181" t="s">
        <v>317</v>
      </c>
      <c r="D106" s="173" t="s">
        <v>223</v>
      </c>
      <c r="E106" s="174">
        <v>1</v>
      </c>
      <c r="F106" s="175"/>
      <c r="G106" s="176">
        <f t="shared" si="14"/>
        <v>0</v>
      </c>
      <c r="H106" s="175"/>
      <c r="I106" s="176">
        <f t="shared" si="15"/>
        <v>0</v>
      </c>
      <c r="J106" s="175"/>
      <c r="K106" s="176">
        <f t="shared" si="16"/>
        <v>0</v>
      </c>
      <c r="L106" s="176">
        <v>15</v>
      </c>
      <c r="M106" s="176">
        <f t="shared" si="17"/>
        <v>0</v>
      </c>
      <c r="N106" s="176">
        <v>0</v>
      </c>
      <c r="O106" s="176">
        <f t="shared" si="18"/>
        <v>0</v>
      </c>
      <c r="P106" s="176">
        <v>0</v>
      </c>
      <c r="Q106" s="176">
        <f t="shared" si="19"/>
        <v>0</v>
      </c>
      <c r="R106" s="176"/>
      <c r="S106" s="176" t="s">
        <v>188</v>
      </c>
      <c r="T106" s="177" t="s">
        <v>189</v>
      </c>
      <c r="U106" s="156">
        <v>0</v>
      </c>
      <c r="V106" s="156">
        <f t="shared" si="20"/>
        <v>0</v>
      </c>
      <c r="W106" s="156"/>
      <c r="X106" s="156" t="s">
        <v>162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163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1">
        <v>74</v>
      </c>
      <c r="B107" s="172" t="s">
        <v>318</v>
      </c>
      <c r="C107" s="181" t="s">
        <v>319</v>
      </c>
      <c r="D107" s="173" t="s">
        <v>223</v>
      </c>
      <c r="E107" s="174">
        <v>1</v>
      </c>
      <c r="F107" s="175"/>
      <c r="G107" s="176">
        <f t="shared" si="14"/>
        <v>0</v>
      </c>
      <c r="H107" s="175"/>
      <c r="I107" s="176">
        <f t="shared" si="15"/>
        <v>0</v>
      </c>
      <c r="J107" s="175"/>
      <c r="K107" s="176">
        <f t="shared" si="16"/>
        <v>0</v>
      </c>
      <c r="L107" s="176">
        <v>15</v>
      </c>
      <c r="M107" s="176">
        <f t="shared" si="17"/>
        <v>0</v>
      </c>
      <c r="N107" s="176">
        <v>0</v>
      </c>
      <c r="O107" s="176">
        <f t="shared" si="18"/>
        <v>0</v>
      </c>
      <c r="P107" s="176">
        <v>0</v>
      </c>
      <c r="Q107" s="176">
        <f t="shared" si="19"/>
        <v>0</v>
      </c>
      <c r="R107" s="176"/>
      <c r="S107" s="176" t="s">
        <v>188</v>
      </c>
      <c r="T107" s="177" t="s">
        <v>189</v>
      </c>
      <c r="U107" s="156">
        <v>0</v>
      </c>
      <c r="V107" s="156">
        <f t="shared" si="20"/>
        <v>0</v>
      </c>
      <c r="W107" s="156"/>
      <c r="X107" s="156" t="s">
        <v>162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163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" outlineLevel="1" x14ac:dyDescent="0.25">
      <c r="A108" s="171">
        <v>75</v>
      </c>
      <c r="B108" s="172" t="s">
        <v>320</v>
      </c>
      <c r="C108" s="181" t="s">
        <v>321</v>
      </c>
      <c r="D108" s="173" t="s">
        <v>223</v>
      </c>
      <c r="E108" s="174">
        <v>1</v>
      </c>
      <c r="F108" s="175"/>
      <c r="G108" s="176">
        <f t="shared" si="14"/>
        <v>0</v>
      </c>
      <c r="H108" s="175"/>
      <c r="I108" s="176">
        <f t="shared" si="15"/>
        <v>0</v>
      </c>
      <c r="J108" s="175"/>
      <c r="K108" s="176">
        <f t="shared" si="16"/>
        <v>0</v>
      </c>
      <c r="L108" s="176">
        <v>15</v>
      </c>
      <c r="M108" s="176">
        <f t="shared" si="17"/>
        <v>0</v>
      </c>
      <c r="N108" s="176">
        <v>0</v>
      </c>
      <c r="O108" s="176">
        <f t="shared" si="18"/>
        <v>0</v>
      </c>
      <c r="P108" s="176">
        <v>0</v>
      </c>
      <c r="Q108" s="176">
        <f t="shared" si="19"/>
        <v>0</v>
      </c>
      <c r="R108" s="176"/>
      <c r="S108" s="176" t="s">
        <v>188</v>
      </c>
      <c r="T108" s="177" t="s">
        <v>189</v>
      </c>
      <c r="U108" s="156">
        <v>0</v>
      </c>
      <c r="V108" s="156">
        <f t="shared" si="20"/>
        <v>0</v>
      </c>
      <c r="W108" s="156"/>
      <c r="X108" s="156" t="s">
        <v>162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163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13" x14ac:dyDescent="0.25">
      <c r="A109" s="158" t="s">
        <v>155</v>
      </c>
      <c r="B109" s="159" t="s">
        <v>110</v>
      </c>
      <c r="C109" s="180" t="s">
        <v>111</v>
      </c>
      <c r="D109" s="160"/>
      <c r="E109" s="161"/>
      <c r="F109" s="162"/>
      <c r="G109" s="162">
        <f>SUMIF(AG110:AG139,"&lt;&gt;NOR",G110:G139)</f>
        <v>0</v>
      </c>
      <c r="H109" s="162"/>
      <c r="I109" s="162">
        <f>SUM(I110:I139)</f>
        <v>0</v>
      </c>
      <c r="J109" s="162"/>
      <c r="K109" s="162">
        <f>SUM(K110:K139)</f>
        <v>0</v>
      </c>
      <c r="L109" s="162"/>
      <c r="M109" s="162">
        <f>SUM(M110:M139)</f>
        <v>0</v>
      </c>
      <c r="N109" s="162"/>
      <c r="O109" s="162">
        <f>SUM(O110:O139)</f>
        <v>0</v>
      </c>
      <c r="P109" s="162"/>
      <c r="Q109" s="162">
        <f>SUM(Q110:Q139)</f>
        <v>0</v>
      </c>
      <c r="R109" s="162"/>
      <c r="S109" s="162"/>
      <c r="T109" s="163"/>
      <c r="U109" s="157"/>
      <c r="V109" s="157">
        <f>SUM(V110:V139)</f>
        <v>0</v>
      </c>
      <c r="W109" s="157"/>
      <c r="X109" s="157"/>
      <c r="AG109" t="s">
        <v>156</v>
      </c>
    </row>
    <row r="110" spans="1:60" ht="20" outlineLevel="1" x14ac:dyDescent="0.25">
      <c r="A110" s="171">
        <v>76</v>
      </c>
      <c r="B110" s="172" t="s">
        <v>322</v>
      </c>
      <c r="C110" s="181" t="s">
        <v>323</v>
      </c>
      <c r="D110" s="173" t="s">
        <v>223</v>
      </c>
      <c r="E110" s="174">
        <v>1</v>
      </c>
      <c r="F110" s="175"/>
      <c r="G110" s="176">
        <f t="shared" ref="G110:G139" si="21">ROUND(E110*F110,2)</f>
        <v>0</v>
      </c>
      <c r="H110" s="175"/>
      <c r="I110" s="176">
        <f t="shared" ref="I110:I139" si="22">ROUND(E110*H110,2)</f>
        <v>0</v>
      </c>
      <c r="J110" s="175"/>
      <c r="K110" s="176">
        <f t="shared" ref="K110:K139" si="23">ROUND(E110*J110,2)</f>
        <v>0</v>
      </c>
      <c r="L110" s="176">
        <v>15</v>
      </c>
      <c r="M110" s="176">
        <f t="shared" ref="M110:M139" si="24">G110*(1+L110/100)</f>
        <v>0</v>
      </c>
      <c r="N110" s="176">
        <v>0</v>
      </c>
      <c r="O110" s="176">
        <f t="shared" ref="O110:O139" si="25">ROUND(E110*N110,2)</f>
        <v>0</v>
      </c>
      <c r="P110" s="176">
        <v>0</v>
      </c>
      <c r="Q110" s="176">
        <f t="shared" ref="Q110:Q139" si="26">ROUND(E110*P110,2)</f>
        <v>0</v>
      </c>
      <c r="R110" s="176"/>
      <c r="S110" s="176" t="s">
        <v>188</v>
      </c>
      <c r="T110" s="177" t="s">
        <v>189</v>
      </c>
      <c r="U110" s="156">
        <v>0</v>
      </c>
      <c r="V110" s="156">
        <f t="shared" ref="V110:V139" si="27">ROUND(E110*U110,2)</f>
        <v>0</v>
      </c>
      <c r="W110" s="156"/>
      <c r="X110" s="156" t="s">
        <v>162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163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1">
        <v>77</v>
      </c>
      <c r="B111" s="172" t="s">
        <v>324</v>
      </c>
      <c r="C111" s="181" t="s">
        <v>325</v>
      </c>
      <c r="D111" s="173" t="s">
        <v>223</v>
      </c>
      <c r="E111" s="174">
        <v>1</v>
      </c>
      <c r="F111" s="175"/>
      <c r="G111" s="176">
        <f t="shared" si="21"/>
        <v>0</v>
      </c>
      <c r="H111" s="175"/>
      <c r="I111" s="176">
        <f t="shared" si="22"/>
        <v>0</v>
      </c>
      <c r="J111" s="175"/>
      <c r="K111" s="176">
        <f t="shared" si="23"/>
        <v>0</v>
      </c>
      <c r="L111" s="176">
        <v>15</v>
      </c>
      <c r="M111" s="176">
        <f t="shared" si="24"/>
        <v>0</v>
      </c>
      <c r="N111" s="176">
        <v>0</v>
      </c>
      <c r="O111" s="176">
        <f t="shared" si="25"/>
        <v>0</v>
      </c>
      <c r="P111" s="176">
        <v>0</v>
      </c>
      <c r="Q111" s="176">
        <f t="shared" si="26"/>
        <v>0</v>
      </c>
      <c r="R111" s="176"/>
      <c r="S111" s="176" t="s">
        <v>188</v>
      </c>
      <c r="T111" s="177" t="s">
        <v>189</v>
      </c>
      <c r="U111" s="156">
        <v>0</v>
      </c>
      <c r="V111" s="156">
        <f t="shared" si="27"/>
        <v>0</v>
      </c>
      <c r="W111" s="156"/>
      <c r="X111" s="156" t="s">
        <v>162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163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1">
        <v>78</v>
      </c>
      <c r="B112" s="172" t="s">
        <v>326</v>
      </c>
      <c r="C112" s="181" t="s">
        <v>327</v>
      </c>
      <c r="D112" s="173" t="s">
        <v>223</v>
      </c>
      <c r="E112" s="174">
        <v>1</v>
      </c>
      <c r="F112" s="175"/>
      <c r="G112" s="176">
        <f t="shared" si="21"/>
        <v>0</v>
      </c>
      <c r="H112" s="175"/>
      <c r="I112" s="176">
        <f t="shared" si="22"/>
        <v>0</v>
      </c>
      <c r="J112" s="175"/>
      <c r="K112" s="176">
        <f t="shared" si="23"/>
        <v>0</v>
      </c>
      <c r="L112" s="176">
        <v>15</v>
      </c>
      <c r="M112" s="176">
        <f t="shared" si="24"/>
        <v>0</v>
      </c>
      <c r="N112" s="176">
        <v>0</v>
      </c>
      <c r="O112" s="176">
        <f t="shared" si="25"/>
        <v>0</v>
      </c>
      <c r="P112" s="176">
        <v>0</v>
      </c>
      <c r="Q112" s="176">
        <f t="shared" si="26"/>
        <v>0</v>
      </c>
      <c r="R112" s="176"/>
      <c r="S112" s="176" t="s">
        <v>188</v>
      </c>
      <c r="T112" s="177" t="s">
        <v>189</v>
      </c>
      <c r="U112" s="156">
        <v>0</v>
      </c>
      <c r="V112" s="156">
        <f t="shared" si="27"/>
        <v>0</v>
      </c>
      <c r="W112" s="156"/>
      <c r="X112" s="156" t="s">
        <v>162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163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1">
        <v>79</v>
      </c>
      <c r="B113" s="172" t="s">
        <v>328</v>
      </c>
      <c r="C113" s="181" t="s">
        <v>329</v>
      </c>
      <c r="D113" s="173" t="s">
        <v>223</v>
      </c>
      <c r="E113" s="174">
        <v>1</v>
      </c>
      <c r="F113" s="175"/>
      <c r="G113" s="176">
        <f t="shared" si="21"/>
        <v>0</v>
      </c>
      <c r="H113" s="175"/>
      <c r="I113" s="176">
        <f t="shared" si="22"/>
        <v>0</v>
      </c>
      <c r="J113" s="175"/>
      <c r="K113" s="176">
        <f t="shared" si="23"/>
        <v>0</v>
      </c>
      <c r="L113" s="176">
        <v>15</v>
      </c>
      <c r="M113" s="176">
        <f t="shared" si="24"/>
        <v>0</v>
      </c>
      <c r="N113" s="176">
        <v>0</v>
      </c>
      <c r="O113" s="176">
        <f t="shared" si="25"/>
        <v>0</v>
      </c>
      <c r="P113" s="176">
        <v>0</v>
      </c>
      <c r="Q113" s="176">
        <f t="shared" si="26"/>
        <v>0</v>
      </c>
      <c r="R113" s="176"/>
      <c r="S113" s="176" t="s">
        <v>188</v>
      </c>
      <c r="T113" s="177" t="s">
        <v>189</v>
      </c>
      <c r="U113" s="156">
        <v>0</v>
      </c>
      <c r="V113" s="156">
        <f t="shared" si="27"/>
        <v>0</v>
      </c>
      <c r="W113" s="156"/>
      <c r="X113" s="156" t="s">
        <v>162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163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1">
        <v>80</v>
      </c>
      <c r="B114" s="172" t="s">
        <v>330</v>
      </c>
      <c r="C114" s="181" t="s">
        <v>331</v>
      </c>
      <c r="D114" s="173" t="s">
        <v>223</v>
      </c>
      <c r="E114" s="174">
        <v>1</v>
      </c>
      <c r="F114" s="175"/>
      <c r="G114" s="176">
        <f t="shared" si="21"/>
        <v>0</v>
      </c>
      <c r="H114" s="175"/>
      <c r="I114" s="176">
        <f t="shared" si="22"/>
        <v>0</v>
      </c>
      <c r="J114" s="175"/>
      <c r="K114" s="176">
        <f t="shared" si="23"/>
        <v>0</v>
      </c>
      <c r="L114" s="176">
        <v>15</v>
      </c>
      <c r="M114" s="176">
        <f t="shared" si="24"/>
        <v>0</v>
      </c>
      <c r="N114" s="176">
        <v>0</v>
      </c>
      <c r="O114" s="176">
        <f t="shared" si="25"/>
        <v>0</v>
      </c>
      <c r="P114" s="176">
        <v>0</v>
      </c>
      <c r="Q114" s="176">
        <f t="shared" si="26"/>
        <v>0</v>
      </c>
      <c r="R114" s="176"/>
      <c r="S114" s="176" t="s">
        <v>188</v>
      </c>
      <c r="T114" s="177" t="s">
        <v>189</v>
      </c>
      <c r="U114" s="156">
        <v>0</v>
      </c>
      <c r="V114" s="156">
        <f t="shared" si="27"/>
        <v>0</v>
      </c>
      <c r="W114" s="156"/>
      <c r="X114" s="156" t="s">
        <v>162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163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" outlineLevel="1" x14ac:dyDescent="0.25">
      <c r="A115" s="171">
        <v>81</v>
      </c>
      <c r="B115" s="172" t="s">
        <v>332</v>
      </c>
      <c r="C115" s="181" t="s">
        <v>333</v>
      </c>
      <c r="D115" s="173" t="s">
        <v>223</v>
      </c>
      <c r="E115" s="174">
        <v>1</v>
      </c>
      <c r="F115" s="175"/>
      <c r="G115" s="176">
        <f t="shared" si="21"/>
        <v>0</v>
      </c>
      <c r="H115" s="175"/>
      <c r="I115" s="176">
        <f t="shared" si="22"/>
        <v>0</v>
      </c>
      <c r="J115" s="175"/>
      <c r="K115" s="176">
        <f t="shared" si="23"/>
        <v>0</v>
      </c>
      <c r="L115" s="176">
        <v>15</v>
      </c>
      <c r="M115" s="176">
        <f t="shared" si="24"/>
        <v>0</v>
      </c>
      <c r="N115" s="176">
        <v>0</v>
      </c>
      <c r="O115" s="176">
        <f t="shared" si="25"/>
        <v>0</v>
      </c>
      <c r="P115" s="176">
        <v>0</v>
      </c>
      <c r="Q115" s="176">
        <f t="shared" si="26"/>
        <v>0</v>
      </c>
      <c r="R115" s="176"/>
      <c r="S115" s="176" t="s">
        <v>188</v>
      </c>
      <c r="T115" s="177" t="s">
        <v>189</v>
      </c>
      <c r="U115" s="156">
        <v>0</v>
      </c>
      <c r="V115" s="156">
        <f t="shared" si="27"/>
        <v>0</v>
      </c>
      <c r="W115" s="156"/>
      <c r="X115" s="156" t="s">
        <v>162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163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1">
        <v>82</v>
      </c>
      <c r="B116" s="172" t="s">
        <v>334</v>
      </c>
      <c r="C116" s="181" t="s">
        <v>335</v>
      </c>
      <c r="D116" s="173" t="s">
        <v>223</v>
      </c>
      <c r="E116" s="174">
        <v>1</v>
      </c>
      <c r="F116" s="175"/>
      <c r="G116" s="176">
        <f t="shared" si="21"/>
        <v>0</v>
      </c>
      <c r="H116" s="175"/>
      <c r="I116" s="176">
        <f t="shared" si="22"/>
        <v>0</v>
      </c>
      <c r="J116" s="175"/>
      <c r="K116" s="176">
        <f t="shared" si="23"/>
        <v>0</v>
      </c>
      <c r="L116" s="176">
        <v>15</v>
      </c>
      <c r="M116" s="176">
        <f t="shared" si="24"/>
        <v>0</v>
      </c>
      <c r="N116" s="176">
        <v>0</v>
      </c>
      <c r="O116" s="176">
        <f t="shared" si="25"/>
        <v>0</v>
      </c>
      <c r="P116" s="176">
        <v>0</v>
      </c>
      <c r="Q116" s="176">
        <f t="shared" si="26"/>
        <v>0</v>
      </c>
      <c r="R116" s="176"/>
      <c r="S116" s="176" t="s">
        <v>188</v>
      </c>
      <c r="T116" s="177" t="s">
        <v>189</v>
      </c>
      <c r="U116" s="156">
        <v>0</v>
      </c>
      <c r="V116" s="156">
        <f t="shared" si="27"/>
        <v>0</v>
      </c>
      <c r="W116" s="156"/>
      <c r="X116" s="156" t="s">
        <v>162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163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1">
        <v>83</v>
      </c>
      <c r="B117" s="172" t="s">
        <v>336</v>
      </c>
      <c r="C117" s="181" t="s">
        <v>337</v>
      </c>
      <c r="D117" s="173" t="s">
        <v>223</v>
      </c>
      <c r="E117" s="174">
        <v>1</v>
      </c>
      <c r="F117" s="175"/>
      <c r="G117" s="176">
        <f t="shared" si="21"/>
        <v>0</v>
      </c>
      <c r="H117" s="175"/>
      <c r="I117" s="176">
        <f t="shared" si="22"/>
        <v>0</v>
      </c>
      <c r="J117" s="175"/>
      <c r="K117" s="176">
        <f t="shared" si="23"/>
        <v>0</v>
      </c>
      <c r="L117" s="176">
        <v>15</v>
      </c>
      <c r="M117" s="176">
        <f t="shared" si="24"/>
        <v>0</v>
      </c>
      <c r="N117" s="176">
        <v>0</v>
      </c>
      <c r="O117" s="176">
        <f t="shared" si="25"/>
        <v>0</v>
      </c>
      <c r="P117" s="176">
        <v>0</v>
      </c>
      <c r="Q117" s="176">
        <f t="shared" si="26"/>
        <v>0</v>
      </c>
      <c r="R117" s="176"/>
      <c r="S117" s="176" t="s">
        <v>188</v>
      </c>
      <c r="T117" s="177" t="s">
        <v>189</v>
      </c>
      <c r="U117" s="156">
        <v>0</v>
      </c>
      <c r="V117" s="156">
        <f t="shared" si="27"/>
        <v>0</v>
      </c>
      <c r="W117" s="156"/>
      <c r="X117" s="156" t="s">
        <v>162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163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1">
        <v>84</v>
      </c>
      <c r="B118" s="172" t="s">
        <v>338</v>
      </c>
      <c r="C118" s="181" t="s">
        <v>339</v>
      </c>
      <c r="D118" s="173" t="s">
        <v>223</v>
      </c>
      <c r="E118" s="174">
        <v>1</v>
      </c>
      <c r="F118" s="175"/>
      <c r="G118" s="176">
        <f t="shared" si="21"/>
        <v>0</v>
      </c>
      <c r="H118" s="175"/>
      <c r="I118" s="176">
        <f t="shared" si="22"/>
        <v>0</v>
      </c>
      <c r="J118" s="175"/>
      <c r="K118" s="176">
        <f t="shared" si="23"/>
        <v>0</v>
      </c>
      <c r="L118" s="176">
        <v>15</v>
      </c>
      <c r="M118" s="176">
        <f t="shared" si="24"/>
        <v>0</v>
      </c>
      <c r="N118" s="176">
        <v>0</v>
      </c>
      <c r="O118" s="176">
        <f t="shared" si="25"/>
        <v>0</v>
      </c>
      <c r="P118" s="176">
        <v>0</v>
      </c>
      <c r="Q118" s="176">
        <f t="shared" si="26"/>
        <v>0</v>
      </c>
      <c r="R118" s="176"/>
      <c r="S118" s="176" t="s">
        <v>188</v>
      </c>
      <c r="T118" s="177" t="s">
        <v>189</v>
      </c>
      <c r="U118" s="156">
        <v>0</v>
      </c>
      <c r="V118" s="156">
        <f t="shared" si="27"/>
        <v>0</v>
      </c>
      <c r="W118" s="156"/>
      <c r="X118" s="156" t="s">
        <v>162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163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" outlineLevel="1" x14ac:dyDescent="0.25">
      <c r="A119" s="171">
        <v>85</v>
      </c>
      <c r="B119" s="172" t="s">
        <v>340</v>
      </c>
      <c r="C119" s="181" t="s">
        <v>341</v>
      </c>
      <c r="D119" s="173" t="s">
        <v>223</v>
      </c>
      <c r="E119" s="174">
        <v>1</v>
      </c>
      <c r="F119" s="175"/>
      <c r="G119" s="176">
        <f t="shared" si="21"/>
        <v>0</v>
      </c>
      <c r="H119" s="175"/>
      <c r="I119" s="176">
        <f t="shared" si="22"/>
        <v>0</v>
      </c>
      <c r="J119" s="175"/>
      <c r="K119" s="176">
        <f t="shared" si="23"/>
        <v>0</v>
      </c>
      <c r="L119" s="176">
        <v>15</v>
      </c>
      <c r="M119" s="176">
        <f t="shared" si="24"/>
        <v>0</v>
      </c>
      <c r="N119" s="176">
        <v>0</v>
      </c>
      <c r="O119" s="176">
        <f t="shared" si="25"/>
        <v>0</v>
      </c>
      <c r="P119" s="176">
        <v>0</v>
      </c>
      <c r="Q119" s="176">
        <f t="shared" si="26"/>
        <v>0</v>
      </c>
      <c r="R119" s="176"/>
      <c r="S119" s="176" t="s">
        <v>188</v>
      </c>
      <c r="T119" s="177" t="s">
        <v>189</v>
      </c>
      <c r="U119" s="156">
        <v>0</v>
      </c>
      <c r="V119" s="156">
        <f t="shared" si="27"/>
        <v>0</v>
      </c>
      <c r="W119" s="156"/>
      <c r="X119" s="156" t="s">
        <v>162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163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0" outlineLevel="1" x14ac:dyDescent="0.25">
      <c r="A120" s="171">
        <v>86</v>
      </c>
      <c r="B120" s="172" t="s">
        <v>342</v>
      </c>
      <c r="C120" s="181" t="s">
        <v>343</v>
      </c>
      <c r="D120" s="173" t="s">
        <v>223</v>
      </c>
      <c r="E120" s="174">
        <v>1</v>
      </c>
      <c r="F120" s="175"/>
      <c r="G120" s="176">
        <f t="shared" si="21"/>
        <v>0</v>
      </c>
      <c r="H120" s="175"/>
      <c r="I120" s="176">
        <f t="shared" si="22"/>
        <v>0</v>
      </c>
      <c r="J120" s="175"/>
      <c r="K120" s="176">
        <f t="shared" si="23"/>
        <v>0</v>
      </c>
      <c r="L120" s="176">
        <v>15</v>
      </c>
      <c r="M120" s="176">
        <f t="shared" si="24"/>
        <v>0</v>
      </c>
      <c r="N120" s="176">
        <v>0</v>
      </c>
      <c r="O120" s="176">
        <f t="shared" si="25"/>
        <v>0</v>
      </c>
      <c r="P120" s="176">
        <v>0</v>
      </c>
      <c r="Q120" s="176">
        <f t="shared" si="26"/>
        <v>0</v>
      </c>
      <c r="R120" s="176"/>
      <c r="S120" s="176" t="s">
        <v>188</v>
      </c>
      <c r="T120" s="177" t="s">
        <v>189</v>
      </c>
      <c r="U120" s="156">
        <v>0</v>
      </c>
      <c r="V120" s="156">
        <f t="shared" si="27"/>
        <v>0</v>
      </c>
      <c r="W120" s="156"/>
      <c r="X120" s="156" t="s">
        <v>162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163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1">
        <v>87</v>
      </c>
      <c r="B121" s="172" t="s">
        <v>344</v>
      </c>
      <c r="C121" s="181" t="s">
        <v>345</v>
      </c>
      <c r="D121" s="173" t="s">
        <v>223</v>
      </c>
      <c r="E121" s="174">
        <v>1</v>
      </c>
      <c r="F121" s="175"/>
      <c r="G121" s="176">
        <f t="shared" si="21"/>
        <v>0</v>
      </c>
      <c r="H121" s="175"/>
      <c r="I121" s="176">
        <f t="shared" si="22"/>
        <v>0</v>
      </c>
      <c r="J121" s="175"/>
      <c r="K121" s="176">
        <f t="shared" si="23"/>
        <v>0</v>
      </c>
      <c r="L121" s="176">
        <v>15</v>
      </c>
      <c r="M121" s="176">
        <f t="shared" si="24"/>
        <v>0</v>
      </c>
      <c r="N121" s="176">
        <v>0</v>
      </c>
      <c r="O121" s="176">
        <f t="shared" si="25"/>
        <v>0</v>
      </c>
      <c r="P121" s="176">
        <v>0</v>
      </c>
      <c r="Q121" s="176">
        <f t="shared" si="26"/>
        <v>0</v>
      </c>
      <c r="R121" s="176"/>
      <c r="S121" s="176" t="s">
        <v>188</v>
      </c>
      <c r="T121" s="177" t="s">
        <v>189</v>
      </c>
      <c r="U121" s="156">
        <v>0</v>
      </c>
      <c r="V121" s="156">
        <f t="shared" si="27"/>
        <v>0</v>
      </c>
      <c r="W121" s="156"/>
      <c r="X121" s="156" t="s">
        <v>162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163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" outlineLevel="1" x14ac:dyDescent="0.25">
      <c r="A122" s="171">
        <v>88</v>
      </c>
      <c r="B122" s="172" t="s">
        <v>346</v>
      </c>
      <c r="C122" s="181" t="s">
        <v>347</v>
      </c>
      <c r="D122" s="173" t="s">
        <v>223</v>
      </c>
      <c r="E122" s="174">
        <v>1</v>
      </c>
      <c r="F122" s="175"/>
      <c r="G122" s="176">
        <f t="shared" si="21"/>
        <v>0</v>
      </c>
      <c r="H122" s="175"/>
      <c r="I122" s="176">
        <f t="shared" si="22"/>
        <v>0</v>
      </c>
      <c r="J122" s="175"/>
      <c r="K122" s="176">
        <f t="shared" si="23"/>
        <v>0</v>
      </c>
      <c r="L122" s="176">
        <v>15</v>
      </c>
      <c r="M122" s="176">
        <f t="shared" si="24"/>
        <v>0</v>
      </c>
      <c r="N122" s="176">
        <v>0</v>
      </c>
      <c r="O122" s="176">
        <f t="shared" si="25"/>
        <v>0</v>
      </c>
      <c r="P122" s="176">
        <v>0</v>
      </c>
      <c r="Q122" s="176">
        <f t="shared" si="26"/>
        <v>0</v>
      </c>
      <c r="R122" s="176"/>
      <c r="S122" s="176" t="s">
        <v>188</v>
      </c>
      <c r="T122" s="177" t="s">
        <v>189</v>
      </c>
      <c r="U122" s="156">
        <v>0</v>
      </c>
      <c r="V122" s="156">
        <f t="shared" si="27"/>
        <v>0</v>
      </c>
      <c r="W122" s="156"/>
      <c r="X122" s="156" t="s">
        <v>162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163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0" outlineLevel="1" x14ac:dyDescent="0.25">
      <c r="A123" s="171">
        <v>89</v>
      </c>
      <c r="B123" s="172" t="s">
        <v>348</v>
      </c>
      <c r="C123" s="181" t="s">
        <v>349</v>
      </c>
      <c r="D123" s="173" t="s">
        <v>223</v>
      </c>
      <c r="E123" s="174">
        <v>1</v>
      </c>
      <c r="F123" s="175"/>
      <c r="G123" s="176">
        <f t="shared" si="21"/>
        <v>0</v>
      </c>
      <c r="H123" s="175"/>
      <c r="I123" s="176">
        <f t="shared" si="22"/>
        <v>0</v>
      </c>
      <c r="J123" s="175"/>
      <c r="K123" s="176">
        <f t="shared" si="23"/>
        <v>0</v>
      </c>
      <c r="L123" s="176">
        <v>15</v>
      </c>
      <c r="M123" s="176">
        <f t="shared" si="24"/>
        <v>0</v>
      </c>
      <c r="N123" s="176">
        <v>0</v>
      </c>
      <c r="O123" s="176">
        <f t="shared" si="25"/>
        <v>0</v>
      </c>
      <c r="P123" s="176">
        <v>0</v>
      </c>
      <c r="Q123" s="176">
        <f t="shared" si="26"/>
        <v>0</v>
      </c>
      <c r="R123" s="176"/>
      <c r="S123" s="176" t="s">
        <v>188</v>
      </c>
      <c r="T123" s="177" t="s">
        <v>189</v>
      </c>
      <c r="U123" s="156">
        <v>0</v>
      </c>
      <c r="V123" s="156">
        <f t="shared" si="27"/>
        <v>0</v>
      </c>
      <c r="W123" s="156"/>
      <c r="X123" s="156" t="s">
        <v>162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163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1">
        <v>90</v>
      </c>
      <c r="B124" s="172" t="s">
        <v>350</v>
      </c>
      <c r="C124" s="181" t="s">
        <v>351</v>
      </c>
      <c r="D124" s="173" t="s">
        <v>223</v>
      </c>
      <c r="E124" s="174">
        <v>1</v>
      </c>
      <c r="F124" s="175"/>
      <c r="G124" s="176">
        <f t="shared" si="21"/>
        <v>0</v>
      </c>
      <c r="H124" s="175"/>
      <c r="I124" s="176">
        <f t="shared" si="22"/>
        <v>0</v>
      </c>
      <c r="J124" s="175"/>
      <c r="K124" s="176">
        <f t="shared" si="23"/>
        <v>0</v>
      </c>
      <c r="L124" s="176">
        <v>15</v>
      </c>
      <c r="M124" s="176">
        <f t="shared" si="24"/>
        <v>0</v>
      </c>
      <c r="N124" s="176">
        <v>0</v>
      </c>
      <c r="O124" s="176">
        <f t="shared" si="25"/>
        <v>0</v>
      </c>
      <c r="P124" s="176">
        <v>0</v>
      </c>
      <c r="Q124" s="176">
        <f t="shared" si="26"/>
        <v>0</v>
      </c>
      <c r="R124" s="176"/>
      <c r="S124" s="176" t="s">
        <v>188</v>
      </c>
      <c r="T124" s="177" t="s">
        <v>189</v>
      </c>
      <c r="U124" s="156">
        <v>0</v>
      </c>
      <c r="V124" s="156">
        <f t="shared" si="27"/>
        <v>0</v>
      </c>
      <c r="W124" s="156"/>
      <c r="X124" s="156" t="s">
        <v>162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163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1">
        <v>91</v>
      </c>
      <c r="B125" s="172" t="s">
        <v>352</v>
      </c>
      <c r="C125" s="181" t="s">
        <v>353</v>
      </c>
      <c r="D125" s="173" t="s">
        <v>223</v>
      </c>
      <c r="E125" s="174">
        <v>1</v>
      </c>
      <c r="F125" s="175"/>
      <c r="G125" s="176">
        <f t="shared" si="21"/>
        <v>0</v>
      </c>
      <c r="H125" s="175"/>
      <c r="I125" s="176">
        <f t="shared" si="22"/>
        <v>0</v>
      </c>
      <c r="J125" s="175"/>
      <c r="K125" s="176">
        <f t="shared" si="23"/>
        <v>0</v>
      </c>
      <c r="L125" s="176">
        <v>15</v>
      </c>
      <c r="M125" s="176">
        <f t="shared" si="24"/>
        <v>0</v>
      </c>
      <c r="N125" s="176">
        <v>0</v>
      </c>
      <c r="O125" s="176">
        <f t="shared" si="25"/>
        <v>0</v>
      </c>
      <c r="P125" s="176">
        <v>0</v>
      </c>
      <c r="Q125" s="176">
        <f t="shared" si="26"/>
        <v>0</v>
      </c>
      <c r="R125" s="176"/>
      <c r="S125" s="176" t="s">
        <v>188</v>
      </c>
      <c r="T125" s="177" t="s">
        <v>189</v>
      </c>
      <c r="U125" s="156">
        <v>0</v>
      </c>
      <c r="V125" s="156">
        <f t="shared" si="27"/>
        <v>0</v>
      </c>
      <c r="W125" s="156"/>
      <c r="X125" s="156" t="s">
        <v>162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163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" outlineLevel="1" x14ac:dyDescent="0.25">
      <c r="A126" s="171">
        <v>92</v>
      </c>
      <c r="B126" s="172" t="s">
        <v>354</v>
      </c>
      <c r="C126" s="181" t="s">
        <v>355</v>
      </c>
      <c r="D126" s="173" t="s">
        <v>223</v>
      </c>
      <c r="E126" s="174">
        <v>1</v>
      </c>
      <c r="F126" s="175"/>
      <c r="G126" s="176">
        <f t="shared" si="21"/>
        <v>0</v>
      </c>
      <c r="H126" s="175"/>
      <c r="I126" s="176">
        <f t="shared" si="22"/>
        <v>0</v>
      </c>
      <c r="J126" s="175"/>
      <c r="K126" s="176">
        <f t="shared" si="23"/>
        <v>0</v>
      </c>
      <c r="L126" s="176">
        <v>15</v>
      </c>
      <c r="M126" s="176">
        <f t="shared" si="24"/>
        <v>0</v>
      </c>
      <c r="N126" s="176">
        <v>0</v>
      </c>
      <c r="O126" s="176">
        <f t="shared" si="25"/>
        <v>0</v>
      </c>
      <c r="P126" s="176">
        <v>0</v>
      </c>
      <c r="Q126" s="176">
        <f t="shared" si="26"/>
        <v>0</v>
      </c>
      <c r="R126" s="176"/>
      <c r="S126" s="176" t="s">
        <v>188</v>
      </c>
      <c r="T126" s="177" t="s">
        <v>189</v>
      </c>
      <c r="U126" s="156">
        <v>0</v>
      </c>
      <c r="V126" s="156">
        <f t="shared" si="27"/>
        <v>0</v>
      </c>
      <c r="W126" s="156"/>
      <c r="X126" s="156" t="s">
        <v>162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163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" outlineLevel="1" x14ac:dyDescent="0.25">
      <c r="A127" s="171">
        <v>93</v>
      </c>
      <c r="B127" s="172" t="s">
        <v>356</v>
      </c>
      <c r="C127" s="181" t="s">
        <v>357</v>
      </c>
      <c r="D127" s="173" t="s">
        <v>223</v>
      </c>
      <c r="E127" s="174">
        <v>1</v>
      </c>
      <c r="F127" s="175"/>
      <c r="G127" s="176">
        <f t="shared" si="21"/>
        <v>0</v>
      </c>
      <c r="H127" s="175"/>
      <c r="I127" s="176">
        <f t="shared" si="22"/>
        <v>0</v>
      </c>
      <c r="J127" s="175"/>
      <c r="K127" s="176">
        <f t="shared" si="23"/>
        <v>0</v>
      </c>
      <c r="L127" s="176">
        <v>15</v>
      </c>
      <c r="M127" s="176">
        <f t="shared" si="24"/>
        <v>0</v>
      </c>
      <c r="N127" s="176">
        <v>0</v>
      </c>
      <c r="O127" s="176">
        <f t="shared" si="25"/>
        <v>0</v>
      </c>
      <c r="P127" s="176">
        <v>0</v>
      </c>
      <c r="Q127" s="176">
        <f t="shared" si="26"/>
        <v>0</v>
      </c>
      <c r="R127" s="176"/>
      <c r="S127" s="176" t="s">
        <v>188</v>
      </c>
      <c r="T127" s="177" t="s">
        <v>189</v>
      </c>
      <c r="U127" s="156">
        <v>0</v>
      </c>
      <c r="V127" s="156">
        <f t="shared" si="27"/>
        <v>0</v>
      </c>
      <c r="W127" s="156"/>
      <c r="X127" s="156" t="s">
        <v>162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163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0" outlineLevel="1" x14ac:dyDescent="0.25">
      <c r="A128" s="171">
        <v>94</v>
      </c>
      <c r="B128" s="172" t="s">
        <v>358</v>
      </c>
      <c r="C128" s="181" t="s">
        <v>359</v>
      </c>
      <c r="D128" s="173" t="s">
        <v>223</v>
      </c>
      <c r="E128" s="174">
        <v>1</v>
      </c>
      <c r="F128" s="175"/>
      <c r="G128" s="176">
        <f t="shared" si="21"/>
        <v>0</v>
      </c>
      <c r="H128" s="175"/>
      <c r="I128" s="176">
        <f t="shared" si="22"/>
        <v>0</v>
      </c>
      <c r="J128" s="175"/>
      <c r="K128" s="176">
        <f t="shared" si="23"/>
        <v>0</v>
      </c>
      <c r="L128" s="176">
        <v>15</v>
      </c>
      <c r="M128" s="176">
        <f t="shared" si="24"/>
        <v>0</v>
      </c>
      <c r="N128" s="176">
        <v>0</v>
      </c>
      <c r="O128" s="176">
        <f t="shared" si="25"/>
        <v>0</v>
      </c>
      <c r="P128" s="176">
        <v>0</v>
      </c>
      <c r="Q128" s="176">
        <f t="shared" si="26"/>
        <v>0</v>
      </c>
      <c r="R128" s="176"/>
      <c r="S128" s="176" t="s">
        <v>188</v>
      </c>
      <c r="T128" s="177" t="s">
        <v>189</v>
      </c>
      <c r="U128" s="156">
        <v>0</v>
      </c>
      <c r="V128" s="156">
        <f t="shared" si="27"/>
        <v>0</v>
      </c>
      <c r="W128" s="156"/>
      <c r="X128" s="156" t="s">
        <v>162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163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" outlineLevel="1" x14ac:dyDescent="0.25">
      <c r="A129" s="171">
        <v>95</v>
      </c>
      <c r="B129" s="172" t="s">
        <v>360</v>
      </c>
      <c r="C129" s="181" t="s">
        <v>361</v>
      </c>
      <c r="D129" s="173" t="s">
        <v>223</v>
      </c>
      <c r="E129" s="174">
        <v>1</v>
      </c>
      <c r="F129" s="175"/>
      <c r="G129" s="176">
        <f t="shared" si="21"/>
        <v>0</v>
      </c>
      <c r="H129" s="175"/>
      <c r="I129" s="176">
        <f t="shared" si="22"/>
        <v>0</v>
      </c>
      <c r="J129" s="175"/>
      <c r="K129" s="176">
        <f t="shared" si="23"/>
        <v>0</v>
      </c>
      <c r="L129" s="176">
        <v>15</v>
      </c>
      <c r="M129" s="176">
        <f t="shared" si="24"/>
        <v>0</v>
      </c>
      <c r="N129" s="176">
        <v>0</v>
      </c>
      <c r="O129" s="176">
        <f t="shared" si="25"/>
        <v>0</v>
      </c>
      <c r="P129" s="176">
        <v>0</v>
      </c>
      <c r="Q129" s="176">
        <f t="shared" si="26"/>
        <v>0</v>
      </c>
      <c r="R129" s="176"/>
      <c r="S129" s="176" t="s">
        <v>188</v>
      </c>
      <c r="T129" s="177" t="s">
        <v>189</v>
      </c>
      <c r="U129" s="156">
        <v>0</v>
      </c>
      <c r="V129" s="156">
        <f t="shared" si="27"/>
        <v>0</v>
      </c>
      <c r="W129" s="156"/>
      <c r="X129" s="156" t="s">
        <v>162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163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" outlineLevel="1" x14ac:dyDescent="0.25">
      <c r="A130" s="171">
        <v>96</v>
      </c>
      <c r="B130" s="172" t="s">
        <v>362</v>
      </c>
      <c r="C130" s="181" t="s">
        <v>363</v>
      </c>
      <c r="D130" s="173" t="s">
        <v>223</v>
      </c>
      <c r="E130" s="174">
        <v>1</v>
      </c>
      <c r="F130" s="175"/>
      <c r="G130" s="176">
        <f t="shared" si="21"/>
        <v>0</v>
      </c>
      <c r="H130" s="175"/>
      <c r="I130" s="176">
        <f t="shared" si="22"/>
        <v>0</v>
      </c>
      <c r="J130" s="175"/>
      <c r="K130" s="176">
        <f t="shared" si="23"/>
        <v>0</v>
      </c>
      <c r="L130" s="176">
        <v>15</v>
      </c>
      <c r="M130" s="176">
        <f t="shared" si="24"/>
        <v>0</v>
      </c>
      <c r="N130" s="176">
        <v>0</v>
      </c>
      <c r="O130" s="176">
        <f t="shared" si="25"/>
        <v>0</v>
      </c>
      <c r="P130" s="176">
        <v>0</v>
      </c>
      <c r="Q130" s="176">
        <f t="shared" si="26"/>
        <v>0</v>
      </c>
      <c r="R130" s="176"/>
      <c r="S130" s="176" t="s">
        <v>188</v>
      </c>
      <c r="T130" s="177" t="s">
        <v>189</v>
      </c>
      <c r="U130" s="156">
        <v>0</v>
      </c>
      <c r="V130" s="156">
        <f t="shared" si="27"/>
        <v>0</v>
      </c>
      <c r="W130" s="156"/>
      <c r="X130" s="156" t="s">
        <v>162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163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" outlineLevel="1" x14ac:dyDescent="0.25">
      <c r="A131" s="171">
        <v>97</v>
      </c>
      <c r="B131" s="172" t="s">
        <v>364</v>
      </c>
      <c r="C131" s="181" t="s">
        <v>365</v>
      </c>
      <c r="D131" s="173" t="s">
        <v>223</v>
      </c>
      <c r="E131" s="174">
        <v>1</v>
      </c>
      <c r="F131" s="175"/>
      <c r="G131" s="176">
        <f t="shared" si="21"/>
        <v>0</v>
      </c>
      <c r="H131" s="175"/>
      <c r="I131" s="176">
        <f t="shared" si="22"/>
        <v>0</v>
      </c>
      <c r="J131" s="175"/>
      <c r="K131" s="176">
        <f t="shared" si="23"/>
        <v>0</v>
      </c>
      <c r="L131" s="176">
        <v>15</v>
      </c>
      <c r="M131" s="176">
        <f t="shared" si="24"/>
        <v>0</v>
      </c>
      <c r="N131" s="176">
        <v>0</v>
      </c>
      <c r="O131" s="176">
        <f t="shared" si="25"/>
        <v>0</v>
      </c>
      <c r="P131" s="176">
        <v>0</v>
      </c>
      <c r="Q131" s="176">
        <f t="shared" si="26"/>
        <v>0</v>
      </c>
      <c r="R131" s="176"/>
      <c r="S131" s="176" t="s">
        <v>188</v>
      </c>
      <c r="T131" s="177" t="s">
        <v>189</v>
      </c>
      <c r="U131" s="156">
        <v>0</v>
      </c>
      <c r="V131" s="156">
        <f t="shared" si="27"/>
        <v>0</v>
      </c>
      <c r="W131" s="156"/>
      <c r="X131" s="156" t="s">
        <v>162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163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1">
        <v>98</v>
      </c>
      <c r="B132" s="172" t="s">
        <v>366</v>
      </c>
      <c r="C132" s="181" t="s">
        <v>367</v>
      </c>
      <c r="D132" s="173" t="s">
        <v>223</v>
      </c>
      <c r="E132" s="174">
        <v>1</v>
      </c>
      <c r="F132" s="175"/>
      <c r="G132" s="176">
        <f t="shared" si="21"/>
        <v>0</v>
      </c>
      <c r="H132" s="175"/>
      <c r="I132" s="176">
        <f t="shared" si="22"/>
        <v>0</v>
      </c>
      <c r="J132" s="175"/>
      <c r="K132" s="176">
        <f t="shared" si="23"/>
        <v>0</v>
      </c>
      <c r="L132" s="176">
        <v>15</v>
      </c>
      <c r="M132" s="176">
        <f t="shared" si="24"/>
        <v>0</v>
      </c>
      <c r="N132" s="176">
        <v>0</v>
      </c>
      <c r="O132" s="176">
        <f t="shared" si="25"/>
        <v>0</v>
      </c>
      <c r="P132" s="176">
        <v>0</v>
      </c>
      <c r="Q132" s="176">
        <f t="shared" si="26"/>
        <v>0</v>
      </c>
      <c r="R132" s="176"/>
      <c r="S132" s="176" t="s">
        <v>188</v>
      </c>
      <c r="T132" s="177" t="s">
        <v>189</v>
      </c>
      <c r="U132" s="156">
        <v>0</v>
      </c>
      <c r="V132" s="156">
        <f t="shared" si="27"/>
        <v>0</v>
      </c>
      <c r="W132" s="156"/>
      <c r="X132" s="156" t="s">
        <v>162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163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0" outlineLevel="1" x14ac:dyDescent="0.25">
      <c r="A133" s="171">
        <v>99</v>
      </c>
      <c r="B133" s="172" t="s">
        <v>368</v>
      </c>
      <c r="C133" s="181" t="s">
        <v>369</v>
      </c>
      <c r="D133" s="173" t="s">
        <v>223</v>
      </c>
      <c r="E133" s="174">
        <v>1</v>
      </c>
      <c r="F133" s="175"/>
      <c r="G133" s="176">
        <f t="shared" si="21"/>
        <v>0</v>
      </c>
      <c r="H133" s="175"/>
      <c r="I133" s="176">
        <f t="shared" si="22"/>
        <v>0</v>
      </c>
      <c r="J133" s="175"/>
      <c r="K133" s="176">
        <f t="shared" si="23"/>
        <v>0</v>
      </c>
      <c r="L133" s="176">
        <v>15</v>
      </c>
      <c r="M133" s="176">
        <f t="shared" si="24"/>
        <v>0</v>
      </c>
      <c r="N133" s="176">
        <v>0</v>
      </c>
      <c r="O133" s="176">
        <f t="shared" si="25"/>
        <v>0</v>
      </c>
      <c r="P133" s="176">
        <v>0</v>
      </c>
      <c r="Q133" s="176">
        <f t="shared" si="26"/>
        <v>0</v>
      </c>
      <c r="R133" s="176"/>
      <c r="S133" s="176" t="s">
        <v>188</v>
      </c>
      <c r="T133" s="177" t="s">
        <v>189</v>
      </c>
      <c r="U133" s="156">
        <v>0</v>
      </c>
      <c r="V133" s="156">
        <f t="shared" si="27"/>
        <v>0</v>
      </c>
      <c r="W133" s="156"/>
      <c r="X133" s="156" t="s">
        <v>162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163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1">
        <v>100</v>
      </c>
      <c r="B134" s="172" t="s">
        <v>370</v>
      </c>
      <c r="C134" s="181" t="s">
        <v>371</v>
      </c>
      <c r="D134" s="173" t="s">
        <v>166</v>
      </c>
      <c r="E134" s="174">
        <v>11.4</v>
      </c>
      <c r="F134" s="175"/>
      <c r="G134" s="176">
        <f t="shared" si="21"/>
        <v>0</v>
      </c>
      <c r="H134" s="175"/>
      <c r="I134" s="176">
        <f t="shared" si="22"/>
        <v>0</v>
      </c>
      <c r="J134" s="175"/>
      <c r="K134" s="176">
        <f t="shared" si="23"/>
        <v>0</v>
      </c>
      <c r="L134" s="176">
        <v>15</v>
      </c>
      <c r="M134" s="176">
        <f t="shared" si="24"/>
        <v>0</v>
      </c>
      <c r="N134" s="176">
        <v>0</v>
      </c>
      <c r="O134" s="176">
        <f t="shared" si="25"/>
        <v>0</v>
      </c>
      <c r="P134" s="176">
        <v>0</v>
      </c>
      <c r="Q134" s="176">
        <f t="shared" si="26"/>
        <v>0</v>
      </c>
      <c r="R134" s="176"/>
      <c r="S134" s="176" t="s">
        <v>188</v>
      </c>
      <c r="T134" s="177" t="s">
        <v>189</v>
      </c>
      <c r="U134" s="156">
        <v>0</v>
      </c>
      <c r="V134" s="156">
        <f t="shared" si="27"/>
        <v>0</v>
      </c>
      <c r="W134" s="156"/>
      <c r="X134" s="156" t="s">
        <v>162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163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1">
        <v>101</v>
      </c>
      <c r="B135" s="172" t="s">
        <v>372</v>
      </c>
      <c r="C135" s="181" t="s">
        <v>373</v>
      </c>
      <c r="D135" s="173" t="s">
        <v>166</v>
      </c>
      <c r="E135" s="174">
        <v>31.7</v>
      </c>
      <c r="F135" s="175"/>
      <c r="G135" s="176">
        <f t="shared" si="21"/>
        <v>0</v>
      </c>
      <c r="H135" s="175"/>
      <c r="I135" s="176">
        <f t="shared" si="22"/>
        <v>0</v>
      </c>
      <c r="J135" s="175"/>
      <c r="K135" s="176">
        <f t="shared" si="23"/>
        <v>0</v>
      </c>
      <c r="L135" s="176">
        <v>15</v>
      </c>
      <c r="M135" s="176">
        <f t="shared" si="24"/>
        <v>0</v>
      </c>
      <c r="N135" s="176">
        <v>0</v>
      </c>
      <c r="O135" s="176">
        <f t="shared" si="25"/>
        <v>0</v>
      </c>
      <c r="P135" s="176">
        <v>0</v>
      </c>
      <c r="Q135" s="176">
        <f t="shared" si="26"/>
        <v>0</v>
      </c>
      <c r="R135" s="176"/>
      <c r="S135" s="176" t="s">
        <v>188</v>
      </c>
      <c r="T135" s="177" t="s">
        <v>189</v>
      </c>
      <c r="U135" s="156">
        <v>0</v>
      </c>
      <c r="V135" s="156">
        <f t="shared" si="27"/>
        <v>0</v>
      </c>
      <c r="W135" s="156"/>
      <c r="X135" s="156" t="s">
        <v>162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163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" outlineLevel="1" x14ac:dyDescent="0.25">
      <c r="A136" s="171">
        <v>102</v>
      </c>
      <c r="B136" s="172" t="s">
        <v>374</v>
      </c>
      <c r="C136" s="181" t="s">
        <v>375</v>
      </c>
      <c r="D136" s="173" t="s">
        <v>376</v>
      </c>
      <c r="E136" s="174">
        <v>5.05</v>
      </c>
      <c r="F136" s="175"/>
      <c r="G136" s="176">
        <f t="shared" si="21"/>
        <v>0</v>
      </c>
      <c r="H136" s="175"/>
      <c r="I136" s="176">
        <f t="shared" si="22"/>
        <v>0</v>
      </c>
      <c r="J136" s="175"/>
      <c r="K136" s="176">
        <f t="shared" si="23"/>
        <v>0</v>
      </c>
      <c r="L136" s="176">
        <v>15</v>
      </c>
      <c r="M136" s="176">
        <f t="shared" si="24"/>
        <v>0</v>
      </c>
      <c r="N136" s="176">
        <v>0</v>
      </c>
      <c r="O136" s="176">
        <f t="shared" si="25"/>
        <v>0</v>
      </c>
      <c r="P136" s="176">
        <v>0</v>
      </c>
      <c r="Q136" s="176">
        <f t="shared" si="26"/>
        <v>0</v>
      </c>
      <c r="R136" s="176"/>
      <c r="S136" s="176" t="s">
        <v>188</v>
      </c>
      <c r="T136" s="177" t="s">
        <v>189</v>
      </c>
      <c r="U136" s="156">
        <v>0</v>
      </c>
      <c r="V136" s="156">
        <f t="shared" si="27"/>
        <v>0</v>
      </c>
      <c r="W136" s="156"/>
      <c r="X136" s="156" t="s">
        <v>162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163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1">
        <v>103</v>
      </c>
      <c r="B137" s="172" t="s">
        <v>377</v>
      </c>
      <c r="C137" s="181" t="s">
        <v>378</v>
      </c>
      <c r="D137" s="173" t="s">
        <v>376</v>
      </c>
      <c r="E137" s="174">
        <v>15.2</v>
      </c>
      <c r="F137" s="175"/>
      <c r="G137" s="176">
        <f t="shared" si="21"/>
        <v>0</v>
      </c>
      <c r="H137" s="175"/>
      <c r="I137" s="176">
        <f t="shared" si="22"/>
        <v>0</v>
      </c>
      <c r="J137" s="175"/>
      <c r="K137" s="176">
        <f t="shared" si="23"/>
        <v>0</v>
      </c>
      <c r="L137" s="176">
        <v>15</v>
      </c>
      <c r="M137" s="176">
        <f t="shared" si="24"/>
        <v>0</v>
      </c>
      <c r="N137" s="176">
        <v>0</v>
      </c>
      <c r="O137" s="176">
        <f t="shared" si="25"/>
        <v>0</v>
      </c>
      <c r="P137" s="176">
        <v>0</v>
      </c>
      <c r="Q137" s="176">
        <f t="shared" si="26"/>
        <v>0</v>
      </c>
      <c r="R137" s="176"/>
      <c r="S137" s="176" t="s">
        <v>188</v>
      </c>
      <c r="T137" s="177" t="s">
        <v>189</v>
      </c>
      <c r="U137" s="156">
        <v>0</v>
      </c>
      <c r="V137" s="156">
        <f t="shared" si="27"/>
        <v>0</v>
      </c>
      <c r="W137" s="156"/>
      <c r="X137" s="156" t="s">
        <v>162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163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" outlineLevel="1" x14ac:dyDescent="0.25">
      <c r="A138" s="171">
        <v>104</v>
      </c>
      <c r="B138" s="172" t="s">
        <v>379</v>
      </c>
      <c r="C138" s="181" t="s">
        <v>380</v>
      </c>
      <c r="D138" s="173" t="s">
        <v>376</v>
      </c>
      <c r="E138" s="174">
        <v>8.99</v>
      </c>
      <c r="F138" s="175"/>
      <c r="G138" s="176">
        <f t="shared" si="21"/>
        <v>0</v>
      </c>
      <c r="H138" s="175"/>
      <c r="I138" s="176">
        <f t="shared" si="22"/>
        <v>0</v>
      </c>
      <c r="J138" s="175"/>
      <c r="K138" s="176">
        <f t="shared" si="23"/>
        <v>0</v>
      </c>
      <c r="L138" s="176">
        <v>15</v>
      </c>
      <c r="M138" s="176">
        <f t="shared" si="24"/>
        <v>0</v>
      </c>
      <c r="N138" s="176">
        <v>0</v>
      </c>
      <c r="O138" s="176">
        <f t="shared" si="25"/>
        <v>0</v>
      </c>
      <c r="P138" s="176">
        <v>0</v>
      </c>
      <c r="Q138" s="176">
        <f t="shared" si="26"/>
        <v>0</v>
      </c>
      <c r="R138" s="176"/>
      <c r="S138" s="176" t="s">
        <v>188</v>
      </c>
      <c r="T138" s="177" t="s">
        <v>189</v>
      </c>
      <c r="U138" s="156">
        <v>0</v>
      </c>
      <c r="V138" s="156">
        <f t="shared" si="27"/>
        <v>0</v>
      </c>
      <c r="W138" s="156"/>
      <c r="X138" s="156" t="s">
        <v>162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163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0" outlineLevel="1" x14ac:dyDescent="0.25">
      <c r="A139" s="171">
        <v>105</v>
      </c>
      <c r="B139" s="172" t="s">
        <v>381</v>
      </c>
      <c r="C139" s="181" t="s">
        <v>382</v>
      </c>
      <c r="D139" s="173" t="s">
        <v>166</v>
      </c>
      <c r="E139" s="174">
        <v>3.94</v>
      </c>
      <c r="F139" s="175"/>
      <c r="G139" s="176">
        <f t="shared" si="21"/>
        <v>0</v>
      </c>
      <c r="H139" s="175"/>
      <c r="I139" s="176">
        <f t="shared" si="22"/>
        <v>0</v>
      </c>
      <c r="J139" s="175"/>
      <c r="K139" s="176">
        <f t="shared" si="23"/>
        <v>0</v>
      </c>
      <c r="L139" s="176">
        <v>15</v>
      </c>
      <c r="M139" s="176">
        <f t="shared" si="24"/>
        <v>0</v>
      </c>
      <c r="N139" s="176">
        <v>0</v>
      </c>
      <c r="O139" s="176">
        <f t="shared" si="25"/>
        <v>0</v>
      </c>
      <c r="P139" s="176">
        <v>0</v>
      </c>
      <c r="Q139" s="176">
        <f t="shared" si="26"/>
        <v>0</v>
      </c>
      <c r="R139" s="176"/>
      <c r="S139" s="176" t="s">
        <v>188</v>
      </c>
      <c r="T139" s="177" t="s">
        <v>189</v>
      </c>
      <c r="U139" s="156">
        <v>0</v>
      </c>
      <c r="V139" s="156">
        <f t="shared" si="27"/>
        <v>0</v>
      </c>
      <c r="W139" s="156"/>
      <c r="X139" s="156" t="s">
        <v>162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163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13" x14ac:dyDescent="0.25">
      <c r="A140" s="158" t="s">
        <v>155</v>
      </c>
      <c r="B140" s="159" t="s">
        <v>112</v>
      </c>
      <c r="C140" s="180" t="s">
        <v>113</v>
      </c>
      <c r="D140" s="160"/>
      <c r="E140" s="161"/>
      <c r="F140" s="162"/>
      <c r="G140" s="162">
        <f>SUMIF(AG141:AG144,"&lt;&gt;NOR",G141:G144)</f>
        <v>0</v>
      </c>
      <c r="H140" s="162"/>
      <c r="I140" s="162">
        <f>SUM(I141:I144)</f>
        <v>0</v>
      </c>
      <c r="J140" s="162"/>
      <c r="K140" s="162">
        <f>SUM(K141:K144)</f>
        <v>0</v>
      </c>
      <c r="L140" s="162"/>
      <c r="M140" s="162">
        <f>SUM(M141:M144)</f>
        <v>0</v>
      </c>
      <c r="N140" s="162"/>
      <c r="O140" s="162">
        <f>SUM(O141:O144)</f>
        <v>0.8</v>
      </c>
      <c r="P140" s="162"/>
      <c r="Q140" s="162">
        <f>SUM(Q141:Q144)</f>
        <v>0</v>
      </c>
      <c r="R140" s="162"/>
      <c r="S140" s="162"/>
      <c r="T140" s="163"/>
      <c r="U140" s="157"/>
      <c r="V140" s="157">
        <f>SUM(V141:V144)</f>
        <v>6.43</v>
      </c>
      <c r="W140" s="157"/>
      <c r="X140" s="157"/>
      <c r="AG140" t="s">
        <v>156</v>
      </c>
    </row>
    <row r="141" spans="1:60" ht="20" outlineLevel="1" x14ac:dyDescent="0.25">
      <c r="A141" s="171">
        <v>106</v>
      </c>
      <c r="B141" s="172" t="s">
        <v>383</v>
      </c>
      <c r="C141" s="181" t="s">
        <v>384</v>
      </c>
      <c r="D141" s="173" t="s">
        <v>166</v>
      </c>
      <c r="E141" s="174">
        <v>4.4965000000000002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15</v>
      </c>
      <c r="M141" s="176">
        <f>G141*(1+L141/100)</f>
        <v>0</v>
      </c>
      <c r="N141" s="176">
        <v>0.12053</v>
      </c>
      <c r="O141" s="176">
        <f>ROUND(E141*N141,2)</f>
        <v>0.54</v>
      </c>
      <c r="P141" s="176">
        <v>0</v>
      </c>
      <c r="Q141" s="176">
        <f>ROUND(E141*P141,2)</f>
        <v>0</v>
      </c>
      <c r="R141" s="176" t="s">
        <v>385</v>
      </c>
      <c r="S141" s="176" t="s">
        <v>161</v>
      </c>
      <c r="T141" s="177" t="s">
        <v>161</v>
      </c>
      <c r="U141" s="156">
        <v>1.131</v>
      </c>
      <c r="V141" s="156">
        <f>ROUND(E141*U141,2)</f>
        <v>5.09</v>
      </c>
      <c r="W141" s="156"/>
      <c r="X141" s="156" t="s">
        <v>162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163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71">
        <v>107</v>
      </c>
      <c r="B142" s="172" t="s">
        <v>386</v>
      </c>
      <c r="C142" s="181" t="s">
        <v>387</v>
      </c>
      <c r="D142" s="173" t="s">
        <v>166</v>
      </c>
      <c r="E142" s="174">
        <v>4.9461500000000003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15</v>
      </c>
      <c r="M142" s="176">
        <f>G142*(1+L142/100)</f>
        <v>0</v>
      </c>
      <c r="N142" s="176">
        <v>5.28E-2</v>
      </c>
      <c r="O142" s="176">
        <f>ROUND(E142*N142,2)</f>
        <v>0.26</v>
      </c>
      <c r="P142" s="176">
        <v>0</v>
      </c>
      <c r="Q142" s="176">
        <f>ROUND(E142*P142,2)</f>
        <v>0</v>
      </c>
      <c r="R142" s="176"/>
      <c r="S142" s="176" t="s">
        <v>188</v>
      </c>
      <c r="T142" s="177" t="s">
        <v>189</v>
      </c>
      <c r="U142" s="156">
        <v>0</v>
      </c>
      <c r="V142" s="156">
        <f>ROUND(E142*U142,2)</f>
        <v>0</v>
      </c>
      <c r="W142" s="156"/>
      <c r="X142" s="156" t="s">
        <v>175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176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64">
        <v>108</v>
      </c>
      <c r="B143" s="165" t="s">
        <v>388</v>
      </c>
      <c r="C143" s="182" t="s">
        <v>389</v>
      </c>
      <c r="D143" s="166" t="s">
        <v>216</v>
      </c>
      <c r="E143" s="167">
        <v>0.80311999999999995</v>
      </c>
      <c r="F143" s="168"/>
      <c r="G143" s="169">
        <f>ROUND(E143*F143,2)</f>
        <v>0</v>
      </c>
      <c r="H143" s="168"/>
      <c r="I143" s="169">
        <f>ROUND(E143*H143,2)</f>
        <v>0</v>
      </c>
      <c r="J143" s="168"/>
      <c r="K143" s="169">
        <f>ROUND(E143*J143,2)</f>
        <v>0</v>
      </c>
      <c r="L143" s="169">
        <v>15</v>
      </c>
      <c r="M143" s="169">
        <f>G143*(1+L143/100)</f>
        <v>0</v>
      </c>
      <c r="N143" s="169">
        <v>0</v>
      </c>
      <c r="O143" s="169">
        <f>ROUND(E143*N143,2)</f>
        <v>0</v>
      </c>
      <c r="P143" s="169">
        <v>0</v>
      </c>
      <c r="Q143" s="169">
        <f>ROUND(E143*P143,2)</f>
        <v>0</v>
      </c>
      <c r="R143" s="169" t="s">
        <v>385</v>
      </c>
      <c r="S143" s="169" t="s">
        <v>161</v>
      </c>
      <c r="T143" s="170" t="s">
        <v>161</v>
      </c>
      <c r="U143" s="156">
        <v>1.67</v>
      </c>
      <c r="V143" s="156">
        <f>ROUND(E143*U143,2)</f>
        <v>1.34</v>
      </c>
      <c r="W143" s="156"/>
      <c r="X143" s="156" t="s">
        <v>162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262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258" t="s">
        <v>390</v>
      </c>
      <c r="D144" s="259"/>
      <c r="E144" s="259"/>
      <c r="F144" s="259"/>
      <c r="G144" s="259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171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13" x14ac:dyDescent="0.25">
      <c r="A145" s="158" t="s">
        <v>155</v>
      </c>
      <c r="B145" s="159" t="s">
        <v>114</v>
      </c>
      <c r="C145" s="180" t="s">
        <v>115</v>
      </c>
      <c r="D145" s="160"/>
      <c r="E145" s="161"/>
      <c r="F145" s="162"/>
      <c r="G145" s="162">
        <f>SUMIF(AG146:AG150,"&lt;&gt;NOR",G146:G150)</f>
        <v>0</v>
      </c>
      <c r="H145" s="162"/>
      <c r="I145" s="162">
        <f>SUM(I146:I150)</f>
        <v>0</v>
      </c>
      <c r="J145" s="162"/>
      <c r="K145" s="162">
        <f>SUM(K146:K150)</f>
        <v>0</v>
      </c>
      <c r="L145" s="162"/>
      <c r="M145" s="162">
        <f>SUM(M146:M150)</f>
        <v>0</v>
      </c>
      <c r="N145" s="162"/>
      <c r="O145" s="162">
        <f>SUM(O146:O150)</f>
        <v>1.3599999999999999</v>
      </c>
      <c r="P145" s="162"/>
      <c r="Q145" s="162">
        <f>SUM(Q146:Q150)</f>
        <v>0</v>
      </c>
      <c r="R145" s="162"/>
      <c r="S145" s="162"/>
      <c r="T145" s="163"/>
      <c r="U145" s="157"/>
      <c r="V145" s="157">
        <f>SUM(V146:V150)</f>
        <v>42.01</v>
      </c>
      <c r="W145" s="157"/>
      <c r="X145" s="157"/>
      <c r="AG145" t="s">
        <v>156</v>
      </c>
    </row>
    <row r="146" spans="1:60" ht="20" outlineLevel="1" x14ac:dyDescent="0.25">
      <c r="A146" s="164">
        <v>109</v>
      </c>
      <c r="B146" s="165" t="s">
        <v>391</v>
      </c>
      <c r="C146" s="182" t="s">
        <v>392</v>
      </c>
      <c r="D146" s="166" t="s">
        <v>166</v>
      </c>
      <c r="E146" s="167">
        <v>14.64</v>
      </c>
      <c r="F146" s="168"/>
      <c r="G146" s="169">
        <f>ROUND(E146*F146,2)</f>
        <v>0</v>
      </c>
      <c r="H146" s="168"/>
      <c r="I146" s="169">
        <f>ROUND(E146*H146,2)</f>
        <v>0</v>
      </c>
      <c r="J146" s="168"/>
      <c r="K146" s="169">
        <f>ROUND(E146*J146,2)</f>
        <v>0</v>
      </c>
      <c r="L146" s="169">
        <v>15</v>
      </c>
      <c r="M146" s="169">
        <f>G146*(1+L146/100)</f>
        <v>0</v>
      </c>
      <c r="N146" s="169">
        <v>3.1780000000000003E-2</v>
      </c>
      <c r="O146" s="169">
        <f>ROUND(E146*N146,2)</f>
        <v>0.47</v>
      </c>
      <c r="P146" s="169">
        <v>0</v>
      </c>
      <c r="Q146" s="169">
        <f>ROUND(E146*P146,2)</f>
        <v>0</v>
      </c>
      <c r="R146" s="169" t="s">
        <v>385</v>
      </c>
      <c r="S146" s="169" t="s">
        <v>161</v>
      </c>
      <c r="T146" s="170" t="s">
        <v>161</v>
      </c>
      <c r="U146" s="156">
        <v>2.7149999999999999</v>
      </c>
      <c r="V146" s="156">
        <f>ROUND(E146*U146,2)</f>
        <v>39.75</v>
      </c>
      <c r="W146" s="156"/>
      <c r="X146" s="156" t="s">
        <v>162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163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258" t="s">
        <v>393</v>
      </c>
      <c r="D147" s="259"/>
      <c r="E147" s="259"/>
      <c r="F147" s="259"/>
      <c r="G147" s="259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171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71">
        <v>110</v>
      </c>
      <c r="B148" s="172" t="s">
        <v>394</v>
      </c>
      <c r="C148" s="181" t="s">
        <v>395</v>
      </c>
      <c r="D148" s="173" t="s">
        <v>166</v>
      </c>
      <c r="E148" s="174">
        <v>16.835999999999999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15</v>
      </c>
      <c r="M148" s="176">
        <f>G148*(1+L148/100)</f>
        <v>0</v>
      </c>
      <c r="N148" s="176">
        <v>5.28E-2</v>
      </c>
      <c r="O148" s="176">
        <f>ROUND(E148*N148,2)</f>
        <v>0.89</v>
      </c>
      <c r="P148" s="176">
        <v>0</v>
      </c>
      <c r="Q148" s="176">
        <f>ROUND(E148*P148,2)</f>
        <v>0</v>
      </c>
      <c r="R148" s="176"/>
      <c r="S148" s="176" t="s">
        <v>188</v>
      </c>
      <c r="T148" s="177" t="s">
        <v>189</v>
      </c>
      <c r="U148" s="156">
        <v>0</v>
      </c>
      <c r="V148" s="156">
        <f>ROUND(E148*U148,2)</f>
        <v>0</v>
      </c>
      <c r="W148" s="156"/>
      <c r="X148" s="156" t="s">
        <v>175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176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64">
        <v>111</v>
      </c>
      <c r="B149" s="165" t="s">
        <v>396</v>
      </c>
      <c r="C149" s="182" t="s">
        <v>397</v>
      </c>
      <c r="D149" s="166" t="s">
        <v>216</v>
      </c>
      <c r="E149" s="167">
        <v>1.3542000000000001</v>
      </c>
      <c r="F149" s="168"/>
      <c r="G149" s="169">
        <f>ROUND(E149*F149,2)</f>
        <v>0</v>
      </c>
      <c r="H149" s="168"/>
      <c r="I149" s="169">
        <f>ROUND(E149*H149,2)</f>
        <v>0</v>
      </c>
      <c r="J149" s="168"/>
      <c r="K149" s="169">
        <f>ROUND(E149*J149,2)</f>
        <v>0</v>
      </c>
      <c r="L149" s="169">
        <v>15</v>
      </c>
      <c r="M149" s="169">
        <f>G149*(1+L149/100)</f>
        <v>0</v>
      </c>
      <c r="N149" s="169">
        <v>0</v>
      </c>
      <c r="O149" s="169">
        <f>ROUND(E149*N149,2)</f>
        <v>0</v>
      </c>
      <c r="P149" s="169">
        <v>0</v>
      </c>
      <c r="Q149" s="169">
        <f>ROUND(E149*P149,2)</f>
        <v>0</v>
      </c>
      <c r="R149" s="169" t="s">
        <v>385</v>
      </c>
      <c r="S149" s="169" t="s">
        <v>161</v>
      </c>
      <c r="T149" s="170" t="s">
        <v>161</v>
      </c>
      <c r="U149" s="156">
        <v>1.67</v>
      </c>
      <c r="V149" s="156">
        <f>ROUND(E149*U149,2)</f>
        <v>2.2599999999999998</v>
      </c>
      <c r="W149" s="156"/>
      <c r="X149" s="156" t="s">
        <v>162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262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258" t="s">
        <v>390</v>
      </c>
      <c r="D150" s="259"/>
      <c r="E150" s="259"/>
      <c r="F150" s="259"/>
      <c r="G150" s="259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171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13" x14ac:dyDescent="0.25">
      <c r="A151" s="158" t="s">
        <v>155</v>
      </c>
      <c r="B151" s="159" t="s">
        <v>116</v>
      </c>
      <c r="C151" s="180" t="s">
        <v>117</v>
      </c>
      <c r="D151" s="160"/>
      <c r="E151" s="161"/>
      <c r="F151" s="162"/>
      <c r="G151" s="162">
        <f>SUMIF(AG152:AG153,"&lt;&gt;NOR",G152:G153)</f>
        <v>0</v>
      </c>
      <c r="H151" s="162"/>
      <c r="I151" s="162">
        <f>SUM(I152:I153)</f>
        <v>0</v>
      </c>
      <c r="J151" s="162"/>
      <c r="K151" s="162">
        <f>SUM(K152:K153)</f>
        <v>0</v>
      </c>
      <c r="L151" s="162"/>
      <c r="M151" s="162">
        <f>SUM(M152:M153)</f>
        <v>0</v>
      </c>
      <c r="N151" s="162"/>
      <c r="O151" s="162">
        <f>SUM(O152:O153)</f>
        <v>0.01</v>
      </c>
      <c r="P151" s="162"/>
      <c r="Q151" s="162">
        <f>SUM(Q152:Q153)</f>
        <v>0</v>
      </c>
      <c r="R151" s="162"/>
      <c r="S151" s="162"/>
      <c r="T151" s="163"/>
      <c r="U151" s="157"/>
      <c r="V151" s="157">
        <f>SUM(V152:V153)</f>
        <v>3.1500000000000004</v>
      </c>
      <c r="W151" s="157"/>
      <c r="X151" s="157"/>
      <c r="AG151" t="s">
        <v>156</v>
      </c>
    </row>
    <row r="152" spans="1:60" outlineLevel="1" x14ac:dyDescent="0.25">
      <c r="A152" s="171">
        <v>112</v>
      </c>
      <c r="B152" s="172" t="s">
        <v>398</v>
      </c>
      <c r="C152" s="181" t="s">
        <v>399</v>
      </c>
      <c r="D152" s="173" t="s">
        <v>166</v>
      </c>
      <c r="E152" s="174">
        <v>23.45317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15</v>
      </c>
      <c r="M152" s="176">
        <f>G152*(1+L152/100)</f>
        <v>0</v>
      </c>
      <c r="N152" s="176">
        <v>6.9999999999999994E-5</v>
      </c>
      <c r="O152" s="176">
        <f>ROUND(E152*N152,2)</f>
        <v>0</v>
      </c>
      <c r="P152" s="176">
        <v>0</v>
      </c>
      <c r="Q152" s="176">
        <f>ROUND(E152*P152,2)</f>
        <v>0</v>
      </c>
      <c r="R152" s="176" t="s">
        <v>400</v>
      </c>
      <c r="S152" s="176" t="s">
        <v>161</v>
      </c>
      <c r="T152" s="177" t="s">
        <v>161</v>
      </c>
      <c r="U152" s="156">
        <v>3.2480000000000002E-2</v>
      </c>
      <c r="V152" s="156">
        <f>ROUND(E152*U152,2)</f>
        <v>0.76</v>
      </c>
      <c r="W152" s="156"/>
      <c r="X152" s="156" t="s">
        <v>162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163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1">
        <v>113</v>
      </c>
      <c r="B153" s="172" t="s">
        <v>401</v>
      </c>
      <c r="C153" s="181" t="s">
        <v>402</v>
      </c>
      <c r="D153" s="173" t="s">
        <v>166</v>
      </c>
      <c r="E153" s="174">
        <v>23.45317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15</v>
      </c>
      <c r="M153" s="176">
        <f>G153*(1+L153/100)</f>
        <v>0</v>
      </c>
      <c r="N153" s="176">
        <v>2.9E-4</v>
      </c>
      <c r="O153" s="176">
        <f>ROUND(E153*N153,2)</f>
        <v>0.01</v>
      </c>
      <c r="P153" s="176">
        <v>0</v>
      </c>
      <c r="Q153" s="176">
        <f>ROUND(E153*P153,2)</f>
        <v>0</v>
      </c>
      <c r="R153" s="176" t="s">
        <v>400</v>
      </c>
      <c r="S153" s="176" t="s">
        <v>161</v>
      </c>
      <c r="T153" s="177" t="s">
        <v>161</v>
      </c>
      <c r="U153" s="156">
        <v>0.10191</v>
      </c>
      <c r="V153" s="156">
        <f>ROUND(E153*U153,2)</f>
        <v>2.39</v>
      </c>
      <c r="W153" s="156"/>
      <c r="X153" s="156" t="s">
        <v>162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163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13" x14ac:dyDescent="0.25">
      <c r="A154" s="158" t="s">
        <v>155</v>
      </c>
      <c r="B154" s="159" t="s">
        <v>118</v>
      </c>
      <c r="C154" s="180" t="s">
        <v>119</v>
      </c>
      <c r="D154" s="160"/>
      <c r="E154" s="161"/>
      <c r="F154" s="162"/>
      <c r="G154" s="162">
        <f>SUMIF(AG155:AG155,"&lt;&gt;NOR",G155:G155)</f>
        <v>0</v>
      </c>
      <c r="H154" s="162"/>
      <c r="I154" s="162">
        <f>SUM(I155:I155)</f>
        <v>0</v>
      </c>
      <c r="J154" s="162"/>
      <c r="K154" s="162">
        <f>SUM(K155:K155)</f>
        <v>0</v>
      </c>
      <c r="L154" s="162"/>
      <c r="M154" s="162">
        <f>SUM(M155:M155)</f>
        <v>0</v>
      </c>
      <c r="N154" s="162"/>
      <c r="O154" s="162">
        <f>SUM(O155:O155)</f>
        <v>0</v>
      </c>
      <c r="P154" s="162"/>
      <c r="Q154" s="162">
        <f>SUM(Q155:Q155)</f>
        <v>0</v>
      </c>
      <c r="R154" s="162"/>
      <c r="S154" s="162"/>
      <c r="T154" s="163"/>
      <c r="U154" s="157"/>
      <c r="V154" s="157">
        <f>SUM(V155:V155)</f>
        <v>120</v>
      </c>
      <c r="W154" s="157"/>
      <c r="X154" s="157"/>
      <c r="AG154" t="s">
        <v>156</v>
      </c>
    </row>
    <row r="155" spans="1:60" outlineLevel="1" x14ac:dyDescent="0.25">
      <c r="A155" s="164">
        <v>114</v>
      </c>
      <c r="B155" s="165" t="s">
        <v>403</v>
      </c>
      <c r="C155" s="182" t="s">
        <v>404</v>
      </c>
      <c r="D155" s="166" t="s">
        <v>405</v>
      </c>
      <c r="E155" s="167">
        <v>120</v>
      </c>
      <c r="F155" s="168"/>
      <c r="G155" s="169">
        <f>ROUND(E155*F155,2)</f>
        <v>0</v>
      </c>
      <c r="H155" s="168"/>
      <c r="I155" s="169">
        <f>ROUND(E155*H155,2)</f>
        <v>0</v>
      </c>
      <c r="J155" s="168"/>
      <c r="K155" s="169">
        <f>ROUND(E155*J155,2)</f>
        <v>0</v>
      </c>
      <c r="L155" s="169">
        <v>15</v>
      </c>
      <c r="M155" s="169">
        <f>G155*(1+L155/100)</f>
        <v>0</v>
      </c>
      <c r="N155" s="169">
        <v>0</v>
      </c>
      <c r="O155" s="169">
        <f>ROUND(E155*N155,2)</f>
        <v>0</v>
      </c>
      <c r="P155" s="169">
        <v>0</v>
      </c>
      <c r="Q155" s="169">
        <f>ROUND(E155*P155,2)</f>
        <v>0</v>
      </c>
      <c r="R155" s="169" t="s">
        <v>406</v>
      </c>
      <c r="S155" s="169" t="s">
        <v>161</v>
      </c>
      <c r="T155" s="170" t="s">
        <v>161</v>
      </c>
      <c r="U155" s="156">
        <v>1</v>
      </c>
      <c r="V155" s="156">
        <f>ROUND(E155*U155,2)</f>
        <v>120</v>
      </c>
      <c r="W155" s="156"/>
      <c r="X155" s="156" t="s">
        <v>407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408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x14ac:dyDescent="0.25">
      <c r="A156" s="3"/>
      <c r="B156" s="4"/>
      <c r="C156" s="18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E156">
        <v>15</v>
      </c>
      <c r="AF156">
        <v>21</v>
      </c>
      <c r="AG156" t="s">
        <v>142</v>
      </c>
    </row>
    <row r="157" spans="1:60" ht="13" x14ac:dyDescent="0.25">
      <c r="A157" s="150"/>
      <c r="B157" s="151" t="s">
        <v>29</v>
      </c>
      <c r="C157" s="184"/>
      <c r="D157" s="152"/>
      <c r="E157" s="153"/>
      <c r="F157" s="153"/>
      <c r="G157" s="179">
        <f>G8+G10+G15+G21+G27+G39+G49+G56+G58+G61+G64+G69+G80+G84+G109+G140+G145+G151+G154</f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AE157">
        <f>SUMIF(L7:L155,AE156,G7:G155)</f>
        <v>0</v>
      </c>
      <c r="AF157">
        <f>SUMIF(L7:L155,AF156,G7:G155)</f>
        <v>0</v>
      </c>
      <c r="AG157" t="s">
        <v>409</v>
      </c>
    </row>
    <row r="158" spans="1:60" x14ac:dyDescent="0.25">
      <c r="C158" s="185"/>
      <c r="D158" s="10"/>
      <c r="AG158" t="s">
        <v>410</v>
      </c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879" sheet="1" objects="1" scenarios="1"/>
  <mergeCells count="19">
    <mergeCell ref="C150:G150"/>
    <mergeCell ref="C52:G52"/>
    <mergeCell ref="C54:G54"/>
    <mergeCell ref="C63:G63"/>
    <mergeCell ref="C68:G68"/>
    <mergeCell ref="C144:G144"/>
    <mergeCell ref="C147:G147"/>
    <mergeCell ref="C38:G38"/>
    <mergeCell ref="A1:G1"/>
    <mergeCell ref="C2:G2"/>
    <mergeCell ref="C3:G3"/>
    <mergeCell ref="C4:G4"/>
    <mergeCell ref="C13:G13"/>
    <mergeCell ref="C18:G18"/>
    <mergeCell ref="C20:G20"/>
    <mergeCell ref="C24:G24"/>
    <mergeCell ref="C29:G29"/>
    <mergeCell ref="C31:G31"/>
    <mergeCell ref="C34:G34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7265625" style="121" customWidth="1"/>
    <col min="3" max="3" width="63.26953125" style="121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7265625" customWidth="1"/>
  </cols>
  <sheetData>
    <row r="1" spans="1:60" ht="15.75" customHeight="1" x14ac:dyDescent="0.35">
      <c r="A1" s="260" t="s">
        <v>129</v>
      </c>
      <c r="B1" s="260"/>
      <c r="C1" s="260"/>
      <c r="D1" s="260"/>
      <c r="E1" s="260"/>
      <c r="F1" s="260"/>
      <c r="G1" s="260"/>
      <c r="AG1" t="s">
        <v>130</v>
      </c>
    </row>
    <row r="2" spans="1:60" ht="25.15" customHeight="1" x14ac:dyDescent="0.25">
      <c r="A2" s="139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131</v>
      </c>
    </row>
    <row r="3" spans="1:60" ht="25.15" customHeight="1" x14ac:dyDescent="0.25">
      <c r="A3" s="139" t="s">
        <v>8</v>
      </c>
      <c r="B3" s="49" t="s">
        <v>47</v>
      </c>
      <c r="C3" s="261" t="s">
        <v>48</v>
      </c>
      <c r="D3" s="262"/>
      <c r="E3" s="262"/>
      <c r="F3" s="262"/>
      <c r="G3" s="263"/>
      <c r="AC3" s="121" t="s">
        <v>131</v>
      </c>
      <c r="AG3" t="s">
        <v>132</v>
      </c>
    </row>
    <row r="4" spans="1:60" ht="25.15" customHeight="1" x14ac:dyDescent="0.25">
      <c r="A4" s="140" t="s">
        <v>9</v>
      </c>
      <c r="B4" s="141" t="s">
        <v>51</v>
      </c>
      <c r="C4" s="264" t="s">
        <v>52</v>
      </c>
      <c r="D4" s="265"/>
      <c r="E4" s="265"/>
      <c r="F4" s="265"/>
      <c r="G4" s="266"/>
      <c r="AG4" t="s">
        <v>133</v>
      </c>
    </row>
    <row r="5" spans="1:60" x14ac:dyDescent="0.25">
      <c r="D5" s="10"/>
    </row>
    <row r="6" spans="1:60" ht="37.5" x14ac:dyDescent="0.25">
      <c r="A6" s="143" t="s">
        <v>134</v>
      </c>
      <c r="B6" s="145" t="s">
        <v>135</v>
      </c>
      <c r="C6" s="145" t="s">
        <v>136</v>
      </c>
      <c r="D6" s="144" t="s">
        <v>137</v>
      </c>
      <c r="E6" s="143" t="s">
        <v>138</v>
      </c>
      <c r="F6" s="142" t="s">
        <v>139</v>
      </c>
      <c r="G6" s="143" t="s">
        <v>29</v>
      </c>
      <c r="H6" s="146" t="s">
        <v>30</v>
      </c>
      <c r="I6" s="146" t="s">
        <v>140</v>
      </c>
      <c r="J6" s="146" t="s">
        <v>31</v>
      </c>
      <c r="K6" s="146" t="s">
        <v>141</v>
      </c>
      <c r="L6" s="146" t="s">
        <v>142</v>
      </c>
      <c r="M6" s="146" t="s">
        <v>143</v>
      </c>
      <c r="N6" s="146" t="s">
        <v>144</v>
      </c>
      <c r="O6" s="146" t="s">
        <v>145</v>
      </c>
      <c r="P6" s="146" t="s">
        <v>146</v>
      </c>
      <c r="Q6" s="146" t="s">
        <v>147</v>
      </c>
      <c r="R6" s="146" t="s">
        <v>148</v>
      </c>
      <c r="S6" s="146" t="s">
        <v>149</v>
      </c>
      <c r="T6" s="146" t="s">
        <v>150</v>
      </c>
      <c r="U6" s="146" t="s">
        <v>151</v>
      </c>
      <c r="V6" s="146" t="s">
        <v>152</v>
      </c>
      <c r="W6" s="146" t="s">
        <v>153</v>
      </c>
      <c r="X6" s="146" t="s">
        <v>154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58" t="s">
        <v>155</v>
      </c>
      <c r="B8" s="159" t="s">
        <v>47</v>
      </c>
      <c r="C8" s="180" t="s">
        <v>75</v>
      </c>
      <c r="D8" s="160"/>
      <c r="E8" s="161"/>
      <c r="F8" s="162"/>
      <c r="G8" s="162">
        <f>SUMIF(AG9:AG10,"&lt;&gt;NOR",G9:G10)</f>
        <v>0</v>
      </c>
      <c r="H8" s="162"/>
      <c r="I8" s="162">
        <f>SUM(I9:I10)</f>
        <v>0</v>
      </c>
      <c r="J8" s="162"/>
      <c r="K8" s="162">
        <f>SUM(K9:K10)</f>
        <v>0</v>
      </c>
      <c r="L8" s="162"/>
      <c r="M8" s="162">
        <f>SUM(M9:M10)</f>
        <v>0</v>
      </c>
      <c r="N8" s="162"/>
      <c r="O8" s="162">
        <f>SUM(O9:O10)</f>
        <v>0</v>
      </c>
      <c r="P8" s="162"/>
      <c r="Q8" s="162">
        <f>SUM(Q9:Q10)</f>
        <v>0.65</v>
      </c>
      <c r="R8" s="162"/>
      <c r="S8" s="162"/>
      <c r="T8" s="163"/>
      <c r="U8" s="157"/>
      <c r="V8" s="157">
        <f>SUM(V9:V10)</f>
        <v>0.33</v>
      </c>
      <c r="W8" s="157"/>
      <c r="X8" s="157"/>
      <c r="AG8" t="s">
        <v>156</v>
      </c>
    </row>
    <row r="9" spans="1:60" ht="30" outlineLevel="1" x14ac:dyDescent="0.25">
      <c r="A9" s="164">
        <v>1</v>
      </c>
      <c r="B9" s="165" t="s">
        <v>411</v>
      </c>
      <c r="C9" s="182" t="s">
        <v>412</v>
      </c>
      <c r="D9" s="166" t="s">
        <v>166</v>
      </c>
      <c r="E9" s="167">
        <v>3.2669999999999999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0</v>
      </c>
      <c r="O9" s="169">
        <f>ROUND(E9*N9,2)</f>
        <v>0</v>
      </c>
      <c r="P9" s="169">
        <v>0.2</v>
      </c>
      <c r="Q9" s="169">
        <f>ROUND(E9*P9,2)</f>
        <v>0.65</v>
      </c>
      <c r="R9" s="169" t="s">
        <v>167</v>
      </c>
      <c r="S9" s="169" t="s">
        <v>161</v>
      </c>
      <c r="T9" s="170" t="s">
        <v>161</v>
      </c>
      <c r="U9" s="156">
        <v>0.1</v>
      </c>
      <c r="V9" s="156">
        <f>ROUND(E9*U9,2)</f>
        <v>0.33</v>
      </c>
      <c r="W9" s="156"/>
      <c r="X9" s="156" t="s">
        <v>162</v>
      </c>
      <c r="Y9" s="147"/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58" t="s">
        <v>413</v>
      </c>
      <c r="D10" s="259"/>
      <c r="E10" s="259"/>
      <c r="F10" s="259"/>
      <c r="G10" s="259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171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13" x14ac:dyDescent="0.25">
      <c r="A11" s="158" t="s">
        <v>155</v>
      </c>
      <c r="B11" s="159" t="s">
        <v>92</v>
      </c>
      <c r="C11" s="180" t="s">
        <v>93</v>
      </c>
      <c r="D11" s="160"/>
      <c r="E11" s="161"/>
      <c r="F11" s="162"/>
      <c r="G11" s="162">
        <f>SUMIF(AG12:AG36,"&lt;&gt;NOR",G12:G36)</f>
        <v>0</v>
      </c>
      <c r="H11" s="162"/>
      <c r="I11" s="162">
        <f>SUM(I12:I36)</f>
        <v>0</v>
      </c>
      <c r="J11" s="162"/>
      <c r="K11" s="162">
        <f>SUM(K12:K36)</f>
        <v>0</v>
      </c>
      <c r="L11" s="162"/>
      <c r="M11" s="162">
        <f>SUM(M12:M36)</f>
        <v>0</v>
      </c>
      <c r="N11" s="162"/>
      <c r="O11" s="162">
        <f>SUM(O12:O36)</f>
        <v>0.06</v>
      </c>
      <c r="P11" s="162"/>
      <c r="Q11" s="162">
        <f>SUM(Q12:Q36)</f>
        <v>14.389999999999997</v>
      </c>
      <c r="R11" s="162"/>
      <c r="S11" s="162"/>
      <c r="T11" s="163"/>
      <c r="U11" s="157"/>
      <c r="V11" s="157">
        <f>SUM(V12:V36)</f>
        <v>75.060000000000016</v>
      </c>
      <c r="W11" s="157"/>
      <c r="X11" s="157"/>
      <c r="AG11" t="s">
        <v>156</v>
      </c>
    </row>
    <row r="12" spans="1:60" ht="20" outlineLevel="1" x14ac:dyDescent="0.25">
      <c r="A12" s="164">
        <v>2</v>
      </c>
      <c r="B12" s="165" t="s">
        <v>414</v>
      </c>
      <c r="C12" s="182" t="s">
        <v>415</v>
      </c>
      <c r="D12" s="166" t="s">
        <v>159</v>
      </c>
      <c r="E12" s="167">
        <v>1.2737000000000001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15</v>
      </c>
      <c r="M12" s="169">
        <f>G12*(1+L12/100)</f>
        <v>0</v>
      </c>
      <c r="N12" s="169">
        <v>1.2800000000000001E-3</v>
      </c>
      <c r="O12" s="169">
        <f>ROUND(E12*N12,2)</f>
        <v>0</v>
      </c>
      <c r="P12" s="169">
        <v>1.8</v>
      </c>
      <c r="Q12" s="169">
        <f>ROUND(E12*P12,2)</f>
        <v>2.29</v>
      </c>
      <c r="R12" s="169" t="s">
        <v>248</v>
      </c>
      <c r="S12" s="169" t="s">
        <v>161</v>
      </c>
      <c r="T12" s="170" t="s">
        <v>161</v>
      </c>
      <c r="U12" s="156">
        <v>1.52</v>
      </c>
      <c r="V12" s="156">
        <f>ROUND(E12*U12,2)</f>
        <v>1.94</v>
      </c>
      <c r="W12" s="156"/>
      <c r="X12" s="156" t="s">
        <v>162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5" outlineLevel="1" x14ac:dyDescent="0.25">
      <c r="A13" s="154"/>
      <c r="B13" s="155"/>
      <c r="C13" s="258" t="s">
        <v>416</v>
      </c>
      <c r="D13" s="259"/>
      <c r="E13" s="259"/>
      <c r="F13" s="259"/>
      <c r="G13" s="259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171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8" t="str">
        <f>C13</f>
        <v>nebo vybourání otvorů průřezové plochy přes 4 m2 ve zdivu nadzákladovém, včetně pomocného lešení o výšce podlahy do 1900 mm a pro zatížení do 1,5 kPa  (150 kg/m2)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1">
        <v>3</v>
      </c>
      <c r="B14" s="172" t="s">
        <v>417</v>
      </c>
      <c r="C14" s="181" t="s">
        <v>418</v>
      </c>
      <c r="D14" s="173" t="s">
        <v>166</v>
      </c>
      <c r="E14" s="174">
        <v>19.329999999999998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15</v>
      </c>
      <c r="M14" s="176">
        <f>G14*(1+L14/100)</f>
        <v>0</v>
      </c>
      <c r="N14" s="176">
        <v>0</v>
      </c>
      <c r="O14" s="176">
        <f>ROUND(E14*N14,2)</f>
        <v>0</v>
      </c>
      <c r="P14" s="176">
        <v>0.16900000000000001</v>
      </c>
      <c r="Q14" s="176">
        <f>ROUND(E14*P14,2)</f>
        <v>3.27</v>
      </c>
      <c r="R14" s="176"/>
      <c r="S14" s="176" t="s">
        <v>188</v>
      </c>
      <c r="T14" s="177" t="s">
        <v>189</v>
      </c>
      <c r="U14" s="156">
        <v>0.82</v>
      </c>
      <c r="V14" s="156">
        <f>ROUND(E14*U14,2)</f>
        <v>15.85</v>
      </c>
      <c r="W14" s="156"/>
      <c r="X14" s="156" t="s">
        <v>162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4">
        <v>4</v>
      </c>
      <c r="B15" s="165" t="s">
        <v>419</v>
      </c>
      <c r="C15" s="182" t="s">
        <v>420</v>
      </c>
      <c r="D15" s="166" t="s">
        <v>166</v>
      </c>
      <c r="E15" s="167">
        <v>1.43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15</v>
      </c>
      <c r="M15" s="169">
        <f>G15*(1+L15/100)</f>
        <v>0</v>
      </c>
      <c r="N15" s="169">
        <v>0</v>
      </c>
      <c r="O15" s="169">
        <f>ROUND(E15*N15,2)</f>
        <v>0</v>
      </c>
      <c r="P15" s="169">
        <v>6.8000000000000005E-2</v>
      </c>
      <c r="Q15" s="169">
        <f>ROUND(E15*P15,2)</f>
        <v>0.1</v>
      </c>
      <c r="R15" s="169" t="s">
        <v>248</v>
      </c>
      <c r="S15" s="169" t="s">
        <v>161</v>
      </c>
      <c r="T15" s="170" t="s">
        <v>161</v>
      </c>
      <c r="U15" s="156">
        <v>0.48</v>
      </c>
      <c r="V15" s="156">
        <f>ROUND(E15*U15,2)</f>
        <v>0.69</v>
      </c>
      <c r="W15" s="156"/>
      <c r="X15" s="156" t="s">
        <v>162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163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58" t="s">
        <v>421</v>
      </c>
      <c r="D16" s="259"/>
      <c r="E16" s="259"/>
      <c r="F16" s="259"/>
      <c r="G16" s="259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171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71">
        <v>5</v>
      </c>
      <c r="B17" s="172" t="s">
        <v>422</v>
      </c>
      <c r="C17" s="181" t="s">
        <v>423</v>
      </c>
      <c r="D17" s="173" t="s">
        <v>166</v>
      </c>
      <c r="E17" s="174">
        <v>31.44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15</v>
      </c>
      <c r="M17" s="176">
        <f>G17*(1+L17/100)</f>
        <v>0</v>
      </c>
      <c r="N17" s="176">
        <v>5.5000000000000003E-4</v>
      </c>
      <c r="O17" s="176">
        <f>ROUND(E17*N17,2)</f>
        <v>0.02</v>
      </c>
      <c r="P17" s="176">
        <v>6.0999999999999999E-2</v>
      </c>
      <c r="Q17" s="176">
        <f>ROUND(E17*P17,2)</f>
        <v>1.92</v>
      </c>
      <c r="R17" s="176"/>
      <c r="S17" s="176" t="s">
        <v>188</v>
      </c>
      <c r="T17" s="177" t="s">
        <v>189</v>
      </c>
      <c r="U17" s="156">
        <v>0.48099999999999998</v>
      </c>
      <c r="V17" s="156">
        <f>ROUND(E17*U17,2)</f>
        <v>15.12</v>
      </c>
      <c r="W17" s="156"/>
      <c r="X17" s="156" t="s">
        <v>162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1">
        <v>6</v>
      </c>
      <c r="B18" s="172" t="s">
        <v>424</v>
      </c>
      <c r="C18" s="181" t="s">
        <v>425</v>
      </c>
      <c r="D18" s="173" t="s">
        <v>166</v>
      </c>
      <c r="E18" s="174">
        <v>3.63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15</v>
      </c>
      <c r="M18" s="176">
        <f>G18*(1+L18/100)</f>
        <v>0</v>
      </c>
      <c r="N18" s="176">
        <v>1.17E-3</v>
      </c>
      <c r="O18" s="176">
        <f>ROUND(E18*N18,2)</f>
        <v>0</v>
      </c>
      <c r="P18" s="176">
        <v>3.4000000000000002E-2</v>
      </c>
      <c r="Q18" s="176">
        <f>ROUND(E18*P18,2)</f>
        <v>0.12</v>
      </c>
      <c r="R18" s="176"/>
      <c r="S18" s="176" t="s">
        <v>188</v>
      </c>
      <c r="T18" s="177" t="s">
        <v>189</v>
      </c>
      <c r="U18" s="156">
        <v>0.53600000000000003</v>
      </c>
      <c r="V18" s="156">
        <f>ROUND(E18*U18,2)</f>
        <v>1.95</v>
      </c>
      <c r="W18" s="156"/>
      <c r="X18" s="156" t="s">
        <v>162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163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" outlineLevel="1" x14ac:dyDescent="0.25">
      <c r="A19" s="171">
        <v>7</v>
      </c>
      <c r="B19" s="172" t="s">
        <v>426</v>
      </c>
      <c r="C19" s="181" t="s">
        <v>427</v>
      </c>
      <c r="D19" s="173" t="s">
        <v>166</v>
      </c>
      <c r="E19" s="174">
        <v>34.299999999999997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15</v>
      </c>
      <c r="M19" s="176">
        <f>G19*(1+L19/100)</f>
        <v>0</v>
      </c>
      <c r="N19" s="176">
        <v>4.8999999999999998E-4</v>
      </c>
      <c r="O19" s="176">
        <f>ROUND(E19*N19,2)</f>
        <v>0.02</v>
      </c>
      <c r="P19" s="176">
        <v>1.9E-2</v>
      </c>
      <c r="Q19" s="176">
        <f>ROUND(E19*P19,2)</f>
        <v>0.65</v>
      </c>
      <c r="R19" s="176" t="s">
        <v>248</v>
      </c>
      <c r="S19" s="176" t="s">
        <v>161</v>
      </c>
      <c r="T19" s="177" t="s">
        <v>161</v>
      </c>
      <c r="U19" s="156">
        <v>0.33900000000000002</v>
      </c>
      <c r="V19" s="156">
        <f>ROUND(E19*U19,2)</f>
        <v>11.63</v>
      </c>
      <c r="W19" s="156"/>
      <c r="X19" s="156" t="s">
        <v>162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1">
        <v>8</v>
      </c>
      <c r="B20" s="172" t="s">
        <v>428</v>
      </c>
      <c r="C20" s="181" t="s">
        <v>429</v>
      </c>
      <c r="D20" s="173" t="s">
        <v>166</v>
      </c>
      <c r="E20" s="174">
        <v>31.5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15</v>
      </c>
      <c r="M20" s="176">
        <f>G20*(1+L20/100)</f>
        <v>0</v>
      </c>
      <c r="N20" s="176">
        <v>4.8999999999999998E-4</v>
      </c>
      <c r="O20" s="176">
        <f>ROUND(E20*N20,2)</f>
        <v>0.02</v>
      </c>
      <c r="P20" s="176">
        <v>2.9000000000000001E-2</v>
      </c>
      <c r="Q20" s="176">
        <f>ROUND(E20*P20,2)</f>
        <v>0.91</v>
      </c>
      <c r="R20" s="176"/>
      <c r="S20" s="176" t="s">
        <v>188</v>
      </c>
      <c r="T20" s="177" t="s">
        <v>189</v>
      </c>
      <c r="U20" s="156">
        <v>0.33900000000000002</v>
      </c>
      <c r="V20" s="156">
        <f>ROUND(E20*U20,2)</f>
        <v>10.68</v>
      </c>
      <c r="W20" s="156"/>
      <c r="X20" s="156" t="s">
        <v>162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163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4">
        <v>9</v>
      </c>
      <c r="B21" s="165" t="s">
        <v>430</v>
      </c>
      <c r="C21" s="182" t="s">
        <v>431</v>
      </c>
      <c r="D21" s="166" t="s">
        <v>166</v>
      </c>
      <c r="E21" s="167">
        <v>20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15</v>
      </c>
      <c r="M21" s="169">
        <f>G21*(1+L21/100)</f>
        <v>0</v>
      </c>
      <c r="N21" s="169">
        <v>0</v>
      </c>
      <c r="O21" s="169">
        <f>ROUND(E21*N21,2)</f>
        <v>0</v>
      </c>
      <c r="P21" s="169">
        <v>6.8000000000000005E-2</v>
      </c>
      <c r="Q21" s="169">
        <f>ROUND(E21*P21,2)</f>
        <v>1.36</v>
      </c>
      <c r="R21" s="169" t="s">
        <v>248</v>
      </c>
      <c r="S21" s="169" t="s">
        <v>161</v>
      </c>
      <c r="T21" s="170" t="s">
        <v>161</v>
      </c>
      <c r="U21" s="156">
        <v>0.3</v>
      </c>
      <c r="V21" s="156">
        <f>ROUND(E21*U21,2)</f>
        <v>6</v>
      </c>
      <c r="W21" s="156"/>
      <c r="X21" s="156" t="s">
        <v>162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163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8" t="s">
        <v>421</v>
      </c>
      <c r="D22" s="259"/>
      <c r="E22" s="259"/>
      <c r="F22" s="259"/>
      <c r="G22" s="259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171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4">
        <v>10</v>
      </c>
      <c r="B23" s="165" t="s">
        <v>432</v>
      </c>
      <c r="C23" s="182" t="s">
        <v>433</v>
      </c>
      <c r="D23" s="166" t="s">
        <v>166</v>
      </c>
      <c r="E23" s="167">
        <v>12.22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15</v>
      </c>
      <c r="M23" s="169">
        <f>G23*(1+L23/100)</f>
        <v>0</v>
      </c>
      <c r="N23" s="169">
        <v>0</v>
      </c>
      <c r="O23" s="169">
        <f>ROUND(E23*N23,2)</f>
        <v>0</v>
      </c>
      <c r="P23" s="169">
        <v>0.02</v>
      </c>
      <c r="Q23" s="169">
        <f>ROUND(E23*P23,2)</f>
        <v>0.24</v>
      </c>
      <c r="R23" s="169" t="s">
        <v>248</v>
      </c>
      <c r="S23" s="169" t="s">
        <v>161</v>
      </c>
      <c r="T23" s="170" t="s">
        <v>161</v>
      </c>
      <c r="U23" s="156">
        <v>0.14699999999999999</v>
      </c>
      <c r="V23" s="156">
        <f>ROUND(E23*U23,2)</f>
        <v>1.8</v>
      </c>
      <c r="W23" s="156"/>
      <c r="X23" s="156" t="s">
        <v>162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58" t="s">
        <v>434</v>
      </c>
      <c r="D24" s="259"/>
      <c r="E24" s="259"/>
      <c r="F24" s="259"/>
      <c r="G24" s="259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171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" outlineLevel="1" x14ac:dyDescent="0.25">
      <c r="A25" s="171">
        <v>11</v>
      </c>
      <c r="B25" s="172" t="s">
        <v>435</v>
      </c>
      <c r="C25" s="181" t="s">
        <v>436</v>
      </c>
      <c r="D25" s="173" t="s">
        <v>159</v>
      </c>
      <c r="E25" s="174">
        <v>0.61099999999999999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15</v>
      </c>
      <c r="M25" s="176">
        <f>G25*(1+L25/100)</f>
        <v>0</v>
      </c>
      <c r="N25" s="176">
        <v>0</v>
      </c>
      <c r="O25" s="176">
        <f>ROUND(E25*N25,2)</f>
        <v>0</v>
      </c>
      <c r="P25" s="176">
        <v>2.2000000000000002</v>
      </c>
      <c r="Q25" s="176">
        <f>ROUND(E25*P25,2)</f>
        <v>1.34</v>
      </c>
      <c r="R25" s="176" t="s">
        <v>248</v>
      </c>
      <c r="S25" s="176" t="s">
        <v>161</v>
      </c>
      <c r="T25" s="177" t="s">
        <v>161</v>
      </c>
      <c r="U25" s="156">
        <v>7.1950000000000003</v>
      </c>
      <c r="V25" s="156">
        <f>ROUND(E25*U25,2)</f>
        <v>4.4000000000000004</v>
      </c>
      <c r="W25" s="156"/>
      <c r="X25" s="156" t="s">
        <v>162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163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" outlineLevel="1" x14ac:dyDescent="0.25">
      <c r="A26" s="171">
        <v>12</v>
      </c>
      <c r="B26" s="172" t="s">
        <v>437</v>
      </c>
      <c r="C26" s="181" t="s">
        <v>438</v>
      </c>
      <c r="D26" s="173" t="s">
        <v>159</v>
      </c>
      <c r="E26" s="174">
        <v>0.61099999999999999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15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248</v>
      </c>
      <c r="S26" s="176" t="s">
        <v>161</v>
      </c>
      <c r="T26" s="177" t="s">
        <v>161</v>
      </c>
      <c r="U26" s="156">
        <v>4.8280000000000003</v>
      </c>
      <c r="V26" s="156">
        <f>ROUND(E26*U26,2)</f>
        <v>2.95</v>
      </c>
      <c r="W26" s="156"/>
      <c r="X26" s="156" t="s">
        <v>162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4">
        <v>13</v>
      </c>
      <c r="B27" s="165" t="s">
        <v>439</v>
      </c>
      <c r="C27" s="182" t="s">
        <v>440</v>
      </c>
      <c r="D27" s="166" t="s">
        <v>166</v>
      </c>
      <c r="E27" s="167">
        <v>1.02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15</v>
      </c>
      <c r="M27" s="169">
        <f>G27*(1+L27/100)</f>
        <v>0</v>
      </c>
      <c r="N27" s="169">
        <v>0</v>
      </c>
      <c r="O27" s="169">
        <f>ROUND(E27*N27,2)</f>
        <v>0</v>
      </c>
      <c r="P27" s="169">
        <v>8.4000000000000005E-2</v>
      </c>
      <c r="Q27" s="169">
        <f>ROUND(E27*P27,2)</f>
        <v>0.09</v>
      </c>
      <c r="R27" s="169" t="s">
        <v>248</v>
      </c>
      <c r="S27" s="169" t="s">
        <v>161</v>
      </c>
      <c r="T27" s="170" t="s">
        <v>161</v>
      </c>
      <c r="U27" s="156">
        <v>0.54</v>
      </c>
      <c r="V27" s="156">
        <f>ROUND(E27*U27,2)</f>
        <v>0.55000000000000004</v>
      </c>
      <c r="W27" s="156"/>
      <c r="X27" s="156" t="s">
        <v>162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163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58" t="s">
        <v>434</v>
      </c>
      <c r="D28" s="259"/>
      <c r="E28" s="259"/>
      <c r="F28" s="259"/>
      <c r="G28" s="259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171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" outlineLevel="1" x14ac:dyDescent="0.25">
      <c r="A29" s="171">
        <v>14</v>
      </c>
      <c r="B29" s="172" t="s">
        <v>441</v>
      </c>
      <c r="C29" s="181" t="s">
        <v>250</v>
      </c>
      <c r="D29" s="173" t="s">
        <v>159</v>
      </c>
      <c r="E29" s="174">
        <v>2.0400000000000001E-2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15</v>
      </c>
      <c r="M29" s="176">
        <f>G29*(1+L29/100)</f>
        <v>0</v>
      </c>
      <c r="N29" s="176">
        <v>0</v>
      </c>
      <c r="O29" s="176">
        <f>ROUND(E29*N29,2)</f>
        <v>0</v>
      </c>
      <c r="P29" s="176">
        <v>2.2000000000000002</v>
      </c>
      <c r="Q29" s="176">
        <f>ROUND(E29*P29,2)</f>
        <v>0.04</v>
      </c>
      <c r="R29" s="176" t="s">
        <v>248</v>
      </c>
      <c r="S29" s="176" t="s">
        <v>161</v>
      </c>
      <c r="T29" s="177" t="s">
        <v>161</v>
      </c>
      <c r="U29" s="156">
        <v>12.56</v>
      </c>
      <c r="V29" s="156">
        <f>ROUND(E29*U29,2)</f>
        <v>0.26</v>
      </c>
      <c r="W29" s="156"/>
      <c r="X29" s="156" t="s">
        <v>162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163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1">
        <v>15</v>
      </c>
      <c r="B30" s="172" t="s">
        <v>442</v>
      </c>
      <c r="C30" s="181" t="s">
        <v>443</v>
      </c>
      <c r="D30" s="173" t="s">
        <v>444</v>
      </c>
      <c r="E30" s="174">
        <v>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15</v>
      </c>
      <c r="M30" s="176">
        <f>G30*(1+L30/100)</f>
        <v>0</v>
      </c>
      <c r="N30" s="176">
        <v>0</v>
      </c>
      <c r="O30" s="176">
        <f>ROUND(E30*N30,2)</f>
        <v>0</v>
      </c>
      <c r="P30" s="176">
        <v>1.4999999999999999E-2</v>
      </c>
      <c r="Q30" s="176">
        <f>ROUND(E30*P30,2)</f>
        <v>0.02</v>
      </c>
      <c r="R30" s="176"/>
      <c r="S30" s="176" t="s">
        <v>188</v>
      </c>
      <c r="T30" s="177" t="s">
        <v>189</v>
      </c>
      <c r="U30" s="156">
        <v>0.05</v>
      </c>
      <c r="V30" s="156">
        <f>ROUND(E30*U30,2)</f>
        <v>0.05</v>
      </c>
      <c r="W30" s="156"/>
      <c r="X30" s="156" t="s">
        <v>162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4">
        <v>16</v>
      </c>
      <c r="B31" s="165" t="s">
        <v>445</v>
      </c>
      <c r="C31" s="182" t="s">
        <v>446</v>
      </c>
      <c r="D31" s="166" t="s">
        <v>159</v>
      </c>
      <c r="E31" s="167">
        <v>0.14000000000000001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15</v>
      </c>
      <c r="M31" s="169">
        <f>G31*(1+L31/100)</f>
        <v>0</v>
      </c>
      <c r="N31" s="169">
        <v>1.47E-3</v>
      </c>
      <c r="O31" s="169">
        <f>ROUND(E31*N31,2)</f>
        <v>0</v>
      </c>
      <c r="P31" s="169">
        <v>2.4</v>
      </c>
      <c r="Q31" s="169">
        <f>ROUND(E31*P31,2)</f>
        <v>0.34</v>
      </c>
      <c r="R31" s="169" t="s">
        <v>248</v>
      </c>
      <c r="S31" s="169" t="s">
        <v>161</v>
      </c>
      <c r="T31" s="170" t="s">
        <v>161</v>
      </c>
      <c r="U31" s="156">
        <v>8.5</v>
      </c>
      <c r="V31" s="156">
        <f>ROUND(E31*U31,2)</f>
        <v>1.19</v>
      </c>
      <c r="W31" s="156"/>
      <c r="X31" s="156" t="s">
        <v>162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163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5" outlineLevel="1" x14ac:dyDescent="0.25">
      <c r="A32" s="154"/>
      <c r="B32" s="155"/>
      <c r="C32" s="258" t="s">
        <v>447</v>
      </c>
      <c r="D32" s="259"/>
      <c r="E32" s="259"/>
      <c r="F32" s="259"/>
      <c r="G32" s="259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171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8" t="str">
        <f>C32</f>
        <v>nebo vybourání otvorů průřezové plochy přes 4 m2 ve zdivu železobetonovém, včetně pomocného lešení o výšce podlahy do 1900 mm a pro zatížení do 1,5 kPa  (150 kg/m2),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4">
        <v>17</v>
      </c>
      <c r="B33" s="165" t="s">
        <v>448</v>
      </c>
      <c r="C33" s="182" t="s">
        <v>449</v>
      </c>
      <c r="D33" s="166" t="s">
        <v>223</v>
      </c>
      <c r="E33" s="167">
        <v>1</v>
      </c>
      <c r="F33" s="168"/>
      <c r="G33" s="169">
        <f>ROUND(E33*F33,2)</f>
        <v>0</v>
      </c>
      <c r="H33" s="168"/>
      <c r="I33" s="169">
        <f>ROUND(E33*H33,2)</f>
        <v>0</v>
      </c>
      <c r="J33" s="168"/>
      <c r="K33" s="169">
        <f>ROUND(E33*J33,2)</f>
        <v>0</v>
      </c>
      <c r="L33" s="169">
        <v>15</v>
      </c>
      <c r="M33" s="169">
        <f>G33*(1+L33/100)</f>
        <v>0</v>
      </c>
      <c r="N33" s="169">
        <v>0</v>
      </c>
      <c r="O33" s="169">
        <f>ROUND(E33*N33,2)</f>
        <v>0</v>
      </c>
      <c r="P33" s="169">
        <v>0.7</v>
      </c>
      <c r="Q33" s="169">
        <f>ROUND(E33*P33,2)</f>
        <v>0.7</v>
      </c>
      <c r="R33" s="169"/>
      <c r="S33" s="169" t="s">
        <v>188</v>
      </c>
      <c r="T33" s="170" t="s">
        <v>189</v>
      </c>
      <c r="U33" s="156">
        <v>0</v>
      </c>
      <c r="V33" s="156">
        <f>ROUND(E33*U33,2)</f>
        <v>0</v>
      </c>
      <c r="W33" s="156"/>
      <c r="X33" s="156" t="s">
        <v>162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67" t="s">
        <v>450</v>
      </c>
      <c r="D34" s="268"/>
      <c r="E34" s="268"/>
      <c r="F34" s="268"/>
      <c r="G34" s="268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451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" outlineLevel="1" x14ac:dyDescent="0.25">
      <c r="A35" s="164">
        <v>18</v>
      </c>
      <c r="B35" s="165" t="s">
        <v>452</v>
      </c>
      <c r="C35" s="182" t="s">
        <v>453</v>
      </c>
      <c r="D35" s="166" t="s">
        <v>223</v>
      </c>
      <c r="E35" s="167">
        <v>1</v>
      </c>
      <c r="F35" s="168"/>
      <c r="G35" s="169">
        <f>ROUND(E35*F35,2)</f>
        <v>0</v>
      </c>
      <c r="H35" s="168"/>
      <c r="I35" s="169">
        <f>ROUND(E35*H35,2)</f>
        <v>0</v>
      </c>
      <c r="J35" s="168"/>
      <c r="K35" s="169">
        <f>ROUND(E35*J35,2)</f>
        <v>0</v>
      </c>
      <c r="L35" s="169">
        <v>15</v>
      </c>
      <c r="M35" s="169">
        <f>G35*(1+L35/100)</f>
        <v>0</v>
      </c>
      <c r="N35" s="169">
        <v>0</v>
      </c>
      <c r="O35" s="169">
        <f>ROUND(E35*N35,2)</f>
        <v>0</v>
      </c>
      <c r="P35" s="169">
        <v>1</v>
      </c>
      <c r="Q35" s="169">
        <f>ROUND(E35*P35,2)</f>
        <v>1</v>
      </c>
      <c r="R35" s="169"/>
      <c r="S35" s="169" t="s">
        <v>188</v>
      </c>
      <c r="T35" s="170" t="s">
        <v>189</v>
      </c>
      <c r="U35" s="156">
        <v>0</v>
      </c>
      <c r="V35" s="156">
        <f>ROUND(E35*U35,2)</f>
        <v>0</v>
      </c>
      <c r="W35" s="156"/>
      <c r="X35" s="156" t="s">
        <v>162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67" t="s">
        <v>454</v>
      </c>
      <c r="D36" s="268"/>
      <c r="E36" s="268"/>
      <c r="F36" s="268"/>
      <c r="G36" s="268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451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13" x14ac:dyDescent="0.25">
      <c r="A37" s="158" t="s">
        <v>155</v>
      </c>
      <c r="B37" s="159" t="s">
        <v>102</v>
      </c>
      <c r="C37" s="180" t="s">
        <v>103</v>
      </c>
      <c r="D37" s="160"/>
      <c r="E37" s="161"/>
      <c r="F37" s="162"/>
      <c r="G37" s="162">
        <f>SUMIF(AG38:AG38,"&lt;&gt;NOR",G38:G38)</f>
        <v>0</v>
      </c>
      <c r="H37" s="162"/>
      <c r="I37" s="162">
        <f>SUM(I38:I38)</f>
        <v>0</v>
      </c>
      <c r="J37" s="162"/>
      <c r="K37" s="162">
        <f>SUM(K38:K38)</f>
        <v>0</v>
      </c>
      <c r="L37" s="162"/>
      <c r="M37" s="162">
        <f>SUM(M38:M38)</f>
        <v>0</v>
      </c>
      <c r="N37" s="162"/>
      <c r="O37" s="162">
        <f>SUM(O38:O38)</f>
        <v>0</v>
      </c>
      <c r="P37" s="162"/>
      <c r="Q37" s="162">
        <f>SUM(Q38:Q38)</f>
        <v>0</v>
      </c>
      <c r="R37" s="162"/>
      <c r="S37" s="162"/>
      <c r="T37" s="163"/>
      <c r="U37" s="157"/>
      <c r="V37" s="157">
        <f>SUM(V38:V38)</f>
        <v>0.68</v>
      </c>
      <c r="W37" s="157"/>
      <c r="X37" s="157"/>
      <c r="AG37" t="s">
        <v>156</v>
      </c>
    </row>
    <row r="38" spans="1:60" outlineLevel="1" x14ac:dyDescent="0.25">
      <c r="A38" s="171">
        <v>19</v>
      </c>
      <c r="B38" s="172" t="s">
        <v>455</v>
      </c>
      <c r="C38" s="181" t="s">
        <v>456</v>
      </c>
      <c r="D38" s="173" t="s">
        <v>444</v>
      </c>
      <c r="E38" s="174">
        <v>1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15</v>
      </c>
      <c r="M38" s="176">
        <f>G38*(1+L38/100)</f>
        <v>0</v>
      </c>
      <c r="N38" s="176">
        <v>0</v>
      </c>
      <c r="O38" s="176">
        <f>ROUND(E38*N38,2)</f>
        <v>0</v>
      </c>
      <c r="P38" s="176">
        <v>3.2000000000000002E-3</v>
      </c>
      <c r="Q38" s="176">
        <f>ROUND(E38*P38,2)</f>
        <v>0</v>
      </c>
      <c r="R38" s="176" t="s">
        <v>457</v>
      </c>
      <c r="S38" s="176" t="s">
        <v>161</v>
      </c>
      <c r="T38" s="177" t="s">
        <v>161</v>
      </c>
      <c r="U38" s="156">
        <v>0.6825</v>
      </c>
      <c r="V38" s="156">
        <f>ROUND(E38*U38,2)</f>
        <v>0.68</v>
      </c>
      <c r="W38" s="156"/>
      <c r="X38" s="156" t="s">
        <v>162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163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13" x14ac:dyDescent="0.25">
      <c r="A39" s="158" t="s">
        <v>155</v>
      </c>
      <c r="B39" s="159" t="s">
        <v>104</v>
      </c>
      <c r="C39" s="180" t="s">
        <v>105</v>
      </c>
      <c r="D39" s="160"/>
      <c r="E39" s="161"/>
      <c r="F39" s="162"/>
      <c r="G39" s="162">
        <f>SUMIF(AG40:AG40,"&lt;&gt;NOR",G40:G40)</f>
        <v>0</v>
      </c>
      <c r="H39" s="162"/>
      <c r="I39" s="162">
        <f>SUM(I40:I40)</f>
        <v>0</v>
      </c>
      <c r="J39" s="162"/>
      <c r="K39" s="162">
        <f>SUM(K40:K40)</f>
        <v>0</v>
      </c>
      <c r="L39" s="162"/>
      <c r="M39" s="162">
        <f>SUM(M40:M40)</f>
        <v>0</v>
      </c>
      <c r="N39" s="162"/>
      <c r="O39" s="162">
        <f>SUM(O40:O40)</f>
        <v>0</v>
      </c>
      <c r="P39" s="162"/>
      <c r="Q39" s="162">
        <f>SUM(Q40:Q40)</f>
        <v>0.04</v>
      </c>
      <c r="R39" s="162"/>
      <c r="S39" s="162"/>
      <c r="T39" s="163"/>
      <c r="U39" s="157"/>
      <c r="V39" s="157">
        <f>SUM(V40:V40)</f>
        <v>0.3</v>
      </c>
      <c r="W39" s="157"/>
      <c r="X39" s="157"/>
      <c r="AG39" t="s">
        <v>156</v>
      </c>
    </row>
    <row r="40" spans="1:60" outlineLevel="1" x14ac:dyDescent="0.25">
      <c r="A40" s="171">
        <v>20</v>
      </c>
      <c r="B40" s="172" t="s">
        <v>458</v>
      </c>
      <c r="C40" s="181" t="s">
        <v>459</v>
      </c>
      <c r="D40" s="173" t="s">
        <v>166</v>
      </c>
      <c r="E40" s="174">
        <v>3.6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15</v>
      </c>
      <c r="M40" s="176">
        <f>G40*(1+L40/100)</f>
        <v>0</v>
      </c>
      <c r="N40" s="176">
        <v>0</v>
      </c>
      <c r="O40" s="176">
        <f>ROUND(E40*N40,2)</f>
        <v>0</v>
      </c>
      <c r="P40" s="176">
        <v>1.057E-2</v>
      </c>
      <c r="Q40" s="176">
        <f>ROUND(E40*P40,2)</f>
        <v>0.04</v>
      </c>
      <c r="R40" s="176" t="s">
        <v>460</v>
      </c>
      <c r="S40" s="176" t="s">
        <v>161</v>
      </c>
      <c r="T40" s="177" t="s">
        <v>161</v>
      </c>
      <c r="U40" s="156">
        <v>8.2000000000000003E-2</v>
      </c>
      <c r="V40" s="156">
        <f>ROUND(E40*U40,2)</f>
        <v>0.3</v>
      </c>
      <c r="W40" s="156"/>
      <c r="X40" s="156" t="s">
        <v>162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163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13" x14ac:dyDescent="0.25">
      <c r="A41" s="158" t="s">
        <v>155</v>
      </c>
      <c r="B41" s="159" t="s">
        <v>108</v>
      </c>
      <c r="C41" s="180" t="s">
        <v>109</v>
      </c>
      <c r="D41" s="160"/>
      <c r="E41" s="161"/>
      <c r="F41" s="162"/>
      <c r="G41" s="162">
        <f>SUMIF(AG42:AG42,"&lt;&gt;NOR",G42:G42)</f>
        <v>0</v>
      </c>
      <c r="H41" s="162"/>
      <c r="I41" s="162">
        <f>SUM(I42:I42)</f>
        <v>0</v>
      </c>
      <c r="J41" s="162"/>
      <c r="K41" s="162">
        <f>SUM(K42:K42)</f>
        <v>0</v>
      </c>
      <c r="L41" s="162"/>
      <c r="M41" s="162">
        <f>SUM(M42:M42)</f>
        <v>0</v>
      </c>
      <c r="N41" s="162"/>
      <c r="O41" s="162">
        <f>SUM(O42:O42)</f>
        <v>0</v>
      </c>
      <c r="P41" s="162"/>
      <c r="Q41" s="162">
        <f>SUM(Q42:Q42)</f>
        <v>0.2</v>
      </c>
      <c r="R41" s="162"/>
      <c r="S41" s="162"/>
      <c r="T41" s="163"/>
      <c r="U41" s="157"/>
      <c r="V41" s="157">
        <f>SUM(V42:V42)</f>
        <v>2</v>
      </c>
      <c r="W41" s="157"/>
      <c r="X41" s="157"/>
      <c r="AG41" t="s">
        <v>156</v>
      </c>
    </row>
    <row r="42" spans="1:60" outlineLevel="1" x14ac:dyDescent="0.25">
      <c r="A42" s="171">
        <v>21</v>
      </c>
      <c r="B42" s="172" t="s">
        <v>461</v>
      </c>
      <c r="C42" s="181" t="s">
        <v>462</v>
      </c>
      <c r="D42" s="173" t="s">
        <v>166</v>
      </c>
      <c r="E42" s="174">
        <v>8.01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15</v>
      </c>
      <c r="M42" s="176">
        <f>G42*(1+L42/100)</f>
        <v>0</v>
      </c>
      <c r="N42" s="176">
        <v>0</v>
      </c>
      <c r="O42" s="176">
        <f>ROUND(E42*N42,2)</f>
        <v>0</v>
      </c>
      <c r="P42" s="176">
        <v>2.4649999999999998E-2</v>
      </c>
      <c r="Q42" s="176">
        <f>ROUND(E42*P42,2)</f>
        <v>0.2</v>
      </c>
      <c r="R42" s="176" t="s">
        <v>463</v>
      </c>
      <c r="S42" s="176" t="s">
        <v>161</v>
      </c>
      <c r="T42" s="177" t="s">
        <v>161</v>
      </c>
      <c r="U42" s="156">
        <v>0.25</v>
      </c>
      <c r="V42" s="156">
        <f>ROUND(E42*U42,2)</f>
        <v>2</v>
      </c>
      <c r="W42" s="156"/>
      <c r="X42" s="156" t="s">
        <v>162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163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13" x14ac:dyDescent="0.25">
      <c r="A43" s="158" t="s">
        <v>155</v>
      </c>
      <c r="B43" s="159" t="s">
        <v>110</v>
      </c>
      <c r="C43" s="180" t="s">
        <v>111</v>
      </c>
      <c r="D43" s="160"/>
      <c r="E43" s="161"/>
      <c r="F43" s="162"/>
      <c r="G43" s="162">
        <f>SUMIF(AG44:AG50,"&lt;&gt;NOR",G44:G50)</f>
        <v>0</v>
      </c>
      <c r="H43" s="162"/>
      <c r="I43" s="162">
        <f>SUM(I44:I50)</f>
        <v>0</v>
      </c>
      <c r="J43" s="162"/>
      <c r="K43" s="162">
        <f>SUM(K44:K50)</f>
        <v>0</v>
      </c>
      <c r="L43" s="162"/>
      <c r="M43" s="162">
        <f>SUM(M44:M50)</f>
        <v>0</v>
      </c>
      <c r="N43" s="162"/>
      <c r="O43" s="162">
        <f>SUM(O44:O50)</f>
        <v>0</v>
      </c>
      <c r="P43" s="162"/>
      <c r="Q43" s="162">
        <f>SUM(Q44:Q50)</f>
        <v>2.06</v>
      </c>
      <c r="R43" s="162"/>
      <c r="S43" s="162"/>
      <c r="T43" s="163"/>
      <c r="U43" s="157"/>
      <c r="V43" s="157">
        <f>SUM(V44:V50)</f>
        <v>40.590000000000003</v>
      </c>
      <c r="W43" s="157"/>
      <c r="X43" s="157"/>
      <c r="AG43" t="s">
        <v>156</v>
      </c>
    </row>
    <row r="44" spans="1:60" outlineLevel="1" x14ac:dyDescent="0.25">
      <c r="A44" s="164">
        <v>22</v>
      </c>
      <c r="B44" s="165" t="s">
        <v>464</v>
      </c>
      <c r="C44" s="182" t="s">
        <v>465</v>
      </c>
      <c r="D44" s="166" t="s">
        <v>223</v>
      </c>
      <c r="E44" s="167">
        <v>1</v>
      </c>
      <c r="F44" s="168"/>
      <c r="G44" s="169">
        <f>ROUND(E44*F44,2)</f>
        <v>0</v>
      </c>
      <c r="H44" s="168"/>
      <c r="I44" s="169">
        <f>ROUND(E44*H44,2)</f>
        <v>0</v>
      </c>
      <c r="J44" s="168"/>
      <c r="K44" s="169">
        <f>ROUND(E44*J44,2)</f>
        <v>0</v>
      </c>
      <c r="L44" s="169">
        <v>15</v>
      </c>
      <c r="M44" s="169">
        <f>G44*(1+L44/100)</f>
        <v>0</v>
      </c>
      <c r="N44" s="169">
        <v>0</v>
      </c>
      <c r="O44" s="169">
        <f>ROUND(E44*N44,2)</f>
        <v>0</v>
      </c>
      <c r="P44" s="169">
        <v>2E-3</v>
      </c>
      <c r="Q44" s="169">
        <f>ROUND(E44*P44,2)</f>
        <v>0</v>
      </c>
      <c r="R44" s="169"/>
      <c r="S44" s="169" t="s">
        <v>188</v>
      </c>
      <c r="T44" s="170" t="s">
        <v>189</v>
      </c>
      <c r="U44" s="156">
        <v>0.13</v>
      </c>
      <c r="V44" s="156">
        <f>ROUND(E44*U44,2)</f>
        <v>0.13</v>
      </c>
      <c r="W44" s="156"/>
      <c r="X44" s="156" t="s">
        <v>162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163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67" t="s">
        <v>466</v>
      </c>
      <c r="D45" s="268"/>
      <c r="E45" s="268"/>
      <c r="F45" s="268"/>
      <c r="G45" s="268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451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8" t="str">
        <f>C45</f>
        <v>V rámci parteru nutno uvažovat s odbouráním části 2ks SDK příček v. 3,18m, a to v rozsahu délky 1,4m á každá z příček.</v>
      </c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1">
        <v>23</v>
      </c>
      <c r="B46" s="172" t="s">
        <v>467</v>
      </c>
      <c r="C46" s="181" t="s">
        <v>468</v>
      </c>
      <c r="D46" s="173" t="s">
        <v>220</v>
      </c>
      <c r="E46" s="174">
        <v>31.5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15</v>
      </c>
      <c r="M46" s="176">
        <f>G46*(1+L46/100)</f>
        <v>0</v>
      </c>
      <c r="N46" s="176">
        <v>0</v>
      </c>
      <c r="O46" s="176">
        <f>ROUND(E46*N46,2)</f>
        <v>0</v>
      </c>
      <c r="P46" s="176">
        <v>0.01</v>
      </c>
      <c r="Q46" s="176">
        <f>ROUND(E46*P46,2)</f>
        <v>0.32</v>
      </c>
      <c r="R46" s="176"/>
      <c r="S46" s="176" t="s">
        <v>188</v>
      </c>
      <c r="T46" s="177" t="s">
        <v>189</v>
      </c>
      <c r="U46" s="156">
        <v>0.51</v>
      </c>
      <c r="V46" s="156">
        <f>ROUND(E46*U46,2)</f>
        <v>16.07</v>
      </c>
      <c r="W46" s="156"/>
      <c r="X46" s="156" t="s">
        <v>162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163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1">
        <v>24</v>
      </c>
      <c r="B47" s="172" t="s">
        <v>469</v>
      </c>
      <c r="C47" s="181" t="s">
        <v>470</v>
      </c>
      <c r="D47" s="173" t="s">
        <v>166</v>
      </c>
      <c r="E47" s="174">
        <v>11.66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15</v>
      </c>
      <c r="M47" s="176">
        <f>G47*(1+L47/100)</f>
        <v>0</v>
      </c>
      <c r="N47" s="176">
        <v>0</v>
      </c>
      <c r="O47" s="176">
        <f>ROUND(E47*N47,2)</f>
        <v>0</v>
      </c>
      <c r="P47" s="176">
        <v>5.5E-2</v>
      </c>
      <c r="Q47" s="176">
        <f>ROUND(E47*P47,2)</f>
        <v>0.64</v>
      </c>
      <c r="R47" s="176" t="s">
        <v>471</v>
      </c>
      <c r="S47" s="176" t="s">
        <v>161</v>
      </c>
      <c r="T47" s="177" t="s">
        <v>161</v>
      </c>
      <c r="U47" s="156">
        <v>0.22500000000000001</v>
      </c>
      <c r="V47" s="156">
        <f>ROUND(E47*U47,2)</f>
        <v>2.62</v>
      </c>
      <c r="W47" s="156"/>
      <c r="X47" s="156" t="s">
        <v>162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163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1">
        <v>25</v>
      </c>
      <c r="B48" s="172" t="s">
        <v>472</v>
      </c>
      <c r="C48" s="181" t="s">
        <v>473</v>
      </c>
      <c r="D48" s="173" t="s">
        <v>166</v>
      </c>
      <c r="E48" s="174">
        <v>10.220000000000001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15</v>
      </c>
      <c r="M48" s="176">
        <f>G48*(1+L48/100)</f>
        <v>0</v>
      </c>
      <c r="N48" s="176">
        <v>0</v>
      </c>
      <c r="O48" s="176">
        <f>ROUND(E48*N48,2)</f>
        <v>0</v>
      </c>
      <c r="P48" s="176">
        <v>5.5E-2</v>
      </c>
      <c r="Q48" s="176">
        <f>ROUND(E48*P48,2)</f>
        <v>0.56000000000000005</v>
      </c>
      <c r="R48" s="176"/>
      <c r="S48" s="176" t="s">
        <v>188</v>
      </c>
      <c r="T48" s="177" t="s">
        <v>189</v>
      </c>
      <c r="U48" s="156">
        <v>0.22500000000000001</v>
      </c>
      <c r="V48" s="156">
        <f>ROUND(E48*U48,2)</f>
        <v>2.2999999999999998</v>
      </c>
      <c r="W48" s="156"/>
      <c r="X48" s="156" t="s">
        <v>162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163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1">
        <v>26</v>
      </c>
      <c r="B49" s="172" t="s">
        <v>474</v>
      </c>
      <c r="C49" s="181" t="s">
        <v>475</v>
      </c>
      <c r="D49" s="173" t="s">
        <v>166</v>
      </c>
      <c r="E49" s="174">
        <v>8.24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15</v>
      </c>
      <c r="M49" s="176">
        <f>G49*(1+L49/100)</f>
        <v>0</v>
      </c>
      <c r="N49" s="176">
        <v>0</v>
      </c>
      <c r="O49" s="176">
        <f>ROUND(E49*N49,2)</f>
        <v>0</v>
      </c>
      <c r="P49" s="176">
        <v>8.0000000000000004E-4</v>
      </c>
      <c r="Q49" s="176">
        <f>ROUND(E49*P49,2)</f>
        <v>0.01</v>
      </c>
      <c r="R49" s="176"/>
      <c r="S49" s="176" t="s">
        <v>188</v>
      </c>
      <c r="T49" s="177" t="s">
        <v>189</v>
      </c>
      <c r="U49" s="156">
        <v>2.1</v>
      </c>
      <c r="V49" s="156">
        <f>ROUND(E49*U49,2)</f>
        <v>17.3</v>
      </c>
      <c r="W49" s="156"/>
      <c r="X49" s="156" t="s">
        <v>162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163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" outlineLevel="1" x14ac:dyDescent="0.25">
      <c r="A50" s="171">
        <v>27</v>
      </c>
      <c r="B50" s="172" t="s">
        <v>476</v>
      </c>
      <c r="C50" s="181" t="s">
        <v>477</v>
      </c>
      <c r="D50" s="173" t="s">
        <v>166</v>
      </c>
      <c r="E50" s="174">
        <v>9.66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15</v>
      </c>
      <c r="M50" s="176">
        <f>G50*(1+L50/100)</f>
        <v>0</v>
      </c>
      <c r="N50" s="176">
        <v>0</v>
      </c>
      <c r="O50" s="176">
        <f>ROUND(E50*N50,2)</f>
        <v>0</v>
      </c>
      <c r="P50" s="176">
        <v>5.5E-2</v>
      </c>
      <c r="Q50" s="176">
        <f>ROUND(E50*P50,2)</f>
        <v>0.53</v>
      </c>
      <c r="R50" s="176"/>
      <c r="S50" s="176" t="s">
        <v>188</v>
      </c>
      <c r="T50" s="177" t="s">
        <v>189</v>
      </c>
      <c r="U50" s="156">
        <v>0.22500000000000001</v>
      </c>
      <c r="V50" s="156">
        <f>ROUND(E50*U50,2)</f>
        <v>2.17</v>
      </c>
      <c r="W50" s="156"/>
      <c r="X50" s="156" t="s">
        <v>162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163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13" x14ac:dyDescent="0.25">
      <c r="A51" s="158" t="s">
        <v>155</v>
      </c>
      <c r="B51" s="159" t="s">
        <v>120</v>
      </c>
      <c r="C51" s="180" t="s">
        <v>121</v>
      </c>
      <c r="D51" s="160"/>
      <c r="E51" s="161"/>
      <c r="F51" s="162"/>
      <c r="G51" s="162">
        <f>SUMIF(AG52:AG52,"&lt;&gt;NOR",G52:G52)</f>
        <v>0</v>
      </c>
      <c r="H51" s="162"/>
      <c r="I51" s="162">
        <f>SUM(I52:I52)</f>
        <v>0</v>
      </c>
      <c r="J51" s="162"/>
      <c r="K51" s="162">
        <f>SUM(K52:K52)</f>
        <v>0</v>
      </c>
      <c r="L51" s="162"/>
      <c r="M51" s="162">
        <f>SUM(M52:M52)</f>
        <v>0</v>
      </c>
      <c r="N51" s="162"/>
      <c r="O51" s="162">
        <f>SUM(O52:O52)</f>
        <v>0</v>
      </c>
      <c r="P51" s="162"/>
      <c r="Q51" s="162">
        <f>SUM(Q52:Q52)</f>
        <v>0</v>
      </c>
      <c r="R51" s="162"/>
      <c r="S51" s="162"/>
      <c r="T51" s="163"/>
      <c r="U51" s="157"/>
      <c r="V51" s="157">
        <f>SUM(V52:V52)</f>
        <v>0.1</v>
      </c>
      <c r="W51" s="157"/>
      <c r="X51" s="157"/>
      <c r="AG51" t="s">
        <v>156</v>
      </c>
    </row>
    <row r="52" spans="1:60" outlineLevel="1" x14ac:dyDescent="0.25">
      <c r="A52" s="171">
        <v>28</v>
      </c>
      <c r="B52" s="172" t="s">
        <v>478</v>
      </c>
      <c r="C52" s="181" t="s">
        <v>479</v>
      </c>
      <c r="D52" s="173" t="s">
        <v>444</v>
      </c>
      <c r="E52" s="174">
        <v>1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15</v>
      </c>
      <c r="M52" s="176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6"/>
      <c r="S52" s="176" t="s">
        <v>188</v>
      </c>
      <c r="T52" s="177" t="s">
        <v>189</v>
      </c>
      <c r="U52" s="156">
        <v>0.1</v>
      </c>
      <c r="V52" s="156">
        <f>ROUND(E52*U52,2)</f>
        <v>0.1</v>
      </c>
      <c r="W52" s="156"/>
      <c r="X52" s="156" t="s">
        <v>162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163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13" x14ac:dyDescent="0.25">
      <c r="A53" s="158" t="s">
        <v>155</v>
      </c>
      <c r="B53" s="159" t="s">
        <v>122</v>
      </c>
      <c r="C53" s="180" t="s">
        <v>123</v>
      </c>
      <c r="D53" s="160"/>
      <c r="E53" s="161"/>
      <c r="F53" s="162"/>
      <c r="G53" s="162">
        <f>SUMIF(AG54:AG54,"&lt;&gt;NOR",G54:G54)</f>
        <v>0</v>
      </c>
      <c r="H53" s="162"/>
      <c r="I53" s="162">
        <f>SUM(I54:I54)</f>
        <v>0</v>
      </c>
      <c r="J53" s="162"/>
      <c r="K53" s="162">
        <f>SUM(K54:K54)</f>
        <v>0</v>
      </c>
      <c r="L53" s="162"/>
      <c r="M53" s="162">
        <f>SUM(M54:M54)</f>
        <v>0</v>
      </c>
      <c r="N53" s="162"/>
      <c r="O53" s="162">
        <f>SUM(O54:O54)</f>
        <v>0</v>
      </c>
      <c r="P53" s="162"/>
      <c r="Q53" s="162">
        <f>SUM(Q54:Q54)</f>
        <v>0</v>
      </c>
      <c r="R53" s="162"/>
      <c r="S53" s="162"/>
      <c r="T53" s="163"/>
      <c r="U53" s="157"/>
      <c r="V53" s="157">
        <f>SUM(V54:V54)</f>
        <v>0</v>
      </c>
      <c r="W53" s="157"/>
      <c r="X53" s="157"/>
      <c r="AG53" t="s">
        <v>156</v>
      </c>
    </row>
    <row r="54" spans="1:60" outlineLevel="1" x14ac:dyDescent="0.25">
      <c r="A54" s="171">
        <v>29</v>
      </c>
      <c r="B54" s="172" t="s">
        <v>480</v>
      </c>
      <c r="C54" s="181" t="s">
        <v>481</v>
      </c>
      <c r="D54" s="173" t="s">
        <v>223</v>
      </c>
      <c r="E54" s="174">
        <v>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15</v>
      </c>
      <c r="M54" s="176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6"/>
      <c r="S54" s="176" t="s">
        <v>188</v>
      </c>
      <c r="T54" s="177" t="s">
        <v>189</v>
      </c>
      <c r="U54" s="156">
        <v>0</v>
      </c>
      <c r="V54" s="156">
        <f>ROUND(E54*U54,2)</f>
        <v>0</v>
      </c>
      <c r="W54" s="156"/>
      <c r="X54" s="156" t="s">
        <v>162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163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13" x14ac:dyDescent="0.25">
      <c r="A55" s="158" t="s">
        <v>155</v>
      </c>
      <c r="B55" s="159" t="s">
        <v>124</v>
      </c>
      <c r="C55" s="180" t="s">
        <v>125</v>
      </c>
      <c r="D55" s="160"/>
      <c r="E55" s="161"/>
      <c r="F55" s="162"/>
      <c r="G55" s="162">
        <f>SUMIF(AG56:AG62,"&lt;&gt;NOR",G56:G62)</f>
        <v>0</v>
      </c>
      <c r="H55" s="162"/>
      <c r="I55" s="162">
        <f>SUM(I56:I62)</f>
        <v>0</v>
      </c>
      <c r="J55" s="162"/>
      <c r="K55" s="162">
        <f>SUM(K56:K62)</f>
        <v>0</v>
      </c>
      <c r="L55" s="162"/>
      <c r="M55" s="162">
        <f>SUM(M56:M62)</f>
        <v>0</v>
      </c>
      <c r="N55" s="162"/>
      <c r="O55" s="162">
        <f>SUM(O56:O62)</f>
        <v>0</v>
      </c>
      <c r="P55" s="162"/>
      <c r="Q55" s="162">
        <f>SUM(Q56:Q62)</f>
        <v>0</v>
      </c>
      <c r="R55" s="162"/>
      <c r="S55" s="162"/>
      <c r="T55" s="163"/>
      <c r="U55" s="157"/>
      <c r="V55" s="157">
        <f>SUM(V56:V62)</f>
        <v>34.03</v>
      </c>
      <c r="W55" s="157"/>
      <c r="X55" s="157"/>
      <c r="AG55" t="s">
        <v>156</v>
      </c>
    </row>
    <row r="56" spans="1:60" ht="20" outlineLevel="1" x14ac:dyDescent="0.25">
      <c r="A56" s="164">
        <v>30</v>
      </c>
      <c r="B56" s="165" t="s">
        <v>482</v>
      </c>
      <c r="C56" s="182" t="s">
        <v>483</v>
      </c>
      <c r="D56" s="166" t="s">
        <v>216</v>
      </c>
      <c r="E56" s="167">
        <v>17.343679999999999</v>
      </c>
      <c r="F56" s="168"/>
      <c r="G56" s="169">
        <f>ROUND(E56*F56,2)</f>
        <v>0</v>
      </c>
      <c r="H56" s="168"/>
      <c r="I56" s="169">
        <f>ROUND(E56*H56,2)</f>
        <v>0</v>
      </c>
      <c r="J56" s="168"/>
      <c r="K56" s="169">
        <f>ROUND(E56*J56,2)</f>
        <v>0</v>
      </c>
      <c r="L56" s="169">
        <v>15</v>
      </c>
      <c r="M56" s="169">
        <f>G56*(1+L56/100)</f>
        <v>0</v>
      </c>
      <c r="N56" s="169">
        <v>0</v>
      </c>
      <c r="O56" s="169">
        <f>ROUND(E56*N56,2)</f>
        <v>0</v>
      </c>
      <c r="P56" s="169">
        <v>0</v>
      </c>
      <c r="Q56" s="169">
        <f>ROUND(E56*P56,2)</f>
        <v>0</v>
      </c>
      <c r="R56" s="169" t="s">
        <v>484</v>
      </c>
      <c r="S56" s="169" t="s">
        <v>161</v>
      </c>
      <c r="T56" s="170" t="s">
        <v>161</v>
      </c>
      <c r="U56" s="156">
        <v>0.752</v>
      </c>
      <c r="V56" s="156">
        <f>ROUND(E56*U56,2)</f>
        <v>13.04</v>
      </c>
      <c r="W56" s="156"/>
      <c r="X56" s="156" t="s">
        <v>162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485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58" t="s">
        <v>486</v>
      </c>
      <c r="D57" s="259"/>
      <c r="E57" s="259"/>
      <c r="F57" s="259"/>
      <c r="G57" s="259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171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8" t="str">
        <f>C57</f>
        <v>nebo vybouraných hmot nošením nebo přehazováním k místu nakládky přístupnému normálním dopravním prostředkům do 10 m,</v>
      </c>
      <c r="BB57" s="147"/>
      <c r="BC57" s="147"/>
      <c r="BD57" s="147"/>
      <c r="BE57" s="147"/>
      <c r="BF57" s="147"/>
      <c r="BG57" s="147"/>
      <c r="BH57" s="147"/>
    </row>
    <row r="58" spans="1:60" ht="20" outlineLevel="1" x14ac:dyDescent="0.25">
      <c r="A58" s="164">
        <v>31</v>
      </c>
      <c r="B58" s="165" t="s">
        <v>487</v>
      </c>
      <c r="C58" s="182" t="s">
        <v>488</v>
      </c>
      <c r="D58" s="166" t="s">
        <v>216</v>
      </c>
      <c r="E58" s="167">
        <v>34.687359999999998</v>
      </c>
      <c r="F58" s="168"/>
      <c r="G58" s="169">
        <f>ROUND(E58*F58,2)</f>
        <v>0</v>
      </c>
      <c r="H58" s="168"/>
      <c r="I58" s="169">
        <f>ROUND(E58*H58,2)</f>
        <v>0</v>
      </c>
      <c r="J58" s="168"/>
      <c r="K58" s="169">
        <f>ROUND(E58*J58,2)</f>
        <v>0</v>
      </c>
      <c r="L58" s="169">
        <v>15</v>
      </c>
      <c r="M58" s="169">
        <f>G58*(1+L58/100)</f>
        <v>0</v>
      </c>
      <c r="N58" s="169">
        <v>0</v>
      </c>
      <c r="O58" s="169">
        <f>ROUND(E58*N58,2)</f>
        <v>0</v>
      </c>
      <c r="P58" s="169">
        <v>0</v>
      </c>
      <c r="Q58" s="169">
        <f>ROUND(E58*P58,2)</f>
        <v>0</v>
      </c>
      <c r="R58" s="169" t="s">
        <v>484</v>
      </c>
      <c r="S58" s="169" t="s">
        <v>161</v>
      </c>
      <c r="T58" s="170" t="s">
        <v>161</v>
      </c>
      <c r="U58" s="156">
        <v>0.36</v>
      </c>
      <c r="V58" s="156">
        <f>ROUND(E58*U58,2)</f>
        <v>12.49</v>
      </c>
      <c r="W58" s="156"/>
      <c r="X58" s="156" t="s">
        <v>162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485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58" t="s">
        <v>486</v>
      </c>
      <c r="D59" s="259"/>
      <c r="E59" s="259"/>
      <c r="F59" s="259"/>
      <c r="G59" s="259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171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78" t="str">
        <f>C59</f>
        <v>nebo vybouraných hmot nošením nebo přehazováním k místu nakládky přístupnému normálním dopravním prostředkům do 10 m,</v>
      </c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1">
        <v>32</v>
      </c>
      <c r="B60" s="172" t="s">
        <v>489</v>
      </c>
      <c r="C60" s="181" t="s">
        <v>490</v>
      </c>
      <c r="D60" s="173" t="s">
        <v>216</v>
      </c>
      <c r="E60" s="174">
        <v>17.343679999999999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15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 t="s">
        <v>248</v>
      </c>
      <c r="S60" s="176" t="s">
        <v>161</v>
      </c>
      <c r="T60" s="177" t="s">
        <v>161</v>
      </c>
      <c r="U60" s="156">
        <v>0.49</v>
      </c>
      <c r="V60" s="156">
        <f>ROUND(E60*U60,2)</f>
        <v>8.5</v>
      </c>
      <c r="W60" s="156"/>
      <c r="X60" s="156" t="s">
        <v>162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1">
        <v>33</v>
      </c>
      <c r="B61" s="172" t="s">
        <v>491</v>
      </c>
      <c r="C61" s="181" t="s">
        <v>492</v>
      </c>
      <c r="D61" s="173" t="s">
        <v>216</v>
      </c>
      <c r="E61" s="174">
        <v>156.09312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15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 t="s">
        <v>248</v>
      </c>
      <c r="S61" s="176" t="s">
        <v>161</v>
      </c>
      <c r="T61" s="177" t="s">
        <v>161</v>
      </c>
      <c r="U61" s="156">
        <v>0</v>
      </c>
      <c r="V61" s="156">
        <f>ROUND(E61*U61,2)</f>
        <v>0</v>
      </c>
      <c r="W61" s="156"/>
      <c r="X61" s="156" t="s">
        <v>162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485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64">
        <v>34</v>
      </c>
      <c r="B62" s="165" t="s">
        <v>493</v>
      </c>
      <c r="C62" s="182" t="s">
        <v>494</v>
      </c>
      <c r="D62" s="166" t="s">
        <v>216</v>
      </c>
      <c r="E62" s="167">
        <v>17.343679999999999</v>
      </c>
      <c r="F62" s="168"/>
      <c r="G62" s="169">
        <f>ROUND(E62*F62,2)</f>
        <v>0</v>
      </c>
      <c r="H62" s="168"/>
      <c r="I62" s="169">
        <f>ROUND(E62*H62,2)</f>
        <v>0</v>
      </c>
      <c r="J62" s="168"/>
      <c r="K62" s="169">
        <f>ROUND(E62*J62,2)</f>
        <v>0</v>
      </c>
      <c r="L62" s="169">
        <v>15</v>
      </c>
      <c r="M62" s="169">
        <f>G62*(1+L62/100)</f>
        <v>0</v>
      </c>
      <c r="N62" s="169">
        <v>0</v>
      </c>
      <c r="O62" s="169">
        <f>ROUND(E62*N62,2)</f>
        <v>0</v>
      </c>
      <c r="P62" s="169">
        <v>0</v>
      </c>
      <c r="Q62" s="169">
        <f>ROUND(E62*P62,2)</f>
        <v>0</v>
      </c>
      <c r="R62" s="169" t="s">
        <v>248</v>
      </c>
      <c r="S62" s="169" t="s">
        <v>161</v>
      </c>
      <c r="T62" s="170" t="s">
        <v>189</v>
      </c>
      <c r="U62" s="156">
        <v>0</v>
      </c>
      <c r="V62" s="156">
        <f>ROUND(E62*U62,2)</f>
        <v>0</v>
      </c>
      <c r="W62" s="156"/>
      <c r="X62" s="156" t="s">
        <v>162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485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5">
      <c r="A63" s="3"/>
      <c r="B63" s="4"/>
      <c r="C63" s="18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142</v>
      </c>
    </row>
    <row r="64" spans="1:60" ht="13" x14ac:dyDescent="0.25">
      <c r="A64" s="150"/>
      <c r="B64" s="151" t="s">
        <v>29</v>
      </c>
      <c r="C64" s="184"/>
      <c r="D64" s="152"/>
      <c r="E64" s="153"/>
      <c r="F64" s="153"/>
      <c r="G64" s="179">
        <f>G8+G11+G37+G39+G41+G43+G51+G53+G55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409</v>
      </c>
    </row>
    <row r="65" spans="3:33" x14ac:dyDescent="0.25">
      <c r="C65" s="185"/>
      <c r="D65" s="10"/>
      <c r="AG65" t="s">
        <v>410</v>
      </c>
    </row>
    <row r="66" spans="3:33" x14ac:dyDescent="0.25">
      <c r="D66" s="10"/>
    </row>
    <row r="67" spans="3:33" x14ac:dyDescent="0.25">
      <c r="D67" s="10"/>
    </row>
    <row r="68" spans="3:33" x14ac:dyDescent="0.25">
      <c r="D68" s="10"/>
    </row>
    <row r="69" spans="3:33" x14ac:dyDescent="0.25">
      <c r="D69" s="10"/>
    </row>
    <row r="70" spans="3:33" x14ac:dyDescent="0.25">
      <c r="D70" s="10"/>
    </row>
    <row r="71" spans="3:33" x14ac:dyDescent="0.25">
      <c r="D71" s="10"/>
    </row>
    <row r="72" spans="3:33" x14ac:dyDescent="0.25">
      <c r="D72" s="10"/>
    </row>
    <row r="73" spans="3:33" x14ac:dyDescent="0.25">
      <c r="D73" s="10"/>
    </row>
    <row r="74" spans="3:33" x14ac:dyDescent="0.25">
      <c r="D74" s="10"/>
    </row>
    <row r="75" spans="3:33" x14ac:dyDescent="0.25">
      <c r="D75" s="10"/>
    </row>
    <row r="76" spans="3:33" x14ac:dyDescent="0.25">
      <c r="D76" s="10"/>
    </row>
    <row r="77" spans="3:33" x14ac:dyDescent="0.25">
      <c r="D77" s="10"/>
    </row>
    <row r="78" spans="3:33" x14ac:dyDescent="0.25">
      <c r="D78" s="10"/>
    </row>
    <row r="79" spans="3:33" x14ac:dyDescent="0.25">
      <c r="D79" s="10"/>
    </row>
    <row r="80" spans="3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879" sheet="1"/>
  <mergeCells count="16">
    <mergeCell ref="C36:G36"/>
    <mergeCell ref="C45:G45"/>
    <mergeCell ref="C57:G57"/>
    <mergeCell ref="C59:G59"/>
    <mergeCell ref="C16:G16"/>
    <mergeCell ref="C22:G22"/>
    <mergeCell ref="C24:G24"/>
    <mergeCell ref="C28:G28"/>
    <mergeCell ref="C32:G32"/>
    <mergeCell ref="C34:G34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27" sqref="C27"/>
    </sheetView>
  </sheetViews>
  <sheetFormatPr defaultRowHeight="12.5" outlineLevelRow="1" x14ac:dyDescent="0.25"/>
  <cols>
    <col min="1" max="1" width="3.453125" customWidth="1"/>
    <col min="2" max="2" width="12.7265625" style="121" customWidth="1"/>
    <col min="3" max="3" width="63.26953125" style="121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7265625" customWidth="1"/>
  </cols>
  <sheetData>
    <row r="1" spans="1:60" ht="15.75" customHeight="1" x14ac:dyDescent="0.35">
      <c r="A1" s="260" t="s">
        <v>129</v>
      </c>
      <c r="B1" s="260"/>
      <c r="C1" s="260"/>
      <c r="D1" s="260"/>
      <c r="E1" s="260"/>
      <c r="F1" s="260"/>
      <c r="G1" s="260"/>
      <c r="AG1" t="s">
        <v>130</v>
      </c>
    </row>
    <row r="2" spans="1:60" ht="25.15" customHeight="1" x14ac:dyDescent="0.25">
      <c r="A2" s="139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131</v>
      </c>
    </row>
    <row r="3" spans="1:60" ht="25.15" customHeight="1" x14ac:dyDescent="0.25">
      <c r="A3" s="139" t="s">
        <v>8</v>
      </c>
      <c r="B3" s="49" t="s">
        <v>47</v>
      </c>
      <c r="C3" s="261" t="s">
        <v>48</v>
      </c>
      <c r="D3" s="262"/>
      <c r="E3" s="262"/>
      <c r="F3" s="262"/>
      <c r="G3" s="263"/>
      <c r="AC3" s="121" t="s">
        <v>131</v>
      </c>
      <c r="AG3" t="s">
        <v>132</v>
      </c>
    </row>
    <row r="4" spans="1:60" ht="25.15" customHeight="1" x14ac:dyDescent="0.25">
      <c r="A4" s="140" t="s">
        <v>9</v>
      </c>
      <c r="B4" s="141" t="s">
        <v>53</v>
      </c>
      <c r="C4" s="264" t="s">
        <v>54</v>
      </c>
      <c r="D4" s="265"/>
      <c r="E4" s="265"/>
      <c r="F4" s="265"/>
      <c r="G4" s="266"/>
      <c r="AG4" t="s">
        <v>133</v>
      </c>
    </row>
    <row r="5" spans="1:60" x14ac:dyDescent="0.25">
      <c r="D5" s="10"/>
    </row>
    <row r="6" spans="1:60" ht="37.5" x14ac:dyDescent="0.25">
      <c r="A6" s="143" t="s">
        <v>134</v>
      </c>
      <c r="B6" s="145" t="s">
        <v>135</v>
      </c>
      <c r="C6" s="145" t="s">
        <v>136</v>
      </c>
      <c r="D6" s="144" t="s">
        <v>137</v>
      </c>
      <c r="E6" s="143" t="s">
        <v>138</v>
      </c>
      <c r="F6" s="142" t="s">
        <v>139</v>
      </c>
      <c r="G6" s="143" t="s">
        <v>29</v>
      </c>
      <c r="H6" s="146" t="s">
        <v>30</v>
      </c>
      <c r="I6" s="146" t="s">
        <v>140</v>
      </c>
      <c r="J6" s="146" t="s">
        <v>31</v>
      </c>
      <c r="K6" s="146" t="s">
        <v>141</v>
      </c>
      <c r="L6" s="146" t="s">
        <v>142</v>
      </c>
      <c r="M6" s="146" t="s">
        <v>143</v>
      </c>
      <c r="N6" s="146" t="s">
        <v>144</v>
      </c>
      <c r="O6" s="146" t="s">
        <v>145</v>
      </c>
      <c r="P6" s="146" t="s">
        <v>146</v>
      </c>
      <c r="Q6" s="146" t="s">
        <v>147</v>
      </c>
      <c r="R6" s="146" t="s">
        <v>148</v>
      </c>
      <c r="S6" s="146" t="s">
        <v>149</v>
      </c>
      <c r="T6" s="146" t="s">
        <v>150</v>
      </c>
      <c r="U6" s="146" t="s">
        <v>151</v>
      </c>
      <c r="V6" s="146" t="s">
        <v>152</v>
      </c>
      <c r="W6" s="146" t="s">
        <v>153</v>
      </c>
      <c r="X6" s="146" t="s">
        <v>154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58" t="s">
        <v>155</v>
      </c>
      <c r="B8" s="159" t="s">
        <v>94</v>
      </c>
      <c r="C8" s="180" t="s">
        <v>95</v>
      </c>
      <c r="D8" s="160"/>
      <c r="E8" s="161"/>
      <c r="F8" s="162"/>
      <c r="G8" s="162">
        <f>SUMIF(AG9:AG12,"&lt;&gt;NOR",G9:G12)</f>
        <v>0</v>
      </c>
      <c r="H8" s="162"/>
      <c r="I8" s="162">
        <f>SUM(I9:I12)</f>
        <v>0</v>
      </c>
      <c r="J8" s="162"/>
      <c r="K8" s="162">
        <f>SUM(K9:K12)</f>
        <v>0</v>
      </c>
      <c r="L8" s="162"/>
      <c r="M8" s="162">
        <f>SUM(M9:M12)</f>
        <v>0</v>
      </c>
      <c r="N8" s="162"/>
      <c r="O8" s="162">
        <f>SUM(O9:O12)</f>
        <v>0.03</v>
      </c>
      <c r="P8" s="162"/>
      <c r="Q8" s="162">
        <f>SUM(Q9:Q12)</f>
        <v>1.19</v>
      </c>
      <c r="R8" s="162"/>
      <c r="S8" s="162"/>
      <c r="T8" s="163"/>
      <c r="U8" s="157"/>
      <c r="V8" s="157">
        <f>SUM(V9:V12)</f>
        <v>23.75</v>
      </c>
      <c r="W8" s="157"/>
      <c r="X8" s="157"/>
      <c r="AG8" t="s">
        <v>156</v>
      </c>
    </row>
    <row r="9" spans="1:60" ht="20" outlineLevel="1" x14ac:dyDescent="0.25">
      <c r="A9" s="164">
        <v>1</v>
      </c>
      <c r="B9" s="165" t="s">
        <v>495</v>
      </c>
      <c r="C9" s="182" t="s">
        <v>496</v>
      </c>
      <c r="D9" s="166" t="s">
        <v>444</v>
      </c>
      <c r="E9" s="167">
        <v>10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15</v>
      </c>
      <c r="M9" s="169">
        <f>G9*(1+L9/100)</f>
        <v>0</v>
      </c>
      <c r="N9" s="169">
        <v>0</v>
      </c>
      <c r="O9" s="169">
        <f>ROUND(E9*N9,2)</f>
        <v>0</v>
      </c>
      <c r="P9" s="169">
        <v>5.9999999999999995E-4</v>
      </c>
      <c r="Q9" s="169">
        <f>ROUND(E9*P9,2)</f>
        <v>0.01</v>
      </c>
      <c r="R9" s="169" t="s">
        <v>248</v>
      </c>
      <c r="S9" s="169" t="s">
        <v>161</v>
      </c>
      <c r="T9" s="170" t="s">
        <v>161</v>
      </c>
      <c r="U9" s="156">
        <v>0.23400000000000001</v>
      </c>
      <c r="V9" s="156">
        <f>ROUND(E9*U9,2)</f>
        <v>2.34</v>
      </c>
      <c r="W9" s="156"/>
      <c r="X9" s="156" t="s">
        <v>162</v>
      </c>
      <c r="Y9" s="147"/>
      <c r="Z9" s="147"/>
      <c r="AA9" s="147"/>
      <c r="AB9" s="147"/>
      <c r="AC9" s="147"/>
      <c r="AD9" s="147"/>
      <c r="AE9" s="147"/>
      <c r="AF9" s="147"/>
      <c r="AG9" s="147" t="s">
        <v>485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58" t="s">
        <v>497</v>
      </c>
      <c r="D10" s="259"/>
      <c r="E10" s="259"/>
      <c r="F10" s="259"/>
      <c r="G10" s="259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171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" outlineLevel="1" x14ac:dyDescent="0.25">
      <c r="A11" s="171">
        <v>2</v>
      </c>
      <c r="B11" s="172" t="s">
        <v>498</v>
      </c>
      <c r="C11" s="181" t="s">
        <v>499</v>
      </c>
      <c r="D11" s="173" t="s">
        <v>220</v>
      </c>
      <c r="E11" s="174">
        <v>35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15</v>
      </c>
      <c r="M11" s="176">
        <f>G11*(1+L11/100)</f>
        <v>0</v>
      </c>
      <c r="N11" s="176">
        <v>4.8999999999999998E-4</v>
      </c>
      <c r="O11" s="176">
        <f>ROUND(E11*N11,2)</f>
        <v>0.02</v>
      </c>
      <c r="P11" s="176">
        <v>6.0000000000000001E-3</v>
      </c>
      <c r="Q11" s="176">
        <f>ROUND(E11*P11,2)</f>
        <v>0.21</v>
      </c>
      <c r="R11" s="176" t="s">
        <v>248</v>
      </c>
      <c r="S11" s="176" t="s">
        <v>161</v>
      </c>
      <c r="T11" s="177" t="s">
        <v>161</v>
      </c>
      <c r="U11" s="156">
        <v>0.27400000000000002</v>
      </c>
      <c r="V11" s="156">
        <f>ROUND(E11*U11,2)</f>
        <v>9.59</v>
      </c>
      <c r="W11" s="156"/>
      <c r="X11" s="156" t="s">
        <v>162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485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" outlineLevel="1" x14ac:dyDescent="0.25">
      <c r="A12" s="171">
        <v>3</v>
      </c>
      <c r="B12" s="172" t="s">
        <v>500</v>
      </c>
      <c r="C12" s="181" t="s">
        <v>501</v>
      </c>
      <c r="D12" s="173" t="s">
        <v>444</v>
      </c>
      <c r="E12" s="174">
        <v>10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15</v>
      </c>
      <c r="M12" s="176">
        <f>G12*(1+L12/100)</f>
        <v>0</v>
      </c>
      <c r="N12" s="176">
        <v>9.1E-4</v>
      </c>
      <c r="O12" s="176">
        <f>ROUND(E12*N12,2)</f>
        <v>0.01</v>
      </c>
      <c r="P12" s="176">
        <v>9.7000000000000003E-2</v>
      </c>
      <c r="Q12" s="176">
        <f>ROUND(E12*P12,2)</f>
        <v>0.97</v>
      </c>
      <c r="R12" s="176" t="s">
        <v>248</v>
      </c>
      <c r="S12" s="176" t="s">
        <v>161</v>
      </c>
      <c r="T12" s="177" t="s">
        <v>161</v>
      </c>
      <c r="U12" s="156">
        <v>1.1819999999999999</v>
      </c>
      <c r="V12" s="156">
        <f>ROUND(E12*U12,2)</f>
        <v>11.82</v>
      </c>
      <c r="W12" s="156"/>
      <c r="X12" s="156" t="s">
        <v>162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13" x14ac:dyDescent="0.25">
      <c r="A13" s="158" t="s">
        <v>155</v>
      </c>
      <c r="B13" s="159" t="s">
        <v>120</v>
      </c>
      <c r="C13" s="180" t="s">
        <v>121</v>
      </c>
      <c r="D13" s="160"/>
      <c r="E13" s="161"/>
      <c r="F13" s="162"/>
      <c r="G13" s="162">
        <f>SUMIF(AG14:AG63,"&lt;&gt;NOR",G14:G63)</f>
        <v>0</v>
      </c>
      <c r="H13" s="162"/>
      <c r="I13" s="162">
        <f>SUM(I14:I63)</f>
        <v>0</v>
      </c>
      <c r="J13" s="162"/>
      <c r="K13" s="162">
        <f>SUM(K14:K63)</f>
        <v>0</v>
      </c>
      <c r="L13" s="162"/>
      <c r="M13" s="162">
        <f>SUM(M14:M63)</f>
        <v>0</v>
      </c>
      <c r="N13" s="162"/>
      <c r="O13" s="162">
        <f>SUM(O14:O63)</f>
        <v>0.18000000000000002</v>
      </c>
      <c r="P13" s="162"/>
      <c r="Q13" s="162">
        <f>SUM(Q14:Q63)</f>
        <v>0</v>
      </c>
      <c r="R13" s="162"/>
      <c r="S13" s="162"/>
      <c r="T13" s="163"/>
      <c r="U13" s="157"/>
      <c r="V13" s="157">
        <f>SUM(V14:V63)</f>
        <v>86.64</v>
      </c>
      <c r="W13" s="157"/>
      <c r="X13" s="157"/>
      <c r="AG13" t="s">
        <v>156</v>
      </c>
    </row>
    <row r="14" spans="1:60" outlineLevel="1" x14ac:dyDescent="0.25">
      <c r="A14" s="171">
        <v>4</v>
      </c>
      <c r="B14" s="172" t="s">
        <v>502</v>
      </c>
      <c r="C14" s="181" t="s">
        <v>503</v>
      </c>
      <c r="D14" s="173" t="s">
        <v>504</v>
      </c>
      <c r="E14" s="174">
        <v>1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15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6"/>
      <c r="S14" s="176" t="s">
        <v>188</v>
      </c>
      <c r="T14" s="177" t="s">
        <v>189</v>
      </c>
      <c r="U14" s="156">
        <v>0</v>
      </c>
      <c r="V14" s="156">
        <f>ROUND(E14*U14,2)</f>
        <v>0</v>
      </c>
      <c r="W14" s="156"/>
      <c r="X14" s="156" t="s">
        <v>175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505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4">
        <v>5</v>
      </c>
      <c r="B15" s="165" t="s">
        <v>506</v>
      </c>
      <c r="C15" s="182" t="s">
        <v>507</v>
      </c>
      <c r="D15" s="166" t="s">
        <v>444</v>
      </c>
      <c r="E15" s="167">
        <v>1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15</v>
      </c>
      <c r="M15" s="169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69" t="s">
        <v>120</v>
      </c>
      <c r="S15" s="169" t="s">
        <v>508</v>
      </c>
      <c r="T15" s="170" t="s">
        <v>508</v>
      </c>
      <c r="U15" s="156">
        <v>1</v>
      </c>
      <c r="V15" s="156">
        <f>ROUND(E15*U15,2)</f>
        <v>1</v>
      </c>
      <c r="W15" s="156"/>
      <c r="X15" s="156" t="s">
        <v>162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5" outlineLevel="1" x14ac:dyDescent="0.25">
      <c r="A16" s="154"/>
      <c r="B16" s="155"/>
      <c r="C16" s="258" t="s">
        <v>509</v>
      </c>
      <c r="D16" s="259"/>
      <c r="E16" s="259"/>
      <c r="F16" s="259"/>
      <c r="G16" s="259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171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8" t="str">
        <f>C16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71">
        <v>6</v>
      </c>
      <c r="B17" s="172" t="s">
        <v>510</v>
      </c>
      <c r="C17" s="181" t="s">
        <v>511</v>
      </c>
      <c r="D17" s="173" t="s">
        <v>444</v>
      </c>
      <c r="E17" s="174">
        <v>1</v>
      </c>
      <c r="F17" s="175"/>
      <c r="G17" s="176">
        <f t="shared" ref="G17:G61" si="0">ROUND(E17*F17,2)</f>
        <v>0</v>
      </c>
      <c r="H17" s="175"/>
      <c r="I17" s="176">
        <f t="shared" ref="I17:I61" si="1">ROUND(E17*H17,2)</f>
        <v>0</v>
      </c>
      <c r="J17" s="175"/>
      <c r="K17" s="176">
        <f t="shared" ref="K17:K61" si="2">ROUND(E17*J17,2)</f>
        <v>0</v>
      </c>
      <c r="L17" s="176">
        <v>15</v>
      </c>
      <c r="M17" s="176">
        <f t="shared" ref="M17:M61" si="3">G17*(1+L17/100)</f>
        <v>0</v>
      </c>
      <c r="N17" s="176">
        <v>5.0000000000000001E-4</v>
      </c>
      <c r="O17" s="176">
        <f t="shared" ref="O17:O61" si="4">ROUND(E17*N17,2)</f>
        <v>0</v>
      </c>
      <c r="P17" s="176">
        <v>0</v>
      </c>
      <c r="Q17" s="176">
        <f t="shared" ref="Q17:Q61" si="5">ROUND(E17*P17,2)</f>
        <v>0</v>
      </c>
      <c r="R17" s="176" t="s">
        <v>174</v>
      </c>
      <c r="S17" s="176" t="s">
        <v>161</v>
      </c>
      <c r="T17" s="177" t="s">
        <v>161</v>
      </c>
      <c r="U17" s="156">
        <v>0</v>
      </c>
      <c r="V17" s="156">
        <f t="shared" ref="V17:V61" si="6">ROUND(E17*U17,2)</f>
        <v>0</v>
      </c>
      <c r="W17" s="156"/>
      <c r="X17" s="156" t="s">
        <v>175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176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" outlineLevel="1" x14ac:dyDescent="0.25">
      <c r="A18" s="171">
        <v>7</v>
      </c>
      <c r="B18" s="172" t="s">
        <v>512</v>
      </c>
      <c r="C18" s="181" t="s">
        <v>513</v>
      </c>
      <c r="D18" s="173" t="s">
        <v>444</v>
      </c>
      <c r="E18" s="174">
        <v>1</v>
      </c>
      <c r="F18" s="175"/>
      <c r="G18" s="176">
        <f t="shared" si="0"/>
        <v>0</v>
      </c>
      <c r="H18" s="175"/>
      <c r="I18" s="176">
        <f t="shared" si="1"/>
        <v>0</v>
      </c>
      <c r="J18" s="175"/>
      <c r="K18" s="176">
        <f t="shared" si="2"/>
        <v>0</v>
      </c>
      <c r="L18" s="176">
        <v>15</v>
      </c>
      <c r="M18" s="176">
        <f t="shared" si="3"/>
        <v>0</v>
      </c>
      <c r="N18" s="176">
        <v>5.0000000000000001E-4</v>
      </c>
      <c r="O18" s="176">
        <f t="shared" si="4"/>
        <v>0</v>
      </c>
      <c r="P18" s="176">
        <v>0</v>
      </c>
      <c r="Q18" s="176">
        <f t="shared" si="5"/>
        <v>0</v>
      </c>
      <c r="R18" s="176" t="s">
        <v>174</v>
      </c>
      <c r="S18" s="176" t="s">
        <v>161</v>
      </c>
      <c r="T18" s="177" t="s">
        <v>161</v>
      </c>
      <c r="U18" s="156">
        <v>0</v>
      </c>
      <c r="V18" s="156">
        <f t="shared" si="6"/>
        <v>0</v>
      </c>
      <c r="W18" s="156"/>
      <c r="X18" s="156" t="s">
        <v>175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176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1">
        <v>8</v>
      </c>
      <c r="B19" s="172" t="s">
        <v>514</v>
      </c>
      <c r="C19" s="181" t="s">
        <v>515</v>
      </c>
      <c r="D19" s="173" t="s">
        <v>444</v>
      </c>
      <c r="E19" s="174">
        <v>2</v>
      </c>
      <c r="F19" s="175"/>
      <c r="G19" s="176">
        <f t="shared" si="0"/>
        <v>0</v>
      </c>
      <c r="H19" s="175"/>
      <c r="I19" s="176">
        <f t="shared" si="1"/>
        <v>0</v>
      </c>
      <c r="J19" s="175"/>
      <c r="K19" s="176">
        <f t="shared" si="2"/>
        <v>0</v>
      </c>
      <c r="L19" s="176">
        <v>15</v>
      </c>
      <c r="M19" s="176">
        <f t="shared" si="3"/>
        <v>0</v>
      </c>
      <c r="N19" s="176">
        <v>0</v>
      </c>
      <c r="O19" s="176">
        <f t="shared" si="4"/>
        <v>0</v>
      </c>
      <c r="P19" s="176">
        <v>0</v>
      </c>
      <c r="Q19" s="176">
        <f t="shared" si="5"/>
        <v>0</v>
      </c>
      <c r="R19" s="176" t="s">
        <v>120</v>
      </c>
      <c r="S19" s="176" t="s">
        <v>161</v>
      </c>
      <c r="T19" s="177" t="s">
        <v>161</v>
      </c>
      <c r="U19" s="156">
        <v>0.34782999999999997</v>
      </c>
      <c r="V19" s="156">
        <f t="shared" si="6"/>
        <v>0.7</v>
      </c>
      <c r="W19" s="156"/>
      <c r="X19" s="156" t="s">
        <v>162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" outlineLevel="1" x14ac:dyDescent="0.25">
      <c r="A20" s="171">
        <v>9</v>
      </c>
      <c r="B20" s="172" t="s">
        <v>516</v>
      </c>
      <c r="C20" s="181" t="s">
        <v>517</v>
      </c>
      <c r="D20" s="173" t="s">
        <v>444</v>
      </c>
      <c r="E20" s="174">
        <v>5</v>
      </c>
      <c r="F20" s="175"/>
      <c r="G20" s="176">
        <f t="shared" si="0"/>
        <v>0</v>
      </c>
      <c r="H20" s="175"/>
      <c r="I20" s="176">
        <f t="shared" si="1"/>
        <v>0</v>
      </c>
      <c r="J20" s="175"/>
      <c r="K20" s="176">
        <f t="shared" si="2"/>
        <v>0</v>
      </c>
      <c r="L20" s="176">
        <v>15</v>
      </c>
      <c r="M20" s="176">
        <f t="shared" si="3"/>
        <v>0</v>
      </c>
      <c r="N20" s="176">
        <v>1.8000000000000001E-4</v>
      </c>
      <c r="O20" s="176">
        <f t="shared" si="4"/>
        <v>0</v>
      </c>
      <c r="P20" s="176">
        <v>0</v>
      </c>
      <c r="Q20" s="176">
        <f t="shared" si="5"/>
        <v>0</v>
      </c>
      <c r="R20" s="176" t="s">
        <v>174</v>
      </c>
      <c r="S20" s="176" t="s">
        <v>161</v>
      </c>
      <c r="T20" s="177" t="s">
        <v>161</v>
      </c>
      <c r="U20" s="156">
        <v>0</v>
      </c>
      <c r="V20" s="156">
        <f t="shared" si="6"/>
        <v>0</v>
      </c>
      <c r="W20" s="156"/>
      <c r="X20" s="156" t="s">
        <v>175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176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" outlineLevel="1" x14ac:dyDescent="0.25">
      <c r="A21" s="171">
        <v>10</v>
      </c>
      <c r="B21" s="172" t="s">
        <v>518</v>
      </c>
      <c r="C21" s="181" t="s">
        <v>519</v>
      </c>
      <c r="D21" s="173" t="s">
        <v>444</v>
      </c>
      <c r="E21" s="174">
        <v>1</v>
      </c>
      <c r="F21" s="175"/>
      <c r="G21" s="176">
        <f t="shared" si="0"/>
        <v>0</v>
      </c>
      <c r="H21" s="175"/>
      <c r="I21" s="176">
        <f t="shared" si="1"/>
        <v>0</v>
      </c>
      <c r="J21" s="175"/>
      <c r="K21" s="176">
        <f t="shared" si="2"/>
        <v>0</v>
      </c>
      <c r="L21" s="176">
        <v>15</v>
      </c>
      <c r="M21" s="176">
        <f t="shared" si="3"/>
        <v>0</v>
      </c>
      <c r="N21" s="176">
        <v>1.8000000000000001E-4</v>
      </c>
      <c r="O21" s="176">
        <f t="shared" si="4"/>
        <v>0</v>
      </c>
      <c r="P21" s="176">
        <v>0</v>
      </c>
      <c r="Q21" s="176">
        <f t="shared" si="5"/>
        <v>0</v>
      </c>
      <c r="R21" s="176" t="s">
        <v>174</v>
      </c>
      <c r="S21" s="176" t="s">
        <v>161</v>
      </c>
      <c r="T21" s="177" t="s">
        <v>161</v>
      </c>
      <c r="U21" s="156">
        <v>0</v>
      </c>
      <c r="V21" s="156">
        <f t="shared" si="6"/>
        <v>0</v>
      </c>
      <c r="W21" s="156"/>
      <c r="X21" s="156" t="s">
        <v>175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176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1">
        <v>11</v>
      </c>
      <c r="B22" s="172" t="s">
        <v>520</v>
      </c>
      <c r="C22" s="181" t="s">
        <v>521</v>
      </c>
      <c r="D22" s="173" t="s">
        <v>444</v>
      </c>
      <c r="E22" s="174">
        <v>6</v>
      </c>
      <c r="F22" s="175"/>
      <c r="G22" s="176">
        <f t="shared" si="0"/>
        <v>0</v>
      </c>
      <c r="H22" s="175"/>
      <c r="I22" s="176">
        <f t="shared" si="1"/>
        <v>0</v>
      </c>
      <c r="J22" s="175"/>
      <c r="K22" s="176">
        <f t="shared" si="2"/>
        <v>0</v>
      </c>
      <c r="L22" s="176">
        <v>15</v>
      </c>
      <c r="M22" s="176">
        <f t="shared" si="3"/>
        <v>0</v>
      </c>
      <c r="N22" s="176">
        <v>0</v>
      </c>
      <c r="O22" s="176">
        <f t="shared" si="4"/>
        <v>0</v>
      </c>
      <c r="P22" s="176">
        <v>0</v>
      </c>
      <c r="Q22" s="176">
        <f t="shared" si="5"/>
        <v>0</v>
      </c>
      <c r="R22" s="176" t="s">
        <v>120</v>
      </c>
      <c r="S22" s="176" t="s">
        <v>161</v>
      </c>
      <c r="T22" s="177" t="s">
        <v>161</v>
      </c>
      <c r="U22" s="156">
        <v>0.18967000000000001</v>
      </c>
      <c r="V22" s="156">
        <f t="shared" si="6"/>
        <v>1.1399999999999999</v>
      </c>
      <c r="W22" s="156"/>
      <c r="X22" s="156" t="s">
        <v>162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71">
        <v>12</v>
      </c>
      <c r="B23" s="172" t="s">
        <v>522</v>
      </c>
      <c r="C23" s="181" t="s">
        <v>523</v>
      </c>
      <c r="D23" s="173" t="s">
        <v>444</v>
      </c>
      <c r="E23" s="174">
        <v>2</v>
      </c>
      <c r="F23" s="175"/>
      <c r="G23" s="176">
        <f t="shared" si="0"/>
        <v>0</v>
      </c>
      <c r="H23" s="175"/>
      <c r="I23" s="176">
        <f t="shared" si="1"/>
        <v>0</v>
      </c>
      <c r="J23" s="175"/>
      <c r="K23" s="176">
        <f t="shared" si="2"/>
        <v>0</v>
      </c>
      <c r="L23" s="176">
        <v>15</v>
      </c>
      <c r="M23" s="176">
        <f t="shared" si="3"/>
        <v>0</v>
      </c>
      <c r="N23" s="176">
        <v>2.7E-4</v>
      </c>
      <c r="O23" s="176">
        <f t="shared" si="4"/>
        <v>0</v>
      </c>
      <c r="P23" s="176">
        <v>0</v>
      </c>
      <c r="Q23" s="176">
        <f t="shared" si="5"/>
        <v>0</v>
      </c>
      <c r="R23" s="176" t="s">
        <v>174</v>
      </c>
      <c r="S23" s="176" t="s">
        <v>161</v>
      </c>
      <c r="T23" s="177" t="s">
        <v>161</v>
      </c>
      <c r="U23" s="156">
        <v>0</v>
      </c>
      <c r="V23" s="156">
        <f t="shared" si="6"/>
        <v>0</v>
      </c>
      <c r="W23" s="156"/>
      <c r="X23" s="156" t="s">
        <v>175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176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71">
        <v>13</v>
      </c>
      <c r="B24" s="172" t="s">
        <v>524</v>
      </c>
      <c r="C24" s="181" t="s">
        <v>525</v>
      </c>
      <c r="D24" s="173" t="s">
        <v>444</v>
      </c>
      <c r="E24" s="174">
        <v>2</v>
      </c>
      <c r="F24" s="175"/>
      <c r="G24" s="176">
        <f t="shared" si="0"/>
        <v>0</v>
      </c>
      <c r="H24" s="175"/>
      <c r="I24" s="176">
        <f t="shared" si="1"/>
        <v>0</v>
      </c>
      <c r="J24" s="175"/>
      <c r="K24" s="176">
        <f t="shared" si="2"/>
        <v>0</v>
      </c>
      <c r="L24" s="176">
        <v>15</v>
      </c>
      <c r="M24" s="176">
        <f t="shared" si="3"/>
        <v>0</v>
      </c>
      <c r="N24" s="176">
        <v>2.7E-4</v>
      </c>
      <c r="O24" s="176">
        <f t="shared" si="4"/>
        <v>0</v>
      </c>
      <c r="P24" s="176">
        <v>0</v>
      </c>
      <c r="Q24" s="176">
        <f t="shared" si="5"/>
        <v>0</v>
      </c>
      <c r="R24" s="176" t="s">
        <v>174</v>
      </c>
      <c r="S24" s="176" t="s">
        <v>161</v>
      </c>
      <c r="T24" s="177" t="s">
        <v>161</v>
      </c>
      <c r="U24" s="156">
        <v>0</v>
      </c>
      <c r="V24" s="156">
        <f t="shared" si="6"/>
        <v>0</v>
      </c>
      <c r="W24" s="156"/>
      <c r="X24" s="156" t="s">
        <v>175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176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1">
        <v>14</v>
      </c>
      <c r="B25" s="172" t="s">
        <v>526</v>
      </c>
      <c r="C25" s="181" t="s">
        <v>527</v>
      </c>
      <c r="D25" s="173" t="s">
        <v>444</v>
      </c>
      <c r="E25" s="174">
        <v>4</v>
      </c>
      <c r="F25" s="175"/>
      <c r="G25" s="176">
        <f t="shared" si="0"/>
        <v>0</v>
      </c>
      <c r="H25" s="175"/>
      <c r="I25" s="176">
        <f t="shared" si="1"/>
        <v>0</v>
      </c>
      <c r="J25" s="175"/>
      <c r="K25" s="176">
        <f t="shared" si="2"/>
        <v>0</v>
      </c>
      <c r="L25" s="176">
        <v>15</v>
      </c>
      <c r="M25" s="176">
        <f t="shared" si="3"/>
        <v>0</v>
      </c>
      <c r="N25" s="176">
        <v>0</v>
      </c>
      <c r="O25" s="176">
        <f t="shared" si="4"/>
        <v>0</v>
      </c>
      <c r="P25" s="176">
        <v>0</v>
      </c>
      <c r="Q25" s="176">
        <f t="shared" si="5"/>
        <v>0</v>
      </c>
      <c r="R25" s="176" t="s">
        <v>120</v>
      </c>
      <c r="S25" s="176" t="s">
        <v>161</v>
      </c>
      <c r="T25" s="177" t="s">
        <v>161</v>
      </c>
      <c r="U25" s="156">
        <v>0.35</v>
      </c>
      <c r="V25" s="156">
        <f t="shared" si="6"/>
        <v>1.4</v>
      </c>
      <c r="W25" s="156"/>
      <c r="X25" s="156" t="s">
        <v>162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163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1">
        <v>15</v>
      </c>
      <c r="B26" s="172" t="s">
        <v>528</v>
      </c>
      <c r="C26" s="181" t="s">
        <v>529</v>
      </c>
      <c r="D26" s="173"/>
      <c r="E26" s="174">
        <v>2</v>
      </c>
      <c r="F26" s="175"/>
      <c r="G26" s="176">
        <f t="shared" si="0"/>
        <v>0</v>
      </c>
      <c r="H26" s="175"/>
      <c r="I26" s="176">
        <f t="shared" si="1"/>
        <v>0</v>
      </c>
      <c r="J26" s="175"/>
      <c r="K26" s="176">
        <f t="shared" si="2"/>
        <v>0</v>
      </c>
      <c r="L26" s="176">
        <v>15</v>
      </c>
      <c r="M26" s="176">
        <f t="shared" si="3"/>
        <v>0</v>
      </c>
      <c r="N26" s="176">
        <v>0</v>
      </c>
      <c r="O26" s="176">
        <f t="shared" si="4"/>
        <v>0</v>
      </c>
      <c r="P26" s="176">
        <v>0</v>
      </c>
      <c r="Q26" s="176">
        <f t="shared" si="5"/>
        <v>0</v>
      </c>
      <c r="R26" s="176"/>
      <c r="S26" s="176" t="s">
        <v>188</v>
      </c>
      <c r="T26" s="177" t="s">
        <v>189</v>
      </c>
      <c r="U26" s="156">
        <v>0</v>
      </c>
      <c r="V26" s="156">
        <f t="shared" si="6"/>
        <v>0</v>
      </c>
      <c r="W26" s="156"/>
      <c r="X26" s="156" t="s">
        <v>175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176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1">
        <v>16</v>
      </c>
      <c r="B27" s="172" t="s">
        <v>530</v>
      </c>
      <c r="C27" s="181" t="s">
        <v>531</v>
      </c>
      <c r="D27" s="173" t="s">
        <v>444</v>
      </c>
      <c r="E27" s="174">
        <v>2</v>
      </c>
      <c r="F27" s="175"/>
      <c r="G27" s="176">
        <f t="shared" si="0"/>
        <v>0</v>
      </c>
      <c r="H27" s="175"/>
      <c r="I27" s="176">
        <f t="shared" si="1"/>
        <v>0</v>
      </c>
      <c r="J27" s="175"/>
      <c r="K27" s="176">
        <f t="shared" si="2"/>
        <v>0</v>
      </c>
      <c r="L27" s="176">
        <v>15</v>
      </c>
      <c r="M27" s="176">
        <f t="shared" si="3"/>
        <v>0</v>
      </c>
      <c r="N27" s="176">
        <v>0</v>
      </c>
      <c r="O27" s="176">
        <f t="shared" si="4"/>
        <v>0</v>
      </c>
      <c r="P27" s="176">
        <v>0</v>
      </c>
      <c r="Q27" s="176">
        <f t="shared" si="5"/>
        <v>0</v>
      </c>
      <c r="R27" s="176" t="s">
        <v>120</v>
      </c>
      <c r="S27" s="176" t="s">
        <v>532</v>
      </c>
      <c r="T27" s="177" t="s">
        <v>532</v>
      </c>
      <c r="U27" s="156">
        <v>0.76</v>
      </c>
      <c r="V27" s="156">
        <f t="shared" si="6"/>
        <v>1.52</v>
      </c>
      <c r="W27" s="156"/>
      <c r="X27" s="156" t="s">
        <v>162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163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1">
        <v>17</v>
      </c>
      <c r="B28" s="172" t="s">
        <v>533</v>
      </c>
      <c r="C28" s="181" t="s">
        <v>534</v>
      </c>
      <c r="D28" s="173" t="s">
        <v>504</v>
      </c>
      <c r="E28" s="174">
        <v>3</v>
      </c>
      <c r="F28" s="175"/>
      <c r="G28" s="176">
        <f t="shared" si="0"/>
        <v>0</v>
      </c>
      <c r="H28" s="175"/>
      <c r="I28" s="176">
        <f t="shared" si="1"/>
        <v>0</v>
      </c>
      <c r="J28" s="175"/>
      <c r="K28" s="176">
        <f t="shared" si="2"/>
        <v>0</v>
      </c>
      <c r="L28" s="176">
        <v>15</v>
      </c>
      <c r="M28" s="176">
        <f t="shared" si="3"/>
        <v>0</v>
      </c>
      <c r="N28" s="176">
        <v>0</v>
      </c>
      <c r="O28" s="176">
        <f t="shared" si="4"/>
        <v>0</v>
      </c>
      <c r="P28" s="176">
        <v>0</v>
      </c>
      <c r="Q28" s="176">
        <f t="shared" si="5"/>
        <v>0</v>
      </c>
      <c r="R28" s="176"/>
      <c r="S28" s="176" t="s">
        <v>188</v>
      </c>
      <c r="T28" s="177" t="s">
        <v>189</v>
      </c>
      <c r="U28" s="156">
        <v>0</v>
      </c>
      <c r="V28" s="156">
        <f t="shared" si="6"/>
        <v>0</v>
      </c>
      <c r="W28" s="156"/>
      <c r="X28" s="156" t="s">
        <v>175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505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1">
        <v>18</v>
      </c>
      <c r="B29" s="172" t="s">
        <v>535</v>
      </c>
      <c r="C29" s="181" t="s">
        <v>536</v>
      </c>
      <c r="D29" s="173" t="s">
        <v>504</v>
      </c>
      <c r="E29" s="174">
        <v>3</v>
      </c>
      <c r="F29" s="175"/>
      <c r="G29" s="176">
        <f t="shared" si="0"/>
        <v>0</v>
      </c>
      <c r="H29" s="175"/>
      <c r="I29" s="176">
        <f t="shared" si="1"/>
        <v>0</v>
      </c>
      <c r="J29" s="175"/>
      <c r="K29" s="176">
        <f t="shared" si="2"/>
        <v>0</v>
      </c>
      <c r="L29" s="176">
        <v>15</v>
      </c>
      <c r="M29" s="176">
        <f t="shared" si="3"/>
        <v>0</v>
      </c>
      <c r="N29" s="176">
        <v>0</v>
      </c>
      <c r="O29" s="176">
        <f t="shared" si="4"/>
        <v>0</v>
      </c>
      <c r="P29" s="176">
        <v>0</v>
      </c>
      <c r="Q29" s="176">
        <f t="shared" si="5"/>
        <v>0</v>
      </c>
      <c r="R29" s="176" t="s">
        <v>120</v>
      </c>
      <c r="S29" s="176" t="s">
        <v>161</v>
      </c>
      <c r="T29" s="177" t="s">
        <v>161</v>
      </c>
      <c r="U29" s="156">
        <v>0.52700000000000002</v>
      </c>
      <c r="V29" s="156">
        <f t="shared" si="6"/>
        <v>1.58</v>
      </c>
      <c r="W29" s="156"/>
      <c r="X29" s="156" t="s">
        <v>162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1">
        <v>19</v>
      </c>
      <c r="B30" s="172" t="s">
        <v>537</v>
      </c>
      <c r="C30" s="181" t="s">
        <v>538</v>
      </c>
      <c r="D30" s="173" t="s">
        <v>444</v>
      </c>
      <c r="E30" s="174">
        <v>5</v>
      </c>
      <c r="F30" s="175"/>
      <c r="G30" s="176">
        <f t="shared" si="0"/>
        <v>0</v>
      </c>
      <c r="H30" s="175"/>
      <c r="I30" s="176">
        <f t="shared" si="1"/>
        <v>0</v>
      </c>
      <c r="J30" s="175"/>
      <c r="K30" s="176">
        <f t="shared" si="2"/>
        <v>0</v>
      </c>
      <c r="L30" s="176">
        <v>15</v>
      </c>
      <c r="M30" s="176">
        <f t="shared" si="3"/>
        <v>0</v>
      </c>
      <c r="N30" s="176">
        <v>0</v>
      </c>
      <c r="O30" s="176">
        <f t="shared" si="4"/>
        <v>0</v>
      </c>
      <c r="P30" s="176">
        <v>0</v>
      </c>
      <c r="Q30" s="176">
        <f t="shared" si="5"/>
        <v>0</v>
      </c>
      <c r="R30" s="176" t="s">
        <v>120</v>
      </c>
      <c r="S30" s="176" t="s">
        <v>161</v>
      </c>
      <c r="T30" s="177" t="s">
        <v>161</v>
      </c>
      <c r="U30" s="156">
        <v>2.98E-2</v>
      </c>
      <c r="V30" s="156">
        <f t="shared" si="6"/>
        <v>0.15</v>
      </c>
      <c r="W30" s="156"/>
      <c r="X30" s="156" t="s">
        <v>162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1">
        <v>20</v>
      </c>
      <c r="B31" s="172" t="s">
        <v>539</v>
      </c>
      <c r="C31" s="181" t="s">
        <v>540</v>
      </c>
      <c r="D31" s="173" t="s">
        <v>444</v>
      </c>
      <c r="E31" s="174">
        <v>15</v>
      </c>
      <c r="F31" s="175"/>
      <c r="G31" s="176">
        <f t="shared" si="0"/>
        <v>0</v>
      </c>
      <c r="H31" s="175"/>
      <c r="I31" s="176">
        <f t="shared" si="1"/>
        <v>0</v>
      </c>
      <c r="J31" s="175"/>
      <c r="K31" s="176">
        <f t="shared" si="2"/>
        <v>0</v>
      </c>
      <c r="L31" s="176">
        <v>15</v>
      </c>
      <c r="M31" s="176">
        <f t="shared" si="3"/>
        <v>0</v>
      </c>
      <c r="N31" s="176">
        <v>0</v>
      </c>
      <c r="O31" s="176">
        <f t="shared" si="4"/>
        <v>0</v>
      </c>
      <c r="P31" s="176">
        <v>0</v>
      </c>
      <c r="Q31" s="176">
        <f t="shared" si="5"/>
        <v>0</v>
      </c>
      <c r="R31" s="176" t="s">
        <v>120</v>
      </c>
      <c r="S31" s="176" t="s">
        <v>161</v>
      </c>
      <c r="T31" s="177" t="s">
        <v>161</v>
      </c>
      <c r="U31" s="156">
        <v>5.0500000000000003E-2</v>
      </c>
      <c r="V31" s="156">
        <f t="shared" si="6"/>
        <v>0.76</v>
      </c>
      <c r="W31" s="156"/>
      <c r="X31" s="156" t="s">
        <v>162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1">
        <v>21</v>
      </c>
      <c r="B32" s="172" t="s">
        <v>541</v>
      </c>
      <c r="C32" s="181" t="s">
        <v>542</v>
      </c>
      <c r="D32" s="173" t="s">
        <v>444</v>
      </c>
      <c r="E32" s="174">
        <v>10</v>
      </c>
      <c r="F32" s="175"/>
      <c r="G32" s="176">
        <f t="shared" si="0"/>
        <v>0</v>
      </c>
      <c r="H32" s="175"/>
      <c r="I32" s="176">
        <f t="shared" si="1"/>
        <v>0</v>
      </c>
      <c r="J32" s="175"/>
      <c r="K32" s="176">
        <f t="shared" si="2"/>
        <v>0</v>
      </c>
      <c r="L32" s="176">
        <v>15</v>
      </c>
      <c r="M32" s="176">
        <f t="shared" si="3"/>
        <v>0</v>
      </c>
      <c r="N32" s="176">
        <v>0</v>
      </c>
      <c r="O32" s="176">
        <f t="shared" si="4"/>
        <v>0</v>
      </c>
      <c r="P32" s="176">
        <v>0</v>
      </c>
      <c r="Q32" s="176">
        <f t="shared" si="5"/>
        <v>0</v>
      </c>
      <c r="R32" s="176" t="s">
        <v>120</v>
      </c>
      <c r="S32" s="176" t="s">
        <v>161</v>
      </c>
      <c r="T32" s="177" t="s">
        <v>161</v>
      </c>
      <c r="U32" s="156">
        <v>0.06</v>
      </c>
      <c r="V32" s="156">
        <f t="shared" si="6"/>
        <v>0.6</v>
      </c>
      <c r="W32" s="156"/>
      <c r="X32" s="156" t="s">
        <v>162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0" outlineLevel="1" x14ac:dyDescent="0.25">
      <c r="A33" s="171">
        <v>22</v>
      </c>
      <c r="B33" s="172" t="s">
        <v>543</v>
      </c>
      <c r="C33" s="181" t="s">
        <v>544</v>
      </c>
      <c r="D33" s="173" t="s">
        <v>220</v>
      </c>
      <c r="E33" s="174">
        <v>3</v>
      </c>
      <c r="F33" s="175"/>
      <c r="G33" s="176">
        <f t="shared" si="0"/>
        <v>0</v>
      </c>
      <c r="H33" s="175"/>
      <c r="I33" s="176">
        <f t="shared" si="1"/>
        <v>0</v>
      </c>
      <c r="J33" s="175"/>
      <c r="K33" s="176">
        <f t="shared" si="2"/>
        <v>0</v>
      </c>
      <c r="L33" s="176">
        <v>15</v>
      </c>
      <c r="M33" s="176">
        <f t="shared" si="3"/>
        <v>0</v>
      </c>
      <c r="N33" s="176">
        <v>8.0000000000000007E-5</v>
      </c>
      <c r="O33" s="176">
        <f t="shared" si="4"/>
        <v>0</v>
      </c>
      <c r="P33" s="176">
        <v>0</v>
      </c>
      <c r="Q33" s="176">
        <f t="shared" si="5"/>
        <v>0</v>
      </c>
      <c r="R33" s="176" t="s">
        <v>174</v>
      </c>
      <c r="S33" s="176" t="s">
        <v>161</v>
      </c>
      <c r="T33" s="177" t="s">
        <v>161</v>
      </c>
      <c r="U33" s="156">
        <v>0</v>
      </c>
      <c r="V33" s="156">
        <f t="shared" si="6"/>
        <v>0</v>
      </c>
      <c r="W33" s="156"/>
      <c r="X33" s="156" t="s">
        <v>175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176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1">
        <v>23</v>
      </c>
      <c r="B34" s="172" t="s">
        <v>545</v>
      </c>
      <c r="C34" s="181" t="s">
        <v>546</v>
      </c>
      <c r="D34" s="173" t="s">
        <v>220</v>
      </c>
      <c r="E34" s="174">
        <v>3</v>
      </c>
      <c r="F34" s="175"/>
      <c r="G34" s="176">
        <f t="shared" si="0"/>
        <v>0</v>
      </c>
      <c r="H34" s="175"/>
      <c r="I34" s="176">
        <f t="shared" si="1"/>
        <v>0</v>
      </c>
      <c r="J34" s="175"/>
      <c r="K34" s="176">
        <f t="shared" si="2"/>
        <v>0</v>
      </c>
      <c r="L34" s="176">
        <v>15</v>
      </c>
      <c r="M34" s="176">
        <f t="shared" si="3"/>
        <v>0</v>
      </c>
      <c r="N34" s="176">
        <v>0</v>
      </c>
      <c r="O34" s="176">
        <f t="shared" si="4"/>
        <v>0</v>
      </c>
      <c r="P34" s="176">
        <v>0</v>
      </c>
      <c r="Q34" s="176">
        <f t="shared" si="5"/>
        <v>0</v>
      </c>
      <c r="R34" s="176" t="s">
        <v>120</v>
      </c>
      <c r="S34" s="176" t="s">
        <v>161</v>
      </c>
      <c r="T34" s="177" t="s">
        <v>161</v>
      </c>
      <c r="U34" s="156">
        <v>2.0740000000000001E-2</v>
      </c>
      <c r="V34" s="156">
        <f t="shared" si="6"/>
        <v>0.06</v>
      </c>
      <c r="W34" s="156"/>
      <c r="X34" s="156" t="s">
        <v>162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1">
        <v>24</v>
      </c>
      <c r="B35" s="172" t="s">
        <v>547</v>
      </c>
      <c r="C35" s="181" t="s">
        <v>548</v>
      </c>
      <c r="D35" s="173" t="s">
        <v>220</v>
      </c>
      <c r="E35" s="174">
        <v>182</v>
      </c>
      <c r="F35" s="175"/>
      <c r="G35" s="176">
        <f t="shared" si="0"/>
        <v>0</v>
      </c>
      <c r="H35" s="175"/>
      <c r="I35" s="176">
        <f t="shared" si="1"/>
        <v>0</v>
      </c>
      <c r="J35" s="175"/>
      <c r="K35" s="176">
        <f t="shared" si="2"/>
        <v>0</v>
      </c>
      <c r="L35" s="176">
        <v>15</v>
      </c>
      <c r="M35" s="176">
        <f t="shared" si="3"/>
        <v>0</v>
      </c>
      <c r="N35" s="176">
        <v>1.6000000000000001E-4</v>
      </c>
      <c r="O35" s="176">
        <f t="shared" si="4"/>
        <v>0.03</v>
      </c>
      <c r="P35" s="176">
        <v>0</v>
      </c>
      <c r="Q35" s="176">
        <f t="shared" si="5"/>
        <v>0</v>
      </c>
      <c r="R35" s="176" t="s">
        <v>120</v>
      </c>
      <c r="S35" s="176" t="s">
        <v>161</v>
      </c>
      <c r="T35" s="177" t="s">
        <v>161</v>
      </c>
      <c r="U35" s="156">
        <v>9.955E-2</v>
      </c>
      <c r="V35" s="156">
        <f t="shared" si="6"/>
        <v>18.12</v>
      </c>
      <c r="W35" s="156"/>
      <c r="X35" s="156" t="s">
        <v>162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485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1">
        <v>25</v>
      </c>
      <c r="B36" s="172" t="s">
        <v>549</v>
      </c>
      <c r="C36" s="181" t="s">
        <v>550</v>
      </c>
      <c r="D36" s="173" t="s">
        <v>220</v>
      </c>
      <c r="E36" s="174">
        <v>163</v>
      </c>
      <c r="F36" s="175"/>
      <c r="G36" s="176">
        <f t="shared" si="0"/>
        <v>0</v>
      </c>
      <c r="H36" s="175"/>
      <c r="I36" s="176">
        <f t="shared" si="1"/>
        <v>0</v>
      </c>
      <c r="J36" s="175"/>
      <c r="K36" s="176">
        <f t="shared" si="2"/>
        <v>0</v>
      </c>
      <c r="L36" s="176">
        <v>15</v>
      </c>
      <c r="M36" s="176">
        <f t="shared" si="3"/>
        <v>0</v>
      </c>
      <c r="N36" s="176">
        <v>2.3000000000000001E-4</v>
      </c>
      <c r="O36" s="176">
        <f t="shared" si="4"/>
        <v>0.04</v>
      </c>
      <c r="P36" s="176">
        <v>0</v>
      </c>
      <c r="Q36" s="176">
        <f t="shared" si="5"/>
        <v>0</v>
      </c>
      <c r="R36" s="176" t="s">
        <v>120</v>
      </c>
      <c r="S36" s="176" t="s">
        <v>161</v>
      </c>
      <c r="T36" s="177" t="s">
        <v>161</v>
      </c>
      <c r="U36" s="156">
        <v>9.955E-2</v>
      </c>
      <c r="V36" s="156">
        <f t="shared" si="6"/>
        <v>16.23</v>
      </c>
      <c r="W36" s="156"/>
      <c r="X36" s="156" t="s">
        <v>162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1">
        <v>26</v>
      </c>
      <c r="B37" s="172" t="s">
        <v>551</v>
      </c>
      <c r="C37" s="181" t="s">
        <v>552</v>
      </c>
      <c r="D37" s="173" t="s">
        <v>220</v>
      </c>
      <c r="E37" s="174">
        <v>25</v>
      </c>
      <c r="F37" s="175"/>
      <c r="G37" s="176">
        <f t="shared" si="0"/>
        <v>0</v>
      </c>
      <c r="H37" s="175"/>
      <c r="I37" s="176">
        <f t="shared" si="1"/>
        <v>0</v>
      </c>
      <c r="J37" s="175"/>
      <c r="K37" s="176">
        <f t="shared" si="2"/>
        <v>0</v>
      </c>
      <c r="L37" s="176">
        <v>15</v>
      </c>
      <c r="M37" s="176">
        <f t="shared" si="3"/>
        <v>0</v>
      </c>
      <c r="N37" s="176">
        <v>0</v>
      </c>
      <c r="O37" s="176">
        <f t="shared" si="4"/>
        <v>0</v>
      </c>
      <c r="P37" s="176">
        <v>0</v>
      </c>
      <c r="Q37" s="176">
        <f t="shared" si="5"/>
        <v>0</v>
      </c>
      <c r="R37" s="176" t="s">
        <v>120</v>
      </c>
      <c r="S37" s="176" t="s">
        <v>161</v>
      </c>
      <c r="T37" s="177" t="s">
        <v>161</v>
      </c>
      <c r="U37" s="156">
        <v>9.955E-2</v>
      </c>
      <c r="V37" s="156">
        <f t="shared" si="6"/>
        <v>2.4900000000000002</v>
      </c>
      <c r="W37" s="156"/>
      <c r="X37" s="156" t="s">
        <v>162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40" outlineLevel="1" x14ac:dyDescent="0.25">
      <c r="A38" s="171">
        <v>27</v>
      </c>
      <c r="B38" s="172" t="s">
        <v>553</v>
      </c>
      <c r="C38" s="181" t="s">
        <v>554</v>
      </c>
      <c r="D38" s="173" t="s">
        <v>220</v>
      </c>
      <c r="E38" s="174">
        <v>25</v>
      </c>
      <c r="F38" s="175"/>
      <c r="G38" s="176">
        <f t="shared" si="0"/>
        <v>0</v>
      </c>
      <c r="H38" s="175"/>
      <c r="I38" s="176">
        <f t="shared" si="1"/>
        <v>0</v>
      </c>
      <c r="J38" s="175"/>
      <c r="K38" s="176">
        <f t="shared" si="2"/>
        <v>0</v>
      </c>
      <c r="L38" s="176">
        <v>15</v>
      </c>
      <c r="M38" s="176">
        <f t="shared" si="3"/>
        <v>0</v>
      </c>
      <c r="N38" s="176">
        <v>2.9999999999999997E-4</v>
      </c>
      <c r="O38" s="176">
        <f t="shared" si="4"/>
        <v>0.01</v>
      </c>
      <c r="P38" s="176">
        <v>0</v>
      </c>
      <c r="Q38" s="176">
        <f t="shared" si="5"/>
        <v>0</v>
      </c>
      <c r="R38" s="176" t="s">
        <v>174</v>
      </c>
      <c r="S38" s="176" t="s">
        <v>161</v>
      </c>
      <c r="T38" s="177" t="s">
        <v>161</v>
      </c>
      <c r="U38" s="156">
        <v>0</v>
      </c>
      <c r="V38" s="156">
        <f t="shared" si="6"/>
        <v>0</v>
      </c>
      <c r="W38" s="156"/>
      <c r="X38" s="156" t="s">
        <v>175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176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1">
        <v>28</v>
      </c>
      <c r="B39" s="172" t="s">
        <v>555</v>
      </c>
      <c r="C39" s="181" t="s">
        <v>556</v>
      </c>
      <c r="D39" s="173" t="s">
        <v>220</v>
      </c>
      <c r="E39" s="174">
        <v>5</v>
      </c>
      <c r="F39" s="175"/>
      <c r="G39" s="176">
        <f t="shared" si="0"/>
        <v>0</v>
      </c>
      <c r="H39" s="175"/>
      <c r="I39" s="176">
        <f t="shared" si="1"/>
        <v>0</v>
      </c>
      <c r="J39" s="175"/>
      <c r="K39" s="176">
        <f t="shared" si="2"/>
        <v>0</v>
      </c>
      <c r="L39" s="176">
        <v>15</v>
      </c>
      <c r="M39" s="176">
        <f t="shared" si="3"/>
        <v>0</v>
      </c>
      <c r="N39" s="176">
        <v>3.6999999999999999E-4</v>
      </c>
      <c r="O39" s="176">
        <f t="shared" si="4"/>
        <v>0</v>
      </c>
      <c r="P39" s="176">
        <v>0</v>
      </c>
      <c r="Q39" s="176">
        <f t="shared" si="5"/>
        <v>0</v>
      </c>
      <c r="R39" s="176" t="s">
        <v>120</v>
      </c>
      <c r="S39" s="176" t="s">
        <v>161</v>
      </c>
      <c r="T39" s="177" t="s">
        <v>161</v>
      </c>
      <c r="U39" s="156">
        <v>9.955E-2</v>
      </c>
      <c r="V39" s="156">
        <f t="shared" si="6"/>
        <v>0.5</v>
      </c>
      <c r="W39" s="156"/>
      <c r="X39" s="156" t="s">
        <v>162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" outlineLevel="1" x14ac:dyDescent="0.25">
      <c r="A40" s="171">
        <v>29</v>
      </c>
      <c r="B40" s="172" t="s">
        <v>557</v>
      </c>
      <c r="C40" s="181" t="s">
        <v>558</v>
      </c>
      <c r="D40" s="173" t="s">
        <v>220</v>
      </c>
      <c r="E40" s="174">
        <v>15</v>
      </c>
      <c r="F40" s="175"/>
      <c r="G40" s="176">
        <f t="shared" si="0"/>
        <v>0</v>
      </c>
      <c r="H40" s="175"/>
      <c r="I40" s="176">
        <f t="shared" si="1"/>
        <v>0</v>
      </c>
      <c r="J40" s="175"/>
      <c r="K40" s="176">
        <f t="shared" si="2"/>
        <v>0</v>
      </c>
      <c r="L40" s="176">
        <v>15</v>
      </c>
      <c r="M40" s="176">
        <f t="shared" si="3"/>
        <v>0</v>
      </c>
      <c r="N40" s="176">
        <v>0</v>
      </c>
      <c r="O40" s="176">
        <f t="shared" si="4"/>
        <v>0</v>
      </c>
      <c r="P40" s="176">
        <v>0</v>
      </c>
      <c r="Q40" s="176">
        <f t="shared" si="5"/>
        <v>0</v>
      </c>
      <c r="R40" s="176" t="s">
        <v>174</v>
      </c>
      <c r="S40" s="176" t="s">
        <v>161</v>
      </c>
      <c r="T40" s="177" t="s">
        <v>161</v>
      </c>
      <c r="U40" s="156">
        <v>0</v>
      </c>
      <c r="V40" s="156">
        <f t="shared" si="6"/>
        <v>0</v>
      </c>
      <c r="W40" s="156"/>
      <c r="X40" s="156" t="s">
        <v>175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176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1">
        <v>30</v>
      </c>
      <c r="B41" s="172" t="s">
        <v>559</v>
      </c>
      <c r="C41" s="181" t="s">
        <v>560</v>
      </c>
      <c r="D41" s="173" t="s">
        <v>220</v>
      </c>
      <c r="E41" s="174">
        <v>15</v>
      </c>
      <c r="F41" s="175"/>
      <c r="G41" s="176">
        <f t="shared" si="0"/>
        <v>0</v>
      </c>
      <c r="H41" s="175"/>
      <c r="I41" s="176">
        <f t="shared" si="1"/>
        <v>0</v>
      </c>
      <c r="J41" s="175"/>
      <c r="K41" s="176">
        <f t="shared" si="2"/>
        <v>0</v>
      </c>
      <c r="L41" s="176">
        <v>15</v>
      </c>
      <c r="M41" s="176">
        <f t="shared" si="3"/>
        <v>0</v>
      </c>
      <c r="N41" s="176">
        <v>0</v>
      </c>
      <c r="O41" s="176">
        <f t="shared" si="4"/>
        <v>0</v>
      </c>
      <c r="P41" s="176">
        <v>0</v>
      </c>
      <c r="Q41" s="176">
        <f t="shared" si="5"/>
        <v>0</v>
      </c>
      <c r="R41" s="176"/>
      <c r="S41" s="176" t="s">
        <v>161</v>
      </c>
      <c r="T41" s="177" t="s">
        <v>161</v>
      </c>
      <c r="U41" s="156">
        <v>0.1</v>
      </c>
      <c r="V41" s="156">
        <f t="shared" si="6"/>
        <v>1.5</v>
      </c>
      <c r="W41" s="156"/>
      <c r="X41" s="156" t="s">
        <v>162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163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" outlineLevel="1" x14ac:dyDescent="0.25">
      <c r="A42" s="171">
        <v>31</v>
      </c>
      <c r="B42" s="172" t="s">
        <v>561</v>
      </c>
      <c r="C42" s="181" t="s">
        <v>562</v>
      </c>
      <c r="D42" s="173" t="s">
        <v>444</v>
      </c>
      <c r="E42" s="174">
        <v>4</v>
      </c>
      <c r="F42" s="175"/>
      <c r="G42" s="176">
        <f t="shared" si="0"/>
        <v>0</v>
      </c>
      <c r="H42" s="175"/>
      <c r="I42" s="176">
        <f t="shared" si="1"/>
        <v>0</v>
      </c>
      <c r="J42" s="175"/>
      <c r="K42" s="176">
        <f t="shared" si="2"/>
        <v>0</v>
      </c>
      <c r="L42" s="176">
        <v>15</v>
      </c>
      <c r="M42" s="176">
        <f t="shared" si="3"/>
        <v>0</v>
      </c>
      <c r="N42" s="176">
        <v>1.1E-4</v>
      </c>
      <c r="O42" s="176">
        <f t="shared" si="4"/>
        <v>0</v>
      </c>
      <c r="P42" s="176">
        <v>0</v>
      </c>
      <c r="Q42" s="176">
        <f t="shared" si="5"/>
        <v>0</v>
      </c>
      <c r="R42" s="176" t="s">
        <v>120</v>
      </c>
      <c r="S42" s="176" t="s">
        <v>161</v>
      </c>
      <c r="T42" s="177" t="s">
        <v>161</v>
      </c>
      <c r="U42" s="156">
        <v>0.15620000000000001</v>
      </c>
      <c r="V42" s="156">
        <f t="shared" si="6"/>
        <v>0.62</v>
      </c>
      <c r="W42" s="156"/>
      <c r="X42" s="156" t="s">
        <v>162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" outlineLevel="1" x14ac:dyDescent="0.25">
      <c r="A43" s="171">
        <v>32</v>
      </c>
      <c r="B43" s="172" t="s">
        <v>563</v>
      </c>
      <c r="C43" s="181" t="s">
        <v>564</v>
      </c>
      <c r="D43" s="173" t="s">
        <v>444</v>
      </c>
      <c r="E43" s="174">
        <v>8</v>
      </c>
      <c r="F43" s="175"/>
      <c r="G43" s="176">
        <f t="shared" si="0"/>
        <v>0</v>
      </c>
      <c r="H43" s="175"/>
      <c r="I43" s="176">
        <f t="shared" si="1"/>
        <v>0</v>
      </c>
      <c r="J43" s="175"/>
      <c r="K43" s="176">
        <f t="shared" si="2"/>
        <v>0</v>
      </c>
      <c r="L43" s="176">
        <v>15</v>
      </c>
      <c r="M43" s="176">
        <f t="shared" si="3"/>
        <v>0</v>
      </c>
      <c r="N43" s="176">
        <v>1.7000000000000001E-4</v>
      </c>
      <c r="O43" s="176">
        <f t="shared" si="4"/>
        <v>0</v>
      </c>
      <c r="P43" s="176">
        <v>0</v>
      </c>
      <c r="Q43" s="176">
        <f t="shared" si="5"/>
        <v>0</v>
      </c>
      <c r="R43" s="176" t="s">
        <v>174</v>
      </c>
      <c r="S43" s="176" t="s">
        <v>161</v>
      </c>
      <c r="T43" s="177" t="s">
        <v>161</v>
      </c>
      <c r="U43" s="156">
        <v>0</v>
      </c>
      <c r="V43" s="156">
        <f t="shared" si="6"/>
        <v>0</v>
      </c>
      <c r="W43" s="156"/>
      <c r="X43" s="156" t="s">
        <v>175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505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" outlineLevel="1" x14ac:dyDescent="0.25">
      <c r="A44" s="171">
        <v>33</v>
      </c>
      <c r="B44" s="172" t="s">
        <v>565</v>
      </c>
      <c r="C44" s="181" t="s">
        <v>566</v>
      </c>
      <c r="D44" s="173" t="s">
        <v>444</v>
      </c>
      <c r="E44" s="174">
        <v>8</v>
      </c>
      <c r="F44" s="175"/>
      <c r="G44" s="176">
        <f t="shared" si="0"/>
        <v>0</v>
      </c>
      <c r="H44" s="175"/>
      <c r="I44" s="176">
        <f t="shared" si="1"/>
        <v>0</v>
      </c>
      <c r="J44" s="175"/>
      <c r="K44" s="176">
        <f t="shared" si="2"/>
        <v>0</v>
      </c>
      <c r="L44" s="176">
        <v>15</v>
      </c>
      <c r="M44" s="176">
        <f t="shared" si="3"/>
        <v>0</v>
      </c>
      <c r="N44" s="176">
        <v>0</v>
      </c>
      <c r="O44" s="176">
        <f t="shared" si="4"/>
        <v>0</v>
      </c>
      <c r="P44" s="176">
        <v>0</v>
      </c>
      <c r="Q44" s="176">
        <f t="shared" si="5"/>
        <v>0</v>
      </c>
      <c r="R44" s="176" t="s">
        <v>120</v>
      </c>
      <c r="S44" s="176" t="s">
        <v>161</v>
      </c>
      <c r="T44" s="177" t="s">
        <v>161</v>
      </c>
      <c r="U44" s="156">
        <v>0.50600000000000001</v>
      </c>
      <c r="V44" s="156">
        <f t="shared" si="6"/>
        <v>4.05</v>
      </c>
      <c r="W44" s="156"/>
      <c r="X44" s="156" t="s">
        <v>162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1">
        <v>34</v>
      </c>
      <c r="B45" s="172" t="s">
        <v>567</v>
      </c>
      <c r="C45" s="181" t="s">
        <v>568</v>
      </c>
      <c r="D45" s="173" t="s">
        <v>444</v>
      </c>
      <c r="E45" s="174">
        <v>10</v>
      </c>
      <c r="F45" s="175"/>
      <c r="G45" s="176">
        <f t="shared" si="0"/>
        <v>0</v>
      </c>
      <c r="H45" s="175"/>
      <c r="I45" s="176">
        <f t="shared" si="1"/>
        <v>0</v>
      </c>
      <c r="J45" s="175"/>
      <c r="K45" s="176">
        <f t="shared" si="2"/>
        <v>0</v>
      </c>
      <c r="L45" s="176">
        <v>15</v>
      </c>
      <c r="M45" s="176">
        <f t="shared" si="3"/>
        <v>0</v>
      </c>
      <c r="N45" s="176">
        <v>1.2999999999999999E-4</v>
      </c>
      <c r="O45" s="176">
        <f t="shared" si="4"/>
        <v>0</v>
      </c>
      <c r="P45" s="176">
        <v>0</v>
      </c>
      <c r="Q45" s="176">
        <f t="shared" si="5"/>
        <v>0</v>
      </c>
      <c r="R45" s="176"/>
      <c r="S45" s="176" t="s">
        <v>161</v>
      </c>
      <c r="T45" s="177" t="s">
        <v>161</v>
      </c>
      <c r="U45" s="156">
        <v>0.37</v>
      </c>
      <c r="V45" s="156">
        <f t="shared" si="6"/>
        <v>3.7</v>
      </c>
      <c r="W45" s="156"/>
      <c r="X45" s="156" t="s">
        <v>162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485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" outlineLevel="1" x14ac:dyDescent="0.25">
      <c r="A46" s="171">
        <v>35</v>
      </c>
      <c r="B46" s="172" t="s">
        <v>569</v>
      </c>
      <c r="C46" s="181" t="s">
        <v>570</v>
      </c>
      <c r="D46" s="173" t="s">
        <v>444</v>
      </c>
      <c r="E46" s="174">
        <v>44</v>
      </c>
      <c r="F46" s="175"/>
      <c r="G46" s="176">
        <f t="shared" si="0"/>
        <v>0</v>
      </c>
      <c r="H46" s="175"/>
      <c r="I46" s="176">
        <f t="shared" si="1"/>
        <v>0</v>
      </c>
      <c r="J46" s="175"/>
      <c r="K46" s="176">
        <f t="shared" si="2"/>
        <v>0</v>
      </c>
      <c r="L46" s="176">
        <v>15</v>
      </c>
      <c r="M46" s="176">
        <f t="shared" si="3"/>
        <v>0</v>
      </c>
      <c r="N46" s="176">
        <v>1.3699999999999999E-3</v>
      </c>
      <c r="O46" s="176">
        <f t="shared" si="4"/>
        <v>0.06</v>
      </c>
      <c r="P46" s="176">
        <v>0</v>
      </c>
      <c r="Q46" s="176">
        <f t="shared" si="5"/>
        <v>0</v>
      </c>
      <c r="R46" s="176"/>
      <c r="S46" s="176" t="s">
        <v>188</v>
      </c>
      <c r="T46" s="177" t="s">
        <v>189</v>
      </c>
      <c r="U46" s="156">
        <v>0</v>
      </c>
      <c r="V46" s="156">
        <f t="shared" si="6"/>
        <v>0</v>
      </c>
      <c r="W46" s="156"/>
      <c r="X46" s="156" t="s">
        <v>175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176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1">
        <v>36</v>
      </c>
      <c r="B47" s="172" t="s">
        <v>571</v>
      </c>
      <c r="C47" s="181" t="s">
        <v>572</v>
      </c>
      <c r="D47" s="173" t="s">
        <v>444</v>
      </c>
      <c r="E47" s="174">
        <v>5</v>
      </c>
      <c r="F47" s="175"/>
      <c r="G47" s="176">
        <f t="shared" si="0"/>
        <v>0</v>
      </c>
      <c r="H47" s="175"/>
      <c r="I47" s="176">
        <f t="shared" si="1"/>
        <v>0</v>
      </c>
      <c r="J47" s="175"/>
      <c r="K47" s="176">
        <f t="shared" si="2"/>
        <v>0</v>
      </c>
      <c r="L47" s="176">
        <v>15</v>
      </c>
      <c r="M47" s="176">
        <f t="shared" si="3"/>
        <v>0</v>
      </c>
      <c r="N47" s="176">
        <v>1.3699999999999999E-3</v>
      </c>
      <c r="O47" s="176">
        <f t="shared" si="4"/>
        <v>0.01</v>
      </c>
      <c r="P47" s="176">
        <v>0</v>
      </c>
      <c r="Q47" s="176">
        <f t="shared" si="5"/>
        <v>0</v>
      </c>
      <c r="R47" s="176"/>
      <c r="S47" s="176" t="s">
        <v>188</v>
      </c>
      <c r="T47" s="177" t="s">
        <v>189</v>
      </c>
      <c r="U47" s="156">
        <v>0</v>
      </c>
      <c r="V47" s="156">
        <f t="shared" si="6"/>
        <v>0</v>
      </c>
      <c r="W47" s="156"/>
      <c r="X47" s="156" t="s">
        <v>175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176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1">
        <v>37</v>
      </c>
      <c r="B48" s="172" t="s">
        <v>573</v>
      </c>
      <c r="C48" s="181" t="s">
        <v>574</v>
      </c>
      <c r="D48" s="173" t="s">
        <v>444</v>
      </c>
      <c r="E48" s="174">
        <v>6</v>
      </c>
      <c r="F48" s="175"/>
      <c r="G48" s="176">
        <f t="shared" si="0"/>
        <v>0</v>
      </c>
      <c r="H48" s="175"/>
      <c r="I48" s="176">
        <f t="shared" si="1"/>
        <v>0</v>
      </c>
      <c r="J48" s="175"/>
      <c r="K48" s="176">
        <f t="shared" si="2"/>
        <v>0</v>
      </c>
      <c r="L48" s="176">
        <v>15</v>
      </c>
      <c r="M48" s="176">
        <f t="shared" si="3"/>
        <v>0</v>
      </c>
      <c r="N48" s="176">
        <v>1.3699999999999999E-3</v>
      </c>
      <c r="O48" s="176">
        <f t="shared" si="4"/>
        <v>0.01</v>
      </c>
      <c r="P48" s="176">
        <v>0</v>
      </c>
      <c r="Q48" s="176">
        <f t="shared" si="5"/>
        <v>0</v>
      </c>
      <c r="R48" s="176"/>
      <c r="S48" s="176" t="s">
        <v>188</v>
      </c>
      <c r="T48" s="177" t="s">
        <v>189</v>
      </c>
      <c r="U48" s="156">
        <v>0</v>
      </c>
      <c r="V48" s="156">
        <f t="shared" si="6"/>
        <v>0</v>
      </c>
      <c r="W48" s="156"/>
      <c r="X48" s="156" t="s">
        <v>175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176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1">
        <v>38</v>
      </c>
      <c r="B49" s="172" t="s">
        <v>575</v>
      </c>
      <c r="C49" s="181" t="s">
        <v>576</v>
      </c>
      <c r="D49" s="173" t="s">
        <v>444</v>
      </c>
      <c r="E49" s="174">
        <v>11</v>
      </c>
      <c r="F49" s="175"/>
      <c r="G49" s="176">
        <f t="shared" si="0"/>
        <v>0</v>
      </c>
      <c r="H49" s="175"/>
      <c r="I49" s="176">
        <f t="shared" si="1"/>
        <v>0</v>
      </c>
      <c r="J49" s="175"/>
      <c r="K49" s="176">
        <f t="shared" si="2"/>
        <v>0</v>
      </c>
      <c r="L49" s="176">
        <v>15</v>
      </c>
      <c r="M49" s="176">
        <f t="shared" si="3"/>
        <v>0</v>
      </c>
      <c r="N49" s="176">
        <v>1.3699999999999999E-3</v>
      </c>
      <c r="O49" s="176">
        <f t="shared" si="4"/>
        <v>0.02</v>
      </c>
      <c r="P49" s="176">
        <v>0</v>
      </c>
      <c r="Q49" s="176">
        <f t="shared" si="5"/>
        <v>0</v>
      </c>
      <c r="R49" s="176"/>
      <c r="S49" s="176" t="s">
        <v>188</v>
      </c>
      <c r="T49" s="177" t="s">
        <v>189</v>
      </c>
      <c r="U49" s="156">
        <v>0</v>
      </c>
      <c r="V49" s="156">
        <f t="shared" si="6"/>
        <v>0</v>
      </c>
      <c r="W49" s="156"/>
      <c r="X49" s="156" t="s">
        <v>175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176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1">
        <v>39</v>
      </c>
      <c r="B50" s="172" t="s">
        <v>577</v>
      </c>
      <c r="C50" s="181" t="s">
        <v>578</v>
      </c>
      <c r="D50" s="173" t="s">
        <v>444</v>
      </c>
      <c r="E50" s="174">
        <v>44</v>
      </c>
      <c r="F50" s="175"/>
      <c r="G50" s="176">
        <f t="shared" si="0"/>
        <v>0</v>
      </c>
      <c r="H50" s="175"/>
      <c r="I50" s="176">
        <f t="shared" si="1"/>
        <v>0</v>
      </c>
      <c r="J50" s="175"/>
      <c r="K50" s="176">
        <f t="shared" si="2"/>
        <v>0</v>
      </c>
      <c r="L50" s="176">
        <v>15</v>
      </c>
      <c r="M50" s="176">
        <f t="shared" si="3"/>
        <v>0</v>
      </c>
      <c r="N50" s="176">
        <v>0</v>
      </c>
      <c r="O50" s="176">
        <f t="shared" si="4"/>
        <v>0</v>
      </c>
      <c r="P50" s="176">
        <v>0</v>
      </c>
      <c r="Q50" s="176">
        <f t="shared" si="5"/>
        <v>0</v>
      </c>
      <c r="R50" s="176"/>
      <c r="S50" s="176" t="s">
        <v>188</v>
      </c>
      <c r="T50" s="177" t="s">
        <v>189</v>
      </c>
      <c r="U50" s="156">
        <v>0.31617000000000001</v>
      </c>
      <c r="V50" s="156">
        <f t="shared" si="6"/>
        <v>13.91</v>
      </c>
      <c r="W50" s="156"/>
      <c r="X50" s="156" t="s">
        <v>162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485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1">
        <v>40</v>
      </c>
      <c r="B51" s="172" t="s">
        <v>579</v>
      </c>
      <c r="C51" s="181" t="s">
        <v>580</v>
      </c>
      <c r="D51" s="173" t="s">
        <v>444</v>
      </c>
      <c r="E51" s="174">
        <v>1</v>
      </c>
      <c r="F51" s="175"/>
      <c r="G51" s="176">
        <f t="shared" si="0"/>
        <v>0</v>
      </c>
      <c r="H51" s="175"/>
      <c r="I51" s="176">
        <f t="shared" si="1"/>
        <v>0</v>
      </c>
      <c r="J51" s="175"/>
      <c r="K51" s="176">
        <f t="shared" si="2"/>
        <v>0</v>
      </c>
      <c r="L51" s="176">
        <v>15</v>
      </c>
      <c r="M51" s="176">
        <f t="shared" si="3"/>
        <v>0</v>
      </c>
      <c r="N51" s="176">
        <v>1.3699999999999999E-3</v>
      </c>
      <c r="O51" s="176">
        <f t="shared" si="4"/>
        <v>0</v>
      </c>
      <c r="P51" s="176">
        <v>0</v>
      </c>
      <c r="Q51" s="176">
        <f t="shared" si="5"/>
        <v>0</v>
      </c>
      <c r="R51" s="176"/>
      <c r="S51" s="176" t="s">
        <v>188</v>
      </c>
      <c r="T51" s="177" t="s">
        <v>189</v>
      </c>
      <c r="U51" s="156">
        <v>0</v>
      </c>
      <c r="V51" s="156">
        <f t="shared" si="6"/>
        <v>0</v>
      </c>
      <c r="W51" s="156"/>
      <c r="X51" s="156" t="s">
        <v>175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176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1">
        <v>41</v>
      </c>
      <c r="B52" s="172" t="s">
        <v>581</v>
      </c>
      <c r="C52" s="181" t="s">
        <v>582</v>
      </c>
      <c r="D52" s="173" t="s">
        <v>444</v>
      </c>
      <c r="E52" s="174">
        <v>1</v>
      </c>
      <c r="F52" s="175"/>
      <c r="G52" s="176">
        <f t="shared" si="0"/>
        <v>0</v>
      </c>
      <c r="H52" s="175"/>
      <c r="I52" s="176">
        <f t="shared" si="1"/>
        <v>0</v>
      </c>
      <c r="J52" s="175"/>
      <c r="K52" s="176">
        <f t="shared" si="2"/>
        <v>0</v>
      </c>
      <c r="L52" s="176">
        <v>15</v>
      </c>
      <c r="M52" s="176">
        <f t="shared" si="3"/>
        <v>0</v>
      </c>
      <c r="N52" s="176">
        <v>0</v>
      </c>
      <c r="O52" s="176">
        <f t="shared" si="4"/>
        <v>0</v>
      </c>
      <c r="P52" s="176">
        <v>0</v>
      </c>
      <c r="Q52" s="176">
        <f t="shared" si="5"/>
        <v>0</v>
      </c>
      <c r="R52" s="176"/>
      <c r="S52" s="176" t="s">
        <v>188</v>
      </c>
      <c r="T52" s="177" t="s">
        <v>189</v>
      </c>
      <c r="U52" s="156">
        <v>0.82216999999999996</v>
      </c>
      <c r="V52" s="156">
        <f t="shared" si="6"/>
        <v>0.82</v>
      </c>
      <c r="W52" s="156"/>
      <c r="X52" s="156" t="s">
        <v>162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485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1">
        <v>42</v>
      </c>
      <c r="B53" s="172" t="s">
        <v>583</v>
      </c>
      <c r="C53" s="181" t="s">
        <v>584</v>
      </c>
      <c r="D53" s="173" t="s">
        <v>504</v>
      </c>
      <c r="E53" s="174">
        <v>9</v>
      </c>
      <c r="F53" s="175"/>
      <c r="G53" s="176">
        <f t="shared" si="0"/>
        <v>0</v>
      </c>
      <c r="H53" s="175"/>
      <c r="I53" s="176">
        <f t="shared" si="1"/>
        <v>0</v>
      </c>
      <c r="J53" s="175"/>
      <c r="K53" s="176">
        <f t="shared" si="2"/>
        <v>0</v>
      </c>
      <c r="L53" s="176">
        <v>15</v>
      </c>
      <c r="M53" s="176">
        <f t="shared" si="3"/>
        <v>0</v>
      </c>
      <c r="N53" s="176">
        <v>0</v>
      </c>
      <c r="O53" s="176">
        <f t="shared" si="4"/>
        <v>0</v>
      </c>
      <c r="P53" s="176">
        <v>0</v>
      </c>
      <c r="Q53" s="176">
        <f t="shared" si="5"/>
        <v>0</v>
      </c>
      <c r="R53" s="176"/>
      <c r="S53" s="176" t="s">
        <v>188</v>
      </c>
      <c r="T53" s="177" t="s">
        <v>189</v>
      </c>
      <c r="U53" s="156">
        <v>0</v>
      </c>
      <c r="V53" s="156">
        <f t="shared" si="6"/>
        <v>0</v>
      </c>
      <c r="W53" s="156"/>
      <c r="X53" s="156" t="s">
        <v>175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176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1">
        <v>43</v>
      </c>
      <c r="B54" s="172" t="s">
        <v>585</v>
      </c>
      <c r="C54" s="181" t="s">
        <v>586</v>
      </c>
      <c r="D54" s="173" t="s">
        <v>587</v>
      </c>
      <c r="E54" s="174">
        <v>2</v>
      </c>
      <c r="F54" s="175"/>
      <c r="G54" s="176">
        <f t="shared" si="0"/>
        <v>0</v>
      </c>
      <c r="H54" s="175"/>
      <c r="I54" s="176">
        <f t="shared" si="1"/>
        <v>0</v>
      </c>
      <c r="J54" s="175"/>
      <c r="K54" s="176">
        <f t="shared" si="2"/>
        <v>0</v>
      </c>
      <c r="L54" s="176">
        <v>15</v>
      </c>
      <c r="M54" s="176">
        <f t="shared" si="3"/>
        <v>0</v>
      </c>
      <c r="N54" s="176">
        <v>0</v>
      </c>
      <c r="O54" s="176">
        <f t="shared" si="4"/>
        <v>0</v>
      </c>
      <c r="P54" s="176">
        <v>0</v>
      </c>
      <c r="Q54" s="176">
        <f t="shared" si="5"/>
        <v>0</v>
      </c>
      <c r="R54" s="176"/>
      <c r="S54" s="176" t="s">
        <v>188</v>
      </c>
      <c r="T54" s="177" t="s">
        <v>189</v>
      </c>
      <c r="U54" s="156">
        <v>0</v>
      </c>
      <c r="V54" s="156">
        <f t="shared" si="6"/>
        <v>0</v>
      </c>
      <c r="W54" s="156"/>
      <c r="X54" s="156" t="s">
        <v>175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176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1">
        <v>44</v>
      </c>
      <c r="B55" s="172" t="s">
        <v>581</v>
      </c>
      <c r="C55" s="181" t="s">
        <v>582</v>
      </c>
      <c r="D55" s="173" t="s">
        <v>444</v>
      </c>
      <c r="E55" s="174">
        <v>9</v>
      </c>
      <c r="F55" s="175"/>
      <c r="G55" s="176">
        <f t="shared" si="0"/>
        <v>0</v>
      </c>
      <c r="H55" s="175"/>
      <c r="I55" s="176">
        <f t="shared" si="1"/>
        <v>0</v>
      </c>
      <c r="J55" s="175"/>
      <c r="K55" s="176">
        <f t="shared" si="2"/>
        <v>0</v>
      </c>
      <c r="L55" s="176">
        <v>15</v>
      </c>
      <c r="M55" s="176">
        <f t="shared" si="3"/>
        <v>0</v>
      </c>
      <c r="N55" s="176">
        <v>0</v>
      </c>
      <c r="O55" s="176">
        <f t="shared" si="4"/>
        <v>0</v>
      </c>
      <c r="P55" s="176">
        <v>0</v>
      </c>
      <c r="Q55" s="176">
        <f t="shared" si="5"/>
        <v>0</v>
      </c>
      <c r="R55" s="176"/>
      <c r="S55" s="176" t="s">
        <v>188</v>
      </c>
      <c r="T55" s="177" t="s">
        <v>189</v>
      </c>
      <c r="U55" s="156">
        <v>0.82216999999999996</v>
      </c>
      <c r="V55" s="156">
        <f t="shared" si="6"/>
        <v>7.4</v>
      </c>
      <c r="W55" s="156"/>
      <c r="X55" s="156" t="s">
        <v>162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485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1">
        <v>45</v>
      </c>
      <c r="B56" s="172" t="s">
        <v>588</v>
      </c>
      <c r="C56" s="181" t="s">
        <v>589</v>
      </c>
      <c r="D56" s="173" t="s">
        <v>504</v>
      </c>
      <c r="E56" s="174">
        <v>9</v>
      </c>
      <c r="F56" s="175"/>
      <c r="G56" s="176">
        <f t="shared" si="0"/>
        <v>0</v>
      </c>
      <c r="H56" s="175"/>
      <c r="I56" s="176">
        <f t="shared" si="1"/>
        <v>0</v>
      </c>
      <c r="J56" s="175"/>
      <c r="K56" s="176">
        <f t="shared" si="2"/>
        <v>0</v>
      </c>
      <c r="L56" s="176">
        <v>15</v>
      </c>
      <c r="M56" s="176">
        <f t="shared" si="3"/>
        <v>0</v>
      </c>
      <c r="N56" s="176">
        <v>0</v>
      </c>
      <c r="O56" s="176">
        <f t="shared" si="4"/>
        <v>0</v>
      </c>
      <c r="P56" s="176">
        <v>0</v>
      </c>
      <c r="Q56" s="176">
        <f t="shared" si="5"/>
        <v>0</v>
      </c>
      <c r="R56" s="176"/>
      <c r="S56" s="176" t="s">
        <v>188</v>
      </c>
      <c r="T56" s="177" t="s">
        <v>189</v>
      </c>
      <c r="U56" s="156">
        <v>0</v>
      </c>
      <c r="V56" s="156">
        <f t="shared" si="6"/>
        <v>0</v>
      </c>
      <c r="W56" s="156"/>
      <c r="X56" s="156" t="s">
        <v>175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176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1">
        <v>46</v>
      </c>
      <c r="B57" s="172" t="s">
        <v>585</v>
      </c>
      <c r="C57" s="181" t="s">
        <v>586</v>
      </c>
      <c r="D57" s="173" t="s">
        <v>587</v>
      </c>
      <c r="E57" s="174">
        <v>2</v>
      </c>
      <c r="F57" s="175"/>
      <c r="G57" s="176">
        <f t="shared" si="0"/>
        <v>0</v>
      </c>
      <c r="H57" s="175"/>
      <c r="I57" s="176">
        <f t="shared" si="1"/>
        <v>0</v>
      </c>
      <c r="J57" s="175"/>
      <c r="K57" s="176">
        <f t="shared" si="2"/>
        <v>0</v>
      </c>
      <c r="L57" s="176">
        <v>15</v>
      </c>
      <c r="M57" s="176">
        <f t="shared" si="3"/>
        <v>0</v>
      </c>
      <c r="N57" s="176">
        <v>0</v>
      </c>
      <c r="O57" s="176">
        <f t="shared" si="4"/>
        <v>0</v>
      </c>
      <c r="P57" s="176">
        <v>0</v>
      </c>
      <c r="Q57" s="176">
        <f t="shared" si="5"/>
        <v>0</v>
      </c>
      <c r="R57" s="176"/>
      <c r="S57" s="176" t="s">
        <v>188</v>
      </c>
      <c r="T57" s="177" t="s">
        <v>189</v>
      </c>
      <c r="U57" s="156">
        <v>0</v>
      </c>
      <c r="V57" s="156">
        <f t="shared" si="6"/>
        <v>0</v>
      </c>
      <c r="W57" s="156"/>
      <c r="X57" s="156" t="s">
        <v>175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176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1">
        <v>47</v>
      </c>
      <c r="B58" s="172" t="s">
        <v>581</v>
      </c>
      <c r="C58" s="181" t="s">
        <v>582</v>
      </c>
      <c r="D58" s="173" t="s">
        <v>444</v>
      </c>
      <c r="E58" s="174">
        <v>9</v>
      </c>
      <c r="F58" s="175"/>
      <c r="G58" s="176">
        <f t="shared" si="0"/>
        <v>0</v>
      </c>
      <c r="H58" s="175"/>
      <c r="I58" s="176">
        <f t="shared" si="1"/>
        <v>0</v>
      </c>
      <c r="J58" s="175"/>
      <c r="K58" s="176">
        <f t="shared" si="2"/>
        <v>0</v>
      </c>
      <c r="L58" s="176">
        <v>15</v>
      </c>
      <c r="M58" s="176">
        <f t="shared" si="3"/>
        <v>0</v>
      </c>
      <c r="N58" s="176">
        <v>0</v>
      </c>
      <c r="O58" s="176">
        <f t="shared" si="4"/>
        <v>0</v>
      </c>
      <c r="P58" s="176">
        <v>0</v>
      </c>
      <c r="Q58" s="176">
        <f t="shared" si="5"/>
        <v>0</v>
      </c>
      <c r="R58" s="176"/>
      <c r="S58" s="176" t="s">
        <v>188</v>
      </c>
      <c r="T58" s="177" t="s">
        <v>189</v>
      </c>
      <c r="U58" s="156">
        <v>0.82216999999999996</v>
      </c>
      <c r="V58" s="156">
        <f t="shared" si="6"/>
        <v>7.4</v>
      </c>
      <c r="W58" s="156"/>
      <c r="X58" s="156" t="s">
        <v>162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485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1">
        <v>48</v>
      </c>
      <c r="B59" s="172" t="s">
        <v>590</v>
      </c>
      <c r="C59" s="181" t="s">
        <v>591</v>
      </c>
      <c r="D59" s="173"/>
      <c r="E59" s="174">
        <v>1</v>
      </c>
      <c r="F59" s="175"/>
      <c r="G59" s="176">
        <f t="shared" si="0"/>
        <v>0</v>
      </c>
      <c r="H59" s="175"/>
      <c r="I59" s="176">
        <f t="shared" si="1"/>
        <v>0</v>
      </c>
      <c r="J59" s="175"/>
      <c r="K59" s="176">
        <f t="shared" si="2"/>
        <v>0</v>
      </c>
      <c r="L59" s="176">
        <v>15</v>
      </c>
      <c r="M59" s="176">
        <f t="shared" si="3"/>
        <v>0</v>
      </c>
      <c r="N59" s="176">
        <v>0</v>
      </c>
      <c r="O59" s="176">
        <f t="shared" si="4"/>
        <v>0</v>
      </c>
      <c r="P59" s="176">
        <v>0</v>
      </c>
      <c r="Q59" s="176">
        <f t="shared" si="5"/>
        <v>0</v>
      </c>
      <c r="R59" s="176"/>
      <c r="S59" s="176" t="s">
        <v>188</v>
      </c>
      <c r="T59" s="177" t="s">
        <v>189</v>
      </c>
      <c r="U59" s="156">
        <v>0</v>
      </c>
      <c r="V59" s="156">
        <f t="shared" si="6"/>
        <v>0</v>
      </c>
      <c r="W59" s="156"/>
      <c r="X59" s="156" t="s">
        <v>175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176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1">
        <v>49</v>
      </c>
      <c r="B60" s="172" t="s">
        <v>592</v>
      </c>
      <c r="C60" s="181" t="s">
        <v>593</v>
      </c>
      <c r="D60" s="173" t="s">
        <v>444</v>
      </c>
      <c r="E60" s="174">
        <v>1</v>
      </c>
      <c r="F60" s="175"/>
      <c r="G60" s="176">
        <f t="shared" si="0"/>
        <v>0</v>
      </c>
      <c r="H60" s="175"/>
      <c r="I60" s="176">
        <f t="shared" si="1"/>
        <v>0</v>
      </c>
      <c r="J60" s="175"/>
      <c r="K60" s="176">
        <f t="shared" si="2"/>
        <v>0</v>
      </c>
      <c r="L60" s="176">
        <v>15</v>
      </c>
      <c r="M60" s="176">
        <f t="shared" si="3"/>
        <v>0</v>
      </c>
      <c r="N60" s="176">
        <v>0</v>
      </c>
      <c r="O60" s="176">
        <f t="shared" si="4"/>
        <v>0</v>
      </c>
      <c r="P60" s="176">
        <v>0</v>
      </c>
      <c r="Q60" s="176">
        <f t="shared" si="5"/>
        <v>0</v>
      </c>
      <c r="R60" s="176" t="s">
        <v>120</v>
      </c>
      <c r="S60" s="176" t="s">
        <v>161</v>
      </c>
      <c r="T60" s="177" t="s">
        <v>161</v>
      </c>
      <c r="U60" s="156">
        <v>0.98550000000000004</v>
      </c>
      <c r="V60" s="156">
        <f t="shared" si="6"/>
        <v>0.99</v>
      </c>
      <c r="W60" s="156"/>
      <c r="X60" s="156" t="s">
        <v>162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163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40" outlineLevel="1" x14ac:dyDescent="0.25">
      <c r="A61" s="164">
        <v>50</v>
      </c>
      <c r="B61" s="165" t="s">
        <v>594</v>
      </c>
      <c r="C61" s="182" t="s">
        <v>595</v>
      </c>
      <c r="D61" s="166" t="s">
        <v>444</v>
      </c>
      <c r="E61" s="167">
        <v>1</v>
      </c>
      <c r="F61" s="168"/>
      <c r="G61" s="169">
        <f t="shared" si="0"/>
        <v>0</v>
      </c>
      <c r="H61" s="168"/>
      <c r="I61" s="169">
        <f t="shared" si="1"/>
        <v>0</v>
      </c>
      <c r="J61" s="168"/>
      <c r="K61" s="169">
        <f t="shared" si="2"/>
        <v>0</v>
      </c>
      <c r="L61" s="169">
        <v>15</v>
      </c>
      <c r="M61" s="169">
        <f t="shared" si="3"/>
        <v>0</v>
      </c>
      <c r="N61" s="169">
        <v>0</v>
      </c>
      <c r="O61" s="169">
        <f t="shared" si="4"/>
        <v>0</v>
      </c>
      <c r="P61" s="169">
        <v>0</v>
      </c>
      <c r="Q61" s="169">
        <f t="shared" si="5"/>
        <v>0</v>
      </c>
      <c r="R61" s="169" t="s">
        <v>174</v>
      </c>
      <c r="S61" s="169" t="s">
        <v>161</v>
      </c>
      <c r="T61" s="170" t="s">
        <v>161</v>
      </c>
      <c r="U61" s="156">
        <v>0</v>
      </c>
      <c r="V61" s="156">
        <f t="shared" si="6"/>
        <v>0</v>
      </c>
      <c r="W61" s="156"/>
      <c r="X61" s="156" t="s">
        <v>175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176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67" t="s">
        <v>596</v>
      </c>
      <c r="D62" s="268"/>
      <c r="E62" s="268"/>
      <c r="F62" s="268"/>
      <c r="G62" s="268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451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64">
        <v>51</v>
      </c>
      <c r="B63" s="165" t="s">
        <v>597</v>
      </c>
      <c r="C63" s="182" t="s">
        <v>598</v>
      </c>
      <c r="D63" s="166"/>
      <c r="E63" s="167">
        <v>1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15</v>
      </c>
      <c r="M63" s="169">
        <f>G63*(1+L63/100)</f>
        <v>0</v>
      </c>
      <c r="N63" s="169">
        <v>0</v>
      </c>
      <c r="O63" s="169">
        <f>ROUND(E63*N63,2)</f>
        <v>0</v>
      </c>
      <c r="P63" s="169">
        <v>0</v>
      </c>
      <c r="Q63" s="169">
        <f>ROUND(E63*P63,2)</f>
        <v>0</v>
      </c>
      <c r="R63" s="169"/>
      <c r="S63" s="169" t="s">
        <v>188</v>
      </c>
      <c r="T63" s="170" t="s">
        <v>189</v>
      </c>
      <c r="U63" s="156">
        <v>0</v>
      </c>
      <c r="V63" s="156">
        <f>ROUND(E63*U63,2)</f>
        <v>0</v>
      </c>
      <c r="W63" s="156"/>
      <c r="X63" s="156" t="s">
        <v>162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163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5">
      <c r="A64" s="3"/>
      <c r="B64" s="4"/>
      <c r="C64" s="18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142</v>
      </c>
    </row>
    <row r="65" spans="1:33" ht="13" x14ac:dyDescent="0.25">
      <c r="A65" s="150"/>
      <c r="B65" s="151" t="s">
        <v>29</v>
      </c>
      <c r="C65" s="184"/>
      <c r="D65" s="152"/>
      <c r="E65" s="153"/>
      <c r="F65" s="153"/>
      <c r="G65" s="179">
        <f>G8+G13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409</v>
      </c>
    </row>
    <row r="66" spans="1:33" x14ac:dyDescent="0.25">
      <c r="C66" s="185"/>
      <c r="D66" s="10"/>
      <c r="AG66" t="s">
        <v>410</v>
      </c>
    </row>
    <row r="67" spans="1:33" x14ac:dyDescent="0.25">
      <c r="D67" s="10"/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879" sheet="1"/>
  <mergeCells count="7">
    <mergeCell ref="C62:G62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5"/>
  <sheetViews>
    <sheetView tabSelected="1" zoomScale="120" zoomScaleNormal="120" workbookViewId="0">
      <pane ySplit="7" topLeftCell="A8" activePane="bottomLeft" state="frozen"/>
      <selection pane="bottomLeft" activeCell="Z18" sqref="Z18"/>
    </sheetView>
  </sheetViews>
  <sheetFormatPr defaultRowHeight="12.5" outlineLevelRow="1" x14ac:dyDescent="0.25"/>
  <cols>
    <col min="1" max="1" width="3.453125" customWidth="1"/>
    <col min="2" max="2" width="12.7265625" style="121" customWidth="1"/>
    <col min="3" max="3" width="63.26953125" style="121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0" t="s">
        <v>129</v>
      </c>
      <c r="B1" s="260"/>
      <c r="C1" s="260"/>
      <c r="D1" s="260"/>
      <c r="E1" s="260"/>
      <c r="F1" s="260"/>
      <c r="G1" s="260"/>
      <c r="AG1" t="s">
        <v>130</v>
      </c>
    </row>
    <row r="2" spans="1:60" ht="25.15" customHeight="1" x14ac:dyDescent="0.25">
      <c r="A2" s="139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131</v>
      </c>
    </row>
    <row r="3" spans="1:60" ht="25.15" customHeight="1" x14ac:dyDescent="0.25">
      <c r="A3" s="139" t="s">
        <v>8</v>
      </c>
      <c r="B3" s="49" t="s">
        <v>47</v>
      </c>
      <c r="C3" s="261" t="s">
        <v>48</v>
      </c>
      <c r="D3" s="262"/>
      <c r="E3" s="262"/>
      <c r="F3" s="262"/>
      <c r="G3" s="263"/>
      <c r="AC3" s="121" t="s">
        <v>131</v>
      </c>
      <c r="AG3" t="s">
        <v>132</v>
      </c>
    </row>
    <row r="4" spans="1:60" ht="25.15" customHeight="1" x14ac:dyDescent="0.25">
      <c r="A4" s="140" t="s">
        <v>9</v>
      </c>
      <c r="B4" s="141" t="s">
        <v>55</v>
      </c>
      <c r="C4" s="264" t="s">
        <v>56</v>
      </c>
      <c r="D4" s="265"/>
      <c r="E4" s="265"/>
      <c r="F4" s="265"/>
      <c r="G4" s="266"/>
      <c r="AG4" t="s">
        <v>133</v>
      </c>
    </row>
    <row r="5" spans="1:60" x14ac:dyDescent="0.25">
      <c r="D5" s="10"/>
    </row>
    <row r="6" spans="1:60" ht="37.5" x14ac:dyDescent="0.25">
      <c r="A6" s="143" t="s">
        <v>134</v>
      </c>
      <c r="B6" s="145" t="s">
        <v>135</v>
      </c>
      <c r="C6" s="145" t="s">
        <v>136</v>
      </c>
      <c r="D6" s="144" t="s">
        <v>137</v>
      </c>
      <c r="E6" s="143" t="s">
        <v>138</v>
      </c>
      <c r="F6" s="142" t="s">
        <v>139</v>
      </c>
      <c r="G6" s="143" t="s">
        <v>29</v>
      </c>
      <c r="H6" s="146" t="s">
        <v>30</v>
      </c>
      <c r="I6" s="146" t="s">
        <v>140</v>
      </c>
      <c r="J6" s="146" t="s">
        <v>31</v>
      </c>
      <c r="K6" s="146" t="s">
        <v>141</v>
      </c>
      <c r="L6" s="146" t="s">
        <v>142</v>
      </c>
      <c r="M6" s="146" t="s">
        <v>143</v>
      </c>
      <c r="N6" s="146" t="s">
        <v>144</v>
      </c>
      <c r="O6" s="146" t="s">
        <v>145</v>
      </c>
      <c r="P6" s="146" t="s">
        <v>146</v>
      </c>
      <c r="Q6" s="146" t="s">
        <v>147</v>
      </c>
      <c r="R6" s="146" t="s">
        <v>148</v>
      </c>
      <c r="S6" s="146" t="s">
        <v>149</v>
      </c>
      <c r="T6" s="146" t="s">
        <v>150</v>
      </c>
      <c r="U6" s="146" t="s">
        <v>151</v>
      </c>
      <c r="V6" s="146" t="s">
        <v>152</v>
      </c>
      <c r="W6" s="146" t="s">
        <v>153</v>
      </c>
      <c r="X6" s="146" t="s">
        <v>154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58" t="s">
        <v>155</v>
      </c>
      <c r="B8" s="159" t="s">
        <v>63</v>
      </c>
      <c r="C8" s="180" t="s">
        <v>64</v>
      </c>
      <c r="D8" s="160"/>
      <c r="E8" s="161"/>
      <c r="F8" s="162"/>
      <c r="G8" s="162">
        <f>SUMIF(AG9:AG10,"&lt;&gt;NOR",G9:G10)</f>
        <v>0</v>
      </c>
      <c r="H8" s="162"/>
      <c r="I8" s="162">
        <f>SUM(I9:I10)</f>
        <v>0</v>
      </c>
      <c r="J8" s="162"/>
      <c r="K8" s="162">
        <f>SUM(K9:K10)</f>
        <v>0</v>
      </c>
      <c r="L8" s="162"/>
      <c r="M8" s="162">
        <f>SUM(M9:M10)</f>
        <v>0</v>
      </c>
      <c r="N8" s="162"/>
      <c r="O8" s="162">
        <f>SUM(O9:O10)</f>
        <v>0</v>
      </c>
      <c r="P8" s="162"/>
      <c r="Q8" s="162">
        <f>SUM(Q9:Q10)</f>
        <v>0</v>
      </c>
      <c r="R8" s="162"/>
      <c r="S8" s="162"/>
      <c r="T8" s="163"/>
      <c r="U8" s="157"/>
      <c r="V8" s="157">
        <f>SUM(V9:V10)</f>
        <v>0</v>
      </c>
      <c r="W8" s="157"/>
      <c r="X8" s="157"/>
      <c r="AG8" t="s">
        <v>156</v>
      </c>
    </row>
    <row r="9" spans="1:60" outlineLevel="1" x14ac:dyDescent="0.25">
      <c r="A9" s="171">
        <v>1</v>
      </c>
      <c r="B9" s="172" t="s">
        <v>47</v>
      </c>
      <c r="C9" s="181" t="s">
        <v>599</v>
      </c>
      <c r="D9" s="173" t="s">
        <v>600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188</v>
      </c>
      <c r="T9" s="177" t="s">
        <v>189</v>
      </c>
      <c r="U9" s="156">
        <v>0</v>
      </c>
      <c r="V9" s="156">
        <f>ROUND(E9*U9,2)</f>
        <v>0</v>
      </c>
      <c r="W9" s="156"/>
      <c r="X9" s="156" t="s">
        <v>175</v>
      </c>
      <c r="Y9" s="147"/>
      <c r="Z9" s="147"/>
      <c r="AA9" s="147"/>
      <c r="AB9" s="147"/>
      <c r="AC9" s="147"/>
      <c r="AD9" s="147"/>
      <c r="AE9" s="147"/>
      <c r="AF9" s="147"/>
      <c r="AG9" s="147" t="s">
        <v>505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1">
        <v>2</v>
      </c>
      <c r="B10" s="172" t="s">
        <v>601</v>
      </c>
      <c r="C10" s="181" t="s">
        <v>602</v>
      </c>
      <c r="D10" s="173" t="s">
        <v>600</v>
      </c>
      <c r="E10" s="174">
        <v>1</v>
      </c>
      <c r="F10" s="175"/>
      <c r="G10" s="176">
        <f>ROUND(E10*F10,2)</f>
        <v>0</v>
      </c>
      <c r="H10" s="175"/>
      <c r="I10" s="176">
        <f>ROUND(E10*H10,2)</f>
        <v>0</v>
      </c>
      <c r="J10" s="175"/>
      <c r="K10" s="176">
        <f>ROUND(E10*J10,2)</f>
        <v>0</v>
      </c>
      <c r="L10" s="176">
        <v>15</v>
      </c>
      <c r="M10" s="176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6"/>
      <c r="S10" s="176" t="s">
        <v>603</v>
      </c>
      <c r="T10" s="177" t="s">
        <v>189</v>
      </c>
      <c r="U10" s="156">
        <v>0</v>
      </c>
      <c r="V10" s="156">
        <f>ROUND(E10*U10,2)</f>
        <v>0</v>
      </c>
      <c r="W10" s="156"/>
      <c r="X10" s="156" t="s">
        <v>604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605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13" x14ac:dyDescent="0.25">
      <c r="A11" s="158" t="s">
        <v>155</v>
      </c>
      <c r="B11" s="159" t="s">
        <v>65</v>
      </c>
      <c r="C11" s="180" t="s">
        <v>66</v>
      </c>
      <c r="D11" s="160"/>
      <c r="E11" s="161"/>
      <c r="F11" s="162"/>
      <c r="G11" s="162">
        <f>SUMIF(AG12:AG14,"&lt;&gt;NOR",G12:G14)</f>
        <v>0</v>
      </c>
      <c r="H11" s="162"/>
      <c r="I11" s="162">
        <f>SUM(I12:I14)</f>
        <v>0</v>
      </c>
      <c r="J11" s="162"/>
      <c r="K11" s="162">
        <f>SUM(K12:K14)</f>
        <v>0</v>
      </c>
      <c r="L11" s="162"/>
      <c r="M11" s="162">
        <f>SUM(M12:M14)</f>
        <v>0</v>
      </c>
      <c r="N11" s="162"/>
      <c r="O11" s="162">
        <f>SUM(O12:O14)</f>
        <v>0</v>
      </c>
      <c r="P11" s="162"/>
      <c r="Q11" s="162">
        <f>SUM(Q12:Q14)</f>
        <v>0.03</v>
      </c>
      <c r="R11" s="162"/>
      <c r="S11" s="162"/>
      <c r="T11" s="163"/>
      <c r="U11" s="157"/>
      <c r="V11" s="157">
        <f>SUM(V12:V14)</f>
        <v>0.3</v>
      </c>
      <c r="W11" s="157"/>
      <c r="X11" s="157"/>
      <c r="AG11" t="s">
        <v>156</v>
      </c>
    </row>
    <row r="12" spans="1:60" outlineLevel="1" x14ac:dyDescent="0.25">
      <c r="A12" s="171">
        <v>3</v>
      </c>
      <c r="B12" s="172" t="s">
        <v>606</v>
      </c>
      <c r="C12" s="181" t="s">
        <v>607</v>
      </c>
      <c r="D12" s="173" t="s">
        <v>220</v>
      </c>
      <c r="E12" s="174">
        <v>10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15</v>
      </c>
      <c r="M12" s="176">
        <f>G12*(1+L12/100)</f>
        <v>0</v>
      </c>
      <c r="N12" s="176">
        <v>2.5000000000000001E-4</v>
      </c>
      <c r="O12" s="176">
        <f>ROUND(E12*N12,2)</f>
        <v>0</v>
      </c>
      <c r="P12" s="176">
        <v>2.5400000000000002E-3</v>
      </c>
      <c r="Q12" s="176">
        <f>ROUND(E12*P12,2)</f>
        <v>0.03</v>
      </c>
      <c r="R12" s="176" t="s">
        <v>608</v>
      </c>
      <c r="S12" s="176" t="s">
        <v>161</v>
      </c>
      <c r="T12" s="177" t="s">
        <v>161</v>
      </c>
      <c r="U12" s="156">
        <v>0.03</v>
      </c>
      <c r="V12" s="156">
        <f>ROUND(E12*U12,2)</f>
        <v>0.3</v>
      </c>
      <c r="W12" s="156"/>
      <c r="X12" s="156" t="s">
        <v>162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253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1">
        <v>4</v>
      </c>
      <c r="B13" s="172" t="s">
        <v>609</v>
      </c>
      <c r="C13" s="181" t="s">
        <v>610</v>
      </c>
      <c r="D13" s="173" t="s">
        <v>600</v>
      </c>
      <c r="E13" s="174">
        <v>2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15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188</v>
      </c>
      <c r="T13" s="177" t="s">
        <v>189</v>
      </c>
      <c r="U13" s="156">
        <v>0</v>
      </c>
      <c r="V13" s="156">
        <f>ROUND(E13*U13,2)</f>
        <v>0</v>
      </c>
      <c r="W13" s="156"/>
      <c r="X13" s="156" t="s">
        <v>162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253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1">
        <v>5</v>
      </c>
      <c r="B14" s="172" t="s">
        <v>78</v>
      </c>
      <c r="C14" s="181" t="s">
        <v>611</v>
      </c>
      <c r="D14" s="173" t="s">
        <v>600</v>
      </c>
      <c r="E14" s="174">
        <v>1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15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6"/>
      <c r="S14" s="176" t="s">
        <v>188</v>
      </c>
      <c r="T14" s="177" t="s">
        <v>189</v>
      </c>
      <c r="U14" s="156">
        <v>0</v>
      </c>
      <c r="V14" s="156">
        <f>ROUND(E14*U14,2)</f>
        <v>0</v>
      </c>
      <c r="W14" s="156"/>
      <c r="X14" s="156" t="s">
        <v>162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253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13" x14ac:dyDescent="0.25">
      <c r="A15" s="158" t="s">
        <v>155</v>
      </c>
      <c r="B15" s="159" t="s">
        <v>104</v>
      </c>
      <c r="C15" s="180" t="s">
        <v>105</v>
      </c>
      <c r="D15" s="160"/>
      <c r="E15" s="161"/>
      <c r="F15" s="162"/>
      <c r="G15" s="162">
        <f>SUMIF(AG16:AG18,"&lt;&gt;NOR",G16:G18)</f>
        <v>0</v>
      </c>
      <c r="H15" s="162"/>
      <c r="I15" s="162">
        <f>SUM(I16:I18)</f>
        <v>0</v>
      </c>
      <c r="J15" s="162"/>
      <c r="K15" s="162">
        <f>SUM(K16:K18)</f>
        <v>0</v>
      </c>
      <c r="L15" s="162"/>
      <c r="M15" s="162">
        <f>SUM(M16:M18)</f>
        <v>0</v>
      </c>
      <c r="N15" s="162"/>
      <c r="O15" s="162">
        <f>SUM(O16:O18)</f>
        <v>0</v>
      </c>
      <c r="P15" s="162"/>
      <c r="Q15" s="162">
        <f>SUM(Q16:Q18)</f>
        <v>0</v>
      </c>
      <c r="R15" s="162"/>
      <c r="S15" s="162"/>
      <c r="T15" s="163"/>
      <c r="U15" s="157"/>
      <c r="V15" s="157">
        <f>SUM(V16:V18)</f>
        <v>0</v>
      </c>
      <c r="W15" s="157"/>
      <c r="X15" s="157"/>
      <c r="AG15" t="s">
        <v>156</v>
      </c>
    </row>
    <row r="16" spans="1:60" outlineLevel="1" x14ac:dyDescent="0.25">
      <c r="A16" s="171">
        <v>6</v>
      </c>
      <c r="B16" s="172" t="s">
        <v>612</v>
      </c>
      <c r="C16" s="181" t="s">
        <v>613</v>
      </c>
      <c r="D16" s="173" t="s">
        <v>600</v>
      </c>
      <c r="E16" s="174">
        <v>2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15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/>
      <c r="S16" s="176" t="s">
        <v>188</v>
      </c>
      <c r="T16" s="177" t="s">
        <v>189</v>
      </c>
      <c r="U16" s="156">
        <v>0</v>
      </c>
      <c r="V16" s="156">
        <f>ROUND(E16*U16,2)</f>
        <v>0</v>
      </c>
      <c r="W16" s="156"/>
      <c r="X16" s="156" t="s">
        <v>175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505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1">
        <v>7</v>
      </c>
      <c r="B17" s="172" t="s">
        <v>614</v>
      </c>
      <c r="C17" s="181" t="s">
        <v>615</v>
      </c>
      <c r="D17" s="173" t="s">
        <v>600</v>
      </c>
      <c r="E17" s="174">
        <v>2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15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188</v>
      </c>
      <c r="T17" s="177" t="s">
        <v>189</v>
      </c>
      <c r="U17" s="156">
        <v>0</v>
      </c>
      <c r="V17" s="156">
        <f>ROUND(E17*U17,2)</f>
        <v>0</v>
      </c>
      <c r="W17" s="156"/>
      <c r="X17" s="156" t="s">
        <v>175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1">
        <v>8</v>
      </c>
      <c r="B18" s="172" t="s">
        <v>616</v>
      </c>
      <c r="C18" s="181" t="s">
        <v>617</v>
      </c>
      <c r="D18" s="173" t="s">
        <v>600</v>
      </c>
      <c r="E18" s="174">
        <v>2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15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/>
      <c r="S18" s="176" t="s">
        <v>188</v>
      </c>
      <c r="T18" s="177" t="s">
        <v>189</v>
      </c>
      <c r="U18" s="156">
        <v>0</v>
      </c>
      <c r="V18" s="156">
        <f>ROUND(E18*U18,2)</f>
        <v>0</v>
      </c>
      <c r="W18" s="156"/>
      <c r="X18" s="156" t="s">
        <v>175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505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13" x14ac:dyDescent="0.25">
      <c r="A19" s="158" t="s">
        <v>155</v>
      </c>
      <c r="B19" s="159" t="s">
        <v>67</v>
      </c>
      <c r="C19" s="180" t="s">
        <v>68</v>
      </c>
      <c r="D19" s="160"/>
      <c r="E19" s="161"/>
      <c r="F19" s="162"/>
      <c r="G19" s="162">
        <f>SUMIF(AG20:AG20,"&lt;&gt;NOR",G20:G20)</f>
        <v>0</v>
      </c>
      <c r="H19" s="162"/>
      <c r="I19" s="162">
        <f>SUM(I20:I20)</f>
        <v>0</v>
      </c>
      <c r="J19" s="162"/>
      <c r="K19" s="162">
        <f>SUM(K20:K20)</f>
        <v>0</v>
      </c>
      <c r="L19" s="162"/>
      <c r="M19" s="162">
        <f>SUM(M20:M20)</f>
        <v>0</v>
      </c>
      <c r="N19" s="162"/>
      <c r="O19" s="162">
        <f>SUM(O20:O20)</f>
        <v>0</v>
      </c>
      <c r="P19" s="162"/>
      <c r="Q19" s="162">
        <f>SUM(Q20:Q20)</f>
        <v>0</v>
      </c>
      <c r="R19" s="162"/>
      <c r="S19" s="162"/>
      <c r="T19" s="163"/>
      <c r="U19" s="157"/>
      <c r="V19" s="157">
        <f>SUM(V20:V20)</f>
        <v>2</v>
      </c>
      <c r="W19" s="157"/>
      <c r="X19" s="157"/>
      <c r="AG19" t="s">
        <v>156</v>
      </c>
    </row>
    <row r="20" spans="1:60" outlineLevel="1" x14ac:dyDescent="0.25">
      <c r="A20" s="171">
        <v>9</v>
      </c>
      <c r="B20" s="172" t="s">
        <v>618</v>
      </c>
      <c r="C20" s="181" t="s">
        <v>675</v>
      </c>
      <c r="D20" s="173" t="s">
        <v>600</v>
      </c>
      <c r="E20" s="174">
        <v>2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15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/>
      <c r="S20" s="176" t="s">
        <v>619</v>
      </c>
      <c r="T20" s="177" t="s">
        <v>619</v>
      </c>
      <c r="U20" s="156">
        <v>1</v>
      </c>
      <c r="V20" s="156">
        <f>ROUND(E20*U20,2)</f>
        <v>2</v>
      </c>
      <c r="W20" s="156"/>
      <c r="X20" s="156" t="s">
        <v>162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163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94"/>
      <c r="B21" s="195"/>
      <c r="C21" s="191" t="s">
        <v>676</v>
      </c>
      <c r="D21" s="197"/>
      <c r="E21" s="198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94"/>
      <c r="B22" s="195"/>
      <c r="C22" s="192" t="s">
        <v>677</v>
      </c>
      <c r="D22" s="197"/>
      <c r="E22" s="198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s="188" customFormat="1" outlineLevel="1" x14ac:dyDescent="0.25">
      <c r="A23" s="194"/>
      <c r="B23" s="195"/>
      <c r="C23" s="192" t="s">
        <v>678</v>
      </c>
      <c r="D23" s="197"/>
      <c r="E23" s="198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0"/>
      <c r="V23" s="190"/>
      <c r="W23" s="190"/>
      <c r="X23" s="190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</row>
    <row r="24" spans="1:60" s="188" customFormat="1" outlineLevel="1" x14ac:dyDescent="0.25">
      <c r="A24" s="194"/>
      <c r="B24" s="195"/>
      <c r="C24" s="192" t="s">
        <v>679</v>
      </c>
      <c r="D24" s="197"/>
      <c r="E24" s="198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0"/>
      <c r="V24" s="190"/>
      <c r="W24" s="190"/>
      <c r="X24" s="190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</row>
    <row r="25" spans="1:60" outlineLevel="1" x14ac:dyDescent="0.25">
      <c r="A25" s="201"/>
      <c r="B25" s="195"/>
      <c r="C25" s="192" t="s">
        <v>680</v>
      </c>
      <c r="D25" s="187"/>
      <c r="E25" s="193">
        <v>2</v>
      </c>
      <c r="F25" s="200"/>
      <c r="G25" s="196"/>
      <c r="H25" s="199"/>
      <c r="I25" s="196"/>
      <c r="J25" s="199"/>
      <c r="K25" s="196"/>
      <c r="L25" s="196"/>
      <c r="M25" s="196"/>
      <c r="N25" s="196"/>
      <c r="O25" s="196"/>
      <c r="P25" s="196"/>
      <c r="Q25" s="196"/>
      <c r="R25" s="196"/>
      <c r="S25" s="196"/>
      <c r="T25" s="18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13" x14ac:dyDescent="0.25">
      <c r="A26" s="158" t="s">
        <v>155</v>
      </c>
      <c r="B26" s="159" t="s">
        <v>69</v>
      </c>
      <c r="C26" s="180" t="s">
        <v>70</v>
      </c>
      <c r="D26" s="160"/>
      <c r="E26" s="161"/>
      <c r="F26" s="162"/>
      <c r="G26" s="162">
        <f>SUMIF(AG27:AG27,"&lt;&gt;NOR",G27:G27)</f>
        <v>0</v>
      </c>
      <c r="H26" s="162"/>
      <c r="I26" s="162">
        <f>SUM(I27:I27)</f>
        <v>0</v>
      </c>
      <c r="J26" s="162"/>
      <c r="K26" s="162">
        <f>SUM(K27:K27)</f>
        <v>0</v>
      </c>
      <c r="L26" s="162"/>
      <c r="M26" s="162">
        <f>SUM(M27:M27)</f>
        <v>0</v>
      </c>
      <c r="N26" s="162"/>
      <c r="O26" s="162">
        <f>SUM(O27:O27)</f>
        <v>0</v>
      </c>
      <c r="P26" s="162"/>
      <c r="Q26" s="162">
        <f>SUM(Q27:Q27)</f>
        <v>0</v>
      </c>
      <c r="R26" s="162"/>
      <c r="S26" s="162"/>
      <c r="T26" s="163"/>
      <c r="U26" s="157"/>
      <c r="V26" s="157">
        <f>SUM(V27:V27)</f>
        <v>0</v>
      </c>
      <c r="W26" s="157"/>
      <c r="X26" s="157"/>
      <c r="AG26" t="s">
        <v>156</v>
      </c>
    </row>
    <row r="27" spans="1:60" outlineLevel="1" x14ac:dyDescent="0.25">
      <c r="A27" s="171">
        <v>10</v>
      </c>
      <c r="B27" s="172" t="s">
        <v>620</v>
      </c>
      <c r="C27" s="181" t="s">
        <v>621</v>
      </c>
      <c r="D27" s="173" t="s">
        <v>622</v>
      </c>
      <c r="E27" s="174">
        <v>15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15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188</v>
      </c>
      <c r="T27" s="177" t="s">
        <v>189</v>
      </c>
      <c r="U27" s="156">
        <v>0</v>
      </c>
      <c r="V27" s="156">
        <f>ROUND(E27*U27,2)</f>
        <v>0</v>
      </c>
      <c r="W27" s="156"/>
      <c r="X27" s="156" t="s">
        <v>162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253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13" x14ac:dyDescent="0.25">
      <c r="A28" s="158" t="s">
        <v>155</v>
      </c>
      <c r="B28" s="159" t="s">
        <v>71</v>
      </c>
      <c r="C28" s="180" t="s">
        <v>72</v>
      </c>
      <c r="D28" s="160"/>
      <c r="E28" s="161"/>
      <c r="F28" s="162"/>
      <c r="G28" s="162">
        <f>SUMIF(AG29:AG29,"&lt;&gt;NOR",G29:G29)</f>
        <v>0</v>
      </c>
      <c r="H28" s="162"/>
      <c r="I28" s="162">
        <f>SUM(I29:I29)</f>
        <v>0</v>
      </c>
      <c r="J28" s="162"/>
      <c r="K28" s="162">
        <f>SUM(K29:K29)</f>
        <v>0</v>
      </c>
      <c r="L28" s="162"/>
      <c r="M28" s="162">
        <f>SUM(M29:M29)</f>
        <v>0</v>
      </c>
      <c r="N28" s="162"/>
      <c r="O28" s="162">
        <f>SUM(O29:O29)</f>
        <v>0</v>
      </c>
      <c r="P28" s="162"/>
      <c r="Q28" s="162">
        <f>SUM(Q29:Q29)</f>
        <v>0</v>
      </c>
      <c r="R28" s="162"/>
      <c r="S28" s="162"/>
      <c r="T28" s="163"/>
      <c r="U28" s="157"/>
      <c r="V28" s="157">
        <f>SUM(V29:V29)</f>
        <v>0</v>
      </c>
      <c r="W28" s="157"/>
      <c r="X28" s="157"/>
      <c r="AG28" t="s">
        <v>156</v>
      </c>
    </row>
    <row r="29" spans="1:60" ht="20" outlineLevel="1" x14ac:dyDescent="0.25">
      <c r="A29" s="171">
        <v>11</v>
      </c>
      <c r="B29" s="172" t="s">
        <v>623</v>
      </c>
      <c r="C29" s="181" t="s">
        <v>624</v>
      </c>
      <c r="D29" s="173" t="s">
        <v>622</v>
      </c>
      <c r="E29" s="174">
        <v>15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15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188</v>
      </c>
      <c r="T29" s="177" t="s">
        <v>189</v>
      </c>
      <c r="U29" s="156">
        <v>0</v>
      </c>
      <c r="V29" s="156">
        <f>ROUND(E29*U29,2)</f>
        <v>0</v>
      </c>
      <c r="W29" s="156"/>
      <c r="X29" s="156" t="s">
        <v>162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253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13" x14ac:dyDescent="0.25">
      <c r="A30" s="158" t="s">
        <v>155</v>
      </c>
      <c r="B30" s="159" t="s">
        <v>73</v>
      </c>
      <c r="C30" s="180" t="s">
        <v>74</v>
      </c>
      <c r="D30" s="160"/>
      <c r="E30" s="161"/>
      <c r="F30" s="162"/>
      <c r="G30" s="162">
        <f>SUMIF(AG31:AG32,"&lt;&gt;NOR",G31:G32)</f>
        <v>0</v>
      </c>
      <c r="H30" s="162"/>
      <c r="I30" s="162">
        <f>SUM(I31:I32)</f>
        <v>0</v>
      </c>
      <c r="J30" s="162"/>
      <c r="K30" s="162">
        <f>SUM(K31:K32)</f>
        <v>0</v>
      </c>
      <c r="L30" s="162"/>
      <c r="M30" s="162">
        <f>SUM(M31:M32)</f>
        <v>0</v>
      </c>
      <c r="N30" s="162"/>
      <c r="O30" s="162">
        <f>SUM(O31:O32)</f>
        <v>0</v>
      </c>
      <c r="P30" s="162"/>
      <c r="Q30" s="162">
        <f>SUM(Q31:Q32)</f>
        <v>0</v>
      </c>
      <c r="R30" s="162"/>
      <c r="S30" s="162"/>
      <c r="T30" s="163"/>
      <c r="U30" s="157"/>
      <c r="V30" s="157">
        <f>SUM(V31:V32)</f>
        <v>1.31</v>
      </c>
      <c r="W30" s="157"/>
      <c r="X30" s="157"/>
      <c r="AG30" t="s">
        <v>156</v>
      </c>
    </row>
    <row r="31" spans="1:60" outlineLevel="1" x14ac:dyDescent="0.25">
      <c r="A31" s="164">
        <v>12</v>
      </c>
      <c r="B31" s="165" t="s">
        <v>625</v>
      </c>
      <c r="C31" s="182" t="s">
        <v>626</v>
      </c>
      <c r="D31" s="166" t="s">
        <v>220</v>
      </c>
      <c r="E31" s="167">
        <v>15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15</v>
      </c>
      <c r="M31" s="169">
        <f>G31*(1+L31/100)</f>
        <v>0</v>
      </c>
      <c r="N31" s="169">
        <v>6.9999999999999994E-5</v>
      </c>
      <c r="O31" s="169">
        <f>ROUND(E31*N31,2)</f>
        <v>0</v>
      </c>
      <c r="P31" s="169">
        <v>0</v>
      </c>
      <c r="Q31" s="169">
        <f>ROUND(E31*P31,2)</f>
        <v>0</v>
      </c>
      <c r="R31" s="169" t="s">
        <v>627</v>
      </c>
      <c r="S31" s="169" t="s">
        <v>161</v>
      </c>
      <c r="T31" s="170" t="s">
        <v>161</v>
      </c>
      <c r="U31" s="156">
        <v>8.6999999999999994E-2</v>
      </c>
      <c r="V31" s="156">
        <f>ROUND(E31*U31,2)</f>
        <v>1.31</v>
      </c>
      <c r="W31" s="156"/>
      <c r="X31" s="156" t="s">
        <v>162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253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58" t="s">
        <v>628</v>
      </c>
      <c r="D32" s="259"/>
      <c r="E32" s="259"/>
      <c r="F32" s="259"/>
      <c r="G32" s="259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171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13" x14ac:dyDescent="0.25">
      <c r="A33" s="158" t="s">
        <v>155</v>
      </c>
      <c r="B33" s="159" t="s">
        <v>118</v>
      </c>
      <c r="C33" s="180" t="s">
        <v>119</v>
      </c>
      <c r="D33" s="160"/>
      <c r="E33" s="161"/>
      <c r="F33" s="162"/>
      <c r="G33" s="162">
        <f>SUMIF(AG34:AG41,"&lt;&gt;NOR",G34:G41)</f>
        <v>0</v>
      </c>
      <c r="H33" s="162"/>
      <c r="I33" s="162">
        <f>SUM(I34:I41)</f>
        <v>0</v>
      </c>
      <c r="J33" s="162"/>
      <c r="K33" s="162">
        <f>SUM(K34:K41)</f>
        <v>0</v>
      </c>
      <c r="L33" s="162"/>
      <c r="M33" s="162">
        <f>SUM(M34:M41)</f>
        <v>0</v>
      </c>
      <c r="N33" s="162"/>
      <c r="O33" s="162">
        <f>SUM(O34:O41)</f>
        <v>0</v>
      </c>
      <c r="P33" s="162"/>
      <c r="Q33" s="162">
        <f>SUM(Q34:Q41)</f>
        <v>0</v>
      </c>
      <c r="R33" s="162"/>
      <c r="S33" s="162"/>
      <c r="T33" s="163"/>
      <c r="U33" s="157"/>
      <c r="V33" s="157">
        <f>SUM(V34:V41)</f>
        <v>0</v>
      </c>
      <c r="W33" s="157"/>
      <c r="X33" s="157"/>
      <c r="AG33" t="s">
        <v>156</v>
      </c>
    </row>
    <row r="34" spans="1:60" outlineLevel="1" x14ac:dyDescent="0.25">
      <c r="A34" s="171">
        <v>13</v>
      </c>
      <c r="B34" s="172" t="s">
        <v>629</v>
      </c>
      <c r="C34" s="181" t="s">
        <v>630</v>
      </c>
      <c r="D34" s="173" t="s">
        <v>600</v>
      </c>
      <c r="E34" s="174">
        <v>1</v>
      </c>
      <c r="F34" s="175"/>
      <c r="G34" s="176">
        <f t="shared" ref="G34:G41" si="0">ROUND(E34*F34,2)</f>
        <v>0</v>
      </c>
      <c r="H34" s="175"/>
      <c r="I34" s="176">
        <f t="shared" ref="I34:I41" si="1">ROUND(E34*H34,2)</f>
        <v>0</v>
      </c>
      <c r="J34" s="175"/>
      <c r="K34" s="176">
        <f t="shared" ref="K34:K41" si="2">ROUND(E34*J34,2)</f>
        <v>0</v>
      </c>
      <c r="L34" s="176">
        <v>15</v>
      </c>
      <c r="M34" s="176">
        <f t="shared" ref="M34:M41" si="3">G34*(1+L34/100)</f>
        <v>0</v>
      </c>
      <c r="N34" s="176">
        <v>0</v>
      </c>
      <c r="O34" s="176">
        <f t="shared" ref="O34:O41" si="4">ROUND(E34*N34,2)</f>
        <v>0</v>
      </c>
      <c r="P34" s="176">
        <v>0</v>
      </c>
      <c r="Q34" s="176">
        <f t="shared" ref="Q34:Q41" si="5">ROUND(E34*P34,2)</f>
        <v>0</v>
      </c>
      <c r="R34" s="176"/>
      <c r="S34" s="176" t="s">
        <v>188</v>
      </c>
      <c r="T34" s="177" t="s">
        <v>189</v>
      </c>
      <c r="U34" s="156">
        <v>0</v>
      </c>
      <c r="V34" s="156">
        <f t="shared" ref="V34:V41" si="6">ROUND(E34*U34,2)</f>
        <v>0</v>
      </c>
      <c r="W34" s="156"/>
      <c r="X34" s="156" t="s">
        <v>175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505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1">
        <v>14</v>
      </c>
      <c r="B35" s="172" t="s">
        <v>631</v>
      </c>
      <c r="C35" s="181" t="s">
        <v>632</v>
      </c>
      <c r="D35" s="173" t="s">
        <v>600</v>
      </c>
      <c r="E35" s="174">
        <v>1</v>
      </c>
      <c r="F35" s="175"/>
      <c r="G35" s="176">
        <f t="shared" si="0"/>
        <v>0</v>
      </c>
      <c r="H35" s="175"/>
      <c r="I35" s="176">
        <f t="shared" si="1"/>
        <v>0</v>
      </c>
      <c r="J35" s="175"/>
      <c r="K35" s="176">
        <f t="shared" si="2"/>
        <v>0</v>
      </c>
      <c r="L35" s="176">
        <v>15</v>
      </c>
      <c r="M35" s="176">
        <f t="shared" si="3"/>
        <v>0</v>
      </c>
      <c r="N35" s="176">
        <v>0</v>
      </c>
      <c r="O35" s="176">
        <f t="shared" si="4"/>
        <v>0</v>
      </c>
      <c r="P35" s="176">
        <v>0</v>
      </c>
      <c r="Q35" s="176">
        <f t="shared" si="5"/>
        <v>0</v>
      </c>
      <c r="R35" s="176"/>
      <c r="S35" s="176" t="s">
        <v>188</v>
      </c>
      <c r="T35" s="177" t="s">
        <v>189</v>
      </c>
      <c r="U35" s="156">
        <v>0</v>
      </c>
      <c r="V35" s="156">
        <f t="shared" si="6"/>
        <v>0</v>
      </c>
      <c r="W35" s="156"/>
      <c r="X35" s="156" t="s">
        <v>162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262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1">
        <v>15</v>
      </c>
      <c r="B36" s="172" t="s">
        <v>633</v>
      </c>
      <c r="C36" s="181" t="s">
        <v>634</v>
      </c>
      <c r="D36" s="173" t="s">
        <v>600</v>
      </c>
      <c r="E36" s="174">
        <v>1</v>
      </c>
      <c r="F36" s="175"/>
      <c r="G36" s="176">
        <f t="shared" si="0"/>
        <v>0</v>
      </c>
      <c r="H36" s="175"/>
      <c r="I36" s="176">
        <f t="shared" si="1"/>
        <v>0</v>
      </c>
      <c r="J36" s="175"/>
      <c r="K36" s="176">
        <f t="shared" si="2"/>
        <v>0</v>
      </c>
      <c r="L36" s="176">
        <v>15</v>
      </c>
      <c r="M36" s="176">
        <f t="shared" si="3"/>
        <v>0</v>
      </c>
      <c r="N36" s="176">
        <v>0</v>
      </c>
      <c r="O36" s="176">
        <f t="shared" si="4"/>
        <v>0</v>
      </c>
      <c r="P36" s="176">
        <v>0</v>
      </c>
      <c r="Q36" s="176">
        <f t="shared" si="5"/>
        <v>0</v>
      </c>
      <c r="R36" s="176"/>
      <c r="S36" s="176" t="s">
        <v>188</v>
      </c>
      <c r="T36" s="177" t="s">
        <v>189</v>
      </c>
      <c r="U36" s="156">
        <v>0</v>
      </c>
      <c r="V36" s="156">
        <f t="shared" si="6"/>
        <v>0</v>
      </c>
      <c r="W36" s="156"/>
      <c r="X36" s="156" t="s">
        <v>175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1">
        <v>16</v>
      </c>
      <c r="B37" s="172" t="s">
        <v>635</v>
      </c>
      <c r="C37" s="181" t="s">
        <v>636</v>
      </c>
      <c r="D37" s="173" t="s">
        <v>600</v>
      </c>
      <c r="E37" s="174">
        <v>1</v>
      </c>
      <c r="F37" s="175"/>
      <c r="G37" s="176">
        <f t="shared" si="0"/>
        <v>0</v>
      </c>
      <c r="H37" s="175"/>
      <c r="I37" s="176">
        <f t="shared" si="1"/>
        <v>0</v>
      </c>
      <c r="J37" s="175"/>
      <c r="K37" s="176">
        <f t="shared" si="2"/>
        <v>0</v>
      </c>
      <c r="L37" s="176">
        <v>15</v>
      </c>
      <c r="M37" s="176">
        <f t="shared" si="3"/>
        <v>0</v>
      </c>
      <c r="N37" s="176">
        <v>0</v>
      </c>
      <c r="O37" s="176">
        <f t="shared" si="4"/>
        <v>0</v>
      </c>
      <c r="P37" s="176">
        <v>0</v>
      </c>
      <c r="Q37" s="176">
        <f t="shared" si="5"/>
        <v>0</v>
      </c>
      <c r="R37" s="176"/>
      <c r="S37" s="176" t="s">
        <v>188</v>
      </c>
      <c r="T37" s="177" t="s">
        <v>189</v>
      </c>
      <c r="U37" s="156">
        <v>0</v>
      </c>
      <c r="V37" s="156">
        <f t="shared" si="6"/>
        <v>0</v>
      </c>
      <c r="W37" s="156"/>
      <c r="X37" s="156" t="s">
        <v>162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262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1">
        <v>17</v>
      </c>
      <c r="B38" s="172" t="s">
        <v>637</v>
      </c>
      <c r="C38" s="181" t="s">
        <v>638</v>
      </c>
      <c r="D38" s="173" t="s">
        <v>600</v>
      </c>
      <c r="E38" s="174">
        <v>1</v>
      </c>
      <c r="F38" s="175"/>
      <c r="G38" s="176">
        <f t="shared" si="0"/>
        <v>0</v>
      </c>
      <c r="H38" s="175"/>
      <c r="I38" s="176">
        <f t="shared" si="1"/>
        <v>0</v>
      </c>
      <c r="J38" s="175"/>
      <c r="K38" s="176">
        <f t="shared" si="2"/>
        <v>0</v>
      </c>
      <c r="L38" s="176">
        <v>15</v>
      </c>
      <c r="M38" s="176">
        <f t="shared" si="3"/>
        <v>0</v>
      </c>
      <c r="N38" s="176">
        <v>0</v>
      </c>
      <c r="O38" s="176">
        <f t="shared" si="4"/>
        <v>0</v>
      </c>
      <c r="P38" s="176">
        <v>0</v>
      </c>
      <c r="Q38" s="176">
        <f t="shared" si="5"/>
        <v>0</v>
      </c>
      <c r="R38" s="176"/>
      <c r="S38" s="176" t="s">
        <v>188</v>
      </c>
      <c r="T38" s="177" t="s">
        <v>189</v>
      </c>
      <c r="U38" s="156">
        <v>0</v>
      </c>
      <c r="V38" s="156">
        <f t="shared" si="6"/>
        <v>0</v>
      </c>
      <c r="W38" s="156"/>
      <c r="X38" s="156" t="s">
        <v>175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1">
        <v>18</v>
      </c>
      <c r="B39" s="172" t="s">
        <v>639</v>
      </c>
      <c r="C39" s="181" t="s">
        <v>640</v>
      </c>
      <c r="D39" s="173" t="s">
        <v>600</v>
      </c>
      <c r="E39" s="174">
        <v>1</v>
      </c>
      <c r="F39" s="175"/>
      <c r="G39" s="176">
        <f t="shared" si="0"/>
        <v>0</v>
      </c>
      <c r="H39" s="175"/>
      <c r="I39" s="176">
        <f t="shared" si="1"/>
        <v>0</v>
      </c>
      <c r="J39" s="175"/>
      <c r="K39" s="176">
        <f t="shared" si="2"/>
        <v>0</v>
      </c>
      <c r="L39" s="176">
        <v>15</v>
      </c>
      <c r="M39" s="176">
        <f t="shared" si="3"/>
        <v>0</v>
      </c>
      <c r="N39" s="176">
        <v>0</v>
      </c>
      <c r="O39" s="176">
        <f t="shared" si="4"/>
        <v>0</v>
      </c>
      <c r="P39" s="176">
        <v>0</v>
      </c>
      <c r="Q39" s="176">
        <f t="shared" si="5"/>
        <v>0</v>
      </c>
      <c r="R39" s="176"/>
      <c r="S39" s="176" t="s">
        <v>188</v>
      </c>
      <c r="T39" s="177" t="s">
        <v>189</v>
      </c>
      <c r="U39" s="156">
        <v>0</v>
      </c>
      <c r="V39" s="156">
        <f t="shared" si="6"/>
        <v>0</v>
      </c>
      <c r="W39" s="156"/>
      <c r="X39" s="156" t="s">
        <v>175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505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1">
        <v>19</v>
      </c>
      <c r="B40" s="172" t="s">
        <v>641</v>
      </c>
      <c r="C40" s="181" t="s">
        <v>642</v>
      </c>
      <c r="D40" s="173" t="s">
        <v>600</v>
      </c>
      <c r="E40" s="174">
        <v>1</v>
      </c>
      <c r="F40" s="175"/>
      <c r="G40" s="176">
        <f t="shared" si="0"/>
        <v>0</v>
      </c>
      <c r="H40" s="175"/>
      <c r="I40" s="176">
        <f t="shared" si="1"/>
        <v>0</v>
      </c>
      <c r="J40" s="175"/>
      <c r="K40" s="176">
        <f t="shared" si="2"/>
        <v>0</v>
      </c>
      <c r="L40" s="176">
        <v>15</v>
      </c>
      <c r="M40" s="176">
        <f t="shared" si="3"/>
        <v>0</v>
      </c>
      <c r="N40" s="176">
        <v>0</v>
      </c>
      <c r="O40" s="176">
        <f t="shared" si="4"/>
        <v>0</v>
      </c>
      <c r="P40" s="176">
        <v>0</v>
      </c>
      <c r="Q40" s="176">
        <f t="shared" si="5"/>
        <v>0</v>
      </c>
      <c r="R40" s="176"/>
      <c r="S40" s="176" t="s">
        <v>188</v>
      </c>
      <c r="T40" s="177" t="s">
        <v>189</v>
      </c>
      <c r="U40" s="156">
        <v>0</v>
      </c>
      <c r="V40" s="156">
        <f t="shared" si="6"/>
        <v>0</v>
      </c>
      <c r="W40" s="156"/>
      <c r="X40" s="156" t="s">
        <v>643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644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4">
        <v>20</v>
      </c>
      <c r="B41" s="165" t="s">
        <v>645</v>
      </c>
      <c r="C41" s="182" t="s">
        <v>646</v>
      </c>
      <c r="D41" s="166" t="s">
        <v>600</v>
      </c>
      <c r="E41" s="167">
        <v>4</v>
      </c>
      <c r="F41" s="168"/>
      <c r="G41" s="169">
        <f t="shared" si="0"/>
        <v>0</v>
      </c>
      <c r="H41" s="168"/>
      <c r="I41" s="169">
        <f t="shared" si="1"/>
        <v>0</v>
      </c>
      <c r="J41" s="168"/>
      <c r="K41" s="169">
        <f t="shared" si="2"/>
        <v>0</v>
      </c>
      <c r="L41" s="169">
        <v>15</v>
      </c>
      <c r="M41" s="169">
        <f t="shared" si="3"/>
        <v>0</v>
      </c>
      <c r="N41" s="169">
        <v>0</v>
      </c>
      <c r="O41" s="169">
        <f t="shared" si="4"/>
        <v>0</v>
      </c>
      <c r="P41" s="169">
        <v>0</v>
      </c>
      <c r="Q41" s="169">
        <f t="shared" si="5"/>
        <v>0</v>
      </c>
      <c r="R41" s="169"/>
      <c r="S41" s="169" t="s">
        <v>188</v>
      </c>
      <c r="T41" s="170" t="s">
        <v>189</v>
      </c>
      <c r="U41" s="156">
        <v>0</v>
      </c>
      <c r="V41" s="156">
        <f t="shared" si="6"/>
        <v>0</v>
      </c>
      <c r="W41" s="156"/>
      <c r="X41" s="156" t="s">
        <v>175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5">
      <c r="A42" s="3"/>
      <c r="B42" s="4"/>
      <c r="C42" s="18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142</v>
      </c>
    </row>
    <row r="43" spans="1:60" ht="13" x14ac:dyDescent="0.25">
      <c r="A43" s="150"/>
      <c r="B43" s="151" t="s">
        <v>29</v>
      </c>
      <c r="C43" s="184"/>
      <c r="D43" s="152"/>
      <c r="E43" s="153"/>
      <c r="F43" s="153"/>
      <c r="G43" s="179">
        <f>G8+G11+G15+G19+G26+G28+G30+G33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409</v>
      </c>
    </row>
    <row r="44" spans="1:60" x14ac:dyDescent="0.25">
      <c r="C44" s="185"/>
      <c r="D44" s="10"/>
      <c r="AG44" t="s">
        <v>410</v>
      </c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  <row r="5002" spans="4:4" x14ac:dyDescent="0.25">
      <c r="D5002" s="10"/>
    </row>
    <row r="5003" spans="4:4" x14ac:dyDescent="0.25">
      <c r="D5003" s="10"/>
    </row>
    <row r="5004" spans="4:4" x14ac:dyDescent="0.25">
      <c r="D5004" s="10"/>
    </row>
    <row r="5005" spans="4:4" x14ac:dyDescent="0.25">
      <c r="D5005" s="10"/>
    </row>
  </sheetData>
  <sheetProtection password="8879" sheet="1" objects="1" scenarios="1"/>
  <mergeCells count="5">
    <mergeCell ref="A1:G1"/>
    <mergeCell ref="C2:G2"/>
    <mergeCell ref="C3:G3"/>
    <mergeCell ref="C4:G4"/>
    <mergeCell ref="C32:G32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7265625" style="121" customWidth="1"/>
    <col min="3" max="3" width="63.26953125" style="121" customWidth="1"/>
    <col min="4" max="4" width="4.81640625" customWidth="1"/>
    <col min="5" max="5" width="10.7265625" customWidth="1"/>
    <col min="6" max="6" width="9.81640625" customWidth="1"/>
    <col min="7" max="7" width="12.72656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0" t="s">
        <v>129</v>
      </c>
      <c r="B1" s="260"/>
      <c r="C1" s="260"/>
      <c r="D1" s="260"/>
      <c r="E1" s="260"/>
      <c r="F1" s="260"/>
      <c r="G1" s="260"/>
      <c r="AG1" t="s">
        <v>130</v>
      </c>
    </row>
    <row r="2" spans="1:60" ht="25.15" customHeight="1" x14ac:dyDescent="0.25">
      <c r="A2" s="139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131</v>
      </c>
    </row>
    <row r="3" spans="1:60" ht="25.15" customHeight="1" x14ac:dyDescent="0.25">
      <c r="A3" s="139" t="s">
        <v>8</v>
      </c>
      <c r="B3" s="49" t="s">
        <v>47</v>
      </c>
      <c r="C3" s="261" t="s">
        <v>48</v>
      </c>
      <c r="D3" s="262"/>
      <c r="E3" s="262"/>
      <c r="F3" s="262"/>
      <c r="G3" s="263"/>
      <c r="AC3" s="121" t="s">
        <v>131</v>
      </c>
      <c r="AG3" t="s">
        <v>132</v>
      </c>
    </row>
    <row r="4" spans="1:60" ht="25.15" customHeight="1" x14ac:dyDescent="0.25">
      <c r="A4" s="140" t="s">
        <v>9</v>
      </c>
      <c r="B4" s="141" t="s">
        <v>57</v>
      </c>
      <c r="C4" s="264" t="s">
        <v>58</v>
      </c>
      <c r="D4" s="265"/>
      <c r="E4" s="265"/>
      <c r="F4" s="265"/>
      <c r="G4" s="266"/>
      <c r="AG4" t="s">
        <v>133</v>
      </c>
    </row>
    <row r="5" spans="1:60" x14ac:dyDescent="0.25">
      <c r="D5" s="10"/>
    </row>
    <row r="6" spans="1:60" ht="37.5" x14ac:dyDescent="0.25">
      <c r="A6" s="143" t="s">
        <v>134</v>
      </c>
      <c r="B6" s="145" t="s">
        <v>135</v>
      </c>
      <c r="C6" s="145" t="s">
        <v>136</v>
      </c>
      <c r="D6" s="144" t="s">
        <v>137</v>
      </c>
      <c r="E6" s="143" t="s">
        <v>138</v>
      </c>
      <c r="F6" s="142" t="s">
        <v>139</v>
      </c>
      <c r="G6" s="143" t="s">
        <v>29</v>
      </c>
      <c r="H6" s="146" t="s">
        <v>30</v>
      </c>
      <c r="I6" s="146" t="s">
        <v>140</v>
      </c>
      <c r="J6" s="146" t="s">
        <v>31</v>
      </c>
      <c r="K6" s="146" t="s">
        <v>141</v>
      </c>
      <c r="L6" s="146" t="s">
        <v>142</v>
      </c>
      <c r="M6" s="146" t="s">
        <v>143</v>
      </c>
      <c r="N6" s="146" t="s">
        <v>144</v>
      </c>
      <c r="O6" s="146" t="s">
        <v>145</v>
      </c>
      <c r="P6" s="146" t="s">
        <v>146</v>
      </c>
      <c r="Q6" s="146" t="s">
        <v>147</v>
      </c>
      <c r="R6" s="146" t="s">
        <v>148</v>
      </c>
      <c r="S6" s="146" t="s">
        <v>149</v>
      </c>
      <c r="T6" s="146" t="s">
        <v>150</v>
      </c>
      <c r="U6" s="146" t="s">
        <v>151</v>
      </c>
      <c r="V6" s="146" t="s">
        <v>152</v>
      </c>
      <c r="W6" s="146" t="s">
        <v>153</v>
      </c>
      <c r="X6" s="146" t="s">
        <v>154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58" t="s">
        <v>155</v>
      </c>
      <c r="B8" s="159" t="s">
        <v>127</v>
      </c>
      <c r="C8" s="180" t="s">
        <v>27</v>
      </c>
      <c r="D8" s="160"/>
      <c r="E8" s="161"/>
      <c r="F8" s="162"/>
      <c r="G8" s="162">
        <f>SUMIF(AG9:AG13,"&lt;&gt;NOR",G9:G13)</f>
        <v>0</v>
      </c>
      <c r="H8" s="162"/>
      <c r="I8" s="162">
        <f>SUM(I9:I13)</f>
        <v>0</v>
      </c>
      <c r="J8" s="162"/>
      <c r="K8" s="162">
        <f>SUM(K9:K13)</f>
        <v>0</v>
      </c>
      <c r="L8" s="162"/>
      <c r="M8" s="162">
        <f>SUM(M9:M13)</f>
        <v>0</v>
      </c>
      <c r="N8" s="162"/>
      <c r="O8" s="162">
        <f>SUM(O9:O13)</f>
        <v>0</v>
      </c>
      <c r="P8" s="162"/>
      <c r="Q8" s="162">
        <f>SUM(Q9:Q13)</f>
        <v>0</v>
      </c>
      <c r="R8" s="162"/>
      <c r="S8" s="162"/>
      <c r="T8" s="163"/>
      <c r="U8" s="157"/>
      <c r="V8" s="157">
        <f>SUM(V9:V13)</f>
        <v>0</v>
      </c>
      <c r="W8" s="157"/>
      <c r="X8" s="157"/>
      <c r="AG8" t="s">
        <v>156</v>
      </c>
    </row>
    <row r="9" spans="1:60" outlineLevel="1" x14ac:dyDescent="0.25">
      <c r="A9" s="171">
        <v>1</v>
      </c>
      <c r="B9" s="172" t="s">
        <v>647</v>
      </c>
      <c r="C9" s="181" t="s">
        <v>648</v>
      </c>
      <c r="D9" s="173" t="s">
        <v>649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161</v>
      </c>
      <c r="T9" s="177" t="s">
        <v>189</v>
      </c>
      <c r="U9" s="156">
        <v>0</v>
      </c>
      <c r="V9" s="156">
        <f>ROUND(E9*U9,2)</f>
        <v>0</v>
      </c>
      <c r="W9" s="156"/>
      <c r="X9" s="156" t="s">
        <v>650</v>
      </c>
      <c r="Y9" s="147"/>
      <c r="Z9" s="147"/>
      <c r="AA9" s="147"/>
      <c r="AB9" s="147"/>
      <c r="AC9" s="147"/>
      <c r="AD9" s="147"/>
      <c r="AE9" s="147"/>
      <c r="AF9" s="147"/>
      <c r="AG9" s="147" t="s">
        <v>651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1">
        <v>2</v>
      </c>
      <c r="B10" s="172" t="s">
        <v>652</v>
      </c>
      <c r="C10" s="181" t="s">
        <v>653</v>
      </c>
      <c r="D10" s="173" t="s">
        <v>654</v>
      </c>
      <c r="E10" s="174">
        <v>1</v>
      </c>
      <c r="F10" s="175"/>
      <c r="G10" s="176">
        <f>ROUND(E10*F10,2)</f>
        <v>0</v>
      </c>
      <c r="H10" s="175"/>
      <c r="I10" s="176">
        <f>ROUND(E10*H10,2)</f>
        <v>0</v>
      </c>
      <c r="J10" s="175"/>
      <c r="K10" s="176">
        <f>ROUND(E10*J10,2)</f>
        <v>0</v>
      </c>
      <c r="L10" s="176">
        <v>15</v>
      </c>
      <c r="M10" s="176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6"/>
      <c r="S10" s="176" t="s">
        <v>161</v>
      </c>
      <c r="T10" s="177" t="s">
        <v>189</v>
      </c>
      <c r="U10" s="156">
        <v>0</v>
      </c>
      <c r="V10" s="156">
        <f>ROUND(E10*U10,2)</f>
        <v>0</v>
      </c>
      <c r="W10" s="156"/>
      <c r="X10" s="156" t="s">
        <v>650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651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1">
        <v>3</v>
      </c>
      <c r="B11" s="172" t="s">
        <v>655</v>
      </c>
      <c r="C11" s="181" t="s">
        <v>656</v>
      </c>
      <c r="D11" s="173" t="s">
        <v>654</v>
      </c>
      <c r="E11" s="174">
        <v>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15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161</v>
      </c>
      <c r="T11" s="177" t="s">
        <v>189</v>
      </c>
      <c r="U11" s="156">
        <v>0</v>
      </c>
      <c r="V11" s="156">
        <f>ROUND(E11*U11,2)</f>
        <v>0</v>
      </c>
      <c r="W11" s="156"/>
      <c r="X11" s="156" t="s">
        <v>650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651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1">
        <v>4</v>
      </c>
      <c r="B12" s="172" t="s">
        <v>657</v>
      </c>
      <c r="C12" s="181" t="s">
        <v>658</v>
      </c>
      <c r="D12" s="173" t="s">
        <v>654</v>
      </c>
      <c r="E12" s="174">
        <v>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15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/>
      <c r="S12" s="176" t="s">
        <v>161</v>
      </c>
      <c r="T12" s="177" t="s">
        <v>189</v>
      </c>
      <c r="U12" s="156">
        <v>0</v>
      </c>
      <c r="V12" s="156">
        <f>ROUND(E12*U12,2)</f>
        <v>0</v>
      </c>
      <c r="W12" s="156"/>
      <c r="X12" s="156" t="s">
        <v>650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651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1">
        <v>5</v>
      </c>
      <c r="B13" s="172" t="s">
        <v>659</v>
      </c>
      <c r="C13" s="181" t="s">
        <v>660</v>
      </c>
      <c r="D13" s="173" t="s">
        <v>649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15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188</v>
      </c>
      <c r="T13" s="177" t="s">
        <v>189</v>
      </c>
      <c r="U13" s="156">
        <v>0</v>
      </c>
      <c r="V13" s="156">
        <f>ROUND(E13*U13,2)</f>
        <v>0</v>
      </c>
      <c r="W13" s="156"/>
      <c r="X13" s="156" t="s">
        <v>650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651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13" x14ac:dyDescent="0.25">
      <c r="A14" s="158" t="s">
        <v>155</v>
      </c>
      <c r="B14" s="159" t="s">
        <v>128</v>
      </c>
      <c r="C14" s="180" t="s">
        <v>28</v>
      </c>
      <c r="D14" s="160"/>
      <c r="E14" s="161"/>
      <c r="F14" s="162"/>
      <c r="G14" s="162">
        <f>SUMIF(AG15:AG25,"&lt;&gt;NOR",G15:G25)</f>
        <v>0</v>
      </c>
      <c r="H14" s="162"/>
      <c r="I14" s="162">
        <f>SUM(I15:I25)</f>
        <v>0</v>
      </c>
      <c r="J14" s="162"/>
      <c r="K14" s="162">
        <f>SUM(K15:K25)</f>
        <v>0</v>
      </c>
      <c r="L14" s="162"/>
      <c r="M14" s="162">
        <f>SUM(M15:M25)</f>
        <v>0</v>
      </c>
      <c r="N14" s="162"/>
      <c r="O14" s="162">
        <f>SUM(O15:O25)</f>
        <v>0</v>
      </c>
      <c r="P14" s="162"/>
      <c r="Q14" s="162">
        <f>SUM(Q15:Q25)</f>
        <v>0</v>
      </c>
      <c r="R14" s="162"/>
      <c r="S14" s="162"/>
      <c r="T14" s="163"/>
      <c r="U14" s="157"/>
      <c r="V14" s="157">
        <f>SUM(V15:V25)</f>
        <v>0</v>
      </c>
      <c r="W14" s="157"/>
      <c r="X14" s="157"/>
      <c r="AG14" t="s">
        <v>156</v>
      </c>
    </row>
    <row r="15" spans="1:60" outlineLevel="1" x14ac:dyDescent="0.25">
      <c r="A15" s="171">
        <v>6</v>
      </c>
      <c r="B15" s="172" t="s">
        <v>661</v>
      </c>
      <c r="C15" s="181" t="s">
        <v>662</v>
      </c>
      <c r="D15" s="173" t="s">
        <v>649</v>
      </c>
      <c r="E15" s="174">
        <v>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15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161</v>
      </c>
      <c r="T15" s="177" t="s">
        <v>189</v>
      </c>
      <c r="U15" s="156">
        <v>0</v>
      </c>
      <c r="V15" s="156">
        <f>ROUND(E15*U15,2)</f>
        <v>0</v>
      </c>
      <c r="W15" s="156"/>
      <c r="X15" s="156" t="s">
        <v>650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651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1">
        <v>7</v>
      </c>
      <c r="B16" s="172" t="s">
        <v>635</v>
      </c>
      <c r="C16" s="181" t="s">
        <v>663</v>
      </c>
      <c r="D16" s="173" t="s">
        <v>654</v>
      </c>
      <c r="E16" s="174">
        <v>1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15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/>
      <c r="S16" s="176" t="s">
        <v>188</v>
      </c>
      <c r="T16" s="177" t="s">
        <v>189</v>
      </c>
      <c r="U16" s="156">
        <v>0</v>
      </c>
      <c r="V16" s="156">
        <f>ROUND(E16*U16,2)</f>
        <v>0</v>
      </c>
      <c r="W16" s="156"/>
      <c r="X16" s="156" t="s">
        <v>650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64">
        <v>8</v>
      </c>
      <c r="B17" s="165" t="s">
        <v>664</v>
      </c>
      <c r="C17" s="182" t="s">
        <v>665</v>
      </c>
      <c r="D17" s="166" t="s">
        <v>654</v>
      </c>
      <c r="E17" s="167">
        <v>1</v>
      </c>
      <c r="F17" s="168"/>
      <c r="G17" s="169">
        <f>ROUND(E17*F17,2)</f>
        <v>0</v>
      </c>
      <c r="H17" s="168"/>
      <c r="I17" s="169">
        <f>ROUND(E17*H17,2)</f>
        <v>0</v>
      </c>
      <c r="J17" s="168"/>
      <c r="K17" s="169">
        <f>ROUND(E17*J17,2)</f>
        <v>0</v>
      </c>
      <c r="L17" s="169">
        <v>15</v>
      </c>
      <c r="M17" s="169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69"/>
      <c r="S17" s="169" t="s">
        <v>188</v>
      </c>
      <c r="T17" s="170" t="s">
        <v>189</v>
      </c>
      <c r="U17" s="156">
        <v>0</v>
      </c>
      <c r="V17" s="156">
        <f>ROUND(E17*U17,2)</f>
        <v>0</v>
      </c>
      <c r="W17" s="156"/>
      <c r="X17" s="156" t="s">
        <v>650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651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67" t="s">
        <v>666</v>
      </c>
      <c r="D18" s="268"/>
      <c r="E18" s="268"/>
      <c r="F18" s="268"/>
      <c r="G18" s="268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451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" outlineLevel="1" x14ac:dyDescent="0.25">
      <c r="A19" s="164">
        <v>9</v>
      </c>
      <c r="B19" s="165" t="s">
        <v>667</v>
      </c>
      <c r="C19" s="182" t="s">
        <v>668</v>
      </c>
      <c r="D19" s="166" t="s">
        <v>654</v>
      </c>
      <c r="E19" s="167">
        <v>1</v>
      </c>
      <c r="F19" s="168"/>
      <c r="G19" s="169">
        <f>ROUND(E19*F19,2)</f>
        <v>0</v>
      </c>
      <c r="H19" s="168"/>
      <c r="I19" s="169">
        <f>ROUND(E19*H19,2)</f>
        <v>0</v>
      </c>
      <c r="J19" s="168"/>
      <c r="K19" s="169">
        <f>ROUND(E19*J19,2)</f>
        <v>0</v>
      </c>
      <c r="L19" s="169">
        <v>15</v>
      </c>
      <c r="M19" s="169">
        <f>G19*(1+L19/100)</f>
        <v>0</v>
      </c>
      <c r="N19" s="169">
        <v>0</v>
      </c>
      <c r="O19" s="169">
        <f>ROUND(E19*N19,2)</f>
        <v>0</v>
      </c>
      <c r="P19" s="169">
        <v>0</v>
      </c>
      <c r="Q19" s="169">
        <f>ROUND(E19*P19,2)</f>
        <v>0</v>
      </c>
      <c r="R19" s="169"/>
      <c r="S19" s="169" t="s">
        <v>188</v>
      </c>
      <c r="T19" s="170" t="s">
        <v>189</v>
      </c>
      <c r="U19" s="156">
        <v>0</v>
      </c>
      <c r="V19" s="156">
        <f>ROUND(E19*U19,2)</f>
        <v>0</v>
      </c>
      <c r="W19" s="156"/>
      <c r="X19" s="156" t="s">
        <v>650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651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67" t="s">
        <v>666</v>
      </c>
      <c r="D20" s="268"/>
      <c r="E20" s="268"/>
      <c r="F20" s="268"/>
      <c r="G20" s="268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451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4">
        <v>10</v>
      </c>
      <c r="B21" s="165" t="s">
        <v>669</v>
      </c>
      <c r="C21" s="182" t="s">
        <v>670</v>
      </c>
      <c r="D21" s="166" t="s">
        <v>654</v>
      </c>
      <c r="E21" s="167">
        <v>1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15</v>
      </c>
      <c r="M21" s="169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69"/>
      <c r="S21" s="169" t="s">
        <v>188</v>
      </c>
      <c r="T21" s="170" t="s">
        <v>189</v>
      </c>
      <c r="U21" s="156">
        <v>0</v>
      </c>
      <c r="V21" s="156">
        <f>ROUND(E21*U21,2)</f>
        <v>0</v>
      </c>
      <c r="W21" s="156"/>
      <c r="X21" s="156" t="s">
        <v>650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651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67" t="s">
        <v>666</v>
      </c>
      <c r="D22" s="268"/>
      <c r="E22" s="268"/>
      <c r="F22" s="268"/>
      <c r="G22" s="268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451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64">
        <v>11</v>
      </c>
      <c r="B23" s="165" t="s">
        <v>671</v>
      </c>
      <c r="C23" s="182" t="s">
        <v>672</v>
      </c>
      <c r="D23" s="166" t="s">
        <v>654</v>
      </c>
      <c r="E23" s="167">
        <v>1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15</v>
      </c>
      <c r="M23" s="169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69"/>
      <c r="S23" s="169" t="s">
        <v>188</v>
      </c>
      <c r="T23" s="170" t="s">
        <v>189</v>
      </c>
      <c r="U23" s="156">
        <v>0</v>
      </c>
      <c r="V23" s="156">
        <f>ROUND(E23*U23,2)</f>
        <v>0</v>
      </c>
      <c r="W23" s="156"/>
      <c r="X23" s="156" t="s">
        <v>650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651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67" t="s">
        <v>666</v>
      </c>
      <c r="D24" s="268"/>
      <c r="E24" s="268"/>
      <c r="F24" s="268"/>
      <c r="G24" s="268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451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4">
        <v>12</v>
      </c>
      <c r="B25" s="165" t="s">
        <v>673</v>
      </c>
      <c r="C25" s="182" t="s">
        <v>674</v>
      </c>
      <c r="D25" s="166" t="s">
        <v>654</v>
      </c>
      <c r="E25" s="167">
        <v>1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15</v>
      </c>
      <c r="M25" s="169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69"/>
      <c r="S25" s="169" t="s">
        <v>161</v>
      </c>
      <c r="T25" s="170" t="s">
        <v>189</v>
      </c>
      <c r="U25" s="156">
        <v>0</v>
      </c>
      <c r="V25" s="156">
        <f>ROUND(E25*U25,2)</f>
        <v>0</v>
      </c>
      <c r="W25" s="156"/>
      <c r="X25" s="156" t="s">
        <v>650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651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5">
      <c r="A26" s="3"/>
      <c r="B26" s="4"/>
      <c r="C26" s="18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142</v>
      </c>
    </row>
    <row r="27" spans="1:60" ht="13" x14ac:dyDescent="0.25">
      <c r="A27" s="150"/>
      <c r="B27" s="151" t="s">
        <v>29</v>
      </c>
      <c r="C27" s="184"/>
      <c r="D27" s="152"/>
      <c r="E27" s="153"/>
      <c r="F27" s="153"/>
      <c r="G27" s="179">
        <f>G8+G14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409</v>
      </c>
    </row>
    <row r="28" spans="1:60" x14ac:dyDescent="0.25">
      <c r="C28" s="185"/>
      <c r="D28" s="10"/>
      <c r="AG28" t="s">
        <v>410</v>
      </c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879" sheet="1"/>
  <mergeCells count="8">
    <mergeCell ref="C22:G22"/>
    <mergeCell ref="C24:G24"/>
    <mergeCell ref="A1:G1"/>
    <mergeCell ref="C2:G2"/>
    <mergeCell ref="C3:G3"/>
    <mergeCell ref="C4:G4"/>
    <mergeCell ref="C18:G18"/>
    <mergeCell ref="C20:G20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1 A01 Pol</vt:lpstr>
      <vt:lpstr>1 B01 Pol</vt:lpstr>
      <vt:lpstr>1 EL Pol</vt:lpstr>
      <vt:lpstr>1 UT Pol</vt:lpstr>
      <vt:lpstr>1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A01 Pol'!Názvy_tisku</vt:lpstr>
      <vt:lpstr>'1 B01 Pol'!Názvy_tisku</vt:lpstr>
      <vt:lpstr>'1 EL Pol'!Názvy_tisku</vt:lpstr>
      <vt:lpstr>'1 UT Pol'!Názvy_tisku</vt:lpstr>
      <vt:lpstr>'1 VON Pol'!Názvy_tisku</vt:lpstr>
      <vt:lpstr>oadresa</vt:lpstr>
      <vt:lpstr>Stavba!Objednatel</vt:lpstr>
      <vt:lpstr>Stavba!Objekt</vt:lpstr>
      <vt:lpstr>'1 A01 Pol'!Oblast_tisku</vt:lpstr>
      <vt:lpstr>'1 B01 Pol'!Oblast_tisku</vt:lpstr>
      <vt:lpstr>'1 EL Pol'!Oblast_tisku</vt:lpstr>
      <vt:lpstr>'1 UT Pol'!Oblast_tisku</vt:lpstr>
      <vt:lpstr>'1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</dc:creator>
  <cp:lastModifiedBy>sadilkova</cp:lastModifiedBy>
  <cp:lastPrinted>2019-03-19T12:27:02Z</cp:lastPrinted>
  <dcterms:created xsi:type="dcterms:W3CDTF">2009-04-08T07:15:50Z</dcterms:created>
  <dcterms:modified xsi:type="dcterms:W3CDTF">2020-09-18T11:41:14Z</dcterms:modified>
</cp:coreProperties>
</file>