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Gxxx\Desktop\"/>
    </mc:Choice>
  </mc:AlternateContent>
  <xr:revisionPtr revIDLastSave="0" documentId="8_{54D663C6-F6BB-4C65-A069-8CD43BA937C5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00 001 Naklady" sheetId="12" r:id="rId4"/>
    <sheet name="SO 01.BP 200520.1 Pol" sheetId="13" r:id="rId5"/>
    <sheet name="SO 01.NAST. 200701 Pol" sheetId="14" r:id="rId6"/>
    <sheet name="SO 01.ST 180730ST.1 Pol" sheetId="15" r:id="rId7"/>
    <sheet name="SO 02 1 Pol" sheetId="16" r:id="rId8"/>
    <sheet name="SO 03 1 Pol" sheetId="17" r:id="rId9"/>
    <sheet name="SO 04 3 Pol" sheetId="18" r:id="rId10"/>
    <sheet name="SO 05 2 Pol" sheetId="19" r:id="rId11"/>
    <sheet name="SO 06 1 Pol" sheetId="20" r:id="rId12"/>
    <sheet name="SO 06 2 Pol" sheetId="21" r:id="rId13"/>
    <sheet name="SO 07 7002 Pol" sheetId="22" r:id="rId14"/>
    <sheet name="SO 08 1 Pol" sheetId="23" r:id="rId15"/>
  </sheets>
  <externalReferences>
    <externalReference r:id="rId16"/>
  </externalReferences>
  <definedNames>
    <definedName name="CelkemDPHVypocet" localSheetId="1">Stavba!$H$64</definedName>
    <definedName name="CenaCelkem">Stavba!$G$29</definedName>
    <definedName name="CenaCelkemBezDPH">Stavba!$G$28</definedName>
    <definedName name="CenaCelkemVypocet" localSheetId="1">Stavba!$I$64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'00 001 Naklady'!$1:$7</definedName>
    <definedName name="_xlnm.Print_Titles" localSheetId="4">'SO 01.BP 200520.1 Pol'!$1:$7</definedName>
    <definedName name="_xlnm.Print_Titles" localSheetId="5">'SO 01.NAST. 200701 Pol'!$1:$7</definedName>
    <definedName name="_xlnm.Print_Titles" localSheetId="6">'SO 01.ST 180730ST.1 Pol'!$1:$7</definedName>
    <definedName name="_xlnm.Print_Titles" localSheetId="7">'SO 02 1 Pol'!$1:$7</definedName>
    <definedName name="_xlnm.Print_Titles" localSheetId="8">'SO 03 1 Pol'!$1:$7</definedName>
    <definedName name="_xlnm.Print_Titles" localSheetId="9">'SO 04 3 Pol'!$1:$7</definedName>
    <definedName name="_xlnm.Print_Titles" localSheetId="10">'SO 05 2 Pol'!$1:$7</definedName>
    <definedName name="_xlnm.Print_Titles" localSheetId="11">'SO 06 1 Pol'!$1:$7</definedName>
    <definedName name="_xlnm.Print_Titles" localSheetId="12">'SO 06 2 Pol'!$1:$7</definedName>
    <definedName name="_xlnm.Print_Titles" localSheetId="13">'SO 07 7002 Pol'!$1:$7</definedName>
    <definedName name="_xlnm.Print_Titles" localSheetId="14">'SO 08 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'00 001 Naklady'!$A$1:$X$39</definedName>
    <definedName name="_xlnm.Print_Area" localSheetId="4">'SO 01.BP 200520.1 Pol'!$A$1:$X$549</definedName>
    <definedName name="_xlnm.Print_Area" localSheetId="5">'SO 01.NAST. 200701 Pol'!$A$1:$X$103</definedName>
    <definedName name="_xlnm.Print_Area" localSheetId="6">'SO 01.ST 180730ST.1 Pol'!$A$1:$X$1223</definedName>
    <definedName name="_xlnm.Print_Area" localSheetId="7">'SO 02 1 Pol'!$A$1:$X$48</definedName>
    <definedName name="_xlnm.Print_Area" localSheetId="8">'SO 03 1 Pol'!$A$1:$X$139</definedName>
    <definedName name="_xlnm.Print_Area" localSheetId="9">'SO 04 3 Pol'!$A$1:$X$274</definedName>
    <definedName name="_xlnm.Print_Area" localSheetId="10">'SO 05 2 Pol'!$A$1:$X$61</definedName>
    <definedName name="_xlnm.Print_Area" localSheetId="11">'SO 06 1 Pol'!$A$1:$X$153</definedName>
    <definedName name="_xlnm.Print_Area" localSheetId="12">'SO 06 2 Pol'!$A$1:$X$44</definedName>
    <definedName name="_xlnm.Print_Area" localSheetId="13">'SO 07 7002 Pol'!$A$1:$X$203</definedName>
    <definedName name="_xlnm.Print_Area" localSheetId="14">'SO 08 1 Pol'!$A$1:$X$87</definedName>
    <definedName name="_xlnm.Print_Area" localSheetId="1">Stavba!$A$1:$J$142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Stavba!$F$64</definedName>
    <definedName name="ZakladDPHZakl">Stavba!$G$25</definedName>
    <definedName name="ZakladDPHZaklVypocet" localSheetId="1">Stavba!$G$64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62" i="23" l="1"/>
  <c r="G9" i="23"/>
  <c r="I9" i="23"/>
  <c r="K9" i="23"/>
  <c r="M9" i="23"/>
  <c r="O9" i="23"/>
  <c r="Q9" i="23"/>
  <c r="V9" i="23"/>
  <c r="G10" i="23"/>
  <c r="M10" i="23" s="1"/>
  <c r="I10" i="23"/>
  <c r="K10" i="23"/>
  <c r="O10" i="23"/>
  <c r="Q10" i="23"/>
  <c r="V10" i="23"/>
  <c r="G11" i="23"/>
  <c r="M11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O13" i="23"/>
  <c r="Q13" i="23"/>
  <c r="V13" i="23"/>
  <c r="G14" i="23"/>
  <c r="M14" i="23" s="1"/>
  <c r="I14" i="23"/>
  <c r="K14" i="23"/>
  <c r="O14" i="23"/>
  <c r="Q14" i="23"/>
  <c r="V14" i="23"/>
  <c r="G15" i="23"/>
  <c r="M15" i="23" s="1"/>
  <c r="I15" i="23"/>
  <c r="K15" i="23"/>
  <c r="O15" i="23"/>
  <c r="Q15" i="23"/>
  <c r="V15" i="23"/>
  <c r="G16" i="23"/>
  <c r="I16" i="23"/>
  <c r="K16" i="23"/>
  <c r="O16" i="23"/>
  <c r="Q16" i="23"/>
  <c r="V16" i="23"/>
  <c r="G17" i="23"/>
  <c r="M17" i="23" s="1"/>
  <c r="I17" i="23"/>
  <c r="K17" i="23"/>
  <c r="O17" i="23"/>
  <c r="Q17" i="23"/>
  <c r="V17" i="23"/>
  <c r="G18" i="23"/>
  <c r="M18" i="23" s="1"/>
  <c r="I18" i="23"/>
  <c r="K18" i="23"/>
  <c r="O18" i="23"/>
  <c r="Q18" i="23"/>
  <c r="V18" i="23"/>
  <c r="G19" i="23"/>
  <c r="I19" i="23"/>
  <c r="K19" i="23"/>
  <c r="M19" i="23"/>
  <c r="O19" i="23"/>
  <c r="Q19" i="23"/>
  <c r="V19" i="23"/>
  <c r="G20" i="23"/>
  <c r="M20" i="23" s="1"/>
  <c r="I20" i="23"/>
  <c r="K20" i="23"/>
  <c r="O20" i="23"/>
  <c r="Q20" i="23"/>
  <c r="V20" i="23"/>
  <c r="G21" i="23"/>
  <c r="I21" i="23"/>
  <c r="K21" i="23"/>
  <c r="M21" i="23"/>
  <c r="O21" i="23"/>
  <c r="Q21" i="23"/>
  <c r="V21" i="23"/>
  <c r="G22" i="23"/>
  <c r="M22" i="23" s="1"/>
  <c r="I22" i="23"/>
  <c r="K22" i="23"/>
  <c r="O22" i="23"/>
  <c r="Q22" i="23"/>
  <c r="V22" i="23"/>
  <c r="G23" i="23"/>
  <c r="M23" i="23" s="1"/>
  <c r="I23" i="23"/>
  <c r="K23" i="23"/>
  <c r="O23" i="23"/>
  <c r="Q23" i="23"/>
  <c r="V23" i="23"/>
  <c r="G24" i="23"/>
  <c r="M24" i="23" s="1"/>
  <c r="I24" i="23"/>
  <c r="K24" i="23"/>
  <c r="O24" i="23"/>
  <c r="Q24" i="23"/>
  <c r="V24" i="23"/>
  <c r="G25" i="23"/>
  <c r="I25" i="23"/>
  <c r="K25" i="23"/>
  <c r="M25" i="23"/>
  <c r="O25" i="23"/>
  <c r="Q25" i="23"/>
  <c r="V25" i="23"/>
  <c r="G26" i="23"/>
  <c r="M26" i="23" s="1"/>
  <c r="I26" i="23"/>
  <c r="K26" i="23"/>
  <c r="O26" i="23"/>
  <c r="Q26" i="23"/>
  <c r="V26" i="23"/>
  <c r="G27" i="23"/>
  <c r="M27" i="23" s="1"/>
  <c r="I27" i="23"/>
  <c r="K27" i="23"/>
  <c r="O27" i="23"/>
  <c r="Q27" i="23"/>
  <c r="V27" i="23"/>
  <c r="G28" i="23"/>
  <c r="I28" i="23"/>
  <c r="K28" i="23"/>
  <c r="M28" i="23"/>
  <c r="O28" i="23"/>
  <c r="Q28" i="23"/>
  <c r="V28" i="23"/>
  <c r="G29" i="23"/>
  <c r="M29" i="23" s="1"/>
  <c r="I29" i="23"/>
  <c r="K29" i="23"/>
  <c r="O29" i="23"/>
  <c r="Q29" i="23"/>
  <c r="V29" i="23"/>
  <c r="G30" i="23"/>
  <c r="M30" i="23" s="1"/>
  <c r="I30" i="23"/>
  <c r="K30" i="23"/>
  <c r="O30" i="23"/>
  <c r="Q30" i="23"/>
  <c r="V30" i="23"/>
  <c r="G31" i="23"/>
  <c r="M31" i="23" s="1"/>
  <c r="I31" i="23"/>
  <c r="K31" i="23"/>
  <c r="O31" i="23"/>
  <c r="Q31" i="23"/>
  <c r="V31" i="23"/>
  <c r="G32" i="23"/>
  <c r="M32" i="23" s="1"/>
  <c r="I32" i="23"/>
  <c r="K32" i="23"/>
  <c r="O32" i="23"/>
  <c r="Q32" i="23"/>
  <c r="V32" i="23"/>
  <c r="G33" i="23"/>
  <c r="I33" i="23"/>
  <c r="K33" i="23"/>
  <c r="M33" i="23"/>
  <c r="O33" i="23"/>
  <c r="Q33" i="23"/>
  <c r="V33" i="23"/>
  <c r="G34" i="23"/>
  <c r="M34" i="23" s="1"/>
  <c r="I34" i="23"/>
  <c r="K34" i="23"/>
  <c r="O34" i="23"/>
  <c r="Q34" i="23"/>
  <c r="V34" i="23"/>
  <c r="G35" i="23"/>
  <c r="M35" i="23" s="1"/>
  <c r="I35" i="23"/>
  <c r="K35" i="23"/>
  <c r="O35" i="23"/>
  <c r="Q35" i="23"/>
  <c r="V35" i="23"/>
  <c r="G36" i="23"/>
  <c r="I36" i="23"/>
  <c r="K36" i="23"/>
  <c r="M36" i="23"/>
  <c r="O36" i="23"/>
  <c r="Q36" i="23"/>
  <c r="V36" i="23"/>
  <c r="G37" i="23"/>
  <c r="M37" i="23" s="1"/>
  <c r="I37" i="23"/>
  <c r="K37" i="23"/>
  <c r="O37" i="23"/>
  <c r="Q37" i="23"/>
  <c r="V37" i="23"/>
  <c r="G38" i="23"/>
  <c r="M38" i="23" s="1"/>
  <c r="I38" i="23"/>
  <c r="K38" i="23"/>
  <c r="O38" i="23"/>
  <c r="Q38" i="23"/>
  <c r="V38" i="23"/>
  <c r="G39" i="23"/>
  <c r="I39" i="23"/>
  <c r="K39" i="23"/>
  <c r="M39" i="23"/>
  <c r="O39" i="23"/>
  <c r="Q39" i="23"/>
  <c r="V39" i="23"/>
  <c r="G40" i="23"/>
  <c r="M40" i="23" s="1"/>
  <c r="I40" i="23"/>
  <c r="K40" i="23"/>
  <c r="O40" i="23"/>
  <c r="Q40" i="23"/>
  <c r="V40" i="23"/>
  <c r="G41" i="23"/>
  <c r="M41" i="23" s="1"/>
  <c r="I41" i="23"/>
  <c r="K41" i="23"/>
  <c r="O41" i="23"/>
  <c r="Q41" i="23"/>
  <c r="V41" i="23"/>
  <c r="G42" i="23"/>
  <c r="M42" i="23" s="1"/>
  <c r="I42" i="23"/>
  <c r="K42" i="23"/>
  <c r="O42" i="23"/>
  <c r="Q42" i="23"/>
  <c r="V42" i="23"/>
  <c r="G43" i="23"/>
  <c r="I43" i="23"/>
  <c r="K43" i="23"/>
  <c r="M43" i="23"/>
  <c r="O43" i="23"/>
  <c r="Q43" i="23"/>
  <c r="V43" i="23"/>
  <c r="G44" i="23"/>
  <c r="M44" i="23" s="1"/>
  <c r="I44" i="23"/>
  <c r="K44" i="23"/>
  <c r="O44" i="23"/>
  <c r="Q44" i="23"/>
  <c r="V44" i="23"/>
  <c r="G45" i="23"/>
  <c r="I45" i="23"/>
  <c r="K45" i="23"/>
  <c r="M45" i="23"/>
  <c r="O45" i="23"/>
  <c r="Q45" i="23"/>
  <c r="V45" i="23"/>
  <c r="G46" i="23"/>
  <c r="M46" i="23" s="1"/>
  <c r="I46" i="23"/>
  <c r="K46" i="23"/>
  <c r="O46" i="23"/>
  <c r="Q46" i="23"/>
  <c r="V46" i="23"/>
  <c r="G47" i="23"/>
  <c r="M47" i="23" s="1"/>
  <c r="I47" i="23"/>
  <c r="K47" i="23"/>
  <c r="O47" i="23"/>
  <c r="Q47" i="23"/>
  <c r="V47" i="23"/>
  <c r="G48" i="23"/>
  <c r="M48" i="23" s="1"/>
  <c r="I48" i="23"/>
  <c r="K48" i="23"/>
  <c r="O48" i="23"/>
  <c r="Q48" i="23"/>
  <c r="V48" i="23"/>
  <c r="G49" i="23"/>
  <c r="I49" i="23"/>
  <c r="K49" i="23"/>
  <c r="M49" i="23"/>
  <c r="O49" i="23"/>
  <c r="Q49" i="23"/>
  <c r="V49" i="23"/>
  <c r="G50" i="23"/>
  <c r="M50" i="23" s="1"/>
  <c r="I50" i="23"/>
  <c r="K50" i="23"/>
  <c r="O50" i="23"/>
  <c r="Q50" i="23"/>
  <c r="V50" i="23"/>
  <c r="G51" i="23"/>
  <c r="M51" i="23" s="1"/>
  <c r="I51" i="23"/>
  <c r="K51" i="23"/>
  <c r="O51" i="23"/>
  <c r="Q51" i="23"/>
  <c r="V51" i="23"/>
  <c r="G52" i="23"/>
  <c r="M52" i="23" s="1"/>
  <c r="I52" i="23"/>
  <c r="K52" i="23"/>
  <c r="O52" i="23"/>
  <c r="Q52" i="23"/>
  <c r="V52" i="23"/>
  <c r="G53" i="23"/>
  <c r="I53" i="23"/>
  <c r="K53" i="23"/>
  <c r="M53" i="23"/>
  <c r="O53" i="23"/>
  <c r="Q53" i="23"/>
  <c r="V53" i="23"/>
  <c r="G54" i="23"/>
  <c r="M54" i="23" s="1"/>
  <c r="I54" i="23"/>
  <c r="K54" i="23"/>
  <c r="O54" i="23"/>
  <c r="Q54" i="23"/>
  <c r="V54" i="23"/>
  <c r="G55" i="23"/>
  <c r="I55" i="23"/>
  <c r="K55" i="23"/>
  <c r="M55" i="23"/>
  <c r="O55" i="23"/>
  <c r="Q55" i="23"/>
  <c r="V55" i="23"/>
  <c r="G56" i="23"/>
  <c r="M56" i="23" s="1"/>
  <c r="I56" i="23"/>
  <c r="K56" i="23"/>
  <c r="O56" i="23"/>
  <c r="Q56" i="23"/>
  <c r="V56" i="23"/>
  <c r="G57" i="23"/>
  <c r="M57" i="23" s="1"/>
  <c r="I57" i="23"/>
  <c r="K57" i="23"/>
  <c r="O57" i="23"/>
  <c r="Q57" i="23"/>
  <c r="V57" i="23"/>
  <c r="G58" i="23"/>
  <c r="M58" i="23" s="1"/>
  <c r="I58" i="23"/>
  <c r="K58" i="23"/>
  <c r="O58" i="23"/>
  <c r="Q58" i="23"/>
  <c r="V58" i="23"/>
  <c r="G59" i="23"/>
  <c r="M59" i="23" s="1"/>
  <c r="I59" i="23"/>
  <c r="K59" i="23"/>
  <c r="O59" i="23"/>
  <c r="Q59" i="23"/>
  <c r="V59" i="23"/>
  <c r="G60" i="23"/>
  <c r="I60" i="23"/>
  <c r="K60" i="23"/>
  <c r="M60" i="23"/>
  <c r="O60" i="23"/>
  <c r="Q60" i="23"/>
  <c r="V60" i="23"/>
  <c r="G61" i="23"/>
  <c r="M61" i="23" s="1"/>
  <c r="I61" i="23"/>
  <c r="K61" i="23"/>
  <c r="O61" i="23"/>
  <c r="Q61" i="23"/>
  <c r="V61" i="23"/>
  <c r="G63" i="23"/>
  <c r="I63" i="23"/>
  <c r="K63" i="23"/>
  <c r="M63" i="23"/>
  <c r="O63" i="23"/>
  <c r="Q63" i="23"/>
  <c r="V63" i="23"/>
  <c r="G64" i="23"/>
  <c r="M64" i="23" s="1"/>
  <c r="I64" i="23"/>
  <c r="K64" i="23"/>
  <c r="O64" i="23"/>
  <c r="Q64" i="23"/>
  <c r="V64" i="23"/>
  <c r="G65" i="23"/>
  <c r="M65" i="23" s="1"/>
  <c r="I65" i="23"/>
  <c r="K65" i="23"/>
  <c r="O65" i="23"/>
  <c r="Q65" i="23"/>
  <c r="V65" i="23"/>
  <c r="G66" i="23"/>
  <c r="M66" i="23" s="1"/>
  <c r="I66" i="23"/>
  <c r="K66" i="23"/>
  <c r="O66" i="23"/>
  <c r="Q66" i="23"/>
  <c r="V66" i="23"/>
  <c r="G67" i="23"/>
  <c r="M67" i="23" s="1"/>
  <c r="I67" i="23"/>
  <c r="K67" i="23"/>
  <c r="O67" i="23"/>
  <c r="Q67" i="23"/>
  <c r="V67" i="23"/>
  <c r="G68" i="23"/>
  <c r="I68" i="23"/>
  <c r="K68" i="23"/>
  <c r="M68" i="23"/>
  <c r="O68" i="23"/>
  <c r="Q68" i="23"/>
  <c r="V68" i="23"/>
  <c r="G69" i="23"/>
  <c r="M69" i="23" s="1"/>
  <c r="I69" i="23"/>
  <c r="K69" i="23"/>
  <c r="O69" i="23"/>
  <c r="Q69" i="23"/>
  <c r="V69" i="23"/>
  <c r="G70" i="23"/>
  <c r="I70" i="23"/>
  <c r="K70" i="23"/>
  <c r="M70" i="23"/>
  <c r="O70" i="23"/>
  <c r="Q70" i="23"/>
  <c r="V70" i="23"/>
  <c r="G71" i="23"/>
  <c r="M71" i="23" s="1"/>
  <c r="I71" i="23"/>
  <c r="K71" i="23"/>
  <c r="O71" i="23"/>
  <c r="Q71" i="23"/>
  <c r="V71" i="23"/>
  <c r="G72" i="23"/>
  <c r="I72" i="23"/>
  <c r="K72" i="23"/>
  <c r="M72" i="23"/>
  <c r="O72" i="23"/>
  <c r="Q72" i="23"/>
  <c r="V72" i="23"/>
  <c r="G73" i="23"/>
  <c r="M73" i="23" s="1"/>
  <c r="I73" i="23"/>
  <c r="K73" i="23"/>
  <c r="O73" i="23"/>
  <c r="Q73" i="23"/>
  <c r="V73" i="23"/>
  <c r="G74" i="23"/>
  <c r="M74" i="23" s="1"/>
  <c r="I74" i="23"/>
  <c r="K74" i="23"/>
  <c r="O74" i="23"/>
  <c r="Q74" i="23"/>
  <c r="V74" i="23"/>
  <c r="G75" i="23"/>
  <c r="M75" i="23" s="1"/>
  <c r="I75" i="23"/>
  <c r="K75" i="23"/>
  <c r="O75" i="23"/>
  <c r="Q75" i="23"/>
  <c r="V75" i="23"/>
  <c r="G76" i="23"/>
  <c r="M76" i="23" s="1"/>
  <c r="I76" i="23"/>
  <c r="K76" i="23"/>
  <c r="O76" i="23"/>
  <c r="Q76" i="23"/>
  <c r="V76" i="23"/>
  <c r="G77" i="23"/>
  <c r="I77" i="23"/>
  <c r="K77" i="23"/>
  <c r="M77" i="23"/>
  <c r="O77" i="23"/>
  <c r="Q77" i="23"/>
  <c r="V77" i="23"/>
  <c r="G78" i="23"/>
  <c r="M78" i="23" s="1"/>
  <c r="I78" i="23"/>
  <c r="K78" i="23"/>
  <c r="O78" i="23"/>
  <c r="Q78" i="23"/>
  <c r="V78" i="23"/>
  <c r="G79" i="23"/>
  <c r="I79" i="23"/>
  <c r="K79" i="23"/>
  <c r="M79" i="23"/>
  <c r="O79" i="23"/>
  <c r="Q79" i="23"/>
  <c r="V79" i="23"/>
  <c r="G81" i="23"/>
  <c r="G80" i="23" s="1"/>
  <c r="I135" i="1" s="1"/>
  <c r="I81" i="23"/>
  <c r="K81" i="23"/>
  <c r="O81" i="23"/>
  <c r="O80" i="23" s="1"/>
  <c r="Q81" i="23"/>
  <c r="Q80" i="23" s="1"/>
  <c r="V81" i="23"/>
  <c r="G82" i="23"/>
  <c r="M82" i="23" s="1"/>
  <c r="I82" i="23"/>
  <c r="K82" i="23"/>
  <c r="O82" i="23"/>
  <c r="Q82" i="23"/>
  <c r="V82" i="23"/>
  <c r="V80" i="23" s="1"/>
  <c r="G83" i="23"/>
  <c r="V83" i="23"/>
  <c r="G84" i="23"/>
  <c r="I84" i="23"/>
  <c r="I83" i="23" s="1"/>
  <c r="K84" i="23"/>
  <c r="K83" i="23" s="1"/>
  <c r="M84" i="23"/>
  <c r="M83" i="23" s="1"/>
  <c r="O84" i="23"/>
  <c r="O83" i="23" s="1"/>
  <c r="Q84" i="23"/>
  <c r="Q83" i="23" s="1"/>
  <c r="V84" i="23"/>
  <c r="AF86" i="23"/>
  <c r="G62" i="1" s="1"/>
  <c r="BA175" i="22"/>
  <c r="BA173" i="22"/>
  <c r="BA171" i="22"/>
  <c r="BA166" i="22"/>
  <c r="BA160" i="22"/>
  <c r="BA158" i="22"/>
  <c r="BA156" i="22"/>
  <c r="BA17" i="22"/>
  <c r="G8" i="22"/>
  <c r="G9" i="22"/>
  <c r="M9" i="22" s="1"/>
  <c r="I9" i="22"/>
  <c r="K9" i="22"/>
  <c r="O9" i="22"/>
  <c r="Q9" i="22"/>
  <c r="V9" i="22"/>
  <c r="G11" i="22"/>
  <c r="I11" i="22"/>
  <c r="K11" i="22"/>
  <c r="M11" i="22"/>
  <c r="O11" i="22"/>
  <c r="Q11" i="22"/>
  <c r="V11" i="22"/>
  <c r="G13" i="22"/>
  <c r="M13" i="22" s="1"/>
  <c r="I13" i="22"/>
  <c r="K13" i="22"/>
  <c r="O13" i="22"/>
  <c r="Q13" i="22"/>
  <c r="V13" i="22"/>
  <c r="G14" i="22"/>
  <c r="M14" i="22" s="1"/>
  <c r="I14" i="22"/>
  <c r="K14" i="22"/>
  <c r="O14" i="22"/>
  <c r="Q14" i="22"/>
  <c r="V14" i="22"/>
  <c r="G16" i="22"/>
  <c r="I16" i="22"/>
  <c r="K16" i="22"/>
  <c r="M16" i="22"/>
  <c r="O16" i="22"/>
  <c r="Q16" i="22"/>
  <c r="V16" i="22"/>
  <c r="G18" i="22"/>
  <c r="M18" i="22" s="1"/>
  <c r="I18" i="22"/>
  <c r="K18" i="22"/>
  <c r="O18" i="22"/>
  <c r="Q18" i="22"/>
  <c r="V18" i="22"/>
  <c r="G19" i="22"/>
  <c r="M19" i="22" s="1"/>
  <c r="I19" i="22"/>
  <c r="K19" i="22"/>
  <c r="O19" i="22"/>
  <c r="Q19" i="22"/>
  <c r="V19" i="22"/>
  <c r="G21" i="22"/>
  <c r="I90" i="1" s="1"/>
  <c r="O21" i="22"/>
  <c r="G22" i="22"/>
  <c r="M22" i="22" s="1"/>
  <c r="M21" i="22" s="1"/>
  <c r="I22" i="22"/>
  <c r="I21" i="22" s="1"/>
  <c r="K22" i="22"/>
  <c r="K21" i="22" s="1"/>
  <c r="O22" i="22"/>
  <c r="Q22" i="22"/>
  <c r="Q21" i="22" s="1"/>
  <c r="V22" i="22"/>
  <c r="V21" i="22" s="1"/>
  <c r="G24" i="22"/>
  <c r="I95" i="1" s="1"/>
  <c r="G25" i="22"/>
  <c r="M25" i="22" s="1"/>
  <c r="I25" i="22"/>
  <c r="K25" i="22"/>
  <c r="K24" i="22" s="1"/>
  <c r="O25" i="22"/>
  <c r="Q25" i="22"/>
  <c r="V25" i="22"/>
  <c r="G27" i="22"/>
  <c r="M27" i="22" s="1"/>
  <c r="I27" i="22"/>
  <c r="K27" i="22"/>
  <c r="O27" i="22"/>
  <c r="Q27" i="22"/>
  <c r="V27" i="22"/>
  <c r="G28" i="22"/>
  <c r="M28" i="22" s="1"/>
  <c r="I28" i="22"/>
  <c r="K28" i="22"/>
  <c r="O28" i="22"/>
  <c r="Q28" i="22"/>
  <c r="V28" i="22"/>
  <c r="V29" i="22"/>
  <c r="G30" i="22"/>
  <c r="G29" i="22" s="1"/>
  <c r="I30" i="22"/>
  <c r="I29" i="22" s="1"/>
  <c r="K30" i="22"/>
  <c r="K29" i="22" s="1"/>
  <c r="O30" i="22"/>
  <c r="O29" i="22" s="1"/>
  <c r="Q30" i="22"/>
  <c r="Q29" i="22" s="1"/>
  <c r="V30" i="22"/>
  <c r="V31" i="22"/>
  <c r="G32" i="22"/>
  <c r="I32" i="22"/>
  <c r="I31" i="22" s="1"/>
  <c r="K32" i="22"/>
  <c r="K31" i="22" s="1"/>
  <c r="M32" i="22"/>
  <c r="O32" i="22"/>
  <c r="Q32" i="22"/>
  <c r="V32" i="22"/>
  <c r="G34" i="22"/>
  <c r="I34" i="22"/>
  <c r="K34" i="22"/>
  <c r="O34" i="22"/>
  <c r="O31" i="22" s="1"/>
  <c r="Q34" i="22"/>
  <c r="V34" i="22"/>
  <c r="G36" i="22"/>
  <c r="I36" i="22"/>
  <c r="K36" i="22"/>
  <c r="O36" i="22"/>
  <c r="Q36" i="22"/>
  <c r="V36" i="22"/>
  <c r="G38" i="22"/>
  <c r="M38" i="22" s="1"/>
  <c r="I38" i="22"/>
  <c r="K38" i="22"/>
  <c r="O38" i="22"/>
  <c r="Q38" i="22"/>
  <c r="V38" i="22"/>
  <c r="G40" i="22"/>
  <c r="M40" i="22" s="1"/>
  <c r="I40" i="22"/>
  <c r="K40" i="22"/>
  <c r="O40" i="22"/>
  <c r="Q40" i="22"/>
  <c r="V40" i="22"/>
  <c r="G42" i="22"/>
  <c r="M42" i="22" s="1"/>
  <c r="I42" i="22"/>
  <c r="K42" i="22"/>
  <c r="O42" i="22"/>
  <c r="Q42" i="22"/>
  <c r="V42" i="22"/>
  <c r="G44" i="22"/>
  <c r="M44" i="22" s="1"/>
  <c r="I44" i="22"/>
  <c r="K44" i="22"/>
  <c r="O44" i="22"/>
  <c r="Q44" i="22"/>
  <c r="V44" i="22"/>
  <c r="G46" i="22"/>
  <c r="I46" i="22"/>
  <c r="K46" i="22"/>
  <c r="M46" i="22"/>
  <c r="O46" i="22"/>
  <c r="Q46" i="22"/>
  <c r="V46" i="22"/>
  <c r="G48" i="22"/>
  <c r="M48" i="22" s="1"/>
  <c r="I48" i="22"/>
  <c r="K48" i="22"/>
  <c r="O48" i="22"/>
  <c r="Q48" i="22"/>
  <c r="V48" i="22"/>
  <c r="G50" i="22"/>
  <c r="I50" i="22"/>
  <c r="K50" i="22"/>
  <c r="M50" i="22"/>
  <c r="O50" i="22"/>
  <c r="Q50" i="22"/>
  <c r="V50" i="22"/>
  <c r="G52" i="22"/>
  <c r="M52" i="22" s="1"/>
  <c r="I52" i="22"/>
  <c r="K52" i="22"/>
  <c r="O52" i="22"/>
  <c r="Q52" i="22"/>
  <c r="V52" i="22"/>
  <c r="G54" i="22"/>
  <c r="M54" i="22" s="1"/>
  <c r="I54" i="22"/>
  <c r="K54" i="22"/>
  <c r="O54" i="22"/>
  <c r="Q54" i="22"/>
  <c r="V54" i="22"/>
  <c r="G56" i="22"/>
  <c r="M56" i="22" s="1"/>
  <c r="I56" i="22"/>
  <c r="K56" i="22"/>
  <c r="O56" i="22"/>
  <c r="Q56" i="22"/>
  <c r="V56" i="22"/>
  <c r="G58" i="22"/>
  <c r="M58" i="22" s="1"/>
  <c r="I58" i="22"/>
  <c r="K58" i="22"/>
  <c r="O58" i="22"/>
  <c r="Q58" i="22"/>
  <c r="V58" i="22"/>
  <c r="G60" i="22"/>
  <c r="M60" i="22" s="1"/>
  <c r="I60" i="22"/>
  <c r="K60" i="22"/>
  <c r="O60" i="22"/>
  <c r="Q60" i="22"/>
  <c r="V60" i="22"/>
  <c r="G62" i="22"/>
  <c r="M62" i="22" s="1"/>
  <c r="I62" i="22"/>
  <c r="K62" i="22"/>
  <c r="O62" i="22"/>
  <c r="Q62" i="22"/>
  <c r="V62" i="22"/>
  <c r="G64" i="22"/>
  <c r="M64" i="22" s="1"/>
  <c r="I64" i="22"/>
  <c r="K64" i="22"/>
  <c r="O64" i="22"/>
  <c r="Q64" i="22"/>
  <c r="V64" i="22"/>
  <c r="G66" i="22"/>
  <c r="I66" i="22"/>
  <c r="K66" i="22"/>
  <c r="M66" i="22"/>
  <c r="O66" i="22"/>
  <c r="Q66" i="22"/>
  <c r="V66" i="22"/>
  <c r="G68" i="22"/>
  <c r="M68" i="22" s="1"/>
  <c r="I68" i="22"/>
  <c r="K68" i="22"/>
  <c r="O68" i="22"/>
  <c r="Q68" i="22"/>
  <c r="V68" i="22"/>
  <c r="G69" i="22"/>
  <c r="I69" i="22"/>
  <c r="K69" i="22"/>
  <c r="M69" i="22"/>
  <c r="O69" i="22"/>
  <c r="Q69" i="22"/>
  <c r="V69" i="22"/>
  <c r="G70" i="22"/>
  <c r="M70" i="22" s="1"/>
  <c r="I70" i="22"/>
  <c r="K70" i="22"/>
  <c r="O70" i="22"/>
  <c r="Q70" i="22"/>
  <c r="V70" i="22"/>
  <c r="G71" i="22"/>
  <c r="M71" i="22" s="1"/>
  <c r="I71" i="22"/>
  <c r="K71" i="22"/>
  <c r="O71" i="22"/>
  <c r="Q71" i="22"/>
  <c r="V71" i="22"/>
  <c r="G72" i="22"/>
  <c r="M72" i="22" s="1"/>
  <c r="I72" i="22"/>
  <c r="K72" i="22"/>
  <c r="O72" i="22"/>
  <c r="Q72" i="22"/>
  <c r="V72" i="22"/>
  <c r="G73" i="22"/>
  <c r="M73" i="22" s="1"/>
  <c r="I73" i="22"/>
  <c r="K73" i="22"/>
  <c r="O73" i="22"/>
  <c r="Q73" i="22"/>
  <c r="V73" i="22"/>
  <c r="G77" i="22"/>
  <c r="M77" i="22" s="1"/>
  <c r="I77" i="22"/>
  <c r="K77" i="22"/>
  <c r="O77" i="22"/>
  <c r="Q77" i="22"/>
  <c r="V77" i="22"/>
  <c r="G78" i="22"/>
  <c r="M78" i="22" s="1"/>
  <c r="I78" i="22"/>
  <c r="K78" i="22"/>
  <c r="O78" i="22"/>
  <c r="Q78" i="22"/>
  <c r="V78" i="22"/>
  <c r="G79" i="22"/>
  <c r="M79" i="22" s="1"/>
  <c r="I79" i="22"/>
  <c r="K79" i="22"/>
  <c r="O79" i="22"/>
  <c r="Q79" i="22"/>
  <c r="V79" i="22"/>
  <c r="G81" i="22"/>
  <c r="I81" i="22"/>
  <c r="K81" i="22"/>
  <c r="M81" i="22"/>
  <c r="O81" i="22"/>
  <c r="Q81" i="22"/>
  <c r="V81" i="22"/>
  <c r="G83" i="22"/>
  <c r="M83" i="22" s="1"/>
  <c r="I83" i="22"/>
  <c r="K83" i="22"/>
  <c r="O83" i="22"/>
  <c r="Q83" i="22"/>
  <c r="V83" i="22"/>
  <c r="G85" i="22"/>
  <c r="M85" i="22" s="1"/>
  <c r="I85" i="22"/>
  <c r="K85" i="22"/>
  <c r="O85" i="22"/>
  <c r="Q85" i="22"/>
  <c r="V85" i="22"/>
  <c r="G86" i="22"/>
  <c r="M86" i="22" s="1"/>
  <c r="I86" i="22"/>
  <c r="K86" i="22"/>
  <c r="O86" i="22"/>
  <c r="Q86" i="22"/>
  <c r="V86" i="22"/>
  <c r="G87" i="22"/>
  <c r="I87" i="22"/>
  <c r="K87" i="22"/>
  <c r="M87" i="22"/>
  <c r="O87" i="22"/>
  <c r="Q87" i="22"/>
  <c r="V87" i="22"/>
  <c r="G89" i="22"/>
  <c r="M89" i="22" s="1"/>
  <c r="I89" i="22"/>
  <c r="K89" i="22"/>
  <c r="O89" i="22"/>
  <c r="Q89" i="22"/>
  <c r="V89" i="22"/>
  <c r="G90" i="22"/>
  <c r="M90" i="22" s="1"/>
  <c r="I90" i="22"/>
  <c r="K90" i="22"/>
  <c r="O90" i="22"/>
  <c r="Q90" i="22"/>
  <c r="V90" i="22"/>
  <c r="G92" i="22"/>
  <c r="M92" i="22" s="1"/>
  <c r="I92" i="22"/>
  <c r="K92" i="22"/>
  <c r="O92" i="22"/>
  <c r="Q92" i="22"/>
  <c r="V92" i="22"/>
  <c r="G93" i="22"/>
  <c r="M93" i="22" s="1"/>
  <c r="I93" i="22"/>
  <c r="K93" i="22"/>
  <c r="O93" i="22"/>
  <c r="Q93" i="22"/>
  <c r="V93" i="22"/>
  <c r="G95" i="22"/>
  <c r="I95" i="22"/>
  <c r="K95" i="22"/>
  <c r="O95" i="22"/>
  <c r="Q95" i="22"/>
  <c r="V95" i="22"/>
  <c r="G96" i="22"/>
  <c r="M96" i="22" s="1"/>
  <c r="I96" i="22"/>
  <c r="K96" i="22"/>
  <c r="O96" i="22"/>
  <c r="Q96" i="22"/>
  <c r="V96" i="22"/>
  <c r="G97" i="22"/>
  <c r="M97" i="22" s="1"/>
  <c r="I97" i="22"/>
  <c r="K97" i="22"/>
  <c r="O97" i="22"/>
  <c r="Q97" i="22"/>
  <c r="V97" i="22"/>
  <c r="G98" i="22"/>
  <c r="M98" i="22" s="1"/>
  <c r="I98" i="22"/>
  <c r="K98" i="22"/>
  <c r="O98" i="22"/>
  <c r="Q98" i="22"/>
  <c r="V98" i="22"/>
  <c r="G99" i="22"/>
  <c r="M99" i="22" s="1"/>
  <c r="I99" i="22"/>
  <c r="K99" i="22"/>
  <c r="O99" i="22"/>
  <c r="Q99" i="22"/>
  <c r="V99" i="22"/>
  <c r="G100" i="22"/>
  <c r="M100" i="22" s="1"/>
  <c r="I100" i="22"/>
  <c r="K100" i="22"/>
  <c r="O100" i="22"/>
  <c r="Q100" i="22"/>
  <c r="V100" i="22"/>
  <c r="G101" i="22"/>
  <c r="I101" i="22"/>
  <c r="K101" i="22"/>
  <c r="M101" i="22"/>
  <c r="O101" i="22"/>
  <c r="Q101" i="22"/>
  <c r="V101" i="22"/>
  <c r="G102" i="22"/>
  <c r="M102" i="22" s="1"/>
  <c r="I102" i="22"/>
  <c r="K102" i="22"/>
  <c r="O102" i="22"/>
  <c r="Q102" i="22"/>
  <c r="V102" i="22"/>
  <c r="G104" i="22"/>
  <c r="M104" i="22" s="1"/>
  <c r="I104" i="22"/>
  <c r="K104" i="22"/>
  <c r="O104" i="22"/>
  <c r="Q104" i="22"/>
  <c r="V104" i="22"/>
  <c r="G105" i="22"/>
  <c r="M105" i="22" s="1"/>
  <c r="I105" i="22"/>
  <c r="K105" i="22"/>
  <c r="O105" i="22"/>
  <c r="Q105" i="22"/>
  <c r="V105" i="22"/>
  <c r="G106" i="22"/>
  <c r="I106" i="22"/>
  <c r="K106" i="22"/>
  <c r="M106" i="22"/>
  <c r="O106" i="22"/>
  <c r="Q106" i="22"/>
  <c r="V106" i="22"/>
  <c r="G107" i="22"/>
  <c r="M107" i="22" s="1"/>
  <c r="I107" i="22"/>
  <c r="K107" i="22"/>
  <c r="O107" i="22"/>
  <c r="Q107" i="22"/>
  <c r="V107" i="22"/>
  <c r="G108" i="22"/>
  <c r="M108" i="22" s="1"/>
  <c r="I108" i="22"/>
  <c r="K108" i="22"/>
  <c r="O108" i="22"/>
  <c r="Q108" i="22"/>
  <c r="V108" i="22"/>
  <c r="G109" i="22"/>
  <c r="M109" i="22" s="1"/>
  <c r="I109" i="22"/>
  <c r="K109" i="22"/>
  <c r="O109" i="22"/>
  <c r="Q109" i="22"/>
  <c r="V109" i="22"/>
  <c r="G110" i="22"/>
  <c r="M110" i="22" s="1"/>
  <c r="I110" i="22"/>
  <c r="K110" i="22"/>
  <c r="O110" i="22"/>
  <c r="Q110" i="22"/>
  <c r="V110" i="22"/>
  <c r="G112" i="22"/>
  <c r="M112" i="22" s="1"/>
  <c r="I112" i="22"/>
  <c r="K112" i="22"/>
  <c r="O112" i="22"/>
  <c r="Q112" i="22"/>
  <c r="V112" i="22"/>
  <c r="G113" i="22"/>
  <c r="M113" i="22" s="1"/>
  <c r="I113" i="22"/>
  <c r="K113" i="22"/>
  <c r="O113" i="22"/>
  <c r="Q113" i="22"/>
  <c r="V113" i="22"/>
  <c r="G114" i="22"/>
  <c r="M114" i="22" s="1"/>
  <c r="I114" i="22"/>
  <c r="K114" i="22"/>
  <c r="O114" i="22"/>
  <c r="Q114" i="22"/>
  <c r="V114" i="22"/>
  <c r="G115" i="22"/>
  <c r="I115" i="22"/>
  <c r="K115" i="22"/>
  <c r="M115" i="22"/>
  <c r="O115" i="22"/>
  <c r="Q115" i="22"/>
  <c r="V115" i="22"/>
  <c r="G116" i="22"/>
  <c r="M116" i="22" s="1"/>
  <c r="I116" i="22"/>
  <c r="K116" i="22"/>
  <c r="O116" i="22"/>
  <c r="Q116" i="22"/>
  <c r="V116" i="22"/>
  <c r="G117" i="22"/>
  <c r="I117" i="22"/>
  <c r="K117" i="22"/>
  <c r="M117" i="22"/>
  <c r="O117" i="22"/>
  <c r="Q117" i="22"/>
  <c r="V117" i="22"/>
  <c r="G118" i="22"/>
  <c r="M118" i="22" s="1"/>
  <c r="I118" i="22"/>
  <c r="K118" i="22"/>
  <c r="O118" i="22"/>
  <c r="Q118" i="22"/>
  <c r="V118" i="22"/>
  <c r="G119" i="22"/>
  <c r="M119" i="22" s="1"/>
  <c r="I119" i="22"/>
  <c r="K119" i="22"/>
  <c r="O119" i="22"/>
  <c r="Q119" i="22"/>
  <c r="V119" i="22"/>
  <c r="G120" i="22"/>
  <c r="M120" i="22" s="1"/>
  <c r="I120" i="22"/>
  <c r="K120" i="22"/>
  <c r="O120" i="22"/>
  <c r="Q120" i="22"/>
  <c r="V120" i="22"/>
  <c r="G121" i="22"/>
  <c r="M121" i="22" s="1"/>
  <c r="I121" i="22"/>
  <c r="K121" i="22"/>
  <c r="O121" i="22"/>
  <c r="Q121" i="22"/>
  <c r="V121" i="22"/>
  <c r="G122" i="22"/>
  <c r="M122" i="22" s="1"/>
  <c r="I122" i="22"/>
  <c r="K122" i="22"/>
  <c r="O122" i="22"/>
  <c r="Q122" i="22"/>
  <c r="V122" i="22"/>
  <c r="G123" i="22"/>
  <c r="M123" i="22" s="1"/>
  <c r="I123" i="22"/>
  <c r="K123" i="22"/>
  <c r="O123" i="22"/>
  <c r="Q123" i="22"/>
  <c r="V123" i="22"/>
  <c r="G124" i="22"/>
  <c r="M124" i="22" s="1"/>
  <c r="I124" i="22"/>
  <c r="K124" i="22"/>
  <c r="O124" i="22"/>
  <c r="Q124" i="22"/>
  <c r="V124" i="22"/>
  <c r="G125" i="22"/>
  <c r="I125" i="22"/>
  <c r="K125" i="22"/>
  <c r="M125" i="22"/>
  <c r="O125" i="22"/>
  <c r="Q125" i="22"/>
  <c r="V125" i="22"/>
  <c r="G126" i="22"/>
  <c r="M126" i="22" s="1"/>
  <c r="I126" i="22"/>
  <c r="K126" i="22"/>
  <c r="O126" i="22"/>
  <c r="Q126" i="22"/>
  <c r="V126" i="22"/>
  <c r="G127" i="22"/>
  <c r="I127" i="22"/>
  <c r="K127" i="22"/>
  <c r="M127" i="22"/>
  <c r="O127" i="22"/>
  <c r="Q127" i="22"/>
  <c r="V127" i="22"/>
  <c r="G128" i="22"/>
  <c r="M128" i="22" s="1"/>
  <c r="I128" i="22"/>
  <c r="K128" i="22"/>
  <c r="O128" i="22"/>
  <c r="Q128" i="22"/>
  <c r="V128" i="22"/>
  <c r="G129" i="22"/>
  <c r="M129" i="22" s="1"/>
  <c r="I129" i="22"/>
  <c r="K129" i="22"/>
  <c r="O129" i="22"/>
  <c r="Q129" i="22"/>
  <c r="V129" i="22"/>
  <c r="G130" i="22"/>
  <c r="M130" i="22" s="1"/>
  <c r="I130" i="22"/>
  <c r="K130" i="22"/>
  <c r="O130" i="22"/>
  <c r="Q130" i="22"/>
  <c r="V130" i="22"/>
  <c r="G131" i="22"/>
  <c r="M131" i="22" s="1"/>
  <c r="I131" i="22"/>
  <c r="K131" i="22"/>
  <c r="O131" i="22"/>
  <c r="Q131" i="22"/>
  <c r="V131" i="22"/>
  <c r="G132" i="22"/>
  <c r="M132" i="22" s="1"/>
  <c r="I132" i="22"/>
  <c r="K132" i="22"/>
  <c r="O132" i="22"/>
  <c r="Q132" i="22"/>
  <c r="V132" i="22"/>
  <c r="G133" i="22"/>
  <c r="M133" i="22" s="1"/>
  <c r="I133" i="22"/>
  <c r="K133" i="22"/>
  <c r="O133" i="22"/>
  <c r="Q133" i="22"/>
  <c r="V133" i="22"/>
  <c r="G134" i="22"/>
  <c r="M134" i="22" s="1"/>
  <c r="I134" i="22"/>
  <c r="K134" i="22"/>
  <c r="O134" i="22"/>
  <c r="Q134" i="22"/>
  <c r="V134" i="22"/>
  <c r="G135" i="22"/>
  <c r="I135" i="22"/>
  <c r="K135" i="22"/>
  <c r="M135" i="22"/>
  <c r="O135" i="22"/>
  <c r="Q135" i="22"/>
  <c r="V135" i="22"/>
  <c r="G136" i="22"/>
  <c r="M136" i="22" s="1"/>
  <c r="I136" i="22"/>
  <c r="K136" i="22"/>
  <c r="O136" i="22"/>
  <c r="Q136" i="22"/>
  <c r="V136" i="22"/>
  <c r="G137" i="22"/>
  <c r="M137" i="22" s="1"/>
  <c r="I137" i="22"/>
  <c r="K137" i="22"/>
  <c r="O137" i="22"/>
  <c r="Q137" i="22"/>
  <c r="V137" i="22"/>
  <c r="G138" i="22"/>
  <c r="M138" i="22" s="1"/>
  <c r="I138" i="22"/>
  <c r="K138" i="22"/>
  <c r="O138" i="22"/>
  <c r="Q138" i="22"/>
  <c r="V138" i="22"/>
  <c r="G139" i="22"/>
  <c r="I139" i="22"/>
  <c r="K139" i="22"/>
  <c r="M139" i="22"/>
  <c r="O139" i="22"/>
  <c r="Q139" i="22"/>
  <c r="V139" i="22"/>
  <c r="G140" i="22"/>
  <c r="M140" i="22" s="1"/>
  <c r="I140" i="22"/>
  <c r="K140" i="22"/>
  <c r="O140" i="22"/>
  <c r="Q140" i="22"/>
  <c r="V140" i="22"/>
  <c r="G141" i="22"/>
  <c r="M141" i="22" s="1"/>
  <c r="I141" i="22"/>
  <c r="K141" i="22"/>
  <c r="O141" i="22"/>
  <c r="Q141" i="22"/>
  <c r="V141" i="22"/>
  <c r="G142" i="22"/>
  <c r="M142" i="22" s="1"/>
  <c r="I142" i="22"/>
  <c r="K142" i="22"/>
  <c r="O142" i="22"/>
  <c r="Q142" i="22"/>
  <c r="V142" i="22"/>
  <c r="G144" i="22"/>
  <c r="M144" i="22" s="1"/>
  <c r="I144" i="22"/>
  <c r="K144" i="22"/>
  <c r="O144" i="22"/>
  <c r="Q144" i="22"/>
  <c r="V144" i="22"/>
  <c r="G145" i="22"/>
  <c r="M145" i="22" s="1"/>
  <c r="I145" i="22"/>
  <c r="K145" i="22"/>
  <c r="O145" i="22"/>
  <c r="Q145" i="22"/>
  <c r="V145" i="22"/>
  <c r="G146" i="22"/>
  <c r="M146" i="22" s="1"/>
  <c r="I146" i="22"/>
  <c r="K146" i="22"/>
  <c r="O146" i="22"/>
  <c r="Q146" i="22"/>
  <c r="V146" i="22"/>
  <c r="G147" i="22"/>
  <c r="M147" i="22" s="1"/>
  <c r="I147" i="22"/>
  <c r="K147" i="22"/>
  <c r="O147" i="22"/>
  <c r="Q147" i="22"/>
  <c r="V147" i="22"/>
  <c r="G148" i="22"/>
  <c r="I148" i="22"/>
  <c r="K148" i="22"/>
  <c r="M148" i="22"/>
  <c r="O148" i="22"/>
  <c r="Q148" i="22"/>
  <c r="V148" i="22"/>
  <c r="G149" i="22"/>
  <c r="M149" i="22" s="1"/>
  <c r="I149" i="22"/>
  <c r="K149" i="22"/>
  <c r="O149" i="22"/>
  <c r="Q149" i="22"/>
  <c r="V149" i="22"/>
  <c r="G150" i="22"/>
  <c r="I150" i="22"/>
  <c r="K150" i="22"/>
  <c r="M150" i="22"/>
  <c r="O150" i="22"/>
  <c r="Q150" i="22"/>
  <c r="V150" i="22"/>
  <c r="G151" i="22"/>
  <c r="M151" i="22" s="1"/>
  <c r="I151" i="22"/>
  <c r="K151" i="22"/>
  <c r="O151" i="22"/>
  <c r="Q151" i="22"/>
  <c r="V151" i="22"/>
  <c r="G152" i="22"/>
  <c r="M152" i="22" s="1"/>
  <c r="I152" i="22"/>
  <c r="K152" i="22"/>
  <c r="O152" i="22"/>
  <c r="Q152" i="22"/>
  <c r="V152" i="22"/>
  <c r="G153" i="22"/>
  <c r="M153" i="22" s="1"/>
  <c r="I153" i="22"/>
  <c r="K153" i="22"/>
  <c r="O153" i="22"/>
  <c r="Q153" i="22"/>
  <c r="V153" i="22"/>
  <c r="G155" i="22"/>
  <c r="I155" i="22"/>
  <c r="K155" i="22"/>
  <c r="O155" i="22"/>
  <c r="Q155" i="22"/>
  <c r="V155" i="22"/>
  <c r="G157" i="22"/>
  <c r="I157" i="22"/>
  <c r="K157" i="22"/>
  <c r="M157" i="22"/>
  <c r="O157" i="22"/>
  <c r="Q157" i="22"/>
  <c r="V157" i="22"/>
  <c r="G159" i="22"/>
  <c r="M159" i="22" s="1"/>
  <c r="I159" i="22"/>
  <c r="K159" i="22"/>
  <c r="O159" i="22"/>
  <c r="Q159" i="22"/>
  <c r="V159" i="22"/>
  <c r="G161" i="22"/>
  <c r="M161" i="22" s="1"/>
  <c r="I161" i="22"/>
  <c r="K161" i="22"/>
  <c r="O161" i="22"/>
  <c r="Q161" i="22"/>
  <c r="V161" i="22"/>
  <c r="G162" i="22"/>
  <c r="M162" i="22" s="1"/>
  <c r="I162" i="22"/>
  <c r="K162" i="22"/>
  <c r="O162" i="22"/>
  <c r="Q162" i="22"/>
  <c r="V162" i="22"/>
  <c r="G164" i="22"/>
  <c r="I164" i="22"/>
  <c r="K164" i="22"/>
  <c r="M164" i="22"/>
  <c r="O164" i="22"/>
  <c r="Q164" i="22"/>
  <c r="V164" i="22"/>
  <c r="G165" i="22"/>
  <c r="M165" i="22" s="1"/>
  <c r="I165" i="22"/>
  <c r="K165" i="22"/>
  <c r="O165" i="22"/>
  <c r="Q165" i="22"/>
  <c r="V165" i="22"/>
  <c r="G167" i="22"/>
  <c r="M167" i="22" s="1"/>
  <c r="I167" i="22"/>
  <c r="K167" i="22"/>
  <c r="O167" i="22"/>
  <c r="Q167" i="22"/>
  <c r="V167" i="22"/>
  <c r="G168" i="22"/>
  <c r="M168" i="22" s="1"/>
  <c r="I168" i="22"/>
  <c r="K168" i="22"/>
  <c r="O168" i="22"/>
  <c r="Q168" i="22"/>
  <c r="V168" i="22"/>
  <c r="G170" i="22"/>
  <c r="I170" i="22"/>
  <c r="K170" i="22"/>
  <c r="M170" i="22"/>
  <c r="O170" i="22"/>
  <c r="Q170" i="22"/>
  <c r="V170" i="22"/>
  <c r="G172" i="22"/>
  <c r="I172" i="22"/>
  <c r="K172" i="22"/>
  <c r="M172" i="22"/>
  <c r="O172" i="22"/>
  <c r="Q172" i="22"/>
  <c r="V172" i="22"/>
  <c r="G174" i="22"/>
  <c r="M174" i="22" s="1"/>
  <c r="I174" i="22"/>
  <c r="K174" i="22"/>
  <c r="O174" i="22"/>
  <c r="Q174" i="22"/>
  <c r="V174" i="22"/>
  <c r="G176" i="22"/>
  <c r="M176" i="22" s="1"/>
  <c r="I176" i="22"/>
  <c r="K176" i="22"/>
  <c r="O176" i="22"/>
  <c r="Q176" i="22"/>
  <c r="V176" i="22"/>
  <c r="G177" i="22"/>
  <c r="M177" i="22" s="1"/>
  <c r="I177" i="22"/>
  <c r="K177" i="22"/>
  <c r="O177" i="22"/>
  <c r="Q177" i="22"/>
  <c r="V177" i="22"/>
  <c r="G178" i="22"/>
  <c r="M178" i="22" s="1"/>
  <c r="I178" i="22"/>
  <c r="K178" i="22"/>
  <c r="O178" i="22"/>
  <c r="Q178" i="22"/>
  <c r="V178" i="22"/>
  <c r="G179" i="22"/>
  <c r="M179" i="22" s="1"/>
  <c r="I179" i="22"/>
  <c r="K179" i="22"/>
  <c r="O179" i="22"/>
  <c r="Q179" i="22"/>
  <c r="V179" i="22"/>
  <c r="G180" i="22"/>
  <c r="M180" i="22" s="1"/>
  <c r="I180" i="22"/>
  <c r="K180" i="22"/>
  <c r="O180" i="22"/>
  <c r="Q180" i="22"/>
  <c r="V180" i="22"/>
  <c r="G182" i="22"/>
  <c r="I182" i="22"/>
  <c r="K182" i="22"/>
  <c r="M182" i="22"/>
  <c r="O182" i="22"/>
  <c r="Q182" i="22"/>
  <c r="V182" i="22"/>
  <c r="G184" i="22"/>
  <c r="M184" i="22" s="1"/>
  <c r="I184" i="22"/>
  <c r="K184" i="22"/>
  <c r="O184" i="22"/>
  <c r="Q184" i="22"/>
  <c r="V184" i="22"/>
  <c r="G185" i="22"/>
  <c r="M185" i="22" s="1"/>
  <c r="I185" i="22"/>
  <c r="K185" i="22"/>
  <c r="O185" i="22"/>
  <c r="Q185" i="22"/>
  <c r="V185" i="22"/>
  <c r="G186" i="22"/>
  <c r="M186" i="22" s="1"/>
  <c r="I186" i="22"/>
  <c r="K186" i="22"/>
  <c r="O186" i="22"/>
  <c r="Q186" i="22"/>
  <c r="V186" i="22"/>
  <c r="G187" i="22"/>
  <c r="I187" i="22"/>
  <c r="K187" i="22"/>
  <c r="M187" i="22"/>
  <c r="O187" i="22"/>
  <c r="Q187" i="22"/>
  <c r="V187" i="22"/>
  <c r="G188" i="22"/>
  <c r="M188" i="22" s="1"/>
  <c r="I188" i="22"/>
  <c r="K188" i="22"/>
  <c r="O188" i="22"/>
  <c r="Q188" i="22"/>
  <c r="V188" i="22"/>
  <c r="G189" i="22"/>
  <c r="M189" i="22" s="1"/>
  <c r="I189" i="22"/>
  <c r="K189" i="22"/>
  <c r="O189" i="22"/>
  <c r="Q189" i="22"/>
  <c r="V189" i="22"/>
  <c r="G191" i="22"/>
  <c r="M191" i="22" s="1"/>
  <c r="I191" i="22"/>
  <c r="K191" i="22"/>
  <c r="O191" i="22"/>
  <c r="Q191" i="22"/>
  <c r="V191" i="22"/>
  <c r="G193" i="22"/>
  <c r="I193" i="22"/>
  <c r="I192" i="22" s="1"/>
  <c r="K193" i="22"/>
  <c r="K192" i="22" s="1"/>
  <c r="M193" i="22"/>
  <c r="O193" i="22"/>
  <c r="Q193" i="22"/>
  <c r="V193" i="22"/>
  <c r="V192" i="22" s="1"/>
  <c r="G194" i="22"/>
  <c r="I194" i="22"/>
  <c r="K194" i="22"/>
  <c r="M194" i="22"/>
  <c r="O194" i="22"/>
  <c r="Q194" i="22"/>
  <c r="V194" i="22"/>
  <c r="G195" i="22"/>
  <c r="G196" i="22"/>
  <c r="M196" i="22" s="1"/>
  <c r="M195" i="22" s="1"/>
  <c r="I196" i="22"/>
  <c r="I195" i="22" s="1"/>
  <c r="K196" i="22"/>
  <c r="K195" i="22" s="1"/>
  <c r="O196" i="22"/>
  <c r="O195" i="22" s="1"/>
  <c r="Q196" i="22"/>
  <c r="Q195" i="22" s="1"/>
  <c r="V196" i="22"/>
  <c r="V195" i="22" s="1"/>
  <c r="G198" i="22"/>
  <c r="I198" i="22"/>
  <c r="K198" i="22"/>
  <c r="K197" i="22" s="1"/>
  <c r="O198" i="22"/>
  <c r="O197" i="22" s="1"/>
  <c r="Q198" i="22"/>
  <c r="V198" i="22"/>
  <c r="G199" i="22"/>
  <c r="M199" i="22" s="1"/>
  <c r="I199" i="22"/>
  <c r="K199" i="22"/>
  <c r="O199" i="22"/>
  <c r="Q199" i="22"/>
  <c r="V199" i="22"/>
  <c r="V197" i="22" s="1"/>
  <c r="AF202" i="22"/>
  <c r="G60" i="1" s="1"/>
  <c r="G9" i="21"/>
  <c r="M9" i="21" s="1"/>
  <c r="I9" i="21"/>
  <c r="K9" i="21"/>
  <c r="O9" i="21"/>
  <c r="Q9" i="21"/>
  <c r="V9" i="21"/>
  <c r="G10" i="21"/>
  <c r="M10" i="21" s="1"/>
  <c r="I10" i="21"/>
  <c r="K10" i="21"/>
  <c r="O10" i="21"/>
  <c r="Q10" i="21"/>
  <c r="V10" i="21"/>
  <c r="G11" i="21"/>
  <c r="M11" i="21" s="1"/>
  <c r="I11" i="21"/>
  <c r="K11" i="21"/>
  <c r="O11" i="21"/>
  <c r="Q11" i="21"/>
  <c r="V11" i="21"/>
  <c r="G12" i="21"/>
  <c r="I12" i="21"/>
  <c r="K12" i="21"/>
  <c r="M12" i="21"/>
  <c r="O12" i="21"/>
  <c r="Q12" i="21"/>
  <c r="V12" i="21"/>
  <c r="G13" i="21"/>
  <c r="I13" i="21"/>
  <c r="K13" i="21"/>
  <c r="M13" i="21"/>
  <c r="O13" i="21"/>
  <c r="Q13" i="21"/>
  <c r="V13" i="21"/>
  <c r="G14" i="21"/>
  <c r="M14" i="21" s="1"/>
  <c r="I14" i="21"/>
  <c r="K14" i="21"/>
  <c r="O14" i="21"/>
  <c r="Q14" i="21"/>
  <c r="V14" i="21"/>
  <c r="G15" i="21"/>
  <c r="M15" i="21" s="1"/>
  <c r="I15" i="21"/>
  <c r="K15" i="21"/>
  <c r="O15" i="21"/>
  <c r="Q15" i="21"/>
  <c r="V15" i="21"/>
  <c r="G16" i="21"/>
  <c r="I16" i="21"/>
  <c r="K16" i="21"/>
  <c r="O16" i="21"/>
  <c r="Q16" i="21"/>
  <c r="V16" i="21"/>
  <c r="G17" i="21"/>
  <c r="M17" i="21" s="1"/>
  <c r="I17" i="21"/>
  <c r="K17" i="21"/>
  <c r="O17" i="21"/>
  <c r="Q17" i="21"/>
  <c r="V17" i="21"/>
  <c r="G18" i="21"/>
  <c r="M18" i="21" s="1"/>
  <c r="I18" i="21"/>
  <c r="K18" i="21"/>
  <c r="O18" i="21"/>
  <c r="Q18" i="21"/>
  <c r="V18" i="21"/>
  <c r="G19" i="21"/>
  <c r="I19" i="21"/>
  <c r="K19" i="21"/>
  <c r="M19" i="21"/>
  <c r="O19" i="21"/>
  <c r="Q19" i="21"/>
  <c r="V19" i="21"/>
  <c r="G20" i="21"/>
  <c r="M20" i="21" s="1"/>
  <c r="I20" i="21"/>
  <c r="K20" i="21"/>
  <c r="O20" i="21"/>
  <c r="Q20" i="21"/>
  <c r="V20" i="21"/>
  <c r="G21" i="21"/>
  <c r="I21" i="21"/>
  <c r="K21" i="21"/>
  <c r="M21" i="21"/>
  <c r="O21" i="21"/>
  <c r="Q21" i="21"/>
  <c r="V21" i="21"/>
  <c r="G22" i="21"/>
  <c r="I22" i="21"/>
  <c r="K22" i="21"/>
  <c r="M22" i="21"/>
  <c r="O22" i="21"/>
  <c r="Q22" i="21"/>
  <c r="V22" i="21"/>
  <c r="G23" i="21"/>
  <c r="M23" i="21" s="1"/>
  <c r="I23" i="21"/>
  <c r="K23" i="21"/>
  <c r="O23" i="21"/>
  <c r="Q23" i="21"/>
  <c r="V23" i="21"/>
  <c r="G24" i="21"/>
  <c r="M24" i="21" s="1"/>
  <c r="I24" i="21"/>
  <c r="K24" i="21"/>
  <c r="O24" i="21"/>
  <c r="Q24" i="21"/>
  <c r="V24" i="21"/>
  <c r="G25" i="21"/>
  <c r="M25" i="21" s="1"/>
  <c r="I25" i="21"/>
  <c r="K25" i="21"/>
  <c r="O25" i="21"/>
  <c r="Q25" i="21"/>
  <c r="V25" i="21"/>
  <c r="G26" i="21"/>
  <c r="M26" i="21" s="1"/>
  <c r="I26" i="21"/>
  <c r="K26" i="21"/>
  <c r="O26" i="21"/>
  <c r="Q26" i="21"/>
  <c r="V26" i="21"/>
  <c r="G27" i="21"/>
  <c r="I27" i="21"/>
  <c r="K27" i="21"/>
  <c r="M27" i="21"/>
  <c r="O27" i="21"/>
  <c r="Q27" i="21"/>
  <c r="V27" i="21"/>
  <c r="G28" i="21"/>
  <c r="M28" i="21" s="1"/>
  <c r="I28" i="21"/>
  <c r="K28" i="21"/>
  <c r="O28" i="21"/>
  <c r="Q28" i="21"/>
  <c r="V28" i="21"/>
  <c r="Q29" i="21"/>
  <c r="G30" i="21"/>
  <c r="I30" i="21"/>
  <c r="K30" i="21"/>
  <c r="K29" i="21" s="1"/>
  <c r="M30" i="21"/>
  <c r="O30" i="21"/>
  <c r="Q30" i="21"/>
  <c r="V30" i="21"/>
  <c r="G31" i="21"/>
  <c r="M31" i="21" s="1"/>
  <c r="I31" i="21"/>
  <c r="K31" i="21"/>
  <c r="O31" i="21"/>
  <c r="O29" i="21" s="1"/>
  <c r="Q31" i="21"/>
  <c r="V31" i="21"/>
  <c r="G32" i="21"/>
  <c r="I32" i="21"/>
  <c r="K32" i="21"/>
  <c r="O32" i="21"/>
  <c r="Q32" i="21"/>
  <c r="V32" i="21"/>
  <c r="G34" i="21"/>
  <c r="M34" i="21" s="1"/>
  <c r="I34" i="21"/>
  <c r="K34" i="21"/>
  <c r="O34" i="21"/>
  <c r="Q34" i="21"/>
  <c r="V34" i="21"/>
  <c r="G35" i="21"/>
  <c r="M35" i="21" s="1"/>
  <c r="I35" i="21"/>
  <c r="K35" i="21"/>
  <c r="O35" i="21"/>
  <c r="Q35" i="21"/>
  <c r="V35" i="21"/>
  <c r="G36" i="21"/>
  <c r="I36" i="21"/>
  <c r="K36" i="21"/>
  <c r="M36" i="21"/>
  <c r="O36" i="21"/>
  <c r="Q36" i="21"/>
  <c r="V36" i="21"/>
  <c r="G37" i="21"/>
  <c r="M37" i="21" s="1"/>
  <c r="I37" i="21"/>
  <c r="K37" i="21"/>
  <c r="O37" i="21"/>
  <c r="Q37" i="21"/>
  <c r="V37" i="21"/>
  <c r="G38" i="21"/>
  <c r="M38" i="21" s="1"/>
  <c r="I38" i="21"/>
  <c r="K38" i="21"/>
  <c r="O38" i="21"/>
  <c r="Q38" i="21"/>
  <c r="V38" i="21"/>
  <c r="G39" i="21"/>
  <c r="I39" i="21"/>
  <c r="K39" i="21"/>
  <c r="M39" i="21"/>
  <c r="O39" i="21"/>
  <c r="Q39" i="21"/>
  <c r="V39" i="21"/>
  <c r="G40" i="21"/>
  <c r="M40" i="21" s="1"/>
  <c r="I40" i="21"/>
  <c r="K40" i="21"/>
  <c r="O40" i="21"/>
  <c r="Q40" i="21"/>
  <c r="V40" i="21"/>
  <c r="G41" i="21"/>
  <c r="M41" i="21" s="1"/>
  <c r="I41" i="21"/>
  <c r="K41" i="21"/>
  <c r="O41" i="21"/>
  <c r="Q41" i="21"/>
  <c r="V41" i="21"/>
  <c r="AF43" i="21"/>
  <c r="G59" i="1" s="1"/>
  <c r="G9" i="20"/>
  <c r="M9" i="20" s="1"/>
  <c r="I9" i="20"/>
  <c r="K9" i="20"/>
  <c r="O9" i="20"/>
  <c r="Q9" i="20"/>
  <c r="V9" i="20"/>
  <c r="G10" i="20"/>
  <c r="I10" i="20"/>
  <c r="K10" i="20"/>
  <c r="O10" i="20"/>
  <c r="Q10" i="20"/>
  <c r="V10" i="20"/>
  <c r="G11" i="20"/>
  <c r="M11" i="20" s="1"/>
  <c r="I11" i="20"/>
  <c r="K11" i="20"/>
  <c r="O11" i="20"/>
  <c r="Q11" i="20"/>
  <c r="V11" i="20"/>
  <c r="G12" i="20"/>
  <c r="I12" i="20"/>
  <c r="K12" i="20"/>
  <c r="M12" i="20"/>
  <c r="O12" i="20"/>
  <c r="Q12" i="20"/>
  <c r="V12" i="20"/>
  <c r="G13" i="20"/>
  <c r="I13" i="20"/>
  <c r="K13" i="20"/>
  <c r="M13" i="20"/>
  <c r="O13" i="20"/>
  <c r="Q13" i="20"/>
  <c r="V13" i="20"/>
  <c r="G14" i="20"/>
  <c r="M14" i="20" s="1"/>
  <c r="I14" i="20"/>
  <c r="K14" i="20"/>
  <c r="O14" i="20"/>
  <c r="Q14" i="20"/>
  <c r="V14" i="20"/>
  <c r="G15" i="20"/>
  <c r="M15" i="20" s="1"/>
  <c r="I15" i="20"/>
  <c r="K15" i="20"/>
  <c r="O15" i="20"/>
  <c r="Q15" i="20"/>
  <c r="V15" i="20"/>
  <c r="G16" i="20"/>
  <c r="I16" i="20"/>
  <c r="K16" i="20"/>
  <c r="O16" i="20"/>
  <c r="Q16" i="20"/>
  <c r="V16" i="20"/>
  <c r="G17" i="20"/>
  <c r="M17" i="20" s="1"/>
  <c r="I17" i="20"/>
  <c r="K17" i="20"/>
  <c r="O17" i="20"/>
  <c r="Q17" i="20"/>
  <c r="V17" i="20"/>
  <c r="G18" i="20"/>
  <c r="M18" i="20" s="1"/>
  <c r="I18" i="20"/>
  <c r="K18" i="20"/>
  <c r="O18" i="20"/>
  <c r="Q18" i="20"/>
  <c r="V18" i="20"/>
  <c r="G20" i="20"/>
  <c r="I20" i="20"/>
  <c r="I19" i="20" s="1"/>
  <c r="K20" i="20"/>
  <c r="M20" i="20"/>
  <c r="O20" i="20"/>
  <c r="Q20" i="20"/>
  <c r="V20" i="20"/>
  <c r="G21" i="20"/>
  <c r="M21" i="20" s="1"/>
  <c r="I21" i="20"/>
  <c r="K21" i="20"/>
  <c r="O21" i="20"/>
  <c r="Q21" i="20"/>
  <c r="V21" i="20"/>
  <c r="G22" i="20"/>
  <c r="I22" i="20"/>
  <c r="K22" i="20"/>
  <c r="M22" i="20"/>
  <c r="O22" i="20"/>
  <c r="Q22" i="20"/>
  <c r="V22" i="20"/>
  <c r="G23" i="20"/>
  <c r="I23" i="20"/>
  <c r="K23" i="20"/>
  <c r="M23" i="20"/>
  <c r="O23" i="20"/>
  <c r="Q23" i="20"/>
  <c r="V23" i="20"/>
  <c r="G24" i="20"/>
  <c r="M24" i="20" s="1"/>
  <c r="M19" i="20" s="1"/>
  <c r="I24" i="20"/>
  <c r="K24" i="20"/>
  <c r="O24" i="20"/>
  <c r="Q24" i="20"/>
  <c r="V24" i="20"/>
  <c r="G26" i="20"/>
  <c r="M26" i="20" s="1"/>
  <c r="I26" i="20"/>
  <c r="K26" i="20"/>
  <c r="O26" i="20"/>
  <c r="Q26" i="20"/>
  <c r="V26" i="20"/>
  <c r="G27" i="20"/>
  <c r="I27" i="20"/>
  <c r="K27" i="20"/>
  <c r="O27" i="20"/>
  <c r="Q27" i="20"/>
  <c r="V27" i="20"/>
  <c r="G28" i="20"/>
  <c r="M28" i="20" s="1"/>
  <c r="I28" i="20"/>
  <c r="K28" i="20"/>
  <c r="O28" i="20"/>
  <c r="Q28" i="20"/>
  <c r="V28" i="20"/>
  <c r="G29" i="20"/>
  <c r="I29" i="20"/>
  <c r="K29" i="20"/>
  <c r="M29" i="20"/>
  <c r="O29" i="20"/>
  <c r="Q29" i="20"/>
  <c r="V29" i="20"/>
  <c r="G30" i="20"/>
  <c r="M30" i="20" s="1"/>
  <c r="I30" i="20"/>
  <c r="K30" i="20"/>
  <c r="O30" i="20"/>
  <c r="Q30" i="20"/>
  <c r="V30" i="20"/>
  <c r="G31" i="20"/>
  <c r="I31" i="20"/>
  <c r="K31" i="20"/>
  <c r="M31" i="20"/>
  <c r="O31" i="20"/>
  <c r="Q31" i="20"/>
  <c r="V31" i="20"/>
  <c r="G34" i="20"/>
  <c r="M34" i="20" s="1"/>
  <c r="I34" i="20"/>
  <c r="K34" i="20"/>
  <c r="O34" i="20"/>
  <c r="Q34" i="20"/>
  <c r="V34" i="20"/>
  <c r="G35" i="20"/>
  <c r="M35" i="20" s="1"/>
  <c r="I35" i="20"/>
  <c r="K35" i="20"/>
  <c r="O35" i="20"/>
  <c r="Q35" i="20"/>
  <c r="V35" i="20"/>
  <c r="G36" i="20"/>
  <c r="M36" i="20" s="1"/>
  <c r="I36" i="20"/>
  <c r="K36" i="20"/>
  <c r="O36" i="20"/>
  <c r="Q36" i="20"/>
  <c r="V36" i="20"/>
  <c r="G37" i="20"/>
  <c r="M37" i="20" s="1"/>
  <c r="I37" i="20"/>
  <c r="K37" i="20"/>
  <c r="O37" i="20"/>
  <c r="Q37" i="20"/>
  <c r="V37" i="20"/>
  <c r="G38" i="20"/>
  <c r="I38" i="20"/>
  <c r="K38" i="20"/>
  <c r="M38" i="20"/>
  <c r="O38" i="20"/>
  <c r="Q38" i="20"/>
  <c r="V38" i="20"/>
  <c r="G40" i="20"/>
  <c r="M40" i="20" s="1"/>
  <c r="I40" i="20"/>
  <c r="K40" i="20"/>
  <c r="O40" i="20"/>
  <c r="Q40" i="20"/>
  <c r="V40" i="20"/>
  <c r="G41" i="20"/>
  <c r="I41" i="20"/>
  <c r="K41" i="20"/>
  <c r="M41" i="20"/>
  <c r="O41" i="20"/>
  <c r="Q41" i="20"/>
  <c r="V41" i="20"/>
  <c r="G42" i="20"/>
  <c r="I42" i="20"/>
  <c r="K42" i="20"/>
  <c r="O42" i="20"/>
  <c r="Q42" i="20"/>
  <c r="V42" i="20"/>
  <c r="G43" i="20"/>
  <c r="M43" i="20" s="1"/>
  <c r="I43" i="20"/>
  <c r="K43" i="20"/>
  <c r="O43" i="20"/>
  <c r="Q43" i="20"/>
  <c r="V43" i="20"/>
  <c r="G44" i="20"/>
  <c r="M44" i="20" s="1"/>
  <c r="I44" i="20"/>
  <c r="K44" i="20"/>
  <c r="O44" i="20"/>
  <c r="Q44" i="20"/>
  <c r="V44" i="20"/>
  <c r="G45" i="20"/>
  <c r="M45" i="20" s="1"/>
  <c r="I45" i="20"/>
  <c r="K45" i="20"/>
  <c r="O45" i="20"/>
  <c r="Q45" i="20"/>
  <c r="V45" i="20"/>
  <c r="G46" i="20"/>
  <c r="I46" i="20"/>
  <c r="K46" i="20"/>
  <c r="M46" i="20"/>
  <c r="O46" i="20"/>
  <c r="Q46" i="20"/>
  <c r="V46" i="20"/>
  <c r="G47" i="20"/>
  <c r="M47" i="20" s="1"/>
  <c r="I47" i="20"/>
  <c r="K47" i="20"/>
  <c r="O47" i="20"/>
  <c r="Q47" i="20"/>
  <c r="V47" i="20"/>
  <c r="G48" i="20"/>
  <c r="M48" i="20" s="1"/>
  <c r="I48" i="20"/>
  <c r="K48" i="20"/>
  <c r="O48" i="20"/>
  <c r="Q48" i="20"/>
  <c r="V48" i="20"/>
  <c r="G49" i="20"/>
  <c r="I49" i="20"/>
  <c r="K49" i="20"/>
  <c r="M49" i="20"/>
  <c r="O49" i="20"/>
  <c r="Q49" i="20"/>
  <c r="V49" i="20"/>
  <c r="G50" i="20"/>
  <c r="M50" i="20" s="1"/>
  <c r="I50" i="20"/>
  <c r="K50" i="20"/>
  <c r="O50" i="20"/>
  <c r="Q50" i="20"/>
  <c r="V50" i="20"/>
  <c r="G51" i="20"/>
  <c r="M51" i="20" s="1"/>
  <c r="I51" i="20"/>
  <c r="K51" i="20"/>
  <c r="O51" i="20"/>
  <c r="Q51" i="20"/>
  <c r="V51" i="20"/>
  <c r="G52" i="20"/>
  <c r="M52" i="20" s="1"/>
  <c r="I52" i="20"/>
  <c r="K52" i="20"/>
  <c r="O52" i="20"/>
  <c r="Q52" i="20"/>
  <c r="V52" i="20"/>
  <c r="G53" i="20"/>
  <c r="M53" i="20" s="1"/>
  <c r="I53" i="20"/>
  <c r="K53" i="20"/>
  <c r="O53" i="20"/>
  <c r="Q53" i="20"/>
  <c r="V53" i="20"/>
  <c r="G55" i="20"/>
  <c r="I55" i="20"/>
  <c r="K55" i="20"/>
  <c r="O55" i="20"/>
  <c r="Q55" i="20"/>
  <c r="V55" i="20"/>
  <c r="G56" i="20"/>
  <c r="M56" i="20" s="1"/>
  <c r="I56" i="20"/>
  <c r="K56" i="20"/>
  <c r="O56" i="20"/>
  <c r="Q56" i="20"/>
  <c r="V56" i="20"/>
  <c r="G57" i="20"/>
  <c r="I57" i="20"/>
  <c r="K57" i="20"/>
  <c r="M57" i="20"/>
  <c r="O57" i="20"/>
  <c r="Q57" i="20"/>
  <c r="V57" i="20"/>
  <c r="G58" i="20"/>
  <c r="M58" i="20" s="1"/>
  <c r="I58" i="20"/>
  <c r="K58" i="20"/>
  <c r="O58" i="20"/>
  <c r="Q58" i="20"/>
  <c r="V58" i="20"/>
  <c r="G59" i="20"/>
  <c r="M59" i="20" s="1"/>
  <c r="I59" i="20"/>
  <c r="K59" i="20"/>
  <c r="O59" i="20"/>
  <c r="Q59" i="20"/>
  <c r="V59" i="20"/>
  <c r="G60" i="20"/>
  <c r="M60" i="20" s="1"/>
  <c r="I60" i="20"/>
  <c r="K60" i="20"/>
  <c r="O60" i="20"/>
  <c r="Q60" i="20"/>
  <c r="V60" i="20"/>
  <c r="G61" i="20"/>
  <c r="M61" i="20" s="1"/>
  <c r="I61" i="20"/>
  <c r="K61" i="20"/>
  <c r="O61" i="20"/>
  <c r="Q61" i="20"/>
  <c r="V61" i="20"/>
  <c r="G62" i="20"/>
  <c r="M62" i="20" s="1"/>
  <c r="I62" i="20"/>
  <c r="K62" i="20"/>
  <c r="O62" i="20"/>
  <c r="Q62" i="20"/>
  <c r="V62" i="20"/>
  <c r="G63" i="20"/>
  <c r="M63" i="20" s="1"/>
  <c r="I63" i="20"/>
  <c r="K63" i="20"/>
  <c r="O63" i="20"/>
  <c r="Q63" i="20"/>
  <c r="V63" i="20"/>
  <c r="G64" i="20"/>
  <c r="I64" i="20"/>
  <c r="K64" i="20"/>
  <c r="M64" i="20"/>
  <c r="O64" i="20"/>
  <c r="Q64" i="20"/>
  <c r="V64" i="20"/>
  <c r="G65" i="20"/>
  <c r="M65" i="20" s="1"/>
  <c r="I65" i="20"/>
  <c r="K65" i="20"/>
  <c r="O65" i="20"/>
  <c r="Q65" i="20"/>
  <c r="V65" i="20"/>
  <c r="G66" i="20"/>
  <c r="M66" i="20" s="1"/>
  <c r="I66" i="20"/>
  <c r="K66" i="20"/>
  <c r="O66" i="20"/>
  <c r="Q66" i="20"/>
  <c r="V66" i="20"/>
  <c r="G67" i="20"/>
  <c r="M67" i="20" s="1"/>
  <c r="I67" i="20"/>
  <c r="K67" i="20"/>
  <c r="O67" i="20"/>
  <c r="Q67" i="20"/>
  <c r="V67" i="20"/>
  <c r="G68" i="20"/>
  <c r="M68" i="20" s="1"/>
  <c r="I68" i="20"/>
  <c r="K68" i="20"/>
  <c r="O68" i="20"/>
  <c r="Q68" i="20"/>
  <c r="V68" i="20"/>
  <c r="G69" i="20"/>
  <c r="M69" i="20" s="1"/>
  <c r="I69" i="20"/>
  <c r="K69" i="20"/>
  <c r="O69" i="20"/>
  <c r="Q69" i="20"/>
  <c r="V69" i="20"/>
  <c r="G70" i="20"/>
  <c r="I70" i="20"/>
  <c r="K70" i="20"/>
  <c r="M70" i="20"/>
  <c r="O70" i="20"/>
  <c r="Q70" i="20"/>
  <c r="V70" i="20"/>
  <c r="G71" i="20"/>
  <c r="M71" i="20" s="1"/>
  <c r="I71" i="20"/>
  <c r="K71" i="20"/>
  <c r="O71" i="20"/>
  <c r="Q71" i="20"/>
  <c r="V71" i="20"/>
  <c r="G72" i="20"/>
  <c r="M72" i="20" s="1"/>
  <c r="I72" i="20"/>
  <c r="K72" i="20"/>
  <c r="O72" i="20"/>
  <c r="Q72" i="20"/>
  <c r="V72" i="20"/>
  <c r="G73" i="20"/>
  <c r="I73" i="20"/>
  <c r="K73" i="20"/>
  <c r="M73" i="20"/>
  <c r="O73" i="20"/>
  <c r="Q73" i="20"/>
  <c r="V73" i="20"/>
  <c r="G74" i="20"/>
  <c r="M74" i="20" s="1"/>
  <c r="I74" i="20"/>
  <c r="K74" i="20"/>
  <c r="O74" i="20"/>
  <c r="Q74" i="20"/>
  <c r="V74" i="20"/>
  <c r="G75" i="20"/>
  <c r="M75" i="20" s="1"/>
  <c r="I75" i="20"/>
  <c r="K75" i="20"/>
  <c r="O75" i="20"/>
  <c r="Q75" i="20"/>
  <c r="V75" i="20"/>
  <c r="G76" i="20"/>
  <c r="M76" i="20" s="1"/>
  <c r="I76" i="20"/>
  <c r="K76" i="20"/>
  <c r="O76" i="20"/>
  <c r="Q76" i="20"/>
  <c r="V76" i="20"/>
  <c r="G77" i="20"/>
  <c r="M77" i="20" s="1"/>
  <c r="I77" i="20"/>
  <c r="K77" i="20"/>
  <c r="O77" i="20"/>
  <c r="Q77" i="20"/>
  <c r="V77" i="20"/>
  <c r="G78" i="20"/>
  <c r="M78" i="20" s="1"/>
  <c r="I78" i="20"/>
  <c r="K78" i="20"/>
  <c r="O78" i="20"/>
  <c r="Q78" i="20"/>
  <c r="V78" i="20"/>
  <c r="G80" i="20"/>
  <c r="I80" i="20"/>
  <c r="K80" i="20"/>
  <c r="M80" i="20"/>
  <c r="O80" i="20"/>
  <c r="Q80" i="20"/>
  <c r="V80" i="20"/>
  <c r="G81" i="20"/>
  <c r="M81" i="20" s="1"/>
  <c r="I81" i="20"/>
  <c r="K81" i="20"/>
  <c r="O81" i="20"/>
  <c r="Q81" i="20"/>
  <c r="V81" i="20"/>
  <c r="G82" i="20"/>
  <c r="I82" i="20"/>
  <c r="K82" i="20"/>
  <c r="O82" i="20"/>
  <c r="Q82" i="20"/>
  <c r="V82" i="20"/>
  <c r="G83" i="20"/>
  <c r="M83" i="20" s="1"/>
  <c r="I83" i="20"/>
  <c r="K83" i="20"/>
  <c r="O83" i="20"/>
  <c r="Q83" i="20"/>
  <c r="V83" i="20"/>
  <c r="G84" i="20"/>
  <c r="M84" i="20" s="1"/>
  <c r="I84" i="20"/>
  <c r="K84" i="20"/>
  <c r="O84" i="20"/>
  <c r="Q84" i="20"/>
  <c r="V84" i="20"/>
  <c r="G85" i="20"/>
  <c r="M85" i="20" s="1"/>
  <c r="I85" i="20"/>
  <c r="K85" i="20"/>
  <c r="O85" i="20"/>
  <c r="Q85" i="20"/>
  <c r="V85" i="20"/>
  <c r="G86" i="20"/>
  <c r="I86" i="20"/>
  <c r="K86" i="20"/>
  <c r="M86" i="20"/>
  <c r="O86" i="20"/>
  <c r="Q86" i="20"/>
  <c r="V86" i="20"/>
  <c r="G87" i="20"/>
  <c r="M87" i="20" s="1"/>
  <c r="I87" i="20"/>
  <c r="K87" i="20"/>
  <c r="O87" i="20"/>
  <c r="Q87" i="20"/>
  <c r="V87" i="20"/>
  <c r="G88" i="20"/>
  <c r="M88" i="20" s="1"/>
  <c r="I88" i="20"/>
  <c r="K88" i="20"/>
  <c r="O88" i="20"/>
  <c r="Q88" i="20"/>
  <c r="V88" i="20"/>
  <c r="G89" i="20"/>
  <c r="I89" i="20"/>
  <c r="K89" i="20"/>
  <c r="M89" i="20"/>
  <c r="O89" i="20"/>
  <c r="Q89" i="20"/>
  <c r="V89" i="20"/>
  <c r="G90" i="20"/>
  <c r="M90" i="20" s="1"/>
  <c r="I90" i="20"/>
  <c r="K90" i="20"/>
  <c r="O90" i="20"/>
  <c r="Q90" i="20"/>
  <c r="V90" i="20"/>
  <c r="G91" i="20"/>
  <c r="M91" i="20" s="1"/>
  <c r="I91" i="20"/>
  <c r="K91" i="20"/>
  <c r="O91" i="20"/>
  <c r="Q91" i="20"/>
  <c r="V91" i="20"/>
  <c r="G92" i="20"/>
  <c r="M92" i="20" s="1"/>
  <c r="I92" i="20"/>
  <c r="K92" i="20"/>
  <c r="O92" i="20"/>
  <c r="Q92" i="20"/>
  <c r="V92" i="20"/>
  <c r="G93" i="20"/>
  <c r="M93" i="20" s="1"/>
  <c r="I93" i="20"/>
  <c r="K93" i="20"/>
  <c r="O93" i="20"/>
  <c r="Q93" i="20"/>
  <c r="V93" i="20"/>
  <c r="G94" i="20"/>
  <c r="I94" i="20"/>
  <c r="K94" i="20"/>
  <c r="M94" i="20"/>
  <c r="O94" i="20"/>
  <c r="Q94" i="20"/>
  <c r="V94" i="20"/>
  <c r="G95" i="20"/>
  <c r="M95" i="20" s="1"/>
  <c r="I95" i="20"/>
  <c r="K95" i="20"/>
  <c r="O95" i="20"/>
  <c r="Q95" i="20"/>
  <c r="V95" i="20"/>
  <c r="G96" i="20"/>
  <c r="M96" i="20" s="1"/>
  <c r="I96" i="20"/>
  <c r="K96" i="20"/>
  <c r="O96" i="20"/>
  <c r="Q96" i="20"/>
  <c r="V96" i="20"/>
  <c r="G97" i="20"/>
  <c r="I97" i="20"/>
  <c r="K97" i="20"/>
  <c r="M97" i="20"/>
  <c r="O97" i="20"/>
  <c r="Q97" i="20"/>
  <c r="V97" i="20"/>
  <c r="G98" i="20"/>
  <c r="M98" i="20" s="1"/>
  <c r="I98" i="20"/>
  <c r="K98" i="20"/>
  <c r="O98" i="20"/>
  <c r="Q98" i="20"/>
  <c r="V98" i="20"/>
  <c r="G99" i="20"/>
  <c r="M99" i="20" s="1"/>
  <c r="I99" i="20"/>
  <c r="K99" i="20"/>
  <c r="O99" i="20"/>
  <c r="Q99" i="20"/>
  <c r="V99" i="20"/>
  <c r="G100" i="20"/>
  <c r="M100" i="20" s="1"/>
  <c r="I100" i="20"/>
  <c r="K100" i="20"/>
  <c r="O100" i="20"/>
  <c r="Q100" i="20"/>
  <c r="V100" i="20"/>
  <c r="G101" i="20"/>
  <c r="M101" i="20" s="1"/>
  <c r="I101" i="20"/>
  <c r="K101" i="20"/>
  <c r="O101" i="20"/>
  <c r="Q101" i="20"/>
  <c r="V101" i="20"/>
  <c r="G102" i="20"/>
  <c r="I102" i="20"/>
  <c r="K102" i="20"/>
  <c r="M102" i="20"/>
  <c r="O102" i="20"/>
  <c r="Q102" i="20"/>
  <c r="V102" i="20"/>
  <c r="G103" i="20"/>
  <c r="M103" i="20" s="1"/>
  <c r="I103" i="20"/>
  <c r="K103" i="20"/>
  <c r="O103" i="20"/>
  <c r="Q103" i="20"/>
  <c r="V103" i="20"/>
  <c r="G104" i="20"/>
  <c r="M104" i="20" s="1"/>
  <c r="I104" i="20"/>
  <c r="K104" i="20"/>
  <c r="O104" i="20"/>
  <c r="Q104" i="20"/>
  <c r="V104" i="20"/>
  <c r="G105" i="20"/>
  <c r="I105" i="20"/>
  <c r="K105" i="20"/>
  <c r="M105" i="20"/>
  <c r="O105" i="20"/>
  <c r="Q105" i="20"/>
  <c r="V105" i="20"/>
  <c r="G106" i="20"/>
  <c r="M106" i="20" s="1"/>
  <c r="I106" i="20"/>
  <c r="K106" i="20"/>
  <c r="O106" i="20"/>
  <c r="Q106" i="20"/>
  <c r="V106" i="20"/>
  <c r="G107" i="20"/>
  <c r="M107" i="20" s="1"/>
  <c r="I107" i="20"/>
  <c r="K107" i="20"/>
  <c r="O107" i="20"/>
  <c r="Q107" i="20"/>
  <c r="V107" i="20"/>
  <c r="G108" i="20"/>
  <c r="I108" i="20"/>
  <c r="K108" i="20"/>
  <c r="M108" i="20"/>
  <c r="O108" i="20"/>
  <c r="Q108" i="20"/>
  <c r="V108" i="20"/>
  <c r="G109" i="20"/>
  <c r="M109" i="20" s="1"/>
  <c r="I109" i="20"/>
  <c r="K109" i="20"/>
  <c r="O109" i="20"/>
  <c r="Q109" i="20"/>
  <c r="V109" i="20"/>
  <c r="G110" i="20"/>
  <c r="M110" i="20" s="1"/>
  <c r="I110" i="20"/>
  <c r="K110" i="20"/>
  <c r="O110" i="20"/>
  <c r="Q110" i="20"/>
  <c r="V110" i="20"/>
  <c r="G111" i="20"/>
  <c r="M111" i="20" s="1"/>
  <c r="I111" i="20"/>
  <c r="K111" i="20"/>
  <c r="O111" i="20"/>
  <c r="Q111" i="20"/>
  <c r="V111" i="20"/>
  <c r="G112" i="20"/>
  <c r="I112" i="20"/>
  <c r="K112" i="20"/>
  <c r="M112" i="20"/>
  <c r="O112" i="20"/>
  <c r="Q112" i="20"/>
  <c r="V112" i="20"/>
  <c r="G113" i="20"/>
  <c r="M113" i="20" s="1"/>
  <c r="I113" i="20"/>
  <c r="K113" i="20"/>
  <c r="O113" i="20"/>
  <c r="Q113" i="20"/>
  <c r="V113" i="20"/>
  <c r="G114" i="20"/>
  <c r="I114" i="20"/>
  <c r="K114" i="20"/>
  <c r="M114" i="20"/>
  <c r="O114" i="20"/>
  <c r="Q114" i="20"/>
  <c r="V114" i="20"/>
  <c r="G115" i="20"/>
  <c r="M115" i="20" s="1"/>
  <c r="I115" i="20"/>
  <c r="K115" i="20"/>
  <c r="O115" i="20"/>
  <c r="Q115" i="20"/>
  <c r="V115" i="20"/>
  <c r="G116" i="20"/>
  <c r="M116" i="20" s="1"/>
  <c r="I116" i="20"/>
  <c r="K116" i="20"/>
  <c r="O116" i="20"/>
  <c r="Q116" i="20"/>
  <c r="V116" i="20"/>
  <c r="G117" i="20"/>
  <c r="M117" i="20" s="1"/>
  <c r="I117" i="20"/>
  <c r="K117" i="20"/>
  <c r="O117" i="20"/>
  <c r="Q117" i="20"/>
  <c r="V117" i="20"/>
  <c r="G118" i="20"/>
  <c r="I118" i="20"/>
  <c r="K118" i="20"/>
  <c r="M118" i="20"/>
  <c r="O118" i="20"/>
  <c r="Q118" i="20"/>
  <c r="V118" i="20"/>
  <c r="G119" i="20"/>
  <c r="M119" i="20" s="1"/>
  <c r="I119" i="20"/>
  <c r="K119" i="20"/>
  <c r="O119" i="20"/>
  <c r="Q119" i="20"/>
  <c r="V119" i="20"/>
  <c r="G120" i="20"/>
  <c r="M120" i="20" s="1"/>
  <c r="I120" i="20"/>
  <c r="K120" i="20"/>
  <c r="O120" i="20"/>
  <c r="Q120" i="20"/>
  <c r="V120" i="20"/>
  <c r="G121" i="20"/>
  <c r="I121" i="20"/>
  <c r="K121" i="20"/>
  <c r="M121" i="20"/>
  <c r="O121" i="20"/>
  <c r="Q121" i="20"/>
  <c r="V121" i="20"/>
  <c r="G122" i="20"/>
  <c r="M122" i="20" s="1"/>
  <c r="I122" i="20"/>
  <c r="K122" i="20"/>
  <c r="O122" i="20"/>
  <c r="Q122" i="20"/>
  <c r="V122" i="20"/>
  <c r="G123" i="20"/>
  <c r="M123" i="20" s="1"/>
  <c r="I123" i="20"/>
  <c r="K123" i="20"/>
  <c r="O123" i="20"/>
  <c r="Q123" i="20"/>
  <c r="V123" i="20"/>
  <c r="G124" i="20"/>
  <c r="I124" i="20"/>
  <c r="K124" i="20"/>
  <c r="M124" i="20"/>
  <c r="O124" i="20"/>
  <c r="Q124" i="20"/>
  <c r="V124" i="20"/>
  <c r="G125" i="20"/>
  <c r="M125" i="20" s="1"/>
  <c r="I125" i="20"/>
  <c r="K125" i="20"/>
  <c r="O125" i="20"/>
  <c r="Q125" i="20"/>
  <c r="V125" i="20"/>
  <c r="G126" i="20"/>
  <c r="M126" i="20" s="1"/>
  <c r="I126" i="20"/>
  <c r="K126" i="20"/>
  <c r="O126" i="20"/>
  <c r="Q126" i="20"/>
  <c r="V126" i="20"/>
  <c r="G127" i="20"/>
  <c r="M127" i="20" s="1"/>
  <c r="I127" i="20"/>
  <c r="K127" i="20"/>
  <c r="O127" i="20"/>
  <c r="Q127" i="20"/>
  <c r="V127" i="20"/>
  <c r="G128" i="20"/>
  <c r="I128" i="20"/>
  <c r="K128" i="20"/>
  <c r="M128" i="20"/>
  <c r="O128" i="20"/>
  <c r="Q128" i="20"/>
  <c r="V128" i="20"/>
  <c r="G129" i="20"/>
  <c r="M129" i="20" s="1"/>
  <c r="I129" i="20"/>
  <c r="K129" i="20"/>
  <c r="O129" i="20"/>
  <c r="Q129" i="20"/>
  <c r="V129" i="20"/>
  <c r="G130" i="20"/>
  <c r="I130" i="20"/>
  <c r="K130" i="20"/>
  <c r="M130" i="20"/>
  <c r="O130" i="20"/>
  <c r="Q130" i="20"/>
  <c r="V130" i="20"/>
  <c r="G131" i="20"/>
  <c r="M131" i="20" s="1"/>
  <c r="I131" i="20"/>
  <c r="K131" i="20"/>
  <c r="O131" i="20"/>
  <c r="Q131" i="20"/>
  <c r="V131" i="20"/>
  <c r="G132" i="20"/>
  <c r="M132" i="20" s="1"/>
  <c r="I132" i="20"/>
  <c r="K132" i="20"/>
  <c r="O132" i="20"/>
  <c r="Q132" i="20"/>
  <c r="V132" i="20"/>
  <c r="G133" i="20"/>
  <c r="M133" i="20" s="1"/>
  <c r="I133" i="20"/>
  <c r="K133" i="20"/>
  <c r="O133" i="20"/>
  <c r="Q133" i="20"/>
  <c r="V133" i="20"/>
  <c r="G134" i="20"/>
  <c r="I134" i="20"/>
  <c r="K134" i="20"/>
  <c r="M134" i="20"/>
  <c r="O134" i="20"/>
  <c r="Q134" i="20"/>
  <c r="V134" i="20"/>
  <c r="G135" i="20"/>
  <c r="M135" i="20" s="1"/>
  <c r="I135" i="20"/>
  <c r="K135" i="20"/>
  <c r="O135" i="20"/>
  <c r="Q135" i="20"/>
  <c r="V135" i="20"/>
  <c r="G136" i="20"/>
  <c r="M136" i="20" s="1"/>
  <c r="I136" i="20"/>
  <c r="K136" i="20"/>
  <c r="O136" i="20"/>
  <c r="Q136" i="20"/>
  <c r="V136" i="20"/>
  <c r="G138" i="20"/>
  <c r="I138" i="20"/>
  <c r="K138" i="20"/>
  <c r="M138" i="20"/>
  <c r="O138" i="20"/>
  <c r="Q138" i="20"/>
  <c r="V138" i="20"/>
  <c r="G139" i="20"/>
  <c r="M139" i="20" s="1"/>
  <c r="I139" i="20"/>
  <c r="K139" i="20"/>
  <c r="O139" i="20"/>
  <c r="Q139" i="20"/>
  <c r="V139" i="20"/>
  <c r="G140" i="20"/>
  <c r="M140" i="20" s="1"/>
  <c r="I140" i="20"/>
  <c r="K140" i="20"/>
  <c r="O140" i="20"/>
  <c r="Q140" i="20"/>
  <c r="V140" i="20"/>
  <c r="G141" i="20"/>
  <c r="M141" i="20" s="1"/>
  <c r="I141" i="20"/>
  <c r="K141" i="20"/>
  <c r="O141" i="20"/>
  <c r="O137" i="20" s="1"/>
  <c r="Q141" i="20"/>
  <c r="V141" i="20"/>
  <c r="G142" i="20"/>
  <c r="I142" i="20"/>
  <c r="K142" i="20"/>
  <c r="M142" i="20"/>
  <c r="O142" i="20"/>
  <c r="Q142" i="20"/>
  <c r="V142" i="20"/>
  <c r="G143" i="20"/>
  <c r="M143" i="20" s="1"/>
  <c r="I143" i="20"/>
  <c r="K143" i="20"/>
  <c r="O143" i="20"/>
  <c r="Q143" i="20"/>
  <c r="V143" i="20"/>
  <c r="G144" i="20"/>
  <c r="M144" i="20" s="1"/>
  <c r="I144" i="20"/>
  <c r="K144" i="20"/>
  <c r="O144" i="20"/>
  <c r="Q144" i="20"/>
  <c r="V144" i="20"/>
  <c r="G145" i="20"/>
  <c r="M145" i="20" s="1"/>
  <c r="I145" i="20"/>
  <c r="K145" i="20"/>
  <c r="O145" i="20"/>
  <c r="Q145" i="20"/>
  <c r="V145" i="20"/>
  <c r="G147" i="20"/>
  <c r="M147" i="20" s="1"/>
  <c r="I147" i="20"/>
  <c r="K147" i="20"/>
  <c r="O147" i="20"/>
  <c r="Q147" i="20"/>
  <c r="V147" i="20"/>
  <c r="G148" i="20"/>
  <c r="I148" i="20"/>
  <c r="K148" i="20"/>
  <c r="M148" i="20"/>
  <c r="O148" i="20"/>
  <c r="Q148" i="20"/>
  <c r="V148" i="20"/>
  <c r="G149" i="20"/>
  <c r="I149" i="20"/>
  <c r="K149" i="20"/>
  <c r="O149" i="20"/>
  <c r="Q149" i="20"/>
  <c r="V149" i="20"/>
  <c r="G150" i="20"/>
  <c r="M150" i="20" s="1"/>
  <c r="I150" i="20"/>
  <c r="K150" i="20"/>
  <c r="O150" i="20"/>
  <c r="Q150" i="20"/>
  <c r="V150" i="20"/>
  <c r="AF152" i="20"/>
  <c r="G9" i="19"/>
  <c r="M9" i="19" s="1"/>
  <c r="I9" i="19"/>
  <c r="K9" i="19"/>
  <c r="O9" i="19"/>
  <c r="Q9" i="19"/>
  <c r="V9" i="19"/>
  <c r="G10" i="19"/>
  <c r="M10" i="19" s="1"/>
  <c r="I10" i="19"/>
  <c r="K10" i="19"/>
  <c r="O10" i="19"/>
  <c r="Q10" i="19"/>
  <c r="V10" i="19"/>
  <c r="G11" i="19"/>
  <c r="I11" i="19"/>
  <c r="K11" i="19"/>
  <c r="O11" i="19"/>
  <c r="Q11" i="19"/>
  <c r="V11" i="19"/>
  <c r="G12" i="19"/>
  <c r="M12" i="19" s="1"/>
  <c r="I12" i="19"/>
  <c r="K12" i="19"/>
  <c r="O12" i="19"/>
  <c r="Q12" i="19"/>
  <c r="V12" i="19"/>
  <c r="G13" i="19"/>
  <c r="M13" i="19" s="1"/>
  <c r="I13" i="19"/>
  <c r="K13" i="19"/>
  <c r="O13" i="19"/>
  <c r="Q13" i="19"/>
  <c r="V13" i="19"/>
  <c r="G14" i="19"/>
  <c r="I14" i="19"/>
  <c r="K14" i="19"/>
  <c r="M14" i="19"/>
  <c r="O14" i="19"/>
  <c r="Q14" i="19"/>
  <c r="V14" i="19"/>
  <c r="G15" i="19"/>
  <c r="M15" i="19" s="1"/>
  <c r="I15" i="19"/>
  <c r="K15" i="19"/>
  <c r="O15" i="19"/>
  <c r="O8" i="19" s="1"/>
  <c r="Q15" i="19"/>
  <c r="V15" i="19"/>
  <c r="G17" i="19"/>
  <c r="M17" i="19" s="1"/>
  <c r="I17" i="19"/>
  <c r="K17" i="19"/>
  <c r="O17" i="19"/>
  <c r="O16" i="19" s="1"/>
  <c r="Q17" i="19"/>
  <c r="V17" i="19"/>
  <c r="G18" i="19"/>
  <c r="M18" i="19" s="1"/>
  <c r="I18" i="19"/>
  <c r="K18" i="19"/>
  <c r="O18" i="19"/>
  <c r="Q18" i="19"/>
  <c r="V18" i="19"/>
  <c r="G19" i="19"/>
  <c r="G16" i="19" s="1"/>
  <c r="I73" i="1" s="1"/>
  <c r="I19" i="19"/>
  <c r="K19" i="19"/>
  <c r="O19" i="19"/>
  <c r="Q19" i="19"/>
  <c r="V19" i="19"/>
  <c r="G20" i="19"/>
  <c r="M20" i="19" s="1"/>
  <c r="I20" i="19"/>
  <c r="K20" i="19"/>
  <c r="O20" i="19"/>
  <c r="Q20" i="19"/>
  <c r="V20" i="19"/>
  <c r="I21" i="19"/>
  <c r="G22" i="19"/>
  <c r="I22" i="19"/>
  <c r="K22" i="19"/>
  <c r="M22" i="19"/>
  <c r="O22" i="19"/>
  <c r="Q22" i="19"/>
  <c r="V22" i="19"/>
  <c r="G23" i="19"/>
  <c r="M23" i="19" s="1"/>
  <c r="I23" i="19"/>
  <c r="K23" i="19"/>
  <c r="O23" i="19"/>
  <c r="Q23" i="19"/>
  <c r="V23" i="19"/>
  <c r="G24" i="19"/>
  <c r="I24" i="19"/>
  <c r="K24" i="19"/>
  <c r="O24" i="19"/>
  <c r="Q24" i="19"/>
  <c r="V24" i="19"/>
  <c r="Q25" i="19"/>
  <c r="G26" i="19"/>
  <c r="M26" i="19" s="1"/>
  <c r="M25" i="19" s="1"/>
  <c r="I26" i="19"/>
  <c r="I25" i="19" s="1"/>
  <c r="K26" i="19"/>
  <c r="K25" i="19" s="1"/>
  <c r="O26" i="19"/>
  <c r="O25" i="19" s="1"/>
  <c r="Q26" i="19"/>
  <c r="V26" i="19"/>
  <c r="V25" i="19" s="1"/>
  <c r="G28" i="19"/>
  <c r="I28" i="19"/>
  <c r="K28" i="19"/>
  <c r="O28" i="19"/>
  <c r="Q28" i="19"/>
  <c r="Q27" i="19" s="1"/>
  <c r="V28" i="19"/>
  <c r="G29" i="19"/>
  <c r="M29" i="19" s="1"/>
  <c r="I29" i="19"/>
  <c r="K29" i="19"/>
  <c r="K27" i="19" s="1"/>
  <c r="O29" i="19"/>
  <c r="Q29" i="19"/>
  <c r="V29" i="19"/>
  <c r="G30" i="19"/>
  <c r="M30" i="19" s="1"/>
  <c r="I30" i="19"/>
  <c r="K30" i="19"/>
  <c r="O30" i="19"/>
  <c r="Q30" i="19"/>
  <c r="V30" i="19"/>
  <c r="V27" i="19" s="1"/>
  <c r="G31" i="19"/>
  <c r="I31" i="19"/>
  <c r="K31" i="19"/>
  <c r="M31" i="19"/>
  <c r="O31" i="19"/>
  <c r="Q31" i="19"/>
  <c r="V31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5" i="19"/>
  <c r="M35" i="19" s="1"/>
  <c r="I35" i="19"/>
  <c r="K35" i="19"/>
  <c r="O35" i="19"/>
  <c r="Q35" i="19"/>
  <c r="V35" i="19"/>
  <c r="G36" i="19"/>
  <c r="M36" i="19" s="1"/>
  <c r="I36" i="19"/>
  <c r="K36" i="19"/>
  <c r="O36" i="19"/>
  <c r="Q36" i="19"/>
  <c r="V36" i="19"/>
  <c r="G37" i="19"/>
  <c r="M37" i="19" s="1"/>
  <c r="I37" i="19"/>
  <c r="K37" i="19"/>
  <c r="O37" i="19"/>
  <c r="Q37" i="19"/>
  <c r="V37" i="19"/>
  <c r="G38" i="19"/>
  <c r="M38" i="19" s="1"/>
  <c r="I38" i="19"/>
  <c r="K38" i="19"/>
  <c r="O38" i="19"/>
  <c r="Q38" i="19"/>
  <c r="V38" i="19"/>
  <c r="G39" i="19"/>
  <c r="I39" i="19"/>
  <c r="K39" i="19"/>
  <c r="M39" i="19"/>
  <c r="O39" i="19"/>
  <c r="Q39" i="19"/>
  <c r="V39" i="19"/>
  <c r="G40" i="19"/>
  <c r="M40" i="19" s="1"/>
  <c r="I40" i="19"/>
  <c r="K40" i="19"/>
  <c r="O40" i="19"/>
  <c r="Q40" i="19"/>
  <c r="V40" i="19"/>
  <c r="G41" i="19"/>
  <c r="M41" i="19" s="1"/>
  <c r="I41" i="19"/>
  <c r="K41" i="19"/>
  <c r="O41" i="19"/>
  <c r="Q41" i="19"/>
  <c r="V41" i="19"/>
  <c r="G42" i="19"/>
  <c r="M42" i="19" s="1"/>
  <c r="I42" i="19"/>
  <c r="K42" i="19"/>
  <c r="O42" i="19"/>
  <c r="Q42" i="19"/>
  <c r="V42" i="19"/>
  <c r="G43" i="19"/>
  <c r="M43" i="19" s="1"/>
  <c r="I43" i="19"/>
  <c r="K43" i="19"/>
  <c r="O43" i="19"/>
  <c r="Q43" i="19"/>
  <c r="V43" i="19"/>
  <c r="G44" i="19"/>
  <c r="M44" i="19" s="1"/>
  <c r="I44" i="19"/>
  <c r="K44" i="19"/>
  <c r="O44" i="19"/>
  <c r="Q44" i="19"/>
  <c r="V44" i="19"/>
  <c r="G45" i="19"/>
  <c r="M45" i="19" s="1"/>
  <c r="I45" i="19"/>
  <c r="K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9" i="19"/>
  <c r="M49" i="19" s="1"/>
  <c r="I49" i="19"/>
  <c r="K49" i="19"/>
  <c r="O49" i="19"/>
  <c r="Q49" i="19"/>
  <c r="V49" i="19"/>
  <c r="G50" i="19"/>
  <c r="M50" i="19" s="1"/>
  <c r="I50" i="19"/>
  <c r="K50" i="19"/>
  <c r="O50" i="19"/>
  <c r="Q50" i="19"/>
  <c r="V50" i="19"/>
  <c r="G51" i="19"/>
  <c r="I51" i="19"/>
  <c r="K51" i="19"/>
  <c r="O51" i="19"/>
  <c r="Q51" i="19"/>
  <c r="V51" i="19"/>
  <c r="G52" i="19"/>
  <c r="M52" i="19" s="1"/>
  <c r="I52" i="19"/>
  <c r="K52" i="19"/>
  <c r="O52" i="19"/>
  <c r="Q52" i="19"/>
  <c r="V52" i="19"/>
  <c r="G53" i="19"/>
  <c r="M53" i="19" s="1"/>
  <c r="I53" i="19"/>
  <c r="K53" i="19"/>
  <c r="O53" i="19"/>
  <c r="Q53" i="19"/>
  <c r="V53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6" i="19"/>
  <c r="M56" i="19" s="1"/>
  <c r="I56" i="19"/>
  <c r="K56" i="19"/>
  <c r="O56" i="19"/>
  <c r="Q56" i="19"/>
  <c r="V56" i="19"/>
  <c r="G57" i="19"/>
  <c r="M57" i="19" s="1"/>
  <c r="I57" i="19"/>
  <c r="K57" i="19"/>
  <c r="O57" i="19"/>
  <c r="Q57" i="19"/>
  <c r="V57" i="19"/>
  <c r="AF60" i="19"/>
  <c r="BA270" i="18"/>
  <c r="BA215" i="18"/>
  <c r="BA79" i="18"/>
  <c r="BA77" i="18"/>
  <c r="BA75" i="18"/>
  <c r="BA73" i="18"/>
  <c r="G9" i="18"/>
  <c r="I9" i="18"/>
  <c r="K9" i="18"/>
  <c r="O9" i="18"/>
  <c r="Q9" i="18"/>
  <c r="V9" i="18"/>
  <c r="G13" i="18"/>
  <c r="M13" i="18" s="1"/>
  <c r="I13" i="18"/>
  <c r="K13" i="18"/>
  <c r="O13" i="18"/>
  <c r="Q13" i="18"/>
  <c r="V13" i="18"/>
  <c r="G17" i="18"/>
  <c r="I17" i="18"/>
  <c r="K17" i="18"/>
  <c r="M17" i="18"/>
  <c r="O17" i="18"/>
  <c r="Q17" i="18"/>
  <c r="V17" i="18"/>
  <c r="G21" i="18"/>
  <c r="M21" i="18" s="1"/>
  <c r="I21" i="18"/>
  <c r="K21" i="18"/>
  <c r="O21" i="18"/>
  <c r="Q21" i="18"/>
  <c r="V21" i="18"/>
  <c r="G25" i="18"/>
  <c r="M25" i="18" s="1"/>
  <c r="I25" i="18"/>
  <c r="K25" i="18"/>
  <c r="O25" i="18"/>
  <c r="Q25" i="18"/>
  <c r="V25" i="18"/>
  <c r="G28" i="18"/>
  <c r="I28" i="18"/>
  <c r="K28" i="18"/>
  <c r="M28" i="18"/>
  <c r="O28" i="18"/>
  <c r="Q28" i="18"/>
  <c r="V28" i="18"/>
  <c r="G31" i="18"/>
  <c r="M31" i="18" s="1"/>
  <c r="I31" i="18"/>
  <c r="K31" i="18"/>
  <c r="O31" i="18"/>
  <c r="Q31" i="18"/>
  <c r="V31" i="18"/>
  <c r="G34" i="18"/>
  <c r="M34" i="18" s="1"/>
  <c r="I34" i="18"/>
  <c r="K34" i="18"/>
  <c r="O34" i="18"/>
  <c r="Q34" i="18"/>
  <c r="V34" i="18"/>
  <c r="G37" i="18"/>
  <c r="M37" i="18" s="1"/>
  <c r="I37" i="18"/>
  <c r="K37" i="18"/>
  <c r="O37" i="18"/>
  <c r="Q37" i="18"/>
  <c r="V37" i="18"/>
  <c r="G40" i="18"/>
  <c r="M40" i="18" s="1"/>
  <c r="I40" i="18"/>
  <c r="K40" i="18"/>
  <c r="O40" i="18"/>
  <c r="Q40" i="18"/>
  <c r="V40" i="18"/>
  <c r="G43" i="18"/>
  <c r="I43" i="18"/>
  <c r="K43" i="18"/>
  <c r="M43" i="18"/>
  <c r="O43" i="18"/>
  <c r="Q43" i="18"/>
  <c r="V43" i="18"/>
  <c r="G46" i="18"/>
  <c r="M46" i="18" s="1"/>
  <c r="I46" i="18"/>
  <c r="K46" i="18"/>
  <c r="O46" i="18"/>
  <c r="Q46" i="18"/>
  <c r="V46" i="18"/>
  <c r="G49" i="18"/>
  <c r="I49" i="18"/>
  <c r="K49" i="18"/>
  <c r="M49" i="18"/>
  <c r="O49" i="18"/>
  <c r="Q49" i="18"/>
  <c r="V49" i="18"/>
  <c r="G52" i="18"/>
  <c r="M52" i="18" s="1"/>
  <c r="I52" i="18"/>
  <c r="K52" i="18"/>
  <c r="O52" i="18"/>
  <c r="Q52" i="18"/>
  <c r="V52" i="18"/>
  <c r="G55" i="18"/>
  <c r="M55" i="18" s="1"/>
  <c r="I55" i="18"/>
  <c r="K55" i="18"/>
  <c r="O55" i="18"/>
  <c r="Q55" i="18"/>
  <c r="V55" i="18"/>
  <c r="G58" i="18"/>
  <c r="M58" i="18" s="1"/>
  <c r="I58" i="18"/>
  <c r="K58" i="18"/>
  <c r="O58" i="18"/>
  <c r="Q58" i="18"/>
  <c r="V58" i="18"/>
  <c r="G59" i="18"/>
  <c r="M59" i="18" s="1"/>
  <c r="I59" i="18"/>
  <c r="K59" i="18"/>
  <c r="O59" i="18"/>
  <c r="Q59" i="18"/>
  <c r="V59" i="18"/>
  <c r="G60" i="18"/>
  <c r="M60" i="18" s="1"/>
  <c r="I60" i="18"/>
  <c r="K60" i="18"/>
  <c r="O60" i="18"/>
  <c r="Q60" i="18"/>
  <c r="V60" i="18"/>
  <c r="G61" i="18"/>
  <c r="I61" i="18"/>
  <c r="K61" i="18"/>
  <c r="M61" i="18"/>
  <c r="O61" i="18"/>
  <c r="Q61" i="18"/>
  <c r="V61" i="18"/>
  <c r="G63" i="18"/>
  <c r="M63" i="18" s="1"/>
  <c r="I63" i="18"/>
  <c r="K63" i="18"/>
  <c r="O63" i="18"/>
  <c r="Q63" i="18"/>
  <c r="V63" i="18"/>
  <c r="G66" i="18"/>
  <c r="M66" i="18" s="1"/>
  <c r="I66" i="18"/>
  <c r="K66" i="18"/>
  <c r="O66" i="18"/>
  <c r="Q66" i="18"/>
  <c r="Q65" i="18" s="1"/>
  <c r="V66" i="18"/>
  <c r="G67" i="18"/>
  <c r="M67" i="18" s="1"/>
  <c r="I67" i="18"/>
  <c r="K67" i="18"/>
  <c r="O67" i="18"/>
  <c r="Q67" i="18"/>
  <c r="V67" i="18"/>
  <c r="G68" i="18"/>
  <c r="I68" i="18"/>
  <c r="K68" i="18"/>
  <c r="O68" i="18"/>
  <c r="Q68" i="18"/>
  <c r="V68" i="18"/>
  <c r="G70" i="18"/>
  <c r="M70" i="18" s="1"/>
  <c r="I70" i="18"/>
  <c r="K70" i="18"/>
  <c r="O70" i="18"/>
  <c r="Q70" i="18"/>
  <c r="V70" i="18"/>
  <c r="G72" i="18"/>
  <c r="I72" i="18"/>
  <c r="K72" i="18"/>
  <c r="M72" i="18"/>
  <c r="O72" i="18"/>
  <c r="Q72" i="18"/>
  <c r="V72" i="18"/>
  <c r="G74" i="18"/>
  <c r="M74" i="18" s="1"/>
  <c r="I74" i="18"/>
  <c r="K74" i="18"/>
  <c r="O74" i="18"/>
  <c r="Q74" i="18"/>
  <c r="V74" i="18"/>
  <c r="G76" i="18"/>
  <c r="I76" i="18"/>
  <c r="K76" i="18"/>
  <c r="M76" i="18"/>
  <c r="O76" i="18"/>
  <c r="Q76" i="18"/>
  <c r="V76" i="18"/>
  <c r="G78" i="18"/>
  <c r="M78" i="18" s="1"/>
  <c r="I78" i="18"/>
  <c r="K78" i="18"/>
  <c r="O78" i="18"/>
  <c r="Q78" i="18"/>
  <c r="V78" i="18"/>
  <c r="G80" i="18"/>
  <c r="M80" i="18" s="1"/>
  <c r="I80" i="18"/>
  <c r="K80" i="18"/>
  <c r="O80" i="18"/>
  <c r="Q80" i="18"/>
  <c r="V80" i="18"/>
  <c r="G82" i="18"/>
  <c r="M82" i="18" s="1"/>
  <c r="I82" i="18"/>
  <c r="K82" i="18"/>
  <c r="O82" i="18"/>
  <c r="Q82" i="18"/>
  <c r="V82" i="18"/>
  <c r="G84" i="18"/>
  <c r="M84" i="18" s="1"/>
  <c r="I84" i="18"/>
  <c r="K84" i="18"/>
  <c r="O84" i="18"/>
  <c r="Q84" i="18"/>
  <c r="V84" i="18"/>
  <c r="G86" i="18"/>
  <c r="M86" i="18" s="1"/>
  <c r="I86" i="18"/>
  <c r="K86" i="18"/>
  <c r="O86" i="18"/>
  <c r="Q86" i="18"/>
  <c r="V86" i="18"/>
  <c r="G88" i="18"/>
  <c r="I88" i="18"/>
  <c r="K88" i="18"/>
  <c r="M88" i="18"/>
  <c r="O88" i="18"/>
  <c r="Q88" i="18"/>
  <c r="V88" i="18"/>
  <c r="G90" i="18"/>
  <c r="M90" i="18" s="1"/>
  <c r="I90" i="18"/>
  <c r="K90" i="18"/>
  <c r="O90" i="18"/>
  <c r="Q90" i="18"/>
  <c r="V90" i="18"/>
  <c r="G91" i="18"/>
  <c r="I91" i="18"/>
  <c r="K91" i="18"/>
  <c r="M91" i="18"/>
  <c r="O91" i="18"/>
  <c r="Q91" i="18"/>
  <c r="V91" i="18"/>
  <c r="G92" i="18"/>
  <c r="M92" i="18" s="1"/>
  <c r="I92" i="18"/>
  <c r="K92" i="18"/>
  <c r="O92" i="18"/>
  <c r="Q92" i="18"/>
  <c r="V92" i="18"/>
  <c r="G93" i="18"/>
  <c r="M93" i="18" s="1"/>
  <c r="I93" i="18"/>
  <c r="K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I97" i="18"/>
  <c r="K97" i="18"/>
  <c r="M97" i="18"/>
  <c r="O97" i="18"/>
  <c r="Q97" i="18"/>
  <c r="V97" i="18"/>
  <c r="G98" i="18"/>
  <c r="M98" i="18" s="1"/>
  <c r="I98" i="18"/>
  <c r="K98" i="18"/>
  <c r="O98" i="18"/>
  <c r="Q98" i="18"/>
  <c r="V98" i="18"/>
  <c r="G99" i="18"/>
  <c r="I99" i="18"/>
  <c r="K99" i="18"/>
  <c r="M99" i="18"/>
  <c r="O99" i="18"/>
  <c r="Q99" i="18"/>
  <c r="V99" i="18"/>
  <c r="G100" i="18"/>
  <c r="M100" i="18" s="1"/>
  <c r="I100" i="18"/>
  <c r="K100" i="18"/>
  <c r="O100" i="18"/>
  <c r="Q100" i="18"/>
  <c r="V100" i="18"/>
  <c r="G101" i="18"/>
  <c r="M101" i="18" s="1"/>
  <c r="I101" i="18"/>
  <c r="K101" i="18"/>
  <c r="O101" i="18"/>
  <c r="Q101" i="18"/>
  <c r="V101" i="18"/>
  <c r="G102" i="18"/>
  <c r="M102" i="18" s="1"/>
  <c r="I102" i="18"/>
  <c r="K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I105" i="18"/>
  <c r="K105" i="18"/>
  <c r="M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I107" i="18"/>
  <c r="K107" i="18"/>
  <c r="M107" i="18"/>
  <c r="O107" i="18"/>
  <c r="Q107" i="18"/>
  <c r="V107" i="18"/>
  <c r="G108" i="18"/>
  <c r="M108" i="18" s="1"/>
  <c r="I108" i="18"/>
  <c r="K108" i="18"/>
  <c r="O108" i="18"/>
  <c r="Q108" i="18"/>
  <c r="V108" i="18"/>
  <c r="G110" i="18"/>
  <c r="M110" i="18" s="1"/>
  <c r="I110" i="18"/>
  <c r="K110" i="18"/>
  <c r="O110" i="18"/>
  <c r="Q110" i="18"/>
  <c r="V110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I114" i="18"/>
  <c r="K114" i="18"/>
  <c r="M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7" i="18"/>
  <c r="M117" i="18" s="1"/>
  <c r="I117" i="18"/>
  <c r="K117" i="18"/>
  <c r="O117" i="18"/>
  <c r="Q117" i="18"/>
  <c r="V117" i="18"/>
  <c r="G118" i="18"/>
  <c r="M118" i="18" s="1"/>
  <c r="I118" i="18"/>
  <c r="K118" i="18"/>
  <c r="O118" i="18"/>
  <c r="Q118" i="18"/>
  <c r="V118" i="18"/>
  <c r="G119" i="18"/>
  <c r="M119" i="18" s="1"/>
  <c r="I119" i="18"/>
  <c r="K119" i="18"/>
  <c r="O119" i="18"/>
  <c r="Q119" i="18"/>
  <c r="V119" i="18"/>
  <c r="G120" i="18"/>
  <c r="M120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I123" i="18"/>
  <c r="K123" i="18"/>
  <c r="M123" i="18"/>
  <c r="O123" i="18"/>
  <c r="Q123" i="18"/>
  <c r="V123" i="18"/>
  <c r="G124" i="18"/>
  <c r="M124" i="18" s="1"/>
  <c r="I124" i="18"/>
  <c r="K124" i="18"/>
  <c r="O124" i="18"/>
  <c r="Q124" i="18"/>
  <c r="V124" i="18"/>
  <c r="G125" i="18"/>
  <c r="M125" i="18" s="1"/>
  <c r="I125" i="18"/>
  <c r="K125" i="18"/>
  <c r="O125" i="18"/>
  <c r="Q125" i="18"/>
  <c r="V125" i="18"/>
  <c r="G126" i="18"/>
  <c r="M126" i="18" s="1"/>
  <c r="I126" i="18"/>
  <c r="K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I130" i="18"/>
  <c r="K130" i="18"/>
  <c r="M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3" i="18"/>
  <c r="M133" i="18" s="1"/>
  <c r="I133" i="18"/>
  <c r="K133" i="18"/>
  <c r="O133" i="18"/>
  <c r="Q133" i="18"/>
  <c r="V133" i="18"/>
  <c r="G134" i="18"/>
  <c r="M134" i="18" s="1"/>
  <c r="I134" i="18"/>
  <c r="K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M136" i="18" s="1"/>
  <c r="I136" i="18"/>
  <c r="K136" i="18"/>
  <c r="O136" i="18"/>
  <c r="Q136" i="18"/>
  <c r="V136" i="18"/>
  <c r="G137" i="18"/>
  <c r="M137" i="18" s="1"/>
  <c r="I137" i="18"/>
  <c r="K137" i="18"/>
  <c r="O137" i="18"/>
  <c r="Q137" i="18"/>
  <c r="V137" i="18"/>
  <c r="G138" i="18"/>
  <c r="M138" i="18" s="1"/>
  <c r="I138" i="18"/>
  <c r="K138" i="18"/>
  <c r="O138" i="18"/>
  <c r="Q138" i="18"/>
  <c r="V138" i="18"/>
  <c r="G139" i="18"/>
  <c r="I139" i="18"/>
  <c r="K139" i="18"/>
  <c r="M139" i="18"/>
  <c r="O139" i="18"/>
  <c r="Q139" i="18"/>
  <c r="V139" i="18"/>
  <c r="G140" i="18"/>
  <c r="M140" i="18" s="1"/>
  <c r="I140" i="18"/>
  <c r="K140" i="18"/>
  <c r="O140" i="18"/>
  <c r="Q140" i="18"/>
  <c r="V140" i="18"/>
  <c r="G141" i="18"/>
  <c r="M141" i="18" s="1"/>
  <c r="I141" i="18"/>
  <c r="K141" i="18"/>
  <c r="O141" i="18"/>
  <c r="Q141" i="18"/>
  <c r="V141" i="18"/>
  <c r="G142" i="18"/>
  <c r="M142" i="18" s="1"/>
  <c r="I142" i="18"/>
  <c r="K142" i="18"/>
  <c r="O142" i="18"/>
  <c r="Q142" i="18"/>
  <c r="V142" i="18"/>
  <c r="G143" i="18"/>
  <c r="M143" i="18" s="1"/>
  <c r="I143" i="18"/>
  <c r="K143" i="18"/>
  <c r="O143" i="18"/>
  <c r="Q143" i="18"/>
  <c r="V143" i="18"/>
  <c r="G144" i="18"/>
  <c r="M144" i="18" s="1"/>
  <c r="I144" i="18"/>
  <c r="K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I146" i="18"/>
  <c r="K146" i="18"/>
  <c r="M146" i="18"/>
  <c r="O146" i="18"/>
  <c r="Q146" i="18"/>
  <c r="V146" i="18"/>
  <c r="G147" i="18"/>
  <c r="M147" i="18" s="1"/>
  <c r="I147" i="18"/>
  <c r="K147" i="18"/>
  <c r="O147" i="18"/>
  <c r="Q147" i="18"/>
  <c r="V147" i="18"/>
  <c r="G148" i="18"/>
  <c r="I148" i="18"/>
  <c r="K148" i="18"/>
  <c r="M148" i="18"/>
  <c r="O148" i="18"/>
  <c r="Q148" i="18"/>
  <c r="V148" i="18"/>
  <c r="G149" i="18"/>
  <c r="M149" i="18" s="1"/>
  <c r="I149" i="18"/>
  <c r="K149" i="18"/>
  <c r="O149" i="18"/>
  <c r="Q149" i="18"/>
  <c r="V149" i="18"/>
  <c r="G150" i="18"/>
  <c r="M150" i="18" s="1"/>
  <c r="I150" i="18"/>
  <c r="K150" i="18"/>
  <c r="O150" i="18"/>
  <c r="Q150" i="18"/>
  <c r="V150" i="18"/>
  <c r="G151" i="18"/>
  <c r="M151" i="18" s="1"/>
  <c r="I151" i="18"/>
  <c r="K151" i="18"/>
  <c r="O151" i="18"/>
  <c r="Q151" i="18"/>
  <c r="V151" i="18"/>
  <c r="G152" i="18"/>
  <c r="M152" i="18" s="1"/>
  <c r="I152" i="18"/>
  <c r="K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M154" i="18" s="1"/>
  <c r="I154" i="18"/>
  <c r="K154" i="18"/>
  <c r="O154" i="18"/>
  <c r="Q154" i="18"/>
  <c r="V154" i="18"/>
  <c r="G155" i="18"/>
  <c r="I155" i="18"/>
  <c r="K155" i="18"/>
  <c r="M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M157" i="18" s="1"/>
  <c r="I157" i="18"/>
  <c r="K157" i="18"/>
  <c r="O157" i="18"/>
  <c r="Q157" i="18"/>
  <c r="V157" i="18"/>
  <c r="G158" i="18"/>
  <c r="M158" i="18" s="1"/>
  <c r="I158" i="18"/>
  <c r="K158" i="18"/>
  <c r="O158" i="18"/>
  <c r="Q158" i="18"/>
  <c r="V158" i="18"/>
  <c r="G159" i="18"/>
  <c r="M159" i="18" s="1"/>
  <c r="I159" i="18"/>
  <c r="K159" i="18"/>
  <c r="O159" i="18"/>
  <c r="Q159" i="18"/>
  <c r="V159" i="18"/>
  <c r="G160" i="18"/>
  <c r="M160" i="18" s="1"/>
  <c r="I160" i="18"/>
  <c r="K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I162" i="18"/>
  <c r="K162" i="18"/>
  <c r="M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I164" i="18"/>
  <c r="K164" i="18"/>
  <c r="M164" i="18"/>
  <c r="O164" i="18"/>
  <c r="Q164" i="18"/>
  <c r="V164" i="18"/>
  <c r="G165" i="18"/>
  <c r="M165" i="18" s="1"/>
  <c r="I165" i="18"/>
  <c r="K165" i="18"/>
  <c r="O165" i="18"/>
  <c r="Q165" i="18"/>
  <c r="V165" i="18"/>
  <c r="G166" i="18"/>
  <c r="M166" i="18" s="1"/>
  <c r="I166" i="18"/>
  <c r="K166" i="18"/>
  <c r="O166" i="18"/>
  <c r="Q166" i="18"/>
  <c r="V166" i="18"/>
  <c r="G167" i="18"/>
  <c r="M167" i="18" s="1"/>
  <c r="I167" i="18"/>
  <c r="K167" i="18"/>
  <c r="O167" i="18"/>
  <c r="Q167" i="18"/>
  <c r="V167" i="18"/>
  <c r="G168" i="18"/>
  <c r="M168" i="18" s="1"/>
  <c r="I168" i="18"/>
  <c r="K168" i="18"/>
  <c r="O168" i="18"/>
  <c r="Q168" i="18"/>
  <c r="V168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I173" i="18"/>
  <c r="K173" i="18"/>
  <c r="M173" i="18"/>
  <c r="O173" i="18"/>
  <c r="Q173" i="18"/>
  <c r="V173" i="18"/>
  <c r="G178" i="18"/>
  <c r="M178" i="18" s="1"/>
  <c r="I178" i="18"/>
  <c r="K178" i="18"/>
  <c r="O178" i="18"/>
  <c r="Q178" i="18"/>
  <c r="V178" i="18"/>
  <c r="G179" i="18"/>
  <c r="M179" i="18" s="1"/>
  <c r="I179" i="18"/>
  <c r="K179" i="18"/>
  <c r="O179" i="18"/>
  <c r="Q179" i="18"/>
  <c r="V179" i="18"/>
  <c r="G180" i="18"/>
  <c r="M180" i="18" s="1"/>
  <c r="I180" i="18"/>
  <c r="K180" i="18"/>
  <c r="O180" i="18"/>
  <c r="Q180" i="18"/>
  <c r="V180" i="18"/>
  <c r="G181" i="18"/>
  <c r="M181" i="18" s="1"/>
  <c r="I181" i="18"/>
  <c r="K181" i="18"/>
  <c r="O181" i="18"/>
  <c r="Q181" i="18"/>
  <c r="V181" i="18"/>
  <c r="G182" i="18"/>
  <c r="M182" i="18" s="1"/>
  <c r="I182" i="18"/>
  <c r="K182" i="18"/>
  <c r="O182" i="18"/>
  <c r="Q182" i="18"/>
  <c r="V182" i="18"/>
  <c r="G183" i="18"/>
  <c r="I183" i="18"/>
  <c r="K183" i="18"/>
  <c r="M183" i="18"/>
  <c r="O183" i="18"/>
  <c r="Q183" i="18"/>
  <c r="V183" i="18"/>
  <c r="G184" i="18"/>
  <c r="M184" i="18" s="1"/>
  <c r="I184" i="18"/>
  <c r="K184" i="18"/>
  <c r="O184" i="18"/>
  <c r="Q184" i="18"/>
  <c r="V184" i="18"/>
  <c r="G185" i="18"/>
  <c r="M185" i="18" s="1"/>
  <c r="I185" i="18"/>
  <c r="K185" i="18"/>
  <c r="O185" i="18"/>
  <c r="Q185" i="18"/>
  <c r="V185" i="18"/>
  <c r="G186" i="18"/>
  <c r="M186" i="18" s="1"/>
  <c r="I186" i="18"/>
  <c r="K186" i="18"/>
  <c r="O186" i="18"/>
  <c r="Q186" i="18"/>
  <c r="V186" i="18"/>
  <c r="G187" i="18"/>
  <c r="I187" i="18"/>
  <c r="K187" i="18"/>
  <c r="M187" i="18"/>
  <c r="O187" i="18"/>
  <c r="Q187" i="18"/>
  <c r="V187" i="18"/>
  <c r="G188" i="18"/>
  <c r="M188" i="18" s="1"/>
  <c r="I188" i="18"/>
  <c r="K188" i="18"/>
  <c r="O188" i="18"/>
  <c r="Q188" i="18"/>
  <c r="V188" i="18"/>
  <c r="G189" i="18"/>
  <c r="M189" i="18" s="1"/>
  <c r="I189" i="18"/>
  <c r="K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M191" i="18" s="1"/>
  <c r="I191" i="18"/>
  <c r="K191" i="18"/>
  <c r="O191" i="18"/>
  <c r="Q191" i="18"/>
  <c r="V191" i="18"/>
  <c r="G192" i="18"/>
  <c r="M192" i="18" s="1"/>
  <c r="I192" i="18"/>
  <c r="K192" i="18"/>
  <c r="O192" i="18"/>
  <c r="Q192" i="18"/>
  <c r="V192" i="18"/>
  <c r="G193" i="18"/>
  <c r="I193" i="18"/>
  <c r="K193" i="18"/>
  <c r="M193" i="18"/>
  <c r="O193" i="18"/>
  <c r="Q193" i="18"/>
  <c r="V193" i="18"/>
  <c r="G194" i="18"/>
  <c r="M194" i="18" s="1"/>
  <c r="I194" i="18"/>
  <c r="K194" i="18"/>
  <c r="O194" i="18"/>
  <c r="Q194" i="18"/>
  <c r="V194" i="18"/>
  <c r="G195" i="18"/>
  <c r="M195" i="18" s="1"/>
  <c r="I195" i="18"/>
  <c r="K195" i="18"/>
  <c r="O195" i="18"/>
  <c r="Q195" i="18"/>
  <c r="V195" i="18"/>
  <c r="G196" i="18"/>
  <c r="M196" i="18" s="1"/>
  <c r="I196" i="18"/>
  <c r="K196" i="18"/>
  <c r="O196" i="18"/>
  <c r="Q196" i="18"/>
  <c r="V196" i="18"/>
  <c r="G197" i="18"/>
  <c r="M197" i="18" s="1"/>
  <c r="I197" i="18"/>
  <c r="K197" i="18"/>
  <c r="O197" i="18"/>
  <c r="Q197" i="18"/>
  <c r="V197" i="18"/>
  <c r="G198" i="18"/>
  <c r="M198" i="18" s="1"/>
  <c r="I198" i="18"/>
  <c r="K198" i="18"/>
  <c r="O198" i="18"/>
  <c r="Q198" i="18"/>
  <c r="V198" i="18"/>
  <c r="G201" i="18"/>
  <c r="I201" i="18"/>
  <c r="K201" i="18"/>
  <c r="M201" i="18"/>
  <c r="O201" i="18"/>
  <c r="Q201" i="18"/>
  <c r="V201" i="18"/>
  <c r="G202" i="18"/>
  <c r="M202" i="18" s="1"/>
  <c r="I202" i="18"/>
  <c r="K202" i="18"/>
  <c r="O202" i="18"/>
  <c r="Q202" i="18"/>
  <c r="V202" i="18"/>
  <c r="G203" i="18"/>
  <c r="M203" i="18" s="1"/>
  <c r="I203" i="18"/>
  <c r="K203" i="18"/>
  <c r="O203" i="18"/>
  <c r="Q203" i="18"/>
  <c r="V203" i="18"/>
  <c r="G204" i="18"/>
  <c r="M204" i="18" s="1"/>
  <c r="I204" i="18"/>
  <c r="K204" i="18"/>
  <c r="O204" i="18"/>
  <c r="Q204" i="18"/>
  <c r="V204" i="18"/>
  <c r="G205" i="18"/>
  <c r="I205" i="18"/>
  <c r="K205" i="18"/>
  <c r="M205" i="18"/>
  <c r="O205" i="18"/>
  <c r="Q205" i="18"/>
  <c r="V205" i="18"/>
  <c r="G206" i="18"/>
  <c r="M206" i="18" s="1"/>
  <c r="I206" i="18"/>
  <c r="K206" i="18"/>
  <c r="O206" i="18"/>
  <c r="Q206" i="18"/>
  <c r="V206" i="18"/>
  <c r="G207" i="18"/>
  <c r="M207" i="18" s="1"/>
  <c r="I207" i="18"/>
  <c r="K207" i="18"/>
  <c r="O207" i="18"/>
  <c r="Q207" i="18"/>
  <c r="V207" i="18"/>
  <c r="G208" i="18"/>
  <c r="M208" i="18" s="1"/>
  <c r="I208" i="18"/>
  <c r="K208" i="18"/>
  <c r="O208" i="18"/>
  <c r="Q208" i="18"/>
  <c r="V208" i="18"/>
  <c r="G209" i="18"/>
  <c r="I209" i="18"/>
  <c r="K209" i="18"/>
  <c r="M209" i="18"/>
  <c r="O209" i="18"/>
  <c r="Q209" i="18"/>
  <c r="V209" i="18"/>
  <c r="G212" i="18"/>
  <c r="M212" i="18" s="1"/>
  <c r="I212" i="18"/>
  <c r="K212" i="18"/>
  <c r="O212" i="18"/>
  <c r="Q212" i="18"/>
  <c r="V212" i="18"/>
  <c r="G217" i="18"/>
  <c r="M217" i="18" s="1"/>
  <c r="I217" i="18"/>
  <c r="K217" i="18"/>
  <c r="O217" i="18"/>
  <c r="Q217" i="18"/>
  <c r="V217" i="18"/>
  <c r="G219" i="18"/>
  <c r="M219" i="18" s="1"/>
  <c r="I219" i="18"/>
  <c r="K219" i="18"/>
  <c r="O219" i="18"/>
  <c r="Q219" i="18"/>
  <c r="V219" i="18"/>
  <c r="G221" i="18"/>
  <c r="I221" i="18"/>
  <c r="K221" i="18"/>
  <c r="M221" i="18"/>
  <c r="O221" i="18"/>
  <c r="Q221" i="18"/>
  <c r="V221" i="18"/>
  <c r="G222" i="18"/>
  <c r="M222" i="18" s="1"/>
  <c r="I222" i="18"/>
  <c r="K222" i="18"/>
  <c r="O222" i="18"/>
  <c r="Q222" i="18"/>
  <c r="V222" i="18"/>
  <c r="G223" i="18"/>
  <c r="M223" i="18" s="1"/>
  <c r="I223" i="18"/>
  <c r="K223" i="18"/>
  <c r="O223" i="18"/>
  <c r="Q223" i="18"/>
  <c r="V223" i="18"/>
  <c r="G224" i="18"/>
  <c r="M224" i="18" s="1"/>
  <c r="I224" i="18"/>
  <c r="K224" i="18"/>
  <c r="O224" i="18"/>
  <c r="Q224" i="18"/>
  <c r="V224" i="18"/>
  <c r="G226" i="18"/>
  <c r="I226" i="18"/>
  <c r="K226" i="18"/>
  <c r="M226" i="18"/>
  <c r="O226" i="18"/>
  <c r="Q226" i="18"/>
  <c r="V226" i="18"/>
  <c r="G228" i="18"/>
  <c r="M228" i="18" s="1"/>
  <c r="I228" i="18"/>
  <c r="K228" i="18"/>
  <c r="O228" i="18"/>
  <c r="Q228" i="18"/>
  <c r="V228" i="18"/>
  <c r="G229" i="18"/>
  <c r="M229" i="18" s="1"/>
  <c r="I229" i="18"/>
  <c r="K229" i="18"/>
  <c r="O229" i="18"/>
  <c r="Q229" i="18"/>
  <c r="V229" i="18"/>
  <c r="G230" i="18"/>
  <c r="M230" i="18" s="1"/>
  <c r="I230" i="18"/>
  <c r="K230" i="18"/>
  <c r="O230" i="18"/>
  <c r="Q230" i="18"/>
  <c r="V230" i="18"/>
  <c r="G231" i="18"/>
  <c r="I231" i="18"/>
  <c r="K231" i="18"/>
  <c r="M231" i="18"/>
  <c r="O231" i="18"/>
  <c r="Q231" i="18"/>
  <c r="V231" i="18"/>
  <c r="G232" i="18"/>
  <c r="M232" i="18" s="1"/>
  <c r="I232" i="18"/>
  <c r="K232" i="18"/>
  <c r="O232" i="18"/>
  <c r="Q232" i="18"/>
  <c r="V232" i="18"/>
  <c r="G233" i="18"/>
  <c r="M233" i="18" s="1"/>
  <c r="I233" i="18"/>
  <c r="K233" i="18"/>
  <c r="O233" i="18"/>
  <c r="Q233" i="18"/>
  <c r="V233" i="18"/>
  <c r="G234" i="18"/>
  <c r="M234" i="18" s="1"/>
  <c r="I234" i="18"/>
  <c r="K234" i="18"/>
  <c r="O234" i="18"/>
  <c r="Q234" i="18"/>
  <c r="V234" i="18"/>
  <c r="G236" i="18"/>
  <c r="I236" i="18"/>
  <c r="K236" i="18"/>
  <c r="M236" i="18"/>
  <c r="O236" i="18"/>
  <c r="Q236" i="18"/>
  <c r="V236" i="18"/>
  <c r="G237" i="18"/>
  <c r="M237" i="18" s="1"/>
  <c r="I237" i="18"/>
  <c r="K237" i="18"/>
  <c r="O237" i="18"/>
  <c r="Q237" i="18"/>
  <c r="V237" i="18"/>
  <c r="G239" i="18"/>
  <c r="M239" i="18" s="1"/>
  <c r="I239" i="18"/>
  <c r="K239" i="18"/>
  <c r="O239" i="18"/>
  <c r="Q239" i="18"/>
  <c r="V239" i="18"/>
  <c r="G241" i="18"/>
  <c r="M241" i="18" s="1"/>
  <c r="I241" i="18"/>
  <c r="K241" i="18"/>
  <c r="O241" i="18"/>
  <c r="Q241" i="18"/>
  <c r="V241" i="18"/>
  <c r="V240" i="18" s="1"/>
  <c r="G242" i="18"/>
  <c r="I242" i="18"/>
  <c r="K242" i="18"/>
  <c r="O242" i="18"/>
  <c r="O240" i="18" s="1"/>
  <c r="Q242" i="18"/>
  <c r="V242" i="18"/>
  <c r="G243" i="18"/>
  <c r="I243" i="18"/>
  <c r="K243" i="18"/>
  <c r="M243" i="18"/>
  <c r="O243" i="18"/>
  <c r="Q243" i="18"/>
  <c r="V243" i="18"/>
  <c r="G244" i="18"/>
  <c r="M244" i="18" s="1"/>
  <c r="I244" i="18"/>
  <c r="K244" i="18"/>
  <c r="O244" i="18"/>
  <c r="Q244" i="18"/>
  <c r="V244" i="18"/>
  <c r="G246" i="18"/>
  <c r="I246" i="18"/>
  <c r="K246" i="18"/>
  <c r="O246" i="18"/>
  <c r="O245" i="18" s="1"/>
  <c r="Q246" i="18"/>
  <c r="V246" i="18"/>
  <c r="V245" i="18" s="1"/>
  <c r="G248" i="18"/>
  <c r="I248" i="18"/>
  <c r="K248" i="18"/>
  <c r="M248" i="18"/>
  <c r="O248" i="18"/>
  <c r="Q248" i="18"/>
  <c r="Q245" i="18" s="1"/>
  <c r="V248" i="18"/>
  <c r="G250" i="18"/>
  <c r="M250" i="18" s="1"/>
  <c r="I250" i="18"/>
  <c r="K250" i="18"/>
  <c r="O250" i="18"/>
  <c r="Q250" i="18"/>
  <c r="V250" i="18"/>
  <c r="G253" i="18"/>
  <c r="M253" i="18" s="1"/>
  <c r="I253" i="18"/>
  <c r="K253" i="18"/>
  <c r="O253" i="18"/>
  <c r="Q253" i="18"/>
  <c r="V253" i="18"/>
  <c r="G254" i="18"/>
  <c r="M254" i="18" s="1"/>
  <c r="I254" i="18"/>
  <c r="K254" i="18"/>
  <c r="O254" i="18"/>
  <c r="Q254" i="18"/>
  <c r="V254" i="18"/>
  <c r="G255" i="18"/>
  <c r="I255" i="18"/>
  <c r="K255" i="18"/>
  <c r="M255" i="18"/>
  <c r="O255" i="18"/>
  <c r="Q255" i="18"/>
  <c r="V255" i="18"/>
  <c r="G256" i="18"/>
  <c r="M256" i="18" s="1"/>
  <c r="I256" i="18"/>
  <c r="K256" i="18"/>
  <c r="O256" i="18"/>
  <c r="Q256" i="18"/>
  <c r="V256" i="18"/>
  <c r="G257" i="18"/>
  <c r="M257" i="18" s="1"/>
  <c r="I257" i="18"/>
  <c r="K257" i="18"/>
  <c r="O257" i="18"/>
  <c r="Q257" i="18"/>
  <c r="V257" i="18"/>
  <c r="G259" i="18"/>
  <c r="I259" i="18"/>
  <c r="K259" i="18"/>
  <c r="O259" i="18"/>
  <c r="Q259" i="18"/>
  <c r="V259" i="18"/>
  <c r="G260" i="18"/>
  <c r="M260" i="18" s="1"/>
  <c r="I260" i="18"/>
  <c r="K260" i="18"/>
  <c r="O260" i="18"/>
  <c r="Q260" i="18"/>
  <c r="V260" i="18"/>
  <c r="G261" i="18"/>
  <c r="M261" i="18" s="1"/>
  <c r="I261" i="18"/>
  <c r="K261" i="18"/>
  <c r="O261" i="18"/>
  <c r="Q261" i="18"/>
  <c r="V261" i="18"/>
  <c r="G262" i="18"/>
  <c r="I262" i="18"/>
  <c r="K262" i="18"/>
  <c r="M262" i="18"/>
  <c r="O262" i="18"/>
  <c r="Q262" i="18"/>
  <c r="V262" i="18"/>
  <c r="G263" i="18"/>
  <c r="M263" i="18" s="1"/>
  <c r="I263" i="18"/>
  <c r="K263" i="18"/>
  <c r="O263" i="18"/>
  <c r="Q263" i="18"/>
  <c r="V263" i="18"/>
  <c r="G264" i="18"/>
  <c r="I264" i="18"/>
  <c r="K264" i="18"/>
  <c r="M264" i="18"/>
  <c r="O264" i="18"/>
  <c r="Q264" i="18"/>
  <c r="V264" i="18"/>
  <c r="G265" i="18"/>
  <c r="M265" i="18" s="1"/>
  <c r="I265" i="18"/>
  <c r="K265" i="18"/>
  <c r="O265" i="18"/>
  <c r="Q265" i="18"/>
  <c r="V265" i="18"/>
  <c r="G266" i="18"/>
  <c r="M266" i="18" s="1"/>
  <c r="I266" i="18"/>
  <c r="K266" i="18"/>
  <c r="O266" i="18"/>
  <c r="Q266" i="18"/>
  <c r="V266" i="18"/>
  <c r="G267" i="18"/>
  <c r="M267" i="18" s="1"/>
  <c r="I267" i="18"/>
  <c r="K267" i="18"/>
  <c r="O267" i="18"/>
  <c r="Q267" i="18"/>
  <c r="V267" i="18"/>
  <c r="G268" i="18"/>
  <c r="M268" i="18" s="1"/>
  <c r="I268" i="18"/>
  <c r="K268" i="18"/>
  <c r="O268" i="18"/>
  <c r="Q268" i="18"/>
  <c r="V268" i="18"/>
  <c r="G269" i="18"/>
  <c r="M269" i="18" s="1"/>
  <c r="I269" i="18"/>
  <c r="K269" i="18"/>
  <c r="O269" i="18"/>
  <c r="Q269" i="18"/>
  <c r="V269" i="18"/>
  <c r="G271" i="18"/>
  <c r="M271" i="18" s="1"/>
  <c r="I271" i="18"/>
  <c r="K271" i="18"/>
  <c r="O271" i="18"/>
  <c r="Q271" i="18"/>
  <c r="V271" i="18"/>
  <c r="AF273" i="18"/>
  <c r="G9" i="17"/>
  <c r="M9" i="17" s="1"/>
  <c r="I9" i="17"/>
  <c r="K9" i="17"/>
  <c r="O9" i="17"/>
  <c r="Q9" i="17"/>
  <c r="V9" i="17"/>
  <c r="G10" i="17"/>
  <c r="M10" i="17" s="1"/>
  <c r="I10" i="17"/>
  <c r="K10" i="17"/>
  <c r="O10" i="17"/>
  <c r="Q10" i="17"/>
  <c r="V10" i="17"/>
  <c r="G11" i="17"/>
  <c r="I11" i="17"/>
  <c r="K11" i="17"/>
  <c r="M11" i="17"/>
  <c r="O11" i="17"/>
  <c r="Q11" i="17"/>
  <c r="V11" i="17"/>
  <c r="G12" i="17"/>
  <c r="M12" i="17" s="1"/>
  <c r="I12" i="17"/>
  <c r="K12" i="17"/>
  <c r="O12" i="17"/>
  <c r="Q12" i="17"/>
  <c r="V12" i="17"/>
  <c r="G13" i="17"/>
  <c r="M13" i="17" s="1"/>
  <c r="I13" i="17"/>
  <c r="K13" i="17"/>
  <c r="O13" i="17"/>
  <c r="Q13" i="17"/>
  <c r="V13" i="17"/>
  <c r="G14" i="17"/>
  <c r="M14" i="17" s="1"/>
  <c r="I14" i="17"/>
  <c r="K14" i="17"/>
  <c r="O14" i="17"/>
  <c r="Q14" i="17"/>
  <c r="V14" i="17"/>
  <c r="G15" i="17"/>
  <c r="I15" i="17"/>
  <c r="K15" i="17"/>
  <c r="M15" i="17"/>
  <c r="O15" i="17"/>
  <c r="Q15" i="17"/>
  <c r="V15" i="17"/>
  <c r="G16" i="17"/>
  <c r="I16" i="17"/>
  <c r="K16" i="17"/>
  <c r="O16" i="17"/>
  <c r="Q16" i="17"/>
  <c r="V16" i="17"/>
  <c r="G17" i="17"/>
  <c r="M17" i="17" s="1"/>
  <c r="I17" i="17"/>
  <c r="K17" i="17"/>
  <c r="O17" i="17"/>
  <c r="Q17" i="17"/>
  <c r="V17" i="17"/>
  <c r="G18" i="17"/>
  <c r="M18" i="17" s="1"/>
  <c r="I18" i="17"/>
  <c r="K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1" i="17"/>
  <c r="M21" i="17" s="1"/>
  <c r="I21" i="17"/>
  <c r="K21" i="17"/>
  <c r="O21" i="17"/>
  <c r="Q21" i="17"/>
  <c r="V21" i="17"/>
  <c r="G22" i="17"/>
  <c r="M22" i="17" s="1"/>
  <c r="I22" i="17"/>
  <c r="K22" i="17"/>
  <c r="O22" i="17"/>
  <c r="Q22" i="17"/>
  <c r="V22" i="17"/>
  <c r="G23" i="17"/>
  <c r="M23" i="17" s="1"/>
  <c r="I23" i="17"/>
  <c r="K23" i="17"/>
  <c r="O23" i="17"/>
  <c r="Q23" i="17"/>
  <c r="V23" i="17"/>
  <c r="G24" i="17"/>
  <c r="M24" i="17" s="1"/>
  <c r="I24" i="17"/>
  <c r="K24" i="17"/>
  <c r="O24" i="17"/>
  <c r="Q24" i="17"/>
  <c r="V24" i="17"/>
  <c r="G25" i="17"/>
  <c r="M25" i="17" s="1"/>
  <c r="I25" i="17"/>
  <c r="K25" i="17"/>
  <c r="O25" i="17"/>
  <c r="Q25" i="17"/>
  <c r="V25" i="17"/>
  <c r="G26" i="17"/>
  <c r="M26" i="17" s="1"/>
  <c r="I26" i="17"/>
  <c r="K26" i="17"/>
  <c r="O26" i="17"/>
  <c r="Q26" i="17"/>
  <c r="V26" i="17"/>
  <c r="G27" i="17"/>
  <c r="M27" i="17" s="1"/>
  <c r="I27" i="17"/>
  <c r="K27" i="17"/>
  <c r="O27" i="17"/>
  <c r="Q27" i="17"/>
  <c r="V27" i="17"/>
  <c r="G28" i="17"/>
  <c r="M28" i="17" s="1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M31" i="17" s="1"/>
  <c r="I31" i="17"/>
  <c r="K31" i="17"/>
  <c r="O31" i="17"/>
  <c r="Q31" i="17"/>
  <c r="V31" i="17"/>
  <c r="G34" i="17"/>
  <c r="M34" i="17" s="1"/>
  <c r="I34" i="17"/>
  <c r="K34" i="17"/>
  <c r="O34" i="17"/>
  <c r="Q34" i="17"/>
  <c r="V34" i="17"/>
  <c r="G35" i="17"/>
  <c r="M35" i="17" s="1"/>
  <c r="I35" i="17"/>
  <c r="K35" i="17"/>
  <c r="O35" i="17"/>
  <c r="Q35" i="17"/>
  <c r="V35" i="17"/>
  <c r="G36" i="17"/>
  <c r="M36" i="17" s="1"/>
  <c r="I36" i="17"/>
  <c r="K36" i="17"/>
  <c r="O36" i="17"/>
  <c r="Q36" i="17"/>
  <c r="V36" i="17"/>
  <c r="G37" i="17"/>
  <c r="I37" i="17"/>
  <c r="K37" i="17"/>
  <c r="M37" i="17"/>
  <c r="O37" i="17"/>
  <c r="Q37" i="17"/>
  <c r="V37" i="17"/>
  <c r="G38" i="17"/>
  <c r="M38" i="17" s="1"/>
  <c r="I38" i="17"/>
  <c r="K38" i="17"/>
  <c r="O38" i="17"/>
  <c r="Q38" i="17"/>
  <c r="V38" i="17"/>
  <c r="G39" i="17"/>
  <c r="M39" i="17" s="1"/>
  <c r="I39" i="17"/>
  <c r="K39" i="17"/>
  <c r="O39" i="17"/>
  <c r="Q39" i="17"/>
  <c r="V39" i="17"/>
  <c r="G40" i="17"/>
  <c r="M40" i="17" s="1"/>
  <c r="I40" i="17"/>
  <c r="K40" i="17"/>
  <c r="O40" i="17"/>
  <c r="Q40" i="17"/>
  <c r="V40" i="17"/>
  <c r="G41" i="17"/>
  <c r="I41" i="17"/>
  <c r="K41" i="17"/>
  <c r="O41" i="17"/>
  <c r="Q41" i="17"/>
  <c r="V41" i="17"/>
  <c r="G42" i="17"/>
  <c r="M42" i="17" s="1"/>
  <c r="I42" i="17"/>
  <c r="K42" i="17"/>
  <c r="O42" i="17"/>
  <c r="Q42" i="17"/>
  <c r="V42" i="17"/>
  <c r="G43" i="17"/>
  <c r="M43" i="17" s="1"/>
  <c r="I43" i="17"/>
  <c r="K43" i="17"/>
  <c r="O43" i="17"/>
  <c r="Q43" i="17"/>
  <c r="V43" i="17"/>
  <c r="G44" i="17"/>
  <c r="M44" i="17" s="1"/>
  <c r="I44" i="17"/>
  <c r="K44" i="17"/>
  <c r="O44" i="17"/>
  <c r="Q44" i="17"/>
  <c r="V44" i="17"/>
  <c r="G45" i="17"/>
  <c r="I45" i="17"/>
  <c r="K45" i="17"/>
  <c r="M45" i="17"/>
  <c r="O45" i="17"/>
  <c r="Q45" i="17"/>
  <c r="V45" i="17"/>
  <c r="G46" i="17"/>
  <c r="I46" i="17"/>
  <c r="K46" i="17"/>
  <c r="M46" i="17"/>
  <c r="O46" i="17"/>
  <c r="Q46" i="17"/>
  <c r="V46" i="17"/>
  <c r="G47" i="17"/>
  <c r="M47" i="17" s="1"/>
  <c r="I47" i="17"/>
  <c r="K47" i="17"/>
  <c r="O47" i="17"/>
  <c r="Q47" i="17"/>
  <c r="V47" i="17"/>
  <c r="G48" i="17"/>
  <c r="M48" i="17" s="1"/>
  <c r="I48" i="17"/>
  <c r="K48" i="17"/>
  <c r="O48" i="17"/>
  <c r="Q48" i="17"/>
  <c r="V48" i="17"/>
  <c r="G49" i="17"/>
  <c r="M49" i="17" s="1"/>
  <c r="I49" i="17"/>
  <c r="K49" i="17"/>
  <c r="O49" i="17"/>
  <c r="Q49" i="17"/>
  <c r="V49" i="17"/>
  <c r="G50" i="17"/>
  <c r="M50" i="17" s="1"/>
  <c r="I50" i="17"/>
  <c r="K50" i="17"/>
  <c r="O50" i="17"/>
  <c r="Q50" i="17"/>
  <c r="V50" i="17"/>
  <c r="G51" i="17"/>
  <c r="M51" i="17" s="1"/>
  <c r="I51" i="17"/>
  <c r="K51" i="17"/>
  <c r="O51" i="17"/>
  <c r="Q51" i="17"/>
  <c r="V51" i="17"/>
  <c r="G52" i="17"/>
  <c r="M52" i="17" s="1"/>
  <c r="I52" i="17"/>
  <c r="K52" i="17"/>
  <c r="O52" i="17"/>
  <c r="Q52" i="17"/>
  <c r="V52" i="17"/>
  <c r="G55" i="17"/>
  <c r="M55" i="17" s="1"/>
  <c r="I55" i="17"/>
  <c r="K55" i="17"/>
  <c r="O55" i="17"/>
  <c r="Q55" i="17"/>
  <c r="V55" i="17"/>
  <c r="G56" i="17"/>
  <c r="I56" i="17"/>
  <c r="K56" i="17"/>
  <c r="M56" i="17"/>
  <c r="O56" i="17"/>
  <c r="Q56" i="17"/>
  <c r="V56" i="17"/>
  <c r="G57" i="17"/>
  <c r="I57" i="17"/>
  <c r="K57" i="17"/>
  <c r="M57" i="17"/>
  <c r="O57" i="17"/>
  <c r="Q57" i="17"/>
  <c r="V57" i="17"/>
  <c r="G58" i="17"/>
  <c r="M58" i="17" s="1"/>
  <c r="I58" i="17"/>
  <c r="K58" i="17"/>
  <c r="O58" i="17"/>
  <c r="Q58" i="17"/>
  <c r="V58" i="17"/>
  <c r="G59" i="17"/>
  <c r="M59" i="17" s="1"/>
  <c r="I59" i="17"/>
  <c r="K59" i="17"/>
  <c r="O59" i="17"/>
  <c r="Q59" i="17"/>
  <c r="V59" i="17"/>
  <c r="G60" i="17"/>
  <c r="M60" i="17" s="1"/>
  <c r="I60" i="17"/>
  <c r="K60" i="17"/>
  <c r="O60" i="17"/>
  <c r="Q60" i="17"/>
  <c r="V60" i="17"/>
  <c r="G61" i="17"/>
  <c r="I61" i="17"/>
  <c r="K61" i="17"/>
  <c r="M61" i="17"/>
  <c r="O61" i="17"/>
  <c r="Q61" i="17"/>
  <c r="V61" i="17"/>
  <c r="G62" i="17"/>
  <c r="M62" i="17" s="1"/>
  <c r="I62" i="17"/>
  <c r="K62" i="17"/>
  <c r="O62" i="17"/>
  <c r="O54" i="17" s="1"/>
  <c r="Q62" i="17"/>
  <c r="V62" i="17"/>
  <c r="G63" i="17"/>
  <c r="M63" i="17" s="1"/>
  <c r="I63" i="17"/>
  <c r="K63" i="17"/>
  <c r="O63" i="17"/>
  <c r="Q63" i="17"/>
  <c r="V63" i="17"/>
  <c r="G64" i="17"/>
  <c r="I64" i="17"/>
  <c r="K64" i="17"/>
  <c r="M64" i="17"/>
  <c r="O64" i="17"/>
  <c r="Q64" i="17"/>
  <c r="V64" i="17"/>
  <c r="G65" i="17"/>
  <c r="I65" i="17"/>
  <c r="K65" i="17"/>
  <c r="M65" i="17"/>
  <c r="O65" i="17"/>
  <c r="Q65" i="17"/>
  <c r="V65" i="17"/>
  <c r="G66" i="17"/>
  <c r="M66" i="17" s="1"/>
  <c r="I66" i="17"/>
  <c r="K66" i="17"/>
  <c r="O66" i="17"/>
  <c r="Q66" i="17"/>
  <c r="V66" i="17"/>
  <c r="G67" i="17"/>
  <c r="M67" i="17" s="1"/>
  <c r="I67" i="17"/>
  <c r="K67" i="17"/>
  <c r="O67" i="17"/>
  <c r="Q67" i="17"/>
  <c r="V67" i="17"/>
  <c r="G68" i="17"/>
  <c r="M68" i="17" s="1"/>
  <c r="I68" i="17"/>
  <c r="K68" i="17"/>
  <c r="O68" i="17"/>
  <c r="Q68" i="17"/>
  <c r="V68" i="17"/>
  <c r="G69" i="17"/>
  <c r="I69" i="17"/>
  <c r="K69" i="17"/>
  <c r="M69" i="17"/>
  <c r="O69" i="17"/>
  <c r="Q69" i="17"/>
  <c r="V69" i="17"/>
  <c r="G70" i="17"/>
  <c r="M70" i="17" s="1"/>
  <c r="I70" i="17"/>
  <c r="K70" i="17"/>
  <c r="O70" i="17"/>
  <c r="Q70" i="17"/>
  <c r="V70" i="17"/>
  <c r="G73" i="17"/>
  <c r="M73" i="17" s="1"/>
  <c r="I73" i="17"/>
  <c r="K73" i="17"/>
  <c r="O73" i="17"/>
  <c r="Q73" i="17"/>
  <c r="V73" i="17"/>
  <c r="G74" i="17"/>
  <c r="I74" i="17"/>
  <c r="K74" i="17"/>
  <c r="M74" i="17"/>
  <c r="O74" i="17"/>
  <c r="Q74" i="17"/>
  <c r="V74" i="17"/>
  <c r="G75" i="17"/>
  <c r="I75" i="17"/>
  <c r="K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K77" i="17"/>
  <c r="O77" i="17"/>
  <c r="Q77" i="17"/>
  <c r="V77" i="17"/>
  <c r="G78" i="17"/>
  <c r="I78" i="17"/>
  <c r="K78" i="17"/>
  <c r="M78" i="17"/>
  <c r="O78" i="17"/>
  <c r="Q78" i="17"/>
  <c r="V78" i="17"/>
  <c r="G79" i="17"/>
  <c r="M79" i="17" s="1"/>
  <c r="I79" i="17"/>
  <c r="K79" i="17"/>
  <c r="O79" i="17"/>
  <c r="Q79" i="17"/>
  <c r="V79" i="17"/>
  <c r="G80" i="17"/>
  <c r="M80" i="17" s="1"/>
  <c r="I80" i="17"/>
  <c r="K80" i="17"/>
  <c r="O80" i="17"/>
  <c r="Q80" i="17"/>
  <c r="V80" i="17"/>
  <c r="G81" i="17"/>
  <c r="M81" i="17" s="1"/>
  <c r="I81" i="17"/>
  <c r="K81" i="17"/>
  <c r="O81" i="17"/>
  <c r="Q81" i="17"/>
  <c r="V81" i="17"/>
  <c r="G82" i="17"/>
  <c r="I82" i="17"/>
  <c r="K82" i="17"/>
  <c r="M82" i="17"/>
  <c r="O82" i="17"/>
  <c r="Q82" i="17"/>
  <c r="V82" i="17"/>
  <c r="G83" i="17"/>
  <c r="M83" i="17" s="1"/>
  <c r="I83" i="17"/>
  <c r="K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I86" i="17"/>
  <c r="K86" i="17"/>
  <c r="M86" i="17"/>
  <c r="O86" i="17"/>
  <c r="Q86" i="17"/>
  <c r="V86" i="17"/>
  <c r="G87" i="17"/>
  <c r="M87" i="17" s="1"/>
  <c r="I87" i="17"/>
  <c r="K87" i="17"/>
  <c r="O87" i="17"/>
  <c r="Q87" i="17"/>
  <c r="V87" i="17"/>
  <c r="G88" i="17"/>
  <c r="M88" i="17" s="1"/>
  <c r="I88" i="17"/>
  <c r="K88" i="17"/>
  <c r="O88" i="17"/>
  <c r="Q88" i="17"/>
  <c r="V88" i="17"/>
  <c r="G89" i="17"/>
  <c r="M89" i="17" s="1"/>
  <c r="I89" i="17"/>
  <c r="K89" i="17"/>
  <c r="O89" i="17"/>
  <c r="Q89" i="17"/>
  <c r="V89" i="17"/>
  <c r="G90" i="17"/>
  <c r="I90" i="17"/>
  <c r="K90" i="17"/>
  <c r="M90" i="17"/>
  <c r="O90" i="17"/>
  <c r="Q90" i="17"/>
  <c r="V90" i="17"/>
  <c r="G91" i="17"/>
  <c r="M91" i="17" s="1"/>
  <c r="I91" i="17"/>
  <c r="K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I94" i="17"/>
  <c r="K94" i="17"/>
  <c r="M94" i="17"/>
  <c r="O94" i="17"/>
  <c r="Q94" i="17"/>
  <c r="V94" i="17"/>
  <c r="G95" i="17"/>
  <c r="M95" i="17" s="1"/>
  <c r="I95" i="17"/>
  <c r="K95" i="17"/>
  <c r="O95" i="17"/>
  <c r="Q95" i="17"/>
  <c r="V95" i="17"/>
  <c r="G96" i="17"/>
  <c r="M96" i="17" s="1"/>
  <c r="I96" i="17"/>
  <c r="K96" i="17"/>
  <c r="O96" i="17"/>
  <c r="Q96" i="17"/>
  <c r="V96" i="17"/>
  <c r="G99" i="17"/>
  <c r="M99" i="17" s="1"/>
  <c r="I99" i="17"/>
  <c r="K99" i="17"/>
  <c r="O99" i="17"/>
  <c r="Q99" i="17"/>
  <c r="V99" i="17"/>
  <c r="G100" i="17"/>
  <c r="I100" i="17"/>
  <c r="K100" i="17"/>
  <c r="O100" i="17"/>
  <c r="Q100" i="17"/>
  <c r="V100" i="17"/>
  <c r="G101" i="17"/>
  <c r="I101" i="17"/>
  <c r="K101" i="17"/>
  <c r="M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4" i="17"/>
  <c r="M104" i="17" s="1"/>
  <c r="I104" i="17"/>
  <c r="K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M107" i="17" s="1"/>
  <c r="I107" i="17"/>
  <c r="K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I109" i="17"/>
  <c r="K109" i="17"/>
  <c r="M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M112" i="17" s="1"/>
  <c r="I112" i="17"/>
  <c r="K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M115" i="17" s="1"/>
  <c r="I115" i="17"/>
  <c r="K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I117" i="17"/>
  <c r="K117" i="17"/>
  <c r="M117" i="17"/>
  <c r="O117" i="17"/>
  <c r="Q117" i="17"/>
  <c r="V117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0" i="17"/>
  <c r="M120" i="17" s="1"/>
  <c r="I120" i="17"/>
  <c r="K120" i="17"/>
  <c r="O120" i="17"/>
  <c r="Q120" i="17"/>
  <c r="V120" i="17"/>
  <c r="G123" i="17"/>
  <c r="M123" i="17" s="1"/>
  <c r="I123" i="17"/>
  <c r="K123" i="17"/>
  <c r="O123" i="17"/>
  <c r="Q123" i="17"/>
  <c r="V123" i="17"/>
  <c r="G124" i="17"/>
  <c r="M124" i="17" s="1"/>
  <c r="I124" i="17"/>
  <c r="K124" i="17"/>
  <c r="O124" i="17"/>
  <c r="Q124" i="17"/>
  <c r="V124" i="17"/>
  <c r="G125" i="17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M131" i="17" s="1"/>
  <c r="I131" i="17"/>
  <c r="K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I134" i="17"/>
  <c r="K134" i="17"/>
  <c r="M134" i="17"/>
  <c r="O134" i="17"/>
  <c r="Q134" i="17"/>
  <c r="V134" i="17"/>
  <c r="G135" i="17"/>
  <c r="M135" i="17" s="1"/>
  <c r="I135" i="17"/>
  <c r="K135" i="17"/>
  <c r="O135" i="17"/>
  <c r="Q135" i="17"/>
  <c r="V135" i="17"/>
  <c r="G136" i="17"/>
  <c r="I136" i="17"/>
  <c r="K136" i="17"/>
  <c r="M136" i="17"/>
  <c r="O136" i="17"/>
  <c r="Q136" i="17"/>
  <c r="V136" i="17"/>
  <c r="AF138" i="17"/>
  <c r="G9" i="16"/>
  <c r="M9" i="16" s="1"/>
  <c r="I9" i="16"/>
  <c r="K9" i="16"/>
  <c r="O9" i="16"/>
  <c r="Q9" i="16"/>
  <c r="V9" i="16"/>
  <c r="G10" i="16"/>
  <c r="M10" i="16" s="1"/>
  <c r="I10" i="16"/>
  <c r="K10" i="16"/>
  <c r="O10" i="16"/>
  <c r="Q10" i="16"/>
  <c r="V10" i="16"/>
  <c r="G11" i="16"/>
  <c r="I11" i="16"/>
  <c r="K11" i="16"/>
  <c r="M11" i="16"/>
  <c r="O11" i="16"/>
  <c r="Q11" i="16"/>
  <c r="V11" i="16"/>
  <c r="G12" i="16"/>
  <c r="I12" i="16"/>
  <c r="K12" i="16"/>
  <c r="M12" i="16"/>
  <c r="O12" i="16"/>
  <c r="Q12" i="16"/>
  <c r="V12" i="16"/>
  <c r="G13" i="16"/>
  <c r="I13" i="16"/>
  <c r="K13" i="16"/>
  <c r="M13" i="16"/>
  <c r="O13" i="16"/>
  <c r="Q13" i="16"/>
  <c r="V13" i="16"/>
  <c r="G14" i="16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O16" i="16"/>
  <c r="Q16" i="16"/>
  <c r="V16" i="16"/>
  <c r="G17" i="16"/>
  <c r="M17" i="16" s="1"/>
  <c r="I17" i="16"/>
  <c r="K17" i="16"/>
  <c r="O17" i="16"/>
  <c r="Q17" i="16"/>
  <c r="V17" i="16"/>
  <c r="G18" i="16"/>
  <c r="M18" i="16" s="1"/>
  <c r="I18" i="16"/>
  <c r="K18" i="16"/>
  <c r="O18" i="16"/>
  <c r="Q18" i="16"/>
  <c r="V18" i="16"/>
  <c r="G19" i="16"/>
  <c r="I19" i="16"/>
  <c r="K19" i="16"/>
  <c r="M19" i="16"/>
  <c r="O19" i="16"/>
  <c r="Q19" i="16"/>
  <c r="V19" i="16"/>
  <c r="G21" i="16"/>
  <c r="I21" i="16"/>
  <c r="K21" i="16"/>
  <c r="M21" i="16"/>
  <c r="O21" i="16"/>
  <c r="Q21" i="16"/>
  <c r="V21" i="16"/>
  <c r="G22" i="16"/>
  <c r="I22" i="16"/>
  <c r="K22" i="16"/>
  <c r="M22" i="16"/>
  <c r="O22" i="16"/>
  <c r="Q22" i="16"/>
  <c r="V22" i="16"/>
  <c r="G23" i="16"/>
  <c r="M23" i="16" s="1"/>
  <c r="I23" i="16"/>
  <c r="K23" i="16"/>
  <c r="O23" i="16"/>
  <c r="Q23" i="16"/>
  <c r="V23" i="16"/>
  <c r="G24" i="16"/>
  <c r="I24" i="16"/>
  <c r="K24" i="16"/>
  <c r="M24" i="16"/>
  <c r="O24" i="16"/>
  <c r="Q24" i="16"/>
  <c r="V24" i="16"/>
  <c r="G25" i="16"/>
  <c r="M25" i="16" s="1"/>
  <c r="I25" i="16"/>
  <c r="K25" i="16"/>
  <c r="O25" i="16"/>
  <c r="Q25" i="16"/>
  <c r="V25" i="16"/>
  <c r="G26" i="16"/>
  <c r="M26" i="16" s="1"/>
  <c r="I26" i="16"/>
  <c r="K26" i="16"/>
  <c r="O26" i="16"/>
  <c r="Q26" i="16"/>
  <c r="V26" i="16"/>
  <c r="G27" i="16"/>
  <c r="M27" i="16" s="1"/>
  <c r="I27" i="16"/>
  <c r="K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1" i="16"/>
  <c r="M31" i="16" s="1"/>
  <c r="I31" i="16"/>
  <c r="K31" i="16"/>
  <c r="O31" i="16"/>
  <c r="Q31" i="16"/>
  <c r="V31" i="16"/>
  <c r="G32" i="16"/>
  <c r="I32" i="16"/>
  <c r="K32" i="16"/>
  <c r="M32" i="16"/>
  <c r="O32" i="16"/>
  <c r="Q32" i="16"/>
  <c r="V32" i="16"/>
  <c r="G33" i="16"/>
  <c r="I33" i="16"/>
  <c r="K33" i="16"/>
  <c r="M33" i="16"/>
  <c r="O33" i="16"/>
  <c r="Q33" i="16"/>
  <c r="V33" i="16"/>
  <c r="G35" i="16"/>
  <c r="M35" i="16" s="1"/>
  <c r="I35" i="16"/>
  <c r="K35" i="16"/>
  <c r="O35" i="16"/>
  <c r="Q35" i="16"/>
  <c r="V35" i="16"/>
  <c r="G36" i="16"/>
  <c r="M36" i="16" s="1"/>
  <c r="I36" i="16"/>
  <c r="K36" i="16"/>
  <c r="O36" i="16"/>
  <c r="Q36" i="16"/>
  <c r="V36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2" i="16"/>
  <c r="I42" i="16"/>
  <c r="K42" i="16"/>
  <c r="M42" i="16"/>
  <c r="O42" i="16"/>
  <c r="Q42" i="16"/>
  <c r="V42" i="16"/>
  <c r="G43" i="16"/>
  <c r="M43" i="16" s="1"/>
  <c r="I43" i="16"/>
  <c r="K43" i="16"/>
  <c r="O43" i="16"/>
  <c r="Q43" i="16"/>
  <c r="V43" i="16"/>
  <c r="G45" i="16"/>
  <c r="I45" i="16"/>
  <c r="K45" i="16"/>
  <c r="M45" i="16"/>
  <c r="O45" i="16"/>
  <c r="Q45" i="16"/>
  <c r="V45" i="16"/>
  <c r="AF47" i="16"/>
  <c r="BA1096" i="15"/>
  <c r="BA250" i="15"/>
  <c r="BA246" i="15"/>
  <c r="BA240" i="15"/>
  <c r="BA182" i="15"/>
  <c r="BA136" i="15"/>
  <c r="BA108" i="15"/>
  <c r="BA93" i="15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20" i="15"/>
  <c r="I20" i="15"/>
  <c r="K20" i="15"/>
  <c r="M20" i="15"/>
  <c r="O20" i="15"/>
  <c r="Q20" i="15"/>
  <c r="V20" i="15"/>
  <c r="G27" i="15"/>
  <c r="M27" i="15" s="1"/>
  <c r="I27" i="15"/>
  <c r="K27" i="15"/>
  <c r="O27" i="15"/>
  <c r="Q27" i="15"/>
  <c r="V27" i="15"/>
  <c r="G30" i="15"/>
  <c r="M30" i="15" s="1"/>
  <c r="I30" i="15"/>
  <c r="K30" i="15"/>
  <c r="O30" i="15"/>
  <c r="Q30" i="15"/>
  <c r="V30" i="15"/>
  <c r="G33" i="15"/>
  <c r="M33" i="15" s="1"/>
  <c r="I33" i="15"/>
  <c r="K33" i="15"/>
  <c r="O33" i="15"/>
  <c r="Q33" i="15"/>
  <c r="V33" i="15"/>
  <c r="G42" i="15"/>
  <c r="I42" i="15"/>
  <c r="K42" i="15"/>
  <c r="M42" i="15"/>
  <c r="O42" i="15"/>
  <c r="Q42" i="15"/>
  <c r="V42" i="15"/>
  <c r="G44" i="15"/>
  <c r="I44" i="15"/>
  <c r="K44" i="15"/>
  <c r="O44" i="15"/>
  <c r="Q44" i="15"/>
  <c r="V44" i="15"/>
  <c r="G46" i="15"/>
  <c r="M46" i="15" s="1"/>
  <c r="I46" i="15"/>
  <c r="K46" i="15"/>
  <c r="O46" i="15"/>
  <c r="Q46" i="15"/>
  <c r="V46" i="15"/>
  <c r="G48" i="15"/>
  <c r="M48" i="15" s="1"/>
  <c r="I48" i="15"/>
  <c r="K48" i="15"/>
  <c r="O48" i="15"/>
  <c r="Q48" i="15"/>
  <c r="V48" i="15"/>
  <c r="G50" i="15"/>
  <c r="M50" i="15" s="1"/>
  <c r="I50" i="15"/>
  <c r="K50" i="15"/>
  <c r="O50" i="15"/>
  <c r="Q50" i="15"/>
  <c r="V50" i="15"/>
  <c r="G52" i="15"/>
  <c r="I52" i="15"/>
  <c r="K52" i="15"/>
  <c r="M52" i="15"/>
  <c r="O52" i="15"/>
  <c r="Q52" i="15"/>
  <c r="V52" i="15"/>
  <c r="G62" i="15"/>
  <c r="M62" i="15" s="1"/>
  <c r="I62" i="15"/>
  <c r="K62" i="15"/>
  <c r="O62" i="15"/>
  <c r="Q62" i="15"/>
  <c r="V62" i="15"/>
  <c r="G79" i="15"/>
  <c r="M79" i="15" s="1"/>
  <c r="I79" i="15"/>
  <c r="K79" i="15"/>
  <c r="O79" i="15"/>
  <c r="Q79" i="15"/>
  <c r="V79" i="15"/>
  <c r="G85" i="15"/>
  <c r="I85" i="15"/>
  <c r="K85" i="15"/>
  <c r="M85" i="15"/>
  <c r="O85" i="15"/>
  <c r="Q85" i="15"/>
  <c r="V85" i="15"/>
  <c r="G92" i="15"/>
  <c r="M92" i="15" s="1"/>
  <c r="I92" i="15"/>
  <c r="K92" i="15"/>
  <c r="O92" i="15"/>
  <c r="Q92" i="15"/>
  <c r="V92" i="15"/>
  <c r="G95" i="15"/>
  <c r="M95" i="15" s="1"/>
  <c r="I95" i="15"/>
  <c r="K95" i="15"/>
  <c r="O95" i="15"/>
  <c r="Q95" i="15"/>
  <c r="V95" i="15"/>
  <c r="G102" i="15"/>
  <c r="M102" i="15" s="1"/>
  <c r="I102" i="15"/>
  <c r="K102" i="15"/>
  <c r="O102" i="15"/>
  <c r="Q102" i="15"/>
  <c r="V102" i="15"/>
  <c r="G105" i="15"/>
  <c r="M105" i="15" s="1"/>
  <c r="I105" i="15"/>
  <c r="K105" i="15"/>
  <c r="O105" i="15"/>
  <c r="Q105" i="15"/>
  <c r="V105" i="15"/>
  <c r="G107" i="15"/>
  <c r="I107" i="15"/>
  <c r="I106" i="15" s="1"/>
  <c r="K107" i="15"/>
  <c r="M107" i="15"/>
  <c r="O107" i="15"/>
  <c r="Q107" i="15"/>
  <c r="Q106" i="15" s="1"/>
  <c r="V107" i="15"/>
  <c r="G135" i="15"/>
  <c r="M135" i="15" s="1"/>
  <c r="I135" i="15"/>
  <c r="K135" i="15"/>
  <c r="O135" i="15"/>
  <c r="Q135" i="15"/>
  <c r="V135" i="15"/>
  <c r="G140" i="15"/>
  <c r="I140" i="15"/>
  <c r="K140" i="15"/>
  <c r="M140" i="15"/>
  <c r="O140" i="15"/>
  <c r="Q140" i="15"/>
  <c r="V140" i="15"/>
  <c r="G143" i="15"/>
  <c r="M143" i="15" s="1"/>
  <c r="I143" i="15"/>
  <c r="K143" i="15"/>
  <c r="O143" i="15"/>
  <c r="Q143" i="15"/>
  <c r="V143" i="15"/>
  <c r="G160" i="15"/>
  <c r="M160" i="15" s="1"/>
  <c r="I160" i="15"/>
  <c r="K160" i="15"/>
  <c r="O160" i="15"/>
  <c r="Q160" i="15"/>
  <c r="V160" i="15"/>
  <c r="G172" i="15"/>
  <c r="M172" i="15" s="1"/>
  <c r="I172" i="15"/>
  <c r="K172" i="15"/>
  <c r="O172" i="15"/>
  <c r="Q172" i="15"/>
  <c r="V172" i="15"/>
  <c r="G175" i="15"/>
  <c r="M175" i="15" s="1"/>
  <c r="I175" i="15"/>
  <c r="K175" i="15"/>
  <c r="O175" i="15"/>
  <c r="Q175" i="15"/>
  <c r="V175" i="15"/>
  <c r="G178" i="15"/>
  <c r="M178" i="15" s="1"/>
  <c r="I178" i="15"/>
  <c r="K178" i="15"/>
  <c r="O178" i="15"/>
  <c r="Q178" i="15"/>
  <c r="V178" i="15"/>
  <c r="G187" i="15"/>
  <c r="I187" i="15"/>
  <c r="K187" i="15"/>
  <c r="M187" i="15"/>
  <c r="O187" i="15"/>
  <c r="Q187" i="15"/>
  <c r="V187" i="15"/>
  <c r="G190" i="15"/>
  <c r="M190" i="15" s="1"/>
  <c r="I190" i="15"/>
  <c r="K190" i="15"/>
  <c r="O190" i="15"/>
  <c r="Q190" i="15"/>
  <c r="V190" i="15"/>
  <c r="G191" i="15"/>
  <c r="I191" i="15"/>
  <c r="K191" i="15"/>
  <c r="M191" i="15"/>
  <c r="O191" i="15"/>
  <c r="Q191" i="15"/>
  <c r="V191" i="15"/>
  <c r="G193" i="15"/>
  <c r="M193" i="15" s="1"/>
  <c r="I193" i="15"/>
  <c r="K193" i="15"/>
  <c r="O193" i="15"/>
  <c r="Q193" i="15"/>
  <c r="V193" i="15"/>
  <c r="G195" i="15"/>
  <c r="M195" i="15" s="1"/>
  <c r="I195" i="15"/>
  <c r="K195" i="15"/>
  <c r="O195" i="15"/>
  <c r="Q195" i="15"/>
  <c r="V195" i="15"/>
  <c r="G198" i="15"/>
  <c r="M198" i="15" s="1"/>
  <c r="I198" i="15"/>
  <c r="K198" i="15"/>
  <c r="O198" i="15"/>
  <c r="O197" i="15" s="1"/>
  <c r="Q198" i="15"/>
  <c r="V198" i="15"/>
  <c r="G202" i="15"/>
  <c r="I202" i="15"/>
  <c r="K202" i="15"/>
  <c r="O202" i="15"/>
  <c r="Q202" i="15"/>
  <c r="V202" i="15"/>
  <c r="G205" i="15"/>
  <c r="I205" i="15"/>
  <c r="K205" i="15"/>
  <c r="M205" i="15"/>
  <c r="O205" i="15"/>
  <c r="Q205" i="15"/>
  <c r="V205" i="15"/>
  <c r="G208" i="15"/>
  <c r="M208" i="15" s="1"/>
  <c r="I208" i="15"/>
  <c r="K208" i="15"/>
  <c r="O208" i="15"/>
  <c r="Q208" i="15"/>
  <c r="V208" i="15"/>
  <c r="G211" i="15"/>
  <c r="I211" i="15"/>
  <c r="K211" i="15"/>
  <c r="M211" i="15"/>
  <c r="O211" i="15"/>
  <c r="Q211" i="15"/>
  <c r="V211" i="15"/>
  <c r="G212" i="15"/>
  <c r="M212" i="15" s="1"/>
  <c r="I212" i="15"/>
  <c r="K212" i="15"/>
  <c r="O212" i="15"/>
  <c r="Q212" i="15"/>
  <c r="V212" i="15"/>
  <c r="G231" i="15"/>
  <c r="M231" i="15" s="1"/>
  <c r="I231" i="15"/>
  <c r="K231" i="15"/>
  <c r="O231" i="15"/>
  <c r="Q231" i="15"/>
  <c r="V231" i="15"/>
  <c r="G234" i="15"/>
  <c r="M234" i="15" s="1"/>
  <c r="I234" i="15"/>
  <c r="K234" i="15"/>
  <c r="O234" i="15"/>
  <c r="Q234" i="15"/>
  <c r="V234" i="15"/>
  <c r="G239" i="15"/>
  <c r="M239" i="15" s="1"/>
  <c r="I239" i="15"/>
  <c r="K239" i="15"/>
  <c r="O239" i="15"/>
  <c r="Q239" i="15"/>
  <c r="V239" i="15"/>
  <c r="G241" i="15"/>
  <c r="M241" i="15" s="1"/>
  <c r="I241" i="15"/>
  <c r="K241" i="15"/>
  <c r="O241" i="15"/>
  <c r="Q241" i="15"/>
  <c r="V241" i="15"/>
  <c r="G245" i="15"/>
  <c r="I245" i="15"/>
  <c r="K245" i="15"/>
  <c r="M245" i="15"/>
  <c r="O245" i="15"/>
  <c r="Q245" i="15"/>
  <c r="V245" i="15"/>
  <c r="G249" i="15"/>
  <c r="M249" i="15" s="1"/>
  <c r="I249" i="15"/>
  <c r="K249" i="15"/>
  <c r="O249" i="15"/>
  <c r="Q249" i="15"/>
  <c r="V249" i="15"/>
  <c r="G256" i="15"/>
  <c r="I256" i="15"/>
  <c r="K256" i="15"/>
  <c r="O256" i="15"/>
  <c r="Q256" i="15"/>
  <c r="V256" i="15"/>
  <c r="G260" i="15"/>
  <c r="M260" i="15" s="1"/>
  <c r="I260" i="15"/>
  <c r="K260" i="15"/>
  <c r="O260" i="15"/>
  <c r="Q260" i="15"/>
  <c r="V260" i="15"/>
  <c r="G264" i="15"/>
  <c r="M264" i="15" s="1"/>
  <c r="I264" i="15"/>
  <c r="K264" i="15"/>
  <c r="O264" i="15"/>
  <c r="Q264" i="15"/>
  <c r="V264" i="15"/>
  <c r="G268" i="15"/>
  <c r="I268" i="15"/>
  <c r="K268" i="15"/>
  <c r="M268" i="15"/>
  <c r="O268" i="15"/>
  <c r="Q268" i="15"/>
  <c r="V268" i="15"/>
  <c r="G269" i="15"/>
  <c r="M269" i="15" s="1"/>
  <c r="I269" i="15"/>
  <c r="K269" i="15"/>
  <c r="O269" i="15"/>
  <c r="Q269" i="15"/>
  <c r="V269" i="15"/>
  <c r="G272" i="15"/>
  <c r="M272" i="15" s="1"/>
  <c r="I272" i="15"/>
  <c r="K272" i="15"/>
  <c r="O272" i="15"/>
  <c r="Q272" i="15"/>
  <c r="V272" i="15"/>
  <c r="G276" i="15"/>
  <c r="M276" i="15" s="1"/>
  <c r="I276" i="15"/>
  <c r="K276" i="15"/>
  <c r="O276" i="15"/>
  <c r="Q276" i="15"/>
  <c r="V276" i="15"/>
  <c r="G279" i="15"/>
  <c r="I279" i="15"/>
  <c r="K279" i="15"/>
  <c r="O279" i="15"/>
  <c r="Q279" i="15"/>
  <c r="V279" i="15"/>
  <c r="G281" i="15"/>
  <c r="I281" i="15"/>
  <c r="K281" i="15"/>
  <c r="M281" i="15"/>
  <c r="O281" i="15"/>
  <c r="Q281" i="15"/>
  <c r="V281" i="15"/>
  <c r="G286" i="15"/>
  <c r="M286" i="15" s="1"/>
  <c r="I286" i="15"/>
  <c r="K286" i="15"/>
  <c r="O286" i="15"/>
  <c r="Q286" i="15"/>
  <c r="V286" i="15"/>
  <c r="G289" i="15"/>
  <c r="M289" i="15" s="1"/>
  <c r="I289" i="15"/>
  <c r="K289" i="15"/>
  <c r="O289" i="15"/>
  <c r="Q289" i="15"/>
  <c r="V289" i="15"/>
  <c r="G291" i="15"/>
  <c r="M291" i="15" s="1"/>
  <c r="I291" i="15"/>
  <c r="K291" i="15"/>
  <c r="O291" i="15"/>
  <c r="Q291" i="15"/>
  <c r="V291" i="15"/>
  <c r="G293" i="15"/>
  <c r="M293" i="15" s="1"/>
  <c r="I293" i="15"/>
  <c r="K293" i="15"/>
  <c r="O293" i="15"/>
  <c r="Q293" i="15"/>
  <c r="V293" i="15"/>
  <c r="G300" i="15"/>
  <c r="M300" i="15" s="1"/>
  <c r="I300" i="15"/>
  <c r="K300" i="15"/>
  <c r="O300" i="15"/>
  <c r="Q300" i="15"/>
  <c r="V300" i="15"/>
  <c r="G304" i="15"/>
  <c r="I304" i="15"/>
  <c r="K304" i="15"/>
  <c r="M304" i="15"/>
  <c r="O304" i="15"/>
  <c r="Q304" i="15"/>
  <c r="V304" i="15"/>
  <c r="G306" i="15"/>
  <c r="M306" i="15" s="1"/>
  <c r="I306" i="15"/>
  <c r="K306" i="15"/>
  <c r="O306" i="15"/>
  <c r="Q306" i="15"/>
  <c r="V306" i="15"/>
  <c r="G317" i="15"/>
  <c r="M317" i="15" s="1"/>
  <c r="I317" i="15"/>
  <c r="K317" i="15"/>
  <c r="O317" i="15"/>
  <c r="Q317" i="15"/>
  <c r="V317" i="15"/>
  <c r="G321" i="15"/>
  <c r="M321" i="15" s="1"/>
  <c r="I321" i="15"/>
  <c r="K321" i="15"/>
  <c r="O321" i="15"/>
  <c r="Q321" i="15"/>
  <c r="V321" i="15"/>
  <c r="G325" i="15"/>
  <c r="I325" i="15"/>
  <c r="K325" i="15"/>
  <c r="M325" i="15"/>
  <c r="O325" i="15"/>
  <c r="Q325" i="15"/>
  <c r="V325" i="15"/>
  <c r="G329" i="15"/>
  <c r="M329" i="15" s="1"/>
  <c r="I329" i="15"/>
  <c r="K329" i="15"/>
  <c r="O329" i="15"/>
  <c r="Q329" i="15"/>
  <c r="V329" i="15"/>
  <c r="G333" i="15"/>
  <c r="M333" i="15" s="1"/>
  <c r="I333" i="15"/>
  <c r="K333" i="15"/>
  <c r="O333" i="15"/>
  <c r="Q333" i="15"/>
  <c r="V333" i="15"/>
  <c r="G338" i="15"/>
  <c r="M338" i="15" s="1"/>
  <c r="I338" i="15"/>
  <c r="K338" i="15"/>
  <c r="O338" i="15"/>
  <c r="Q338" i="15"/>
  <c r="V338" i="15"/>
  <c r="G341" i="15"/>
  <c r="I341" i="15"/>
  <c r="K341" i="15"/>
  <c r="O341" i="15"/>
  <c r="Q341" i="15"/>
  <c r="V341" i="15"/>
  <c r="G345" i="15"/>
  <c r="I345" i="15"/>
  <c r="K345" i="15"/>
  <c r="M345" i="15"/>
  <c r="O345" i="15"/>
  <c r="Q345" i="15"/>
  <c r="V345" i="15"/>
  <c r="G348" i="15"/>
  <c r="M348" i="15" s="1"/>
  <c r="I348" i="15"/>
  <c r="K348" i="15"/>
  <c r="O348" i="15"/>
  <c r="Q348" i="15"/>
  <c r="V348" i="15"/>
  <c r="G350" i="15"/>
  <c r="M350" i="15" s="1"/>
  <c r="I350" i="15"/>
  <c r="K350" i="15"/>
  <c r="O350" i="15"/>
  <c r="Q350" i="15"/>
  <c r="V350" i="15"/>
  <c r="G352" i="15"/>
  <c r="M352" i="15" s="1"/>
  <c r="I352" i="15"/>
  <c r="K352" i="15"/>
  <c r="O352" i="15"/>
  <c r="Q352" i="15"/>
  <c r="V352" i="15"/>
  <c r="G355" i="15"/>
  <c r="M355" i="15" s="1"/>
  <c r="I355" i="15"/>
  <c r="K355" i="15"/>
  <c r="O355" i="15"/>
  <c r="Q355" i="15"/>
  <c r="V355" i="15"/>
  <c r="G357" i="15"/>
  <c r="M357" i="15" s="1"/>
  <c r="I357" i="15"/>
  <c r="K357" i="15"/>
  <c r="O357" i="15"/>
  <c r="Q357" i="15"/>
  <c r="V357" i="15"/>
  <c r="G358" i="15"/>
  <c r="I358" i="15"/>
  <c r="K358" i="15"/>
  <c r="M358" i="15"/>
  <c r="O358" i="15"/>
  <c r="Q358" i="15"/>
  <c r="V358" i="15"/>
  <c r="G359" i="15"/>
  <c r="M359" i="15" s="1"/>
  <c r="I359" i="15"/>
  <c r="K359" i="15"/>
  <c r="O359" i="15"/>
  <c r="Q359" i="15"/>
  <c r="V359" i="15"/>
  <c r="G360" i="15"/>
  <c r="M360" i="15" s="1"/>
  <c r="I360" i="15"/>
  <c r="K360" i="15"/>
  <c r="O360" i="15"/>
  <c r="Q360" i="15"/>
  <c r="V360" i="15"/>
  <c r="G361" i="15"/>
  <c r="M361" i="15" s="1"/>
  <c r="I361" i="15"/>
  <c r="K361" i="15"/>
  <c r="O361" i="15"/>
  <c r="Q361" i="15"/>
  <c r="V361" i="15"/>
  <c r="G364" i="15"/>
  <c r="I364" i="15"/>
  <c r="K364" i="15"/>
  <c r="O364" i="15"/>
  <c r="Q364" i="15"/>
  <c r="V364" i="15"/>
  <c r="G365" i="15"/>
  <c r="M365" i="15" s="1"/>
  <c r="I365" i="15"/>
  <c r="K365" i="15"/>
  <c r="O365" i="15"/>
  <c r="Q365" i="15"/>
  <c r="V365" i="15"/>
  <c r="G377" i="15"/>
  <c r="I377" i="15"/>
  <c r="K377" i="15"/>
  <c r="M377" i="15"/>
  <c r="O377" i="15"/>
  <c r="Q377" i="15"/>
  <c r="V377" i="15"/>
  <c r="G388" i="15"/>
  <c r="M388" i="15" s="1"/>
  <c r="I388" i="15"/>
  <c r="K388" i="15"/>
  <c r="O388" i="15"/>
  <c r="Q388" i="15"/>
  <c r="V388" i="15"/>
  <c r="G389" i="15"/>
  <c r="M389" i="15" s="1"/>
  <c r="I389" i="15"/>
  <c r="K389" i="15"/>
  <c r="O389" i="15"/>
  <c r="Q389" i="15"/>
  <c r="V389" i="15"/>
  <c r="G390" i="15"/>
  <c r="I390" i="15"/>
  <c r="K390" i="15"/>
  <c r="M390" i="15"/>
  <c r="O390" i="15"/>
  <c r="Q390" i="15"/>
  <c r="V390" i="15"/>
  <c r="G391" i="15"/>
  <c r="M391" i="15" s="1"/>
  <c r="I391" i="15"/>
  <c r="K391" i="15"/>
  <c r="O391" i="15"/>
  <c r="Q391" i="15"/>
  <c r="V391" i="15"/>
  <c r="G392" i="15"/>
  <c r="M392" i="15" s="1"/>
  <c r="I392" i="15"/>
  <c r="K392" i="15"/>
  <c r="O392" i="15"/>
  <c r="Q392" i="15"/>
  <c r="V392" i="15"/>
  <c r="G397" i="15"/>
  <c r="M397" i="15" s="1"/>
  <c r="I397" i="15"/>
  <c r="K397" i="15"/>
  <c r="O397" i="15"/>
  <c r="Q397" i="15"/>
  <c r="V397" i="15"/>
  <c r="G401" i="15"/>
  <c r="M401" i="15" s="1"/>
  <c r="I401" i="15"/>
  <c r="K401" i="15"/>
  <c r="O401" i="15"/>
  <c r="Q401" i="15"/>
  <c r="V401" i="15"/>
  <c r="G406" i="15"/>
  <c r="I406" i="15"/>
  <c r="K406" i="15"/>
  <c r="M406" i="15"/>
  <c r="O406" i="15"/>
  <c r="Q406" i="15"/>
  <c r="V406" i="15"/>
  <c r="G408" i="15"/>
  <c r="M408" i="15" s="1"/>
  <c r="I408" i="15"/>
  <c r="K408" i="15"/>
  <c r="O408" i="15"/>
  <c r="Q408" i="15"/>
  <c r="V408" i="15"/>
  <c r="G411" i="15"/>
  <c r="M411" i="15" s="1"/>
  <c r="I411" i="15"/>
  <c r="K411" i="15"/>
  <c r="O411" i="15"/>
  <c r="Q411" i="15"/>
  <c r="V411" i="15"/>
  <c r="O412" i="15"/>
  <c r="G413" i="15"/>
  <c r="M413" i="15" s="1"/>
  <c r="M412" i="15" s="1"/>
  <c r="I413" i="15"/>
  <c r="I412" i="15" s="1"/>
  <c r="K413" i="15"/>
  <c r="K412" i="15" s="1"/>
  <c r="O413" i="15"/>
  <c r="Q413" i="15"/>
  <c r="Q412" i="15" s="1"/>
  <c r="V413" i="15"/>
  <c r="V412" i="15" s="1"/>
  <c r="G416" i="15"/>
  <c r="I416" i="15"/>
  <c r="K416" i="15"/>
  <c r="O416" i="15"/>
  <c r="Q416" i="15"/>
  <c r="V416" i="15"/>
  <c r="G449" i="15"/>
  <c r="M449" i="15" s="1"/>
  <c r="I449" i="15"/>
  <c r="K449" i="15"/>
  <c r="O449" i="15"/>
  <c r="Q449" i="15"/>
  <c r="Q415" i="15" s="1"/>
  <c r="V449" i="15"/>
  <c r="G460" i="15"/>
  <c r="M460" i="15" s="1"/>
  <c r="I460" i="15"/>
  <c r="K460" i="15"/>
  <c r="O460" i="15"/>
  <c r="Q460" i="15"/>
  <c r="V460" i="15"/>
  <c r="V415" i="15" s="1"/>
  <c r="G488" i="15"/>
  <c r="I488" i="15"/>
  <c r="K488" i="15"/>
  <c r="O488" i="15"/>
  <c r="Q488" i="15"/>
  <c r="V488" i="15"/>
  <c r="G492" i="15"/>
  <c r="I492" i="15"/>
  <c r="K492" i="15"/>
  <c r="M492" i="15"/>
  <c r="O492" i="15"/>
  <c r="Q492" i="15"/>
  <c r="V492" i="15"/>
  <c r="G503" i="15"/>
  <c r="M503" i="15" s="1"/>
  <c r="I503" i="15"/>
  <c r="K503" i="15"/>
  <c r="O503" i="15"/>
  <c r="Q503" i="15"/>
  <c r="V503" i="15"/>
  <c r="G514" i="15"/>
  <c r="M514" i="15" s="1"/>
  <c r="I514" i="15"/>
  <c r="K514" i="15"/>
  <c r="O514" i="15"/>
  <c r="Q514" i="15"/>
  <c r="V514" i="15"/>
  <c r="G516" i="15"/>
  <c r="M516" i="15" s="1"/>
  <c r="I516" i="15"/>
  <c r="K516" i="15"/>
  <c r="O516" i="15"/>
  <c r="Q516" i="15"/>
  <c r="V516" i="15"/>
  <c r="G518" i="15"/>
  <c r="M518" i="15" s="1"/>
  <c r="I518" i="15"/>
  <c r="K518" i="15"/>
  <c r="O518" i="15"/>
  <c r="Q518" i="15"/>
  <c r="V518" i="15"/>
  <c r="G521" i="15"/>
  <c r="I521" i="15"/>
  <c r="K521" i="15"/>
  <c r="M521" i="15"/>
  <c r="O521" i="15"/>
  <c r="Q521" i="15"/>
  <c r="V521" i="15"/>
  <c r="G528" i="15"/>
  <c r="M528" i="15" s="1"/>
  <c r="I528" i="15"/>
  <c r="K528" i="15"/>
  <c r="O528" i="15"/>
  <c r="Q528" i="15"/>
  <c r="V528" i="15"/>
  <c r="G533" i="15"/>
  <c r="M533" i="15" s="1"/>
  <c r="I533" i="15"/>
  <c r="K533" i="15"/>
  <c r="O533" i="15"/>
  <c r="Q533" i="15"/>
  <c r="V533" i="15"/>
  <c r="G538" i="15"/>
  <c r="M538" i="15" s="1"/>
  <c r="I538" i="15"/>
  <c r="K538" i="15"/>
  <c r="O538" i="15"/>
  <c r="Q538" i="15"/>
  <c r="V538" i="15"/>
  <c r="G540" i="15"/>
  <c r="M540" i="15" s="1"/>
  <c r="I540" i="15"/>
  <c r="K540" i="15"/>
  <c r="O540" i="15"/>
  <c r="Q540" i="15"/>
  <c r="V540" i="15"/>
  <c r="G543" i="15"/>
  <c r="I543" i="15"/>
  <c r="K543" i="15"/>
  <c r="O543" i="15"/>
  <c r="Q543" i="15"/>
  <c r="V543" i="15"/>
  <c r="G556" i="15"/>
  <c r="M556" i="15" s="1"/>
  <c r="I556" i="15"/>
  <c r="K556" i="15"/>
  <c r="O556" i="15"/>
  <c r="Q556" i="15"/>
  <c r="V556" i="15"/>
  <c r="G561" i="15"/>
  <c r="I561" i="15"/>
  <c r="K561" i="15"/>
  <c r="M561" i="15"/>
  <c r="O561" i="15"/>
  <c r="Q561" i="15"/>
  <c r="V561" i="15"/>
  <c r="G572" i="15"/>
  <c r="M572" i="15" s="1"/>
  <c r="I572" i="15"/>
  <c r="K572" i="15"/>
  <c r="O572" i="15"/>
  <c r="Q572" i="15"/>
  <c r="V572" i="15"/>
  <c r="G581" i="15"/>
  <c r="M581" i="15" s="1"/>
  <c r="I581" i="15"/>
  <c r="K581" i="15"/>
  <c r="O581" i="15"/>
  <c r="Q581" i="15"/>
  <c r="V581" i="15"/>
  <c r="G585" i="15"/>
  <c r="M585" i="15" s="1"/>
  <c r="I585" i="15"/>
  <c r="K585" i="15"/>
  <c r="O585" i="15"/>
  <c r="Q585" i="15"/>
  <c r="V585" i="15"/>
  <c r="G591" i="15"/>
  <c r="M591" i="15" s="1"/>
  <c r="I591" i="15"/>
  <c r="K591" i="15"/>
  <c r="O591" i="15"/>
  <c r="Q591" i="15"/>
  <c r="V591" i="15"/>
  <c r="G595" i="15"/>
  <c r="I595" i="15"/>
  <c r="K595" i="15"/>
  <c r="M595" i="15"/>
  <c r="O595" i="15"/>
  <c r="Q595" i="15"/>
  <c r="V595" i="15"/>
  <c r="G599" i="15"/>
  <c r="M599" i="15" s="1"/>
  <c r="I599" i="15"/>
  <c r="K599" i="15"/>
  <c r="O599" i="15"/>
  <c r="Q599" i="15"/>
  <c r="V599" i="15"/>
  <c r="G601" i="15"/>
  <c r="M601" i="15" s="1"/>
  <c r="I601" i="15"/>
  <c r="K601" i="15"/>
  <c r="O601" i="15"/>
  <c r="Q601" i="15"/>
  <c r="V601" i="15"/>
  <c r="G604" i="15"/>
  <c r="M604" i="15" s="1"/>
  <c r="I604" i="15"/>
  <c r="K604" i="15"/>
  <c r="O604" i="15"/>
  <c r="Q604" i="15"/>
  <c r="V604" i="15"/>
  <c r="G616" i="15"/>
  <c r="I616" i="15"/>
  <c r="K616" i="15"/>
  <c r="M616" i="15"/>
  <c r="O616" i="15"/>
  <c r="Q616" i="15"/>
  <c r="V616" i="15"/>
  <c r="G618" i="15"/>
  <c r="G619" i="15"/>
  <c r="M619" i="15" s="1"/>
  <c r="M618" i="15" s="1"/>
  <c r="I619" i="15"/>
  <c r="I618" i="15" s="1"/>
  <c r="K619" i="15"/>
  <c r="K618" i="15" s="1"/>
  <c r="O619" i="15"/>
  <c r="O618" i="15" s="1"/>
  <c r="Q619" i="15"/>
  <c r="Q618" i="15" s="1"/>
  <c r="V619" i="15"/>
  <c r="V618" i="15" s="1"/>
  <c r="G621" i="15"/>
  <c r="I621" i="15"/>
  <c r="K621" i="15"/>
  <c r="M621" i="15"/>
  <c r="O621" i="15"/>
  <c r="Q621" i="15"/>
  <c r="V621" i="15"/>
  <c r="G623" i="15"/>
  <c r="M623" i="15" s="1"/>
  <c r="I623" i="15"/>
  <c r="K623" i="15"/>
  <c r="O623" i="15"/>
  <c r="Q623" i="15"/>
  <c r="V623" i="15"/>
  <c r="G626" i="15"/>
  <c r="M626" i="15" s="1"/>
  <c r="I626" i="15"/>
  <c r="K626" i="15"/>
  <c r="K620" i="15" s="1"/>
  <c r="O626" i="15"/>
  <c r="Q626" i="15"/>
  <c r="V626" i="15"/>
  <c r="G630" i="15"/>
  <c r="M630" i="15" s="1"/>
  <c r="I630" i="15"/>
  <c r="K630" i="15"/>
  <c r="O630" i="15"/>
  <c r="Q630" i="15"/>
  <c r="V630" i="15"/>
  <c r="V620" i="15" s="1"/>
  <c r="G632" i="15"/>
  <c r="I632" i="15"/>
  <c r="K632" i="15"/>
  <c r="M632" i="15"/>
  <c r="O632" i="15"/>
  <c r="Q632" i="15"/>
  <c r="V632" i="15"/>
  <c r="G635" i="15"/>
  <c r="M635" i="15" s="1"/>
  <c r="I635" i="15"/>
  <c r="K635" i="15"/>
  <c r="O635" i="15"/>
  <c r="Q635" i="15"/>
  <c r="V635" i="15"/>
  <c r="G637" i="15"/>
  <c r="M637" i="15" s="1"/>
  <c r="I637" i="15"/>
  <c r="K637" i="15"/>
  <c r="O637" i="15"/>
  <c r="Q637" i="15"/>
  <c r="V637" i="15"/>
  <c r="G647" i="15"/>
  <c r="M647" i="15" s="1"/>
  <c r="I647" i="15"/>
  <c r="K647" i="15"/>
  <c r="O647" i="15"/>
  <c r="Q647" i="15"/>
  <c r="V647" i="15"/>
  <c r="G655" i="15"/>
  <c r="M655" i="15" s="1"/>
  <c r="I655" i="15"/>
  <c r="K655" i="15"/>
  <c r="O655" i="15"/>
  <c r="Q655" i="15"/>
  <c r="V655" i="15"/>
  <c r="G667" i="15"/>
  <c r="M667" i="15" s="1"/>
  <c r="I667" i="15"/>
  <c r="K667" i="15"/>
  <c r="O667" i="15"/>
  <c r="Q667" i="15"/>
  <c r="V667" i="15"/>
  <c r="G669" i="15"/>
  <c r="I669" i="15"/>
  <c r="K669" i="15"/>
  <c r="M669" i="15"/>
  <c r="O669" i="15"/>
  <c r="Q669" i="15"/>
  <c r="V669" i="15"/>
  <c r="G671" i="15"/>
  <c r="M671" i="15" s="1"/>
  <c r="I671" i="15"/>
  <c r="K671" i="15"/>
  <c r="O671" i="15"/>
  <c r="Q671" i="15"/>
  <c r="V671" i="15"/>
  <c r="G677" i="15"/>
  <c r="I677" i="15"/>
  <c r="K677" i="15"/>
  <c r="O677" i="15"/>
  <c r="Q677" i="15"/>
  <c r="V677" i="15"/>
  <c r="G683" i="15"/>
  <c r="M683" i="15" s="1"/>
  <c r="I683" i="15"/>
  <c r="K683" i="15"/>
  <c r="O683" i="15"/>
  <c r="Q683" i="15"/>
  <c r="V683" i="15"/>
  <c r="G687" i="15"/>
  <c r="M687" i="15" s="1"/>
  <c r="I687" i="15"/>
  <c r="K687" i="15"/>
  <c r="O687" i="15"/>
  <c r="Q687" i="15"/>
  <c r="V687" i="15"/>
  <c r="G689" i="15"/>
  <c r="I689" i="15"/>
  <c r="K689" i="15"/>
  <c r="M689" i="15"/>
  <c r="O689" i="15"/>
  <c r="Q689" i="15"/>
  <c r="V689" i="15"/>
  <c r="G692" i="15"/>
  <c r="M692" i="15" s="1"/>
  <c r="I692" i="15"/>
  <c r="K692" i="15"/>
  <c r="O692" i="15"/>
  <c r="Q692" i="15"/>
  <c r="V692" i="15"/>
  <c r="G694" i="15"/>
  <c r="M694" i="15" s="1"/>
  <c r="I694" i="15"/>
  <c r="K694" i="15"/>
  <c r="O694" i="15"/>
  <c r="Q694" i="15"/>
  <c r="V694" i="15"/>
  <c r="G696" i="15"/>
  <c r="M696" i="15" s="1"/>
  <c r="I696" i="15"/>
  <c r="K696" i="15"/>
  <c r="O696" i="15"/>
  <c r="Q696" i="15"/>
  <c r="V696" i="15"/>
  <c r="G698" i="15"/>
  <c r="I698" i="15"/>
  <c r="K698" i="15"/>
  <c r="M698" i="15"/>
  <c r="O698" i="15"/>
  <c r="Q698" i="15"/>
  <c r="V698" i="15"/>
  <c r="G700" i="15"/>
  <c r="M700" i="15" s="1"/>
  <c r="I700" i="15"/>
  <c r="K700" i="15"/>
  <c r="O700" i="15"/>
  <c r="Q700" i="15"/>
  <c r="V700" i="15"/>
  <c r="G703" i="15"/>
  <c r="M703" i="15" s="1"/>
  <c r="I703" i="15"/>
  <c r="K703" i="15"/>
  <c r="O703" i="15"/>
  <c r="Q703" i="15"/>
  <c r="V703" i="15"/>
  <c r="G705" i="15"/>
  <c r="I705" i="15"/>
  <c r="K705" i="15"/>
  <c r="O705" i="15"/>
  <c r="Q705" i="15"/>
  <c r="V705" i="15"/>
  <c r="G718" i="15"/>
  <c r="M718" i="15" s="1"/>
  <c r="I718" i="15"/>
  <c r="K718" i="15"/>
  <c r="O718" i="15"/>
  <c r="Q718" i="15"/>
  <c r="V718" i="15"/>
  <c r="G719" i="15"/>
  <c r="M719" i="15" s="1"/>
  <c r="I719" i="15"/>
  <c r="K719" i="15"/>
  <c r="O719" i="15"/>
  <c r="Q719" i="15"/>
  <c r="V719" i="15"/>
  <c r="G720" i="15"/>
  <c r="I720" i="15"/>
  <c r="K720" i="15"/>
  <c r="M720" i="15"/>
  <c r="O720" i="15"/>
  <c r="Q720" i="15"/>
  <c r="V720" i="15"/>
  <c r="G721" i="15"/>
  <c r="M721" i="15" s="1"/>
  <c r="I721" i="15"/>
  <c r="K721" i="15"/>
  <c r="O721" i="15"/>
  <c r="Q721" i="15"/>
  <c r="V721" i="15"/>
  <c r="G722" i="15"/>
  <c r="M722" i="15" s="1"/>
  <c r="I722" i="15"/>
  <c r="K722" i="15"/>
  <c r="O722" i="15"/>
  <c r="Q722" i="15"/>
  <c r="V722" i="15"/>
  <c r="G723" i="15"/>
  <c r="M723" i="15" s="1"/>
  <c r="I723" i="15"/>
  <c r="K723" i="15"/>
  <c r="O723" i="15"/>
  <c r="Q723" i="15"/>
  <c r="V723" i="15"/>
  <c r="G724" i="15"/>
  <c r="M724" i="15" s="1"/>
  <c r="I724" i="15"/>
  <c r="K724" i="15"/>
  <c r="O724" i="15"/>
  <c r="Q724" i="15"/>
  <c r="V724" i="15"/>
  <c r="G725" i="15"/>
  <c r="I725" i="15"/>
  <c r="K725" i="15"/>
  <c r="M725" i="15"/>
  <c r="O725" i="15"/>
  <c r="Q725" i="15"/>
  <c r="V725" i="15"/>
  <c r="G727" i="15"/>
  <c r="M727" i="15" s="1"/>
  <c r="I727" i="15"/>
  <c r="K727" i="15"/>
  <c r="O727" i="15"/>
  <c r="Q727" i="15"/>
  <c r="V727" i="15"/>
  <c r="G728" i="15"/>
  <c r="M728" i="15" s="1"/>
  <c r="I728" i="15"/>
  <c r="K728" i="15"/>
  <c r="O728" i="15"/>
  <c r="Q728" i="15"/>
  <c r="V728" i="15"/>
  <c r="G729" i="15"/>
  <c r="M729" i="15" s="1"/>
  <c r="I729" i="15"/>
  <c r="K729" i="15"/>
  <c r="O729" i="15"/>
  <c r="Q729" i="15"/>
  <c r="V729" i="15"/>
  <c r="G730" i="15"/>
  <c r="I730" i="15"/>
  <c r="K730" i="15"/>
  <c r="M730" i="15"/>
  <c r="O730" i="15"/>
  <c r="Q730" i="15"/>
  <c r="V730" i="15"/>
  <c r="G731" i="15"/>
  <c r="M731" i="15" s="1"/>
  <c r="I731" i="15"/>
  <c r="K731" i="15"/>
  <c r="O731" i="15"/>
  <c r="Q731" i="15"/>
  <c r="V731" i="15"/>
  <c r="G732" i="15"/>
  <c r="M732" i="15" s="1"/>
  <c r="I732" i="15"/>
  <c r="K732" i="15"/>
  <c r="O732" i="15"/>
  <c r="Q732" i="15"/>
  <c r="V732" i="15"/>
  <c r="G733" i="15"/>
  <c r="M733" i="15" s="1"/>
  <c r="I733" i="15"/>
  <c r="K733" i="15"/>
  <c r="O733" i="15"/>
  <c r="Q733" i="15"/>
  <c r="V733" i="15"/>
  <c r="G734" i="15"/>
  <c r="M734" i="15" s="1"/>
  <c r="I734" i="15"/>
  <c r="K734" i="15"/>
  <c r="O734" i="15"/>
  <c r="Q734" i="15"/>
  <c r="V734" i="15"/>
  <c r="G736" i="15"/>
  <c r="M736" i="15" s="1"/>
  <c r="I736" i="15"/>
  <c r="K736" i="15"/>
  <c r="O736" i="15"/>
  <c r="Q736" i="15"/>
  <c r="V736" i="15"/>
  <c r="G737" i="15"/>
  <c r="M737" i="15" s="1"/>
  <c r="I737" i="15"/>
  <c r="K737" i="15"/>
  <c r="O737" i="15"/>
  <c r="Q737" i="15"/>
  <c r="V737" i="15"/>
  <c r="G738" i="15"/>
  <c r="I738" i="15"/>
  <c r="K738" i="15"/>
  <c r="M738" i="15"/>
  <c r="O738" i="15"/>
  <c r="Q738" i="15"/>
  <c r="V738" i="15"/>
  <c r="G739" i="15"/>
  <c r="M739" i="15" s="1"/>
  <c r="I739" i="15"/>
  <c r="K739" i="15"/>
  <c r="O739" i="15"/>
  <c r="Q739" i="15"/>
  <c r="V739" i="15"/>
  <c r="G740" i="15"/>
  <c r="M740" i="15" s="1"/>
  <c r="I740" i="15"/>
  <c r="K740" i="15"/>
  <c r="O740" i="15"/>
  <c r="Q740" i="15"/>
  <c r="V740" i="15"/>
  <c r="G741" i="15"/>
  <c r="M741" i="15" s="1"/>
  <c r="I741" i="15"/>
  <c r="K741" i="15"/>
  <c r="O741" i="15"/>
  <c r="Q741" i="15"/>
  <c r="V741" i="15"/>
  <c r="G742" i="15"/>
  <c r="M742" i="15" s="1"/>
  <c r="I742" i="15"/>
  <c r="K742" i="15"/>
  <c r="O742" i="15"/>
  <c r="Q742" i="15"/>
  <c r="V742" i="15"/>
  <c r="G743" i="15"/>
  <c r="I743" i="15"/>
  <c r="K743" i="15"/>
  <c r="M743" i="15"/>
  <c r="O743" i="15"/>
  <c r="Q743" i="15"/>
  <c r="V743" i="15"/>
  <c r="G744" i="15"/>
  <c r="M744" i="15" s="1"/>
  <c r="I744" i="15"/>
  <c r="K744" i="15"/>
  <c r="O744" i="15"/>
  <c r="Q744" i="15"/>
  <c r="V744" i="15"/>
  <c r="G745" i="15"/>
  <c r="M745" i="15" s="1"/>
  <c r="I745" i="15"/>
  <c r="K745" i="15"/>
  <c r="O745" i="15"/>
  <c r="Q745" i="15"/>
  <c r="V745" i="15"/>
  <c r="G746" i="15"/>
  <c r="M746" i="15" s="1"/>
  <c r="I746" i="15"/>
  <c r="K746" i="15"/>
  <c r="O746" i="15"/>
  <c r="Q746" i="15"/>
  <c r="V746" i="15"/>
  <c r="G747" i="15"/>
  <c r="I747" i="15"/>
  <c r="K747" i="15"/>
  <c r="M747" i="15"/>
  <c r="O747" i="15"/>
  <c r="Q747" i="15"/>
  <c r="V747" i="15"/>
  <c r="G748" i="15"/>
  <c r="M748" i="15" s="1"/>
  <c r="I748" i="15"/>
  <c r="K748" i="15"/>
  <c r="O748" i="15"/>
  <c r="Q748" i="15"/>
  <c r="V748" i="15"/>
  <c r="G749" i="15"/>
  <c r="M749" i="15" s="1"/>
  <c r="I749" i="15"/>
  <c r="K749" i="15"/>
  <c r="O749" i="15"/>
  <c r="Q749" i="15"/>
  <c r="V749" i="15"/>
  <c r="G750" i="15"/>
  <c r="M750" i="15" s="1"/>
  <c r="I750" i="15"/>
  <c r="K750" i="15"/>
  <c r="O750" i="15"/>
  <c r="Q750" i="15"/>
  <c r="V750" i="15"/>
  <c r="G751" i="15"/>
  <c r="M751" i="15" s="1"/>
  <c r="I751" i="15"/>
  <c r="K751" i="15"/>
  <c r="O751" i="15"/>
  <c r="Q751" i="15"/>
  <c r="V751" i="15"/>
  <c r="G752" i="15"/>
  <c r="M752" i="15" s="1"/>
  <c r="I752" i="15"/>
  <c r="K752" i="15"/>
  <c r="O752" i="15"/>
  <c r="Q752" i="15"/>
  <c r="V752" i="15"/>
  <c r="G753" i="15"/>
  <c r="M753" i="15" s="1"/>
  <c r="I753" i="15"/>
  <c r="K753" i="15"/>
  <c r="O753" i="15"/>
  <c r="Q753" i="15"/>
  <c r="V753" i="15"/>
  <c r="G754" i="15"/>
  <c r="I754" i="15"/>
  <c r="K754" i="15"/>
  <c r="M754" i="15"/>
  <c r="O754" i="15"/>
  <c r="Q754" i="15"/>
  <c r="V754" i="15"/>
  <c r="G755" i="15"/>
  <c r="M755" i="15" s="1"/>
  <c r="I755" i="15"/>
  <c r="K755" i="15"/>
  <c r="O755" i="15"/>
  <c r="Q755" i="15"/>
  <c r="V755" i="15"/>
  <c r="G756" i="15"/>
  <c r="M756" i="15" s="1"/>
  <c r="I756" i="15"/>
  <c r="K756" i="15"/>
  <c r="O756" i="15"/>
  <c r="Q756" i="15"/>
  <c r="V756" i="15"/>
  <c r="G757" i="15"/>
  <c r="M757" i="15" s="1"/>
  <c r="I757" i="15"/>
  <c r="K757" i="15"/>
  <c r="O757" i="15"/>
  <c r="Q757" i="15"/>
  <c r="V757" i="15"/>
  <c r="G758" i="15"/>
  <c r="M758" i="15" s="1"/>
  <c r="I758" i="15"/>
  <c r="K758" i="15"/>
  <c r="O758" i="15"/>
  <c r="Q758" i="15"/>
  <c r="V758" i="15"/>
  <c r="G759" i="15"/>
  <c r="I759" i="15"/>
  <c r="K759" i="15"/>
  <c r="M759" i="15"/>
  <c r="O759" i="15"/>
  <c r="Q759" i="15"/>
  <c r="V759" i="15"/>
  <c r="G760" i="15"/>
  <c r="M760" i="15" s="1"/>
  <c r="I760" i="15"/>
  <c r="K760" i="15"/>
  <c r="O760" i="15"/>
  <c r="Q760" i="15"/>
  <c r="V760" i="15"/>
  <c r="G761" i="15"/>
  <c r="M761" i="15" s="1"/>
  <c r="I761" i="15"/>
  <c r="K761" i="15"/>
  <c r="O761" i="15"/>
  <c r="Q761" i="15"/>
  <c r="V761" i="15"/>
  <c r="G762" i="15"/>
  <c r="M762" i="15" s="1"/>
  <c r="I762" i="15"/>
  <c r="K762" i="15"/>
  <c r="O762" i="15"/>
  <c r="Q762" i="15"/>
  <c r="V762" i="15"/>
  <c r="G763" i="15"/>
  <c r="I763" i="15"/>
  <c r="K763" i="15"/>
  <c r="M763" i="15"/>
  <c r="O763" i="15"/>
  <c r="Q763" i="15"/>
  <c r="V763" i="15"/>
  <c r="G764" i="15"/>
  <c r="M764" i="15" s="1"/>
  <c r="I764" i="15"/>
  <c r="K764" i="15"/>
  <c r="O764" i="15"/>
  <c r="Q764" i="15"/>
  <c r="V764" i="15"/>
  <c r="G765" i="15"/>
  <c r="M765" i="15" s="1"/>
  <c r="I765" i="15"/>
  <c r="K765" i="15"/>
  <c r="O765" i="15"/>
  <c r="Q765" i="15"/>
  <c r="V765" i="15"/>
  <c r="G766" i="15"/>
  <c r="M766" i="15" s="1"/>
  <c r="I766" i="15"/>
  <c r="K766" i="15"/>
  <c r="O766" i="15"/>
  <c r="Q766" i="15"/>
  <c r="V766" i="15"/>
  <c r="G767" i="15"/>
  <c r="M767" i="15" s="1"/>
  <c r="I767" i="15"/>
  <c r="K767" i="15"/>
  <c r="O767" i="15"/>
  <c r="Q767" i="15"/>
  <c r="V767" i="15"/>
  <c r="G768" i="15"/>
  <c r="M768" i="15" s="1"/>
  <c r="I768" i="15"/>
  <c r="K768" i="15"/>
  <c r="O768" i="15"/>
  <c r="Q768" i="15"/>
  <c r="V768" i="15"/>
  <c r="G769" i="15"/>
  <c r="M769" i="15" s="1"/>
  <c r="I769" i="15"/>
  <c r="K769" i="15"/>
  <c r="O769" i="15"/>
  <c r="Q769" i="15"/>
  <c r="V769" i="15"/>
  <c r="G770" i="15"/>
  <c r="I770" i="15"/>
  <c r="K770" i="15"/>
  <c r="M770" i="15"/>
  <c r="O770" i="15"/>
  <c r="Q770" i="15"/>
  <c r="V770" i="15"/>
  <c r="G771" i="15"/>
  <c r="M771" i="15" s="1"/>
  <c r="I771" i="15"/>
  <c r="K771" i="15"/>
  <c r="O771" i="15"/>
  <c r="Q771" i="15"/>
  <c r="V771" i="15"/>
  <c r="G772" i="15"/>
  <c r="M772" i="15" s="1"/>
  <c r="I772" i="15"/>
  <c r="K772" i="15"/>
  <c r="O772" i="15"/>
  <c r="Q772" i="15"/>
  <c r="V772" i="15"/>
  <c r="G773" i="15"/>
  <c r="M773" i="15" s="1"/>
  <c r="I773" i="15"/>
  <c r="K773" i="15"/>
  <c r="O773" i="15"/>
  <c r="Q773" i="15"/>
  <c r="V773" i="15"/>
  <c r="G774" i="15"/>
  <c r="M774" i="15" s="1"/>
  <c r="I774" i="15"/>
  <c r="K774" i="15"/>
  <c r="O774" i="15"/>
  <c r="Q774" i="15"/>
  <c r="V774" i="15"/>
  <c r="G775" i="15"/>
  <c r="I775" i="15"/>
  <c r="K775" i="15"/>
  <c r="M775" i="15"/>
  <c r="O775" i="15"/>
  <c r="Q775" i="15"/>
  <c r="V775" i="15"/>
  <c r="G777" i="15"/>
  <c r="M777" i="15" s="1"/>
  <c r="I777" i="15"/>
  <c r="K777" i="15"/>
  <c r="O777" i="15"/>
  <c r="Q777" i="15"/>
  <c r="V777" i="15"/>
  <c r="G780" i="15"/>
  <c r="M780" i="15" s="1"/>
  <c r="I780" i="15"/>
  <c r="K780" i="15"/>
  <c r="O780" i="15"/>
  <c r="Q780" i="15"/>
  <c r="V780" i="15"/>
  <c r="G783" i="15"/>
  <c r="I783" i="15"/>
  <c r="K783" i="15"/>
  <c r="M783" i="15"/>
  <c r="O783" i="15"/>
  <c r="Q783" i="15"/>
  <c r="V783" i="15"/>
  <c r="G785" i="15"/>
  <c r="I785" i="15"/>
  <c r="K785" i="15"/>
  <c r="O785" i="15"/>
  <c r="Q785" i="15"/>
  <c r="V785" i="15"/>
  <c r="G786" i="15"/>
  <c r="M786" i="15" s="1"/>
  <c r="I786" i="15"/>
  <c r="K786" i="15"/>
  <c r="O786" i="15"/>
  <c r="Q786" i="15"/>
  <c r="V786" i="15"/>
  <c r="G791" i="15"/>
  <c r="M791" i="15" s="1"/>
  <c r="I791" i="15"/>
  <c r="K791" i="15"/>
  <c r="O791" i="15"/>
  <c r="Q791" i="15"/>
  <c r="V791" i="15"/>
  <c r="G793" i="15"/>
  <c r="I793" i="15"/>
  <c r="K793" i="15"/>
  <c r="M793" i="15"/>
  <c r="O793" i="15"/>
  <c r="Q793" i="15"/>
  <c r="V793" i="15"/>
  <c r="G795" i="15"/>
  <c r="M795" i="15" s="1"/>
  <c r="I795" i="15"/>
  <c r="K795" i="15"/>
  <c r="O795" i="15"/>
  <c r="Q795" i="15"/>
  <c r="V795" i="15"/>
  <c r="G798" i="15"/>
  <c r="M798" i="15" s="1"/>
  <c r="I798" i="15"/>
  <c r="K798" i="15"/>
  <c r="O798" i="15"/>
  <c r="Q798" i="15"/>
  <c r="V798" i="15"/>
  <c r="G801" i="15"/>
  <c r="M801" i="15" s="1"/>
  <c r="I801" i="15"/>
  <c r="K801" i="15"/>
  <c r="O801" i="15"/>
  <c r="Q801" i="15"/>
  <c r="V801" i="15"/>
  <c r="G804" i="15"/>
  <c r="I804" i="15"/>
  <c r="K804" i="15"/>
  <c r="M804" i="15"/>
  <c r="O804" i="15"/>
  <c r="Q804" i="15"/>
  <c r="V804" i="15"/>
  <c r="G805" i="15"/>
  <c r="M805" i="15" s="1"/>
  <c r="I805" i="15"/>
  <c r="K805" i="15"/>
  <c r="O805" i="15"/>
  <c r="Q805" i="15"/>
  <c r="V805" i="15"/>
  <c r="G806" i="15"/>
  <c r="M806" i="15" s="1"/>
  <c r="I806" i="15"/>
  <c r="K806" i="15"/>
  <c r="O806" i="15"/>
  <c r="Q806" i="15"/>
  <c r="V806" i="15"/>
  <c r="G807" i="15"/>
  <c r="M807" i="15" s="1"/>
  <c r="I807" i="15"/>
  <c r="K807" i="15"/>
  <c r="O807" i="15"/>
  <c r="Q807" i="15"/>
  <c r="V807" i="15"/>
  <c r="G808" i="15"/>
  <c r="I808" i="15"/>
  <c r="K808" i="15"/>
  <c r="M808" i="15"/>
  <c r="O808" i="15"/>
  <c r="Q808" i="15"/>
  <c r="V808" i="15"/>
  <c r="G809" i="15"/>
  <c r="M809" i="15" s="1"/>
  <c r="I809" i="15"/>
  <c r="K809" i="15"/>
  <c r="O809" i="15"/>
  <c r="Q809" i="15"/>
  <c r="V809" i="15"/>
  <c r="G810" i="15"/>
  <c r="M810" i="15" s="1"/>
  <c r="I810" i="15"/>
  <c r="K810" i="15"/>
  <c r="O810" i="15"/>
  <c r="Q810" i="15"/>
  <c r="V810" i="15"/>
  <c r="G811" i="15"/>
  <c r="M811" i="15" s="1"/>
  <c r="I811" i="15"/>
  <c r="K811" i="15"/>
  <c r="O811" i="15"/>
  <c r="Q811" i="15"/>
  <c r="V811" i="15"/>
  <c r="G812" i="15"/>
  <c r="I812" i="15"/>
  <c r="K812" i="15"/>
  <c r="M812" i="15"/>
  <c r="O812" i="15"/>
  <c r="Q812" i="15"/>
  <c r="V812" i="15"/>
  <c r="G813" i="15"/>
  <c r="M813" i="15" s="1"/>
  <c r="I813" i="15"/>
  <c r="K813" i="15"/>
  <c r="O813" i="15"/>
  <c r="Q813" i="15"/>
  <c r="V813" i="15"/>
  <c r="G816" i="15"/>
  <c r="M816" i="15" s="1"/>
  <c r="I816" i="15"/>
  <c r="K816" i="15"/>
  <c r="O816" i="15"/>
  <c r="Q816" i="15"/>
  <c r="V816" i="15"/>
  <c r="G818" i="15"/>
  <c r="M818" i="15" s="1"/>
  <c r="I818" i="15"/>
  <c r="K818" i="15"/>
  <c r="O818" i="15"/>
  <c r="Q818" i="15"/>
  <c r="V818" i="15"/>
  <c r="G820" i="15"/>
  <c r="I820" i="15"/>
  <c r="K820" i="15"/>
  <c r="M820" i="15"/>
  <c r="O820" i="15"/>
  <c r="Q820" i="15"/>
  <c r="V820" i="15"/>
  <c r="G822" i="15"/>
  <c r="M822" i="15" s="1"/>
  <c r="I822" i="15"/>
  <c r="K822" i="15"/>
  <c r="O822" i="15"/>
  <c r="Q822" i="15"/>
  <c r="V822" i="15"/>
  <c r="G825" i="15"/>
  <c r="M825" i="15" s="1"/>
  <c r="I825" i="15"/>
  <c r="K825" i="15"/>
  <c r="O825" i="15"/>
  <c r="Q825" i="15"/>
  <c r="V825" i="15"/>
  <c r="G827" i="15"/>
  <c r="M827" i="15" s="1"/>
  <c r="I827" i="15"/>
  <c r="K827" i="15"/>
  <c r="O827" i="15"/>
  <c r="Q827" i="15"/>
  <c r="V827" i="15"/>
  <c r="G829" i="15"/>
  <c r="I829" i="15"/>
  <c r="K829" i="15"/>
  <c r="M829" i="15"/>
  <c r="O829" i="15"/>
  <c r="Q829" i="15"/>
  <c r="V829" i="15"/>
  <c r="G831" i="15"/>
  <c r="M831" i="15" s="1"/>
  <c r="I831" i="15"/>
  <c r="K831" i="15"/>
  <c r="O831" i="15"/>
  <c r="Q831" i="15"/>
  <c r="V831" i="15"/>
  <c r="G834" i="15"/>
  <c r="M834" i="15" s="1"/>
  <c r="I834" i="15"/>
  <c r="K834" i="15"/>
  <c r="O834" i="15"/>
  <c r="Q834" i="15"/>
  <c r="V834" i="15"/>
  <c r="G837" i="15"/>
  <c r="M837" i="15" s="1"/>
  <c r="I837" i="15"/>
  <c r="K837" i="15"/>
  <c r="O837" i="15"/>
  <c r="Q837" i="15"/>
  <c r="V837" i="15"/>
  <c r="G840" i="15"/>
  <c r="I840" i="15"/>
  <c r="K840" i="15"/>
  <c r="M840" i="15"/>
  <c r="O840" i="15"/>
  <c r="Q840" i="15"/>
  <c r="V840" i="15"/>
  <c r="G842" i="15"/>
  <c r="M842" i="15" s="1"/>
  <c r="I842" i="15"/>
  <c r="K842" i="15"/>
  <c r="O842" i="15"/>
  <c r="Q842" i="15"/>
  <c r="V842" i="15"/>
  <c r="G844" i="15"/>
  <c r="M844" i="15" s="1"/>
  <c r="I844" i="15"/>
  <c r="K844" i="15"/>
  <c r="O844" i="15"/>
  <c r="Q844" i="15"/>
  <c r="V844" i="15"/>
  <c r="G846" i="15"/>
  <c r="M846" i="15" s="1"/>
  <c r="I846" i="15"/>
  <c r="K846" i="15"/>
  <c r="O846" i="15"/>
  <c r="Q846" i="15"/>
  <c r="V846" i="15"/>
  <c r="G848" i="15"/>
  <c r="I848" i="15"/>
  <c r="K848" i="15"/>
  <c r="M848" i="15"/>
  <c r="O848" i="15"/>
  <c r="Q848" i="15"/>
  <c r="V848" i="15"/>
  <c r="G850" i="15"/>
  <c r="M850" i="15" s="1"/>
  <c r="I850" i="15"/>
  <c r="K850" i="15"/>
  <c r="O850" i="15"/>
  <c r="Q850" i="15"/>
  <c r="V850" i="15"/>
  <c r="G855" i="15"/>
  <c r="M855" i="15" s="1"/>
  <c r="I855" i="15"/>
  <c r="K855" i="15"/>
  <c r="O855" i="15"/>
  <c r="Q855" i="15"/>
  <c r="V855" i="15"/>
  <c r="G858" i="15"/>
  <c r="M858" i="15" s="1"/>
  <c r="I858" i="15"/>
  <c r="K858" i="15"/>
  <c r="O858" i="15"/>
  <c r="Q858" i="15"/>
  <c r="V858" i="15"/>
  <c r="G860" i="15"/>
  <c r="I860" i="15"/>
  <c r="K860" i="15"/>
  <c r="M860" i="15"/>
  <c r="O860" i="15"/>
  <c r="Q860" i="15"/>
  <c r="V860" i="15"/>
  <c r="G861" i="15"/>
  <c r="M861" i="15" s="1"/>
  <c r="I861" i="15"/>
  <c r="K861" i="15"/>
  <c r="O861" i="15"/>
  <c r="Q861" i="15"/>
  <c r="V861" i="15"/>
  <c r="G862" i="15"/>
  <c r="M862" i="15" s="1"/>
  <c r="I862" i="15"/>
  <c r="K862" i="15"/>
  <c r="O862" i="15"/>
  <c r="Q862" i="15"/>
  <c r="V862" i="15"/>
  <c r="G863" i="15"/>
  <c r="M863" i="15" s="1"/>
  <c r="I863" i="15"/>
  <c r="K863" i="15"/>
  <c r="O863" i="15"/>
  <c r="Q863" i="15"/>
  <c r="V863" i="15"/>
  <c r="G864" i="15"/>
  <c r="I864" i="15"/>
  <c r="K864" i="15"/>
  <c r="M864" i="15"/>
  <c r="O864" i="15"/>
  <c r="Q864" i="15"/>
  <c r="V864" i="15"/>
  <c r="G865" i="15"/>
  <c r="M865" i="15" s="1"/>
  <c r="I865" i="15"/>
  <c r="K865" i="15"/>
  <c r="O865" i="15"/>
  <c r="Q865" i="15"/>
  <c r="V865" i="15"/>
  <c r="G866" i="15"/>
  <c r="M866" i="15" s="1"/>
  <c r="I866" i="15"/>
  <c r="K866" i="15"/>
  <c r="O866" i="15"/>
  <c r="Q866" i="15"/>
  <c r="V866" i="15"/>
  <c r="G867" i="15"/>
  <c r="M867" i="15" s="1"/>
  <c r="I867" i="15"/>
  <c r="K867" i="15"/>
  <c r="O867" i="15"/>
  <c r="Q867" i="15"/>
  <c r="V867" i="15"/>
  <c r="G868" i="15"/>
  <c r="I868" i="15"/>
  <c r="K868" i="15"/>
  <c r="M868" i="15"/>
  <c r="O868" i="15"/>
  <c r="Q868" i="15"/>
  <c r="V868" i="15"/>
  <c r="G869" i="15"/>
  <c r="M869" i="15" s="1"/>
  <c r="I869" i="15"/>
  <c r="K869" i="15"/>
  <c r="O869" i="15"/>
  <c r="Q869" i="15"/>
  <c r="V869" i="15"/>
  <c r="G870" i="15"/>
  <c r="M870" i="15" s="1"/>
  <c r="I870" i="15"/>
  <c r="K870" i="15"/>
  <c r="O870" i="15"/>
  <c r="Q870" i="15"/>
  <c r="V870" i="15"/>
  <c r="G871" i="15"/>
  <c r="I871" i="15"/>
  <c r="K871" i="15"/>
  <c r="M871" i="15"/>
  <c r="O871" i="15"/>
  <c r="Q871" i="15"/>
  <c r="V871" i="15"/>
  <c r="G872" i="15"/>
  <c r="I872" i="15"/>
  <c r="K872" i="15"/>
  <c r="M872" i="15"/>
  <c r="O872" i="15"/>
  <c r="Q872" i="15"/>
  <c r="V872" i="15"/>
  <c r="G873" i="15"/>
  <c r="M873" i="15" s="1"/>
  <c r="I873" i="15"/>
  <c r="K873" i="15"/>
  <c r="O873" i="15"/>
  <c r="Q873" i="15"/>
  <c r="V873" i="15"/>
  <c r="G874" i="15"/>
  <c r="M874" i="15" s="1"/>
  <c r="I874" i="15"/>
  <c r="K874" i="15"/>
  <c r="O874" i="15"/>
  <c r="Q874" i="15"/>
  <c r="V874" i="15"/>
  <c r="G875" i="15"/>
  <c r="M875" i="15" s="1"/>
  <c r="I875" i="15"/>
  <c r="K875" i="15"/>
  <c r="O875" i="15"/>
  <c r="Q875" i="15"/>
  <c r="V875" i="15"/>
  <c r="G876" i="15"/>
  <c r="I876" i="15"/>
  <c r="K876" i="15"/>
  <c r="M876" i="15"/>
  <c r="O876" i="15"/>
  <c r="Q876" i="15"/>
  <c r="V876" i="15"/>
  <c r="G877" i="15"/>
  <c r="M877" i="15" s="1"/>
  <c r="I877" i="15"/>
  <c r="K877" i="15"/>
  <c r="O877" i="15"/>
  <c r="Q877" i="15"/>
  <c r="V877" i="15"/>
  <c r="G878" i="15"/>
  <c r="M878" i="15" s="1"/>
  <c r="I878" i="15"/>
  <c r="K878" i="15"/>
  <c r="O878" i="15"/>
  <c r="Q878" i="15"/>
  <c r="V878" i="15"/>
  <c r="G879" i="15"/>
  <c r="I879" i="15"/>
  <c r="K879" i="15"/>
  <c r="M879" i="15"/>
  <c r="O879" i="15"/>
  <c r="Q879" i="15"/>
  <c r="V879" i="15"/>
  <c r="G880" i="15"/>
  <c r="I880" i="15"/>
  <c r="K880" i="15"/>
  <c r="M880" i="15"/>
  <c r="O880" i="15"/>
  <c r="Q880" i="15"/>
  <c r="V880" i="15"/>
  <c r="G881" i="15"/>
  <c r="M881" i="15" s="1"/>
  <c r="I881" i="15"/>
  <c r="K881" i="15"/>
  <c r="O881" i="15"/>
  <c r="Q881" i="15"/>
  <c r="V881" i="15"/>
  <c r="G882" i="15"/>
  <c r="M882" i="15" s="1"/>
  <c r="I882" i="15"/>
  <c r="K882" i="15"/>
  <c r="O882" i="15"/>
  <c r="Q882" i="15"/>
  <c r="V882" i="15"/>
  <c r="G883" i="15"/>
  <c r="M883" i="15" s="1"/>
  <c r="I883" i="15"/>
  <c r="K883" i="15"/>
  <c r="O883" i="15"/>
  <c r="Q883" i="15"/>
  <c r="V883" i="15"/>
  <c r="G884" i="15"/>
  <c r="I884" i="15"/>
  <c r="K884" i="15"/>
  <c r="M884" i="15"/>
  <c r="O884" i="15"/>
  <c r="Q884" i="15"/>
  <c r="V884" i="15"/>
  <c r="G885" i="15"/>
  <c r="M885" i="15" s="1"/>
  <c r="I885" i="15"/>
  <c r="K885" i="15"/>
  <c r="O885" i="15"/>
  <c r="Q885" i="15"/>
  <c r="V885" i="15"/>
  <c r="G889" i="15"/>
  <c r="M889" i="15" s="1"/>
  <c r="I889" i="15"/>
  <c r="K889" i="15"/>
  <c r="O889" i="15"/>
  <c r="Q889" i="15"/>
  <c r="V889" i="15"/>
  <c r="G890" i="15"/>
  <c r="I890" i="15"/>
  <c r="K890" i="15"/>
  <c r="M890" i="15"/>
  <c r="O890" i="15"/>
  <c r="Q890" i="15"/>
  <c r="V890" i="15"/>
  <c r="G891" i="15"/>
  <c r="I891" i="15"/>
  <c r="K891" i="15"/>
  <c r="M891" i="15"/>
  <c r="O891" i="15"/>
  <c r="Q891" i="15"/>
  <c r="V891" i="15"/>
  <c r="G896" i="15"/>
  <c r="M896" i="15" s="1"/>
  <c r="I896" i="15"/>
  <c r="K896" i="15"/>
  <c r="O896" i="15"/>
  <c r="Q896" i="15"/>
  <c r="V896" i="15"/>
  <c r="G898" i="15"/>
  <c r="M898" i="15" s="1"/>
  <c r="I898" i="15"/>
  <c r="K898" i="15"/>
  <c r="O898" i="15"/>
  <c r="Q898" i="15"/>
  <c r="V898" i="15"/>
  <c r="G900" i="15"/>
  <c r="M900" i="15" s="1"/>
  <c r="I900" i="15"/>
  <c r="K900" i="15"/>
  <c r="O900" i="15"/>
  <c r="Q900" i="15"/>
  <c r="V900" i="15"/>
  <c r="G902" i="15"/>
  <c r="I902" i="15"/>
  <c r="K902" i="15"/>
  <c r="M902" i="15"/>
  <c r="O902" i="15"/>
  <c r="Q902" i="15"/>
  <c r="V902" i="15"/>
  <c r="G904" i="15"/>
  <c r="M904" i="15" s="1"/>
  <c r="I904" i="15"/>
  <c r="K904" i="15"/>
  <c r="O904" i="15"/>
  <c r="Q904" i="15"/>
  <c r="V904" i="15"/>
  <c r="G906" i="15"/>
  <c r="M906" i="15" s="1"/>
  <c r="I906" i="15"/>
  <c r="K906" i="15"/>
  <c r="O906" i="15"/>
  <c r="Q906" i="15"/>
  <c r="V906" i="15"/>
  <c r="G908" i="15"/>
  <c r="I908" i="15"/>
  <c r="K908" i="15"/>
  <c r="M908" i="15"/>
  <c r="O908" i="15"/>
  <c r="Q908" i="15"/>
  <c r="V908" i="15"/>
  <c r="G910" i="15"/>
  <c r="I910" i="15"/>
  <c r="K910" i="15"/>
  <c r="M910" i="15"/>
  <c r="O910" i="15"/>
  <c r="Q910" i="15"/>
  <c r="V910" i="15"/>
  <c r="G917" i="15"/>
  <c r="M917" i="15" s="1"/>
  <c r="I917" i="15"/>
  <c r="K917" i="15"/>
  <c r="O917" i="15"/>
  <c r="Q917" i="15"/>
  <c r="V917" i="15"/>
  <c r="G918" i="15"/>
  <c r="M918" i="15" s="1"/>
  <c r="I918" i="15"/>
  <c r="K918" i="15"/>
  <c r="O918" i="15"/>
  <c r="Q918" i="15"/>
  <c r="V918" i="15"/>
  <c r="G925" i="15"/>
  <c r="M925" i="15" s="1"/>
  <c r="I925" i="15"/>
  <c r="K925" i="15"/>
  <c r="O925" i="15"/>
  <c r="Q925" i="15"/>
  <c r="V925" i="15"/>
  <c r="G930" i="15"/>
  <c r="I930" i="15"/>
  <c r="K930" i="15"/>
  <c r="M930" i="15"/>
  <c r="O930" i="15"/>
  <c r="Q930" i="15"/>
  <c r="V930" i="15"/>
  <c r="G932" i="15"/>
  <c r="M932" i="15" s="1"/>
  <c r="I932" i="15"/>
  <c r="K932" i="15"/>
  <c r="O932" i="15"/>
  <c r="Q932" i="15"/>
  <c r="V932" i="15"/>
  <c r="G933" i="15"/>
  <c r="M933" i="15" s="1"/>
  <c r="I933" i="15"/>
  <c r="K933" i="15"/>
  <c r="O933" i="15"/>
  <c r="Q933" i="15"/>
  <c r="V933" i="15"/>
  <c r="G934" i="15"/>
  <c r="I934" i="15"/>
  <c r="K934" i="15"/>
  <c r="M934" i="15"/>
  <c r="O934" i="15"/>
  <c r="Q934" i="15"/>
  <c r="V934" i="15"/>
  <c r="G937" i="15"/>
  <c r="I937" i="15"/>
  <c r="K937" i="15"/>
  <c r="M937" i="15"/>
  <c r="O937" i="15"/>
  <c r="Q937" i="15"/>
  <c r="V937" i="15"/>
  <c r="G939" i="15"/>
  <c r="M939" i="15" s="1"/>
  <c r="I939" i="15"/>
  <c r="K939" i="15"/>
  <c r="O939" i="15"/>
  <c r="Q939" i="15"/>
  <c r="V939" i="15"/>
  <c r="G941" i="15"/>
  <c r="M941" i="15" s="1"/>
  <c r="I941" i="15"/>
  <c r="K941" i="15"/>
  <c r="O941" i="15"/>
  <c r="Q941" i="15"/>
  <c r="V941" i="15"/>
  <c r="G943" i="15"/>
  <c r="M943" i="15" s="1"/>
  <c r="I943" i="15"/>
  <c r="K943" i="15"/>
  <c r="O943" i="15"/>
  <c r="Q943" i="15"/>
  <c r="V943" i="15"/>
  <c r="G946" i="15"/>
  <c r="I946" i="15"/>
  <c r="K946" i="15"/>
  <c r="O946" i="15"/>
  <c r="Q946" i="15"/>
  <c r="V946" i="15"/>
  <c r="G948" i="15"/>
  <c r="M948" i="15" s="1"/>
  <c r="I948" i="15"/>
  <c r="K948" i="15"/>
  <c r="O948" i="15"/>
  <c r="Q948" i="15"/>
  <c r="V948" i="15"/>
  <c r="G949" i="15"/>
  <c r="M949" i="15" s="1"/>
  <c r="I949" i="15"/>
  <c r="K949" i="15"/>
  <c r="O949" i="15"/>
  <c r="Q949" i="15"/>
  <c r="V949" i="15"/>
  <c r="G967" i="15"/>
  <c r="I967" i="15"/>
  <c r="K967" i="15"/>
  <c r="M967" i="15"/>
  <c r="O967" i="15"/>
  <c r="Q967" i="15"/>
  <c r="V967" i="15"/>
  <c r="G986" i="15"/>
  <c r="M986" i="15" s="1"/>
  <c r="I986" i="15"/>
  <c r="K986" i="15"/>
  <c r="O986" i="15"/>
  <c r="Q986" i="15"/>
  <c r="V986" i="15"/>
  <c r="G988" i="15"/>
  <c r="M988" i="15" s="1"/>
  <c r="I988" i="15"/>
  <c r="K988" i="15"/>
  <c r="O988" i="15"/>
  <c r="Q988" i="15"/>
  <c r="V988" i="15"/>
  <c r="G999" i="15"/>
  <c r="I999" i="15"/>
  <c r="K999" i="15"/>
  <c r="M999" i="15"/>
  <c r="O999" i="15"/>
  <c r="Q999" i="15"/>
  <c r="V999" i="15"/>
  <c r="G1005" i="15"/>
  <c r="M1005" i="15" s="1"/>
  <c r="I1005" i="15"/>
  <c r="K1005" i="15"/>
  <c r="O1005" i="15"/>
  <c r="Q1005" i="15"/>
  <c r="V1005" i="15"/>
  <c r="G1008" i="15"/>
  <c r="M1008" i="15" s="1"/>
  <c r="I1008" i="15"/>
  <c r="K1008" i="15"/>
  <c r="O1008" i="15"/>
  <c r="Q1008" i="15"/>
  <c r="V1008" i="15"/>
  <c r="G1012" i="15"/>
  <c r="I1012" i="15"/>
  <c r="K1012" i="15"/>
  <c r="M1012" i="15"/>
  <c r="O1012" i="15"/>
  <c r="Q1012" i="15"/>
  <c r="V1012" i="15"/>
  <c r="G1019" i="15"/>
  <c r="M1019" i="15" s="1"/>
  <c r="I1019" i="15"/>
  <c r="K1019" i="15"/>
  <c r="O1019" i="15"/>
  <c r="Q1019" i="15"/>
  <c r="V1019" i="15"/>
  <c r="G1023" i="15"/>
  <c r="M1023" i="15" s="1"/>
  <c r="I1023" i="15"/>
  <c r="K1023" i="15"/>
  <c r="O1023" i="15"/>
  <c r="Q1023" i="15"/>
  <c r="V1023" i="15"/>
  <c r="G1025" i="15"/>
  <c r="M1025" i="15" s="1"/>
  <c r="I1025" i="15"/>
  <c r="K1025" i="15"/>
  <c r="O1025" i="15"/>
  <c r="Q1025" i="15"/>
  <c r="V1025" i="15"/>
  <c r="G1028" i="15"/>
  <c r="I1028" i="15"/>
  <c r="K1028" i="15"/>
  <c r="O1028" i="15"/>
  <c r="Q1028" i="15"/>
  <c r="V1028" i="15"/>
  <c r="G1059" i="15"/>
  <c r="M1059" i="15" s="1"/>
  <c r="I1059" i="15"/>
  <c r="K1059" i="15"/>
  <c r="O1059" i="15"/>
  <c r="Q1059" i="15"/>
  <c r="V1059" i="15"/>
  <c r="G1090" i="15"/>
  <c r="M1090" i="15" s="1"/>
  <c r="I1090" i="15"/>
  <c r="K1090" i="15"/>
  <c r="O1090" i="15"/>
  <c r="Q1090" i="15"/>
  <c r="V1090" i="15"/>
  <c r="G1092" i="15"/>
  <c r="I1092" i="15"/>
  <c r="K1092" i="15"/>
  <c r="K1027" i="15" s="1"/>
  <c r="M1092" i="15"/>
  <c r="O1092" i="15"/>
  <c r="Q1092" i="15"/>
  <c r="V1092" i="15"/>
  <c r="V1027" i="15" s="1"/>
  <c r="G1094" i="15"/>
  <c r="I1094" i="15"/>
  <c r="K1094" i="15"/>
  <c r="O1094" i="15"/>
  <c r="Q1094" i="15"/>
  <c r="V1094" i="15"/>
  <c r="G1099" i="15"/>
  <c r="M1099" i="15" s="1"/>
  <c r="I1099" i="15"/>
  <c r="K1099" i="15"/>
  <c r="O1099" i="15"/>
  <c r="Q1099" i="15"/>
  <c r="V1099" i="15"/>
  <c r="G1101" i="15"/>
  <c r="I1101" i="15"/>
  <c r="K1101" i="15"/>
  <c r="M1101" i="15"/>
  <c r="O1101" i="15"/>
  <c r="Q1101" i="15"/>
  <c r="V1101" i="15"/>
  <c r="G1102" i="15"/>
  <c r="M1102" i="15" s="1"/>
  <c r="I1102" i="15"/>
  <c r="K1102" i="15"/>
  <c r="O1102" i="15"/>
  <c r="Q1102" i="15"/>
  <c r="V1102" i="15"/>
  <c r="G1104" i="15"/>
  <c r="M1104" i="15" s="1"/>
  <c r="I1104" i="15"/>
  <c r="K1104" i="15"/>
  <c r="O1104" i="15"/>
  <c r="Q1104" i="15"/>
  <c r="V1104" i="15"/>
  <c r="G1105" i="15"/>
  <c r="M1105" i="15" s="1"/>
  <c r="I1105" i="15"/>
  <c r="K1105" i="15"/>
  <c r="O1105" i="15"/>
  <c r="Q1105" i="15"/>
  <c r="V1105" i="15"/>
  <c r="G1108" i="15"/>
  <c r="M1108" i="15" s="1"/>
  <c r="I1108" i="15"/>
  <c r="K1108" i="15"/>
  <c r="O1108" i="15"/>
  <c r="Q1108" i="15"/>
  <c r="V1108" i="15"/>
  <c r="G1110" i="15"/>
  <c r="I1110" i="15"/>
  <c r="K1110" i="15"/>
  <c r="M1110" i="15"/>
  <c r="O1110" i="15"/>
  <c r="Q1110" i="15"/>
  <c r="V1110" i="15"/>
  <c r="G1113" i="15"/>
  <c r="M1113" i="15" s="1"/>
  <c r="I1113" i="15"/>
  <c r="K1113" i="15"/>
  <c r="O1113" i="15"/>
  <c r="Q1113" i="15"/>
  <c r="V1113" i="15"/>
  <c r="G1116" i="15"/>
  <c r="M1116" i="15" s="1"/>
  <c r="I1116" i="15"/>
  <c r="K1116" i="15"/>
  <c r="O1116" i="15"/>
  <c r="Q1116" i="15"/>
  <c r="V1116" i="15"/>
  <c r="G1119" i="15"/>
  <c r="I1119" i="15"/>
  <c r="I1118" i="15" s="1"/>
  <c r="K1119" i="15"/>
  <c r="K1118" i="15" s="1"/>
  <c r="O1119" i="15"/>
  <c r="Q1119" i="15"/>
  <c r="V1119" i="15"/>
  <c r="V1118" i="15" s="1"/>
  <c r="G1123" i="15"/>
  <c r="M1123" i="15" s="1"/>
  <c r="I1123" i="15"/>
  <c r="K1123" i="15"/>
  <c r="O1123" i="15"/>
  <c r="Q1123" i="15"/>
  <c r="V1123" i="15"/>
  <c r="G1134" i="15"/>
  <c r="M1134" i="15" s="1"/>
  <c r="I1134" i="15"/>
  <c r="K1134" i="15"/>
  <c r="O1134" i="15"/>
  <c r="Q1134" i="15"/>
  <c r="V1134" i="15"/>
  <c r="V1137" i="15"/>
  <c r="G1138" i="15"/>
  <c r="I1138" i="15"/>
  <c r="K1138" i="15"/>
  <c r="K1137" i="15" s="1"/>
  <c r="M1138" i="15"/>
  <c r="O1138" i="15"/>
  <c r="Q1138" i="15"/>
  <c r="V1138" i="15"/>
  <c r="G1140" i="15"/>
  <c r="M1140" i="15" s="1"/>
  <c r="I1140" i="15"/>
  <c r="I1137" i="15" s="1"/>
  <c r="K1140" i="15"/>
  <c r="O1140" i="15"/>
  <c r="Q1140" i="15"/>
  <c r="V1140" i="15"/>
  <c r="G1143" i="15"/>
  <c r="M1143" i="15" s="1"/>
  <c r="I1143" i="15"/>
  <c r="K1143" i="15"/>
  <c r="O1143" i="15"/>
  <c r="Q1143" i="15"/>
  <c r="V1143" i="15"/>
  <c r="G1211" i="15"/>
  <c r="I1211" i="15"/>
  <c r="K1211" i="15"/>
  <c r="M1211" i="15"/>
  <c r="O1211" i="15"/>
  <c r="Q1211" i="15"/>
  <c r="V1211" i="15"/>
  <c r="G1212" i="15"/>
  <c r="M1212" i="15" s="1"/>
  <c r="I1212" i="15"/>
  <c r="K1212" i="15"/>
  <c r="O1212" i="15"/>
  <c r="Q1212" i="15"/>
  <c r="Q1210" i="15" s="1"/>
  <c r="V1212" i="15"/>
  <c r="G1213" i="15"/>
  <c r="I1213" i="15"/>
  <c r="K1213" i="15"/>
  <c r="K1210" i="15" s="1"/>
  <c r="M1213" i="15"/>
  <c r="O1213" i="15"/>
  <c r="Q1213" i="15"/>
  <c r="V1213" i="15"/>
  <c r="G1214" i="15"/>
  <c r="I1214" i="15"/>
  <c r="K1214" i="15"/>
  <c r="M1214" i="15"/>
  <c r="O1214" i="15"/>
  <c r="Q1214" i="15"/>
  <c r="V1214" i="15"/>
  <c r="G1216" i="15"/>
  <c r="G1215" i="15" s="1"/>
  <c r="I1216" i="15"/>
  <c r="K1216" i="15"/>
  <c r="O1216" i="15"/>
  <c r="Q1216" i="15"/>
  <c r="V1216" i="15"/>
  <c r="G1217" i="15"/>
  <c r="M1217" i="15" s="1"/>
  <c r="I1217" i="15"/>
  <c r="K1217" i="15"/>
  <c r="O1217" i="15"/>
  <c r="Q1217" i="15"/>
  <c r="V1217" i="15"/>
  <c r="G1218" i="15"/>
  <c r="M1218" i="15" s="1"/>
  <c r="I1218" i="15"/>
  <c r="K1218" i="15"/>
  <c r="O1218" i="15"/>
  <c r="Q1218" i="15"/>
  <c r="V1218" i="15"/>
  <c r="G1219" i="15"/>
  <c r="M1219" i="15" s="1"/>
  <c r="I1219" i="15"/>
  <c r="K1219" i="15"/>
  <c r="O1219" i="15"/>
  <c r="Q1219" i="15"/>
  <c r="V1219" i="15"/>
  <c r="G1220" i="15"/>
  <c r="M1220" i="15" s="1"/>
  <c r="I1220" i="15"/>
  <c r="K1220" i="15"/>
  <c r="O1220" i="15"/>
  <c r="Q1220" i="15"/>
  <c r="V1220" i="15"/>
  <c r="AE1222" i="15"/>
  <c r="AF1222" i="15"/>
  <c r="BA73" i="14"/>
  <c r="BA70" i="14"/>
  <c r="BA64" i="14"/>
  <c r="BA43" i="14"/>
  <c r="BA40" i="14"/>
  <c r="BA37" i="14"/>
  <c r="BA34" i="14"/>
  <c r="BA29" i="14"/>
  <c r="BA26" i="14"/>
  <c r="BA18" i="14"/>
  <c r="BA14" i="14"/>
  <c r="G9" i="14"/>
  <c r="M9" i="14" s="1"/>
  <c r="I9" i="14"/>
  <c r="K9" i="14"/>
  <c r="O9" i="14"/>
  <c r="Q9" i="14"/>
  <c r="V9" i="14"/>
  <c r="G13" i="14"/>
  <c r="M13" i="14" s="1"/>
  <c r="I13" i="14"/>
  <c r="K13" i="14"/>
  <c r="O13" i="14"/>
  <c r="Q13" i="14"/>
  <c r="V13" i="14"/>
  <c r="G17" i="14"/>
  <c r="M17" i="14" s="1"/>
  <c r="I17" i="14"/>
  <c r="K17" i="14"/>
  <c r="O17" i="14"/>
  <c r="Q17" i="14"/>
  <c r="V17" i="14"/>
  <c r="G20" i="14"/>
  <c r="I20" i="14"/>
  <c r="K20" i="14"/>
  <c r="M20" i="14"/>
  <c r="O20" i="14"/>
  <c r="Q20" i="14"/>
  <c r="V20" i="14"/>
  <c r="G23" i="14"/>
  <c r="I23" i="14"/>
  <c r="K23" i="14"/>
  <c r="M23" i="14"/>
  <c r="O23" i="14"/>
  <c r="Q23" i="14"/>
  <c r="V23" i="14"/>
  <c r="G25" i="14"/>
  <c r="M25" i="14" s="1"/>
  <c r="I25" i="14"/>
  <c r="K25" i="14"/>
  <c r="O25" i="14"/>
  <c r="Q25" i="14"/>
  <c r="V25" i="14"/>
  <c r="G28" i="14"/>
  <c r="M28" i="14" s="1"/>
  <c r="I28" i="14"/>
  <c r="K28" i="14"/>
  <c r="O28" i="14"/>
  <c r="Q28" i="14"/>
  <c r="V28" i="14"/>
  <c r="G31" i="14"/>
  <c r="G8" i="14" s="1"/>
  <c r="I91" i="1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6" i="14"/>
  <c r="M36" i="14" s="1"/>
  <c r="I36" i="14"/>
  <c r="K36" i="14"/>
  <c r="O36" i="14"/>
  <c r="Q36" i="14"/>
  <c r="V36" i="14"/>
  <c r="G39" i="14"/>
  <c r="M39" i="14" s="1"/>
  <c r="I39" i="14"/>
  <c r="K39" i="14"/>
  <c r="O39" i="14"/>
  <c r="Q39" i="14"/>
  <c r="V39" i="14"/>
  <c r="G42" i="14"/>
  <c r="I42" i="14"/>
  <c r="K42" i="14"/>
  <c r="M42" i="14"/>
  <c r="O42" i="14"/>
  <c r="Q42" i="14"/>
  <c r="V42" i="14"/>
  <c r="G45" i="14"/>
  <c r="I45" i="14"/>
  <c r="K45" i="14"/>
  <c r="M45" i="14"/>
  <c r="O45" i="14"/>
  <c r="Q45" i="14"/>
  <c r="V45" i="14"/>
  <c r="G50" i="14"/>
  <c r="M50" i="14" s="1"/>
  <c r="I50" i="14"/>
  <c r="K50" i="14"/>
  <c r="O50" i="14"/>
  <c r="Q50" i="14"/>
  <c r="V50" i="14"/>
  <c r="G52" i="14"/>
  <c r="I52" i="14"/>
  <c r="K52" i="14"/>
  <c r="O52" i="14"/>
  <c r="Q52" i="14"/>
  <c r="V52" i="14"/>
  <c r="G57" i="14"/>
  <c r="M57" i="14" s="1"/>
  <c r="I57" i="14"/>
  <c r="K57" i="14"/>
  <c r="O57" i="14"/>
  <c r="Q57" i="14"/>
  <c r="V57" i="14"/>
  <c r="G61" i="14"/>
  <c r="I61" i="14"/>
  <c r="K61" i="14"/>
  <c r="M61" i="14"/>
  <c r="O61" i="14"/>
  <c r="Q61" i="14"/>
  <c r="V61" i="14"/>
  <c r="G63" i="14"/>
  <c r="I63" i="14"/>
  <c r="K63" i="14"/>
  <c r="M63" i="14"/>
  <c r="O63" i="14"/>
  <c r="Q63" i="14"/>
  <c r="V63" i="14"/>
  <c r="G69" i="14"/>
  <c r="M69" i="14" s="1"/>
  <c r="I69" i="14"/>
  <c r="K69" i="14"/>
  <c r="O69" i="14"/>
  <c r="Q69" i="14"/>
  <c r="V69" i="14"/>
  <c r="G72" i="14"/>
  <c r="M72" i="14" s="1"/>
  <c r="I72" i="14"/>
  <c r="K72" i="14"/>
  <c r="O72" i="14"/>
  <c r="Q72" i="14"/>
  <c r="V72" i="14"/>
  <c r="G76" i="14"/>
  <c r="M76" i="14" s="1"/>
  <c r="I76" i="14"/>
  <c r="K76" i="14"/>
  <c r="O76" i="14"/>
  <c r="Q76" i="14"/>
  <c r="V76" i="14"/>
  <c r="O82" i="14"/>
  <c r="V82" i="14"/>
  <c r="G83" i="14"/>
  <c r="G82" i="14" s="1"/>
  <c r="I83" i="14"/>
  <c r="I82" i="14" s="1"/>
  <c r="K83" i="14"/>
  <c r="K82" i="14" s="1"/>
  <c r="O83" i="14"/>
  <c r="Q83" i="14"/>
  <c r="Q82" i="14" s="1"/>
  <c r="V83" i="14"/>
  <c r="G84" i="14"/>
  <c r="G85" i="14"/>
  <c r="M85" i="14" s="1"/>
  <c r="M84" i="14" s="1"/>
  <c r="I85" i="14"/>
  <c r="I84" i="14" s="1"/>
  <c r="K85" i="14"/>
  <c r="K84" i="14" s="1"/>
  <c r="O85" i="14"/>
  <c r="O84" i="14" s="1"/>
  <c r="Q85" i="14"/>
  <c r="Q84" i="14" s="1"/>
  <c r="V85" i="14"/>
  <c r="V84" i="14" s="1"/>
  <c r="G88" i="14"/>
  <c r="G87" i="14" s="1"/>
  <c r="I88" i="14"/>
  <c r="K88" i="14"/>
  <c r="O88" i="14"/>
  <c r="O87" i="14" s="1"/>
  <c r="Q88" i="14"/>
  <c r="V88" i="14"/>
  <c r="G92" i="14"/>
  <c r="M92" i="14" s="1"/>
  <c r="I92" i="14"/>
  <c r="K92" i="14"/>
  <c r="K87" i="14" s="1"/>
  <c r="O92" i="14"/>
  <c r="Q92" i="14"/>
  <c r="V92" i="14"/>
  <c r="G99" i="14"/>
  <c r="M99" i="14" s="1"/>
  <c r="I99" i="14"/>
  <c r="K99" i="14"/>
  <c r="O99" i="14"/>
  <c r="Q99" i="14"/>
  <c r="V99" i="14"/>
  <c r="AF102" i="14"/>
  <c r="BA538" i="13"/>
  <c r="BA364" i="13"/>
  <c r="BA124" i="13"/>
  <c r="BA100" i="13"/>
  <c r="BA88" i="13"/>
  <c r="BA62" i="13"/>
  <c r="BA45" i="13"/>
  <c r="G9" i="13"/>
  <c r="M9" i="13" s="1"/>
  <c r="I9" i="13"/>
  <c r="K9" i="13"/>
  <c r="O9" i="13"/>
  <c r="Q9" i="13"/>
  <c r="V9" i="13"/>
  <c r="G12" i="13"/>
  <c r="M12" i="13" s="1"/>
  <c r="I12" i="13"/>
  <c r="K12" i="13"/>
  <c r="O12" i="13"/>
  <c r="Q12" i="13"/>
  <c r="V12" i="13"/>
  <c r="G17" i="13"/>
  <c r="I17" i="13"/>
  <c r="K17" i="13"/>
  <c r="M17" i="13"/>
  <c r="O17" i="13"/>
  <c r="Q17" i="13"/>
  <c r="V17" i="13"/>
  <c r="G21" i="13"/>
  <c r="M21" i="13" s="1"/>
  <c r="I21" i="13"/>
  <c r="K21" i="13"/>
  <c r="O21" i="13"/>
  <c r="Q21" i="13"/>
  <c r="V21" i="13"/>
  <c r="G23" i="13"/>
  <c r="M23" i="13" s="1"/>
  <c r="I23" i="13"/>
  <c r="K23" i="13"/>
  <c r="O23" i="13"/>
  <c r="Q23" i="13"/>
  <c r="V23" i="13"/>
  <c r="G25" i="13"/>
  <c r="M25" i="13" s="1"/>
  <c r="I25" i="13"/>
  <c r="K25" i="13"/>
  <c r="O25" i="13"/>
  <c r="Q25" i="13"/>
  <c r="V25" i="13"/>
  <c r="G26" i="13"/>
  <c r="M26" i="13" s="1"/>
  <c r="I26" i="13"/>
  <c r="K26" i="13"/>
  <c r="O26" i="13"/>
  <c r="Q26" i="13"/>
  <c r="V26" i="13"/>
  <c r="G28" i="13"/>
  <c r="M28" i="13" s="1"/>
  <c r="I28" i="13"/>
  <c r="K28" i="13"/>
  <c r="O28" i="13"/>
  <c r="Q28" i="13"/>
  <c r="V28" i="13"/>
  <c r="G29" i="13"/>
  <c r="G30" i="13"/>
  <c r="M30" i="13" s="1"/>
  <c r="I30" i="13"/>
  <c r="I29" i="13" s="1"/>
  <c r="K30" i="13"/>
  <c r="K29" i="13" s="1"/>
  <c r="O30" i="13"/>
  <c r="Q30" i="13"/>
  <c r="Q29" i="13" s="1"/>
  <c r="V30" i="13"/>
  <c r="V29" i="13" s="1"/>
  <c r="G41" i="13"/>
  <c r="I41" i="13"/>
  <c r="K41" i="13"/>
  <c r="M41" i="13"/>
  <c r="O41" i="13"/>
  <c r="Q41" i="13"/>
  <c r="V41" i="13"/>
  <c r="G43" i="13"/>
  <c r="I99" i="1" s="1"/>
  <c r="G44" i="13"/>
  <c r="M44" i="13" s="1"/>
  <c r="M43" i="13" s="1"/>
  <c r="I44" i="13"/>
  <c r="I43" i="13" s="1"/>
  <c r="K44" i="13"/>
  <c r="K43" i="13" s="1"/>
  <c r="O44" i="13"/>
  <c r="O43" i="13" s="1"/>
  <c r="Q44" i="13"/>
  <c r="Q43" i="13" s="1"/>
  <c r="V44" i="13"/>
  <c r="V43" i="13" s="1"/>
  <c r="Q49" i="13"/>
  <c r="G50" i="13"/>
  <c r="G49" i="13" s="1"/>
  <c r="I50" i="13"/>
  <c r="I49" i="13" s="1"/>
  <c r="K50" i="13"/>
  <c r="K49" i="13" s="1"/>
  <c r="M50" i="13"/>
  <c r="M49" i="13" s="1"/>
  <c r="O50" i="13"/>
  <c r="O49" i="13" s="1"/>
  <c r="Q50" i="13"/>
  <c r="V50" i="13"/>
  <c r="V49" i="13" s="1"/>
  <c r="G52" i="13"/>
  <c r="M52" i="13" s="1"/>
  <c r="M51" i="13" s="1"/>
  <c r="I52" i="13"/>
  <c r="I51" i="13" s="1"/>
  <c r="K52" i="13"/>
  <c r="K51" i="13" s="1"/>
  <c r="O52" i="13"/>
  <c r="O51" i="13" s="1"/>
  <c r="Q52" i="13"/>
  <c r="Q51" i="13" s="1"/>
  <c r="V52" i="13"/>
  <c r="V51" i="13" s="1"/>
  <c r="G54" i="13"/>
  <c r="I54" i="13"/>
  <c r="K54" i="13"/>
  <c r="M54" i="13"/>
  <c r="O54" i="13"/>
  <c r="Q54" i="13"/>
  <c r="V54" i="13"/>
  <c r="G58" i="13"/>
  <c r="I58" i="13"/>
  <c r="K58" i="13"/>
  <c r="M58" i="13"/>
  <c r="O58" i="13"/>
  <c r="Q58" i="13"/>
  <c r="V58" i="13"/>
  <c r="G61" i="13"/>
  <c r="M61" i="13" s="1"/>
  <c r="I61" i="13"/>
  <c r="K61" i="13"/>
  <c r="O61" i="13"/>
  <c r="Q61" i="13"/>
  <c r="V61" i="13"/>
  <c r="G87" i="13"/>
  <c r="M87" i="13" s="1"/>
  <c r="I87" i="13"/>
  <c r="K87" i="13"/>
  <c r="O87" i="13"/>
  <c r="Q87" i="13"/>
  <c r="V87" i="13"/>
  <c r="G99" i="13"/>
  <c r="I99" i="13"/>
  <c r="K99" i="13"/>
  <c r="M99" i="13"/>
  <c r="O99" i="13"/>
  <c r="Q99" i="13"/>
  <c r="V99" i="13"/>
  <c r="G114" i="13"/>
  <c r="M114" i="13" s="1"/>
  <c r="I114" i="13"/>
  <c r="K114" i="13"/>
  <c r="O114" i="13"/>
  <c r="Q114" i="13"/>
  <c r="V114" i="13"/>
  <c r="G122" i="13"/>
  <c r="M122" i="13" s="1"/>
  <c r="I122" i="13"/>
  <c r="K122" i="13"/>
  <c r="O122" i="13"/>
  <c r="Q122" i="13"/>
  <c r="V122" i="13"/>
  <c r="G123" i="13"/>
  <c r="M123" i="13" s="1"/>
  <c r="I123" i="13"/>
  <c r="K123" i="13"/>
  <c r="O123" i="13"/>
  <c r="Q123" i="13"/>
  <c r="V123" i="13"/>
  <c r="G126" i="13"/>
  <c r="I126" i="13"/>
  <c r="K126" i="13"/>
  <c r="M126" i="13"/>
  <c r="O126" i="13"/>
  <c r="Q126" i="13"/>
  <c r="V126" i="13"/>
  <c r="G128" i="13"/>
  <c r="I128" i="13"/>
  <c r="K128" i="13"/>
  <c r="M128" i="13"/>
  <c r="O128" i="13"/>
  <c r="Q128" i="13"/>
  <c r="V128" i="13"/>
  <c r="G143" i="13"/>
  <c r="M143" i="13" s="1"/>
  <c r="I143" i="13"/>
  <c r="K143" i="13"/>
  <c r="O143" i="13"/>
  <c r="Q143" i="13"/>
  <c r="V143" i="13"/>
  <c r="G146" i="13"/>
  <c r="M146" i="13" s="1"/>
  <c r="I146" i="13"/>
  <c r="K146" i="13"/>
  <c r="O146" i="13"/>
  <c r="Q146" i="13"/>
  <c r="V146" i="13"/>
  <c r="G150" i="13"/>
  <c r="I150" i="13"/>
  <c r="K150" i="13"/>
  <c r="M150" i="13"/>
  <c r="O150" i="13"/>
  <c r="Q150" i="13"/>
  <c r="V150" i="13"/>
  <c r="G154" i="13"/>
  <c r="M154" i="13" s="1"/>
  <c r="I154" i="13"/>
  <c r="K154" i="13"/>
  <c r="O154" i="13"/>
  <c r="Q154" i="13"/>
  <c r="V154" i="13"/>
  <c r="G157" i="13"/>
  <c r="M157" i="13" s="1"/>
  <c r="I157" i="13"/>
  <c r="K157" i="13"/>
  <c r="O157" i="13"/>
  <c r="Q157" i="13"/>
  <c r="V157" i="13"/>
  <c r="G165" i="13"/>
  <c r="M165" i="13" s="1"/>
  <c r="I165" i="13"/>
  <c r="K165" i="13"/>
  <c r="O165" i="13"/>
  <c r="Q165" i="13"/>
  <c r="V165" i="13"/>
  <c r="G178" i="13"/>
  <c r="I178" i="13"/>
  <c r="K178" i="13"/>
  <c r="M178" i="13"/>
  <c r="O178" i="13"/>
  <c r="Q178" i="13"/>
  <c r="V178" i="13"/>
  <c r="G198" i="13"/>
  <c r="I198" i="13"/>
  <c r="K198" i="13"/>
  <c r="M198" i="13"/>
  <c r="O198" i="13"/>
  <c r="Q198" i="13"/>
  <c r="V198" i="13"/>
  <c r="G204" i="13"/>
  <c r="M204" i="13" s="1"/>
  <c r="I204" i="13"/>
  <c r="K204" i="13"/>
  <c r="O204" i="13"/>
  <c r="Q204" i="13"/>
  <c r="V204" i="13"/>
  <c r="G215" i="13"/>
  <c r="M215" i="13" s="1"/>
  <c r="I215" i="13"/>
  <c r="K215" i="13"/>
  <c r="O215" i="13"/>
  <c r="Q215" i="13"/>
  <c r="V215" i="13"/>
  <c r="G224" i="13"/>
  <c r="I224" i="13"/>
  <c r="K224" i="13"/>
  <c r="M224" i="13"/>
  <c r="O224" i="13"/>
  <c r="Q224" i="13"/>
  <c r="V224" i="13"/>
  <c r="G247" i="13"/>
  <c r="M247" i="13" s="1"/>
  <c r="I247" i="13"/>
  <c r="K247" i="13"/>
  <c r="O247" i="13"/>
  <c r="Q247" i="13"/>
  <c r="V247" i="13"/>
  <c r="G250" i="13"/>
  <c r="M250" i="13" s="1"/>
  <c r="I250" i="13"/>
  <c r="K250" i="13"/>
  <c r="O250" i="13"/>
  <c r="Q250" i="13"/>
  <c r="V250" i="13"/>
  <c r="G260" i="13"/>
  <c r="M260" i="13" s="1"/>
  <c r="I260" i="13"/>
  <c r="K260" i="13"/>
  <c r="O260" i="13"/>
  <c r="Q260" i="13"/>
  <c r="V260" i="13"/>
  <c r="G263" i="13"/>
  <c r="I263" i="13"/>
  <c r="K263" i="13"/>
  <c r="M263" i="13"/>
  <c r="O263" i="13"/>
  <c r="Q263" i="13"/>
  <c r="V263" i="13"/>
  <c r="G265" i="13"/>
  <c r="I265" i="13"/>
  <c r="K265" i="13"/>
  <c r="M265" i="13"/>
  <c r="O265" i="13"/>
  <c r="Q265" i="13"/>
  <c r="V265" i="13"/>
  <c r="G268" i="13"/>
  <c r="M268" i="13" s="1"/>
  <c r="I268" i="13"/>
  <c r="K268" i="13"/>
  <c r="O268" i="13"/>
  <c r="Q268" i="13"/>
  <c r="V268" i="13"/>
  <c r="G280" i="13"/>
  <c r="M280" i="13" s="1"/>
  <c r="I280" i="13"/>
  <c r="K280" i="13"/>
  <c r="O280" i="13"/>
  <c r="Q280" i="13"/>
  <c r="V280" i="13"/>
  <c r="G285" i="13"/>
  <c r="I285" i="13"/>
  <c r="K285" i="13"/>
  <c r="M285" i="13"/>
  <c r="O285" i="13"/>
  <c r="Q285" i="13"/>
  <c r="V285" i="13"/>
  <c r="G288" i="13"/>
  <c r="M288" i="13" s="1"/>
  <c r="I288" i="13"/>
  <c r="K288" i="13"/>
  <c r="O288" i="13"/>
  <c r="Q288" i="13"/>
  <c r="V288" i="13"/>
  <c r="G290" i="13"/>
  <c r="M290" i="13" s="1"/>
  <c r="I290" i="13"/>
  <c r="K290" i="13"/>
  <c r="O290" i="13"/>
  <c r="Q290" i="13"/>
  <c r="V290" i="13"/>
  <c r="G297" i="13"/>
  <c r="M297" i="13" s="1"/>
  <c r="I297" i="13"/>
  <c r="K297" i="13"/>
  <c r="O297" i="13"/>
  <c r="Q297" i="13"/>
  <c r="V297" i="13"/>
  <c r="G299" i="13"/>
  <c r="I299" i="13"/>
  <c r="K299" i="13"/>
  <c r="M299" i="13"/>
  <c r="O299" i="13"/>
  <c r="Q299" i="13"/>
  <c r="V299" i="13"/>
  <c r="G301" i="13"/>
  <c r="I301" i="13"/>
  <c r="K301" i="13"/>
  <c r="M301" i="13"/>
  <c r="O301" i="13"/>
  <c r="Q301" i="13"/>
  <c r="V301" i="13"/>
  <c r="G303" i="13"/>
  <c r="M303" i="13" s="1"/>
  <c r="I303" i="13"/>
  <c r="K303" i="13"/>
  <c r="O303" i="13"/>
  <c r="Q303" i="13"/>
  <c r="V303" i="13"/>
  <c r="G305" i="13"/>
  <c r="M305" i="13" s="1"/>
  <c r="I305" i="13"/>
  <c r="K305" i="13"/>
  <c r="O305" i="13"/>
  <c r="Q305" i="13"/>
  <c r="V305" i="13"/>
  <c r="G307" i="13"/>
  <c r="I307" i="13"/>
  <c r="K307" i="13"/>
  <c r="M307" i="13"/>
  <c r="O307" i="13"/>
  <c r="Q307" i="13"/>
  <c r="V307" i="13"/>
  <c r="G309" i="13"/>
  <c r="M309" i="13" s="1"/>
  <c r="I309" i="13"/>
  <c r="K309" i="13"/>
  <c r="O309" i="13"/>
  <c r="Q309" i="13"/>
  <c r="V309" i="13"/>
  <c r="G313" i="13"/>
  <c r="M313" i="13" s="1"/>
  <c r="I313" i="13"/>
  <c r="K313" i="13"/>
  <c r="O313" i="13"/>
  <c r="Q313" i="13"/>
  <c r="V313" i="13"/>
  <c r="G316" i="13"/>
  <c r="M316" i="13" s="1"/>
  <c r="I316" i="13"/>
  <c r="K316" i="13"/>
  <c r="O316" i="13"/>
  <c r="Q316" i="13"/>
  <c r="V316" i="13"/>
  <c r="G361" i="13"/>
  <c r="I361" i="13"/>
  <c r="K361" i="13"/>
  <c r="M361" i="13"/>
  <c r="O361" i="13"/>
  <c r="Q361" i="13"/>
  <c r="V361" i="13"/>
  <c r="G363" i="13"/>
  <c r="I363" i="13"/>
  <c r="K363" i="13"/>
  <c r="M363" i="13"/>
  <c r="O363" i="13"/>
  <c r="Q363" i="13"/>
  <c r="V363" i="13"/>
  <c r="G365" i="13"/>
  <c r="M365" i="13" s="1"/>
  <c r="I365" i="13"/>
  <c r="K365" i="13"/>
  <c r="O365" i="13"/>
  <c r="Q365" i="13"/>
  <c r="V365" i="13"/>
  <c r="G366" i="13"/>
  <c r="M366" i="13" s="1"/>
  <c r="I366" i="13"/>
  <c r="K366" i="13"/>
  <c r="O366" i="13"/>
  <c r="Q366" i="13"/>
  <c r="V366" i="13"/>
  <c r="G367" i="13"/>
  <c r="I367" i="13"/>
  <c r="K367" i="13"/>
  <c r="M367" i="13"/>
  <c r="O367" i="13"/>
  <c r="Q367" i="13"/>
  <c r="V367" i="13"/>
  <c r="G370" i="13"/>
  <c r="M370" i="13" s="1"/>
  <c r="I370" i="13"/>
  <c r="K370" i="13"/>
  <c r="O370" i="13"/>
  <c r="Q370" i="13"/>
  <c r="V370" i="13"/>
  <c r="G374" i="13"/>
  <c r="M374" i="13" s="1"/>
  <c r="I374" i="13"/>
  <c r="I373" i="13" s="1"/>
  <c r="K374" i="13"/>
  <c r="O374" i="13"/>
  <c r="Q374" i="13"/>
  <c r="V374" i="13"/>
  <c r="G379" i="13"/>
  <c r="I379" i="13"/>
  <c r="K379" i="13"/>
  <c r="M379" i="13"/>
  <c r="O379" i="13"/>
  <c r="Q379" i="13"/>
  <c r="V379" i="13"/>
  <c r="G383" i="13"/>
  <c r="M383" i="13" s="1"/>
  <c r="I383" i="13"/>
  <c r="K383" i="13"/>
  <c r="O383" i="13"/>
  <c r="Q383" i="13"/>
  <c r="V383" i="13"/>
  <c r="G387" i="13"/>
  <c r="M387" i="13" s="1"/>
  <c r="I387" i="13"/>
  <c r="K387" i="13"/>
  <c r="O387" i="13"/>
  <c r="Q387" i="13"/>
  <c r="Q373" i="13" s="1"/>
  <c r="V387" i="13"/>
  <c r="G390" i="13"/>
  <c r="M390" i="13" s="1"/>
  <c r="I390" i="13"/>
  <c r="K390" i="13"/>
  <c r="O390" i="13"/>
  <c r="Q390" i="13"/>
  <c r="V390" i="13"/>
  <c r="G393" i="13"/>
  <c r="M393" i="13" s="1"/>
  <c r="I393" i="13"/>
  <c r="K393" i="13"/>
  <c r="O393" i="13"/>
  <c r="Q393" i="13"/>
  <c r="V393" i="13"/>
  <c r="G399" i="13"/>
  <c r="M399" i="13" s="1"/>
  <c r="I399" i="13"/>
  <c r="K399" i="13"/>
  <c r="O399" i="13"/>
  <c r="Q399" i="13"/>
  <c r="V399" i="13"/>
  <c r="G408" i="13"/>
  <c r="M408" i="13" s="1"/>
  <c r="M407" i="13" s="1"/>
  <c r="I408" i="13"/>
  <c r="I407" i="13" s="1"/>
  <c r="K408" i="13"/>
  <c r="K407" i="13" s="1"/>
  <c r="O408" i="13"/>
  <c r="O407" i="13" s="1"/>
  <c r="Q408" i="13"/>
  <c r="Q407" i="13" s="1"/>
  <c r="V408" i="13"/>
  <c r="V407" i="13" s="1"/>
  <c r="G411" i="13"/>
  <c r="I411" i="13"/>
  <c r="I410" i="13" s="1"/>
  <c r="K411" i="13"/>
  <c r="K410" i="13" s="1"/>
  <c r="M411" i="13"/>
  <c r="O411" i="13"/>
  <c r="Q411" i="13"/>
  <c r="V411" i="13"/>
  <c r="G414" i="13"/>
  <c r="M414" i="13" s="1"/>
  <c r="I414" i="13"/>
  <c r="K414" i="13"/>
  <c r="O414" i="13"/>
  <c r="Q414" i="13"/>
  <c r="V414" i="13"/>
  <c r="G421" i="13"/>
  <c r="M421" i="13" s="1"/>
  <c r="I421" i="13"/>
  <c r="K421" i="13"/>
  <c r="O421" i="13"/>
  <c r="Q421" i="13"/>
  <c r="V421" i="13"/>
  <c r="G426" i="13"/>
  <c r="G425" i="13" s="1"/>
  <c r="I426" i="13"/>
  <c r="K426" i="13"/>
  <c r="O426" i="13"/>
  <c r="Q426" i="13"/>
  <c r="Q425" i="13" s="1"/>
  <c r="V426" i="13"/>
  <c r="V425" i="13" s="1"/>
  <c r="G428" i="13"/>
  <c r="M428" i="13" s="1"/>
  <c r="I428" i="13"/>
  <c r="K428" i="13"/>
  <c r="O428" i="13"/>
  <c r="Q428" i="13"/>
  <c r="V428" i="13"/>
  <c r="G431" i="13"/>
  <c r="M431" i="13" s="1"/>
  <c r="I431" i="13"/>
  <c r="K431" i="13"/>
  <c r="O431" i="13"/>
  <c r="Q431" i="13"/>
  <c r="V431" i="13"/>
  <c r="G440" i="13"/>
  <c r="G439" i="13" s="1"/>
  <c r="I440" i="13"/>
  <c r="K440" i="13"/>
  <c r="K439" i="13" s="1"/>
  <c r="M440" i="13"/>
  <c r="O440" i="13"/>
  <c r="Q440" i="13"/>
  <c r="V440" i="13"/>
  <c r="G446" i="13"/>
  <c r="M446" i="13" s="1"/>
  <c r="I446" i="13"/>
  <c r="K446" i="13"/>
  <c r="O446" i="13"/>
  <c r="Q446" i="13"/>
  <c r="V446" i="13"/>
  <c r="G448" i="13"/>
  <c r="M448" i="13" s="1"/>
  <c r="I448" i="13"/>
  <c r="K448" i="13"/>
  <c r="O448" i="13"/>
  <c r="Q448" i="13"/>
  <c r="V448" i="13"/>
  <c r="G458" i="13"/>
  <c r="G457" i="13" s="1"/>
  <c r="I118" i="1" s="1"/>
  <c r="I458" i="13"/>
  <c r="K458" i="13"/>
  <c r="O458" i="13"/>
  <c r="O457" i="13" s="1"/>
  <c r="Q458" i="13"/>
  <c r="V458" i="13"/>
  <c r="V457" i="13" s="1"/>
  <c r="G461" i="13"/>
  <c r="M461" i="13" s="1"/>
  <c r="I461" i="13"/>
  <c r="K461" i="13"/>
  <c r="O461" i="13"/>
  <c r="Q461" i="13"/>
  <c r="V461" i="13"/>
  <c r="G464" i="13"/>
  <c r="M464" i="13" s="1"/>
  <c r="I464" i="13"/>
  <c r="K464" i="13"/>
  <c r="O464" i="13"/>
  <c r="Q464" i="13"/>
  <c r="V464" i="13"/>
  <c r="G466" i="13"/>
  <c r="I466" i="13"/>
  <c r="K466" i="13"/>
  <c r="M466" i="13"/>
  <c r="O466" i="13"/>
  <c r="Q466" i="13"/>
  <c r="V466" i="13"/>
  <c r="G469" i="13"/>
  <c r="I469" i="13"/>
  <c r="K469" i="13"/>
  <c r="K468" i="13" s="1"/>
  <c r="M469" i="13"/>
  <c r="O469" i="13"/>
  <c r="Q469" i="13"/>
  <c r="V469" i="13"/>
  <c r="G475" i="13"/>
  <c r="I475" i="13"/>
  <c r="K475" i="13"/>
  <c r="M475" i="13"/>
  <c r="O475" i="13"/>
  <c r="O468" i="13" s="1"/>
  <c r="Q475" i="13"/>
  <c r="V475" i="13"/>
  <c r="G481" i="13"/>
  <c r="M481" i="13" s="1"/>
  <c r="I481" i="13"/>
  <c r="K481" i="13"/>
  <c r="O481" i="13"/>
  <c r="Q481" i="13"/>
  <c r="V481" i="13"/>
  <c r="G483" i="13"/>
  <c r="M483" i="13" s="1"/>
  <c r="I483" i="13"/>
  <c r="K483" i="13"/>
  <c r="O483" i="13"/>
  <c r="Q483" i="13"/>
  <c r="V483" i="13"/>
  <c r="G485" i="13"/>
  <c r="M485" i="13" s="1"/>
  <c r="I485" i="13"/>
  <c r="I484" i="13" s="1"/>
  <c r="K485" i="13"/>
  <c r="O485" i="13"/>
  <c r="Q485" i="13"/>
  <c r="Q484" i="13" s="1"/>
  <c r="V485" i="13"/>
  <c r="G488" i="13"/>
  <c r="I488" i="13"/>
  <c r="K488" i="13"/>
  <c r="M488" i="13"/>
  <c r="O488" i="13"/>
  <c r="Q488" i="13"/>
  <c r="V488" i="13"/>
  <c r="G490" i="13"/>
  <c r="I490" i="13"/>
  <c r="K490" i="13"/>
  <c r="M490" i="13"/>
  <c r="O490" i="13"/>
  <c r="Q490" i="13"/>
  <c r="V490" i="13"/>
  <c r="O491" i="13"/>
  <c r="G492" i="13"/>
  <c r="I492" i="13"/>
  <c r="K492" i="13"/>
  <c r="M492" i="13"/>
  <c r="O492" i="13"/>
  <c r="Q492" i="13"/>
  <c r="V492" i="13"/>
  <c r="G494" i="13"/>
  <c r="I494" i="13"/>
  <c r="K494" i="13"/>
  <c r="M494" i="13"/>
  <c r="O494" i="13"/>
  <c r="Q494" i="13"/>
  <c r="V494" i="13"/>
  <c r="G502" i="13"/>
  <c r="M502" i="13" s="1"/>
  <c r="I502" i="13"/>
  <c r="K502" i="13"/>
  <c r="O502" i="13"/>
  <c r="Q502" i="13"/>
  <c r="Q491" i="13" s="1"/>
  <c r="V502" i="13"/>
  <c r="G508" i="13"/>
  <c r="M508" i="13" s="1"/>
  <c r="I508" i="13"/>
  <c r="K508" i="13"/>
  <c r="O508" i="13"/>
  <c r="Q508" i="13"/>
  <c r="V508" i="13"/>
  <c r="G510" i="13"/>
  <c r="M510" i="13" s="1"/>
  <c r="I510" i="13"/>
  <c r="K510" i="13"/>
  <c r="O510" i="13"/>
  <c r="Q510" i="13"/>
  <c r="V510" i="13"/>
  <c r="G515" i="13"/>
  <c r="I515" i="13"/>
  <c r="K515" i="13"/>
  <c r="M515" i="13"/>
  <c r="O515" i="13"/>
  <c r="Q515" i="13"/>
  <c r="V515" i="13"/>
  <c r="G517" i="13"/>
  <c r="G516" i="13" s="1"/>
  <c r="I123" i="1" s="1"/>
  <c r="I517" i="13"/>
  <c r="I516" i="13" s="1"/>
  <c r="K517" i="13"/>
  <c r="K516" i="13" s="1"/>
  <c r="O517" i="13"/>
  <c r="O516" i="13" s="1"/>
  <c r="Q517" i="13"/>
  <c r="Q516" i="13" s="1"/>
  <c r="V517" i="13"/>
  <c r="V516" i="13" s="1"/>
  <c r="K521" i="13"/>
  <c r="G522" i="13"/>
  <c r="G521" i="13" s="1"/>
  <c r="I522" i="13"/>
  <c r="I521" i="13" s="1"/>
  <c r="K522" i="13"/>
  <c r="O522" i="13"/>
  <c r="O521" i="13" s="1"/>
  <c r="Q522" i="13"/>
  <c r="Q521" i="13" s="1"/>
  <c r="V522" i="13"/>
  <c r="V521" i="13" s="1"/>
  <c r="G527" i="13"/>
  <c r="M527" i="13" s="1"/>
  <c r="M526" i="13" s="1"/>
  <c r="I527" i="13"/>
  <c r="I526" i="13" s="1"/>
  <c r="K527" i="13"/>
  <c r="K526" i="13" s="1"/>
  <c r="O527" i="13"/>
  <c r="O526" i="13" s="1"/>
  <c r="Q527" i="13"/>
  <c r="Q526" i="13" s="1"/>
  <c r="V527" i="13"/>
  <c r="V526" i="13" s="1"/>
  <c r="G529" i="13"/>
  <c r="G528" i="13" s="1"/>
  <c r="I137" i="1" s="1"/>
  <c r="I529" i="13"/>
  <c r="I528" i="13" s="1"/>
  <c r="K529" i="13"/>
  <c r="O529" i="13"/>
  <c r="Q529" i="13"/>
  <c r="V529" i="13"/>
  <c r="G530" i="13"/>
  <c r="M530" i="13" s="1"/>
  <c r="I530" i="13"/>
  <c r="K530" i="13"/>
  <c r="K528" i="13" s="1"/>
  <c r="O530" i="13"/>
  <c r="Q530" i="13"/>
  <c r="V530" i="13"/>
  <c r="G531" i="13"/>
  <c r="I531" i="13"/>
  <c r="K531" i="13"/>
  <c r="M531" i="13"/>
  <c r="O531" i="13"/>
  <c r="Q531" i="13"/>
  <c r="V531" i="13"/>
  <c r="G533" i="13"/>
  <c r="I533" i="13"/>
  <c r="K533" i="13"/>
  <c r="M533" i="13"/>
  <c r="O533" i="13"/>
  <c r="Q533" i="13"/>
  <c r="V533" i="13"/>
  <c r="G534" i="13"/>
  <c r="M534" i="13" s="1"/>
  <c r="I534" i="13"/>
  <c r="K534" i="13"/>
  <c r="O534" i="13"/>
  <c r="Q534" i="13"/>
  <c r="V534" i="13"/>
  <c r="G535" i="13"/>
  <c r="M535" i="13" s="1"/>
  <c r="I535" i="13"/>
  <c r="K535" i="13"/>
  <c r="O535" i="13"/>
  <c r="Q535" i="13"/>
  <c r="V535" i="13"/>
  <c r="G537" i="13"/>
  <c r="M537" i="13" s="1"/>
  <c r="I537" i="13"/>
  <c r="K537" i="13"/>
  <c r="O537" i="13"/>
  <c r="Q537" i="13"/>
  <c r="V537" i="13"/>
  <c r="G539" i="13"/>
  <c r="M539" i="13" s="1"/>
  <c r="I539" i="13"/>
  <c r="K539" i="13"/>
  <c r="O539" i="13"/>
  <c r="Q539" i="13"/>
  <c r="V539" i="13"/>
  <c r="G540" i="13"/>
  <c r="I540" i="13"/>
  <c r="K540" i="13"/>
  <c r="M540" i="13"/>
  <c r="O540" i="13"/>
  <c r="Q540" i="13"/>
  <c r="V540" i="13"/>
  <c r="G541" i="13"/>
  <c r="I541" i="13"/>
  <c r="K541" i="13"/>
  <c r="M541" i="13"/>
  <c r="O541" i="13"/>
  <c r="Q541" i="13"/>
  <c r="V541" i="13"/>
  <c r="G542" i="13"/>
  <c r="M542" i="13" s="1"/>
  <c r="I542" i="13"/>
  <c r="K542" i="13"/>
  <c r="O542" i="13"/>
  <c r="Q542" i="13"/>
  <c r="V542" i="13"/>
  <c r="G543" i="13"/>
  <c r="M543" i="13" s="1"/>
  <c r="I543" i="13"/>
  <c r="K543" i="13"/>
  <c r="O543" i="13"/>
  <c r="Q543" i="13"/>
  <c r="V543" i="13"/>
  <c r="G544" i="13"/>
  <c r="M544" i="13" s="1"/>
  <c r="I544" i="13"/>
  <c r="K544" i="13"/>
  <c r="O544" i="13"/>
  <c r="Q544" i="13"/>
  <c r="V544" i="13"/>
  <c r="G545" i="13"/>
  <c r="M545" i="13" s="1"/>
  <c r="I545" i="13"/>
  <c r="K545" i="13"/>
  <c r="O545" i="13"/>
  <c r="Q545" i="13"/>
  <c r="V545" i="13"/>
  <c r="G546" i="13"/>
  <c r="M546" i="13" s="1"/>
  <c r="I546" i="13"/>
  <c r="K546" i="13"/>
  <c r="O546" i="13"/>
  <c r="Q546" i="13"/>
  <c r="V546" i="13"/>
  <c r="AE548" i="13"/>
  <c r="AF548" i="13"/>
  <c r="BA34" i="12"/>
  <c r="BA23" i="12"/>
  <c r="BA21" i="12"/>
  <c r="BA19" i="12"/>
  <c r="BA16" i="12"/>
  <c r="BA14" i="12"/>
  <c r="BA12" i="12"/>
  <c r="BA10" i="12"/>
  <c r="G9" i="12"/>
  <c r="M9" i="12" s="1"/>
  <c r="I9" i="12"/>
  <c r="K9" i="12"/>
  <c r="O9" i="12"/>
  <c r="Q9" i="12"/>
  <c r="V9" i="12"/>
  <c r="G11" i="12"/>
  <c r="M11" i="12" s="1"/>
  <c r="I11" i="12"/>
  <c r="K11" i="12"/>
  <c r="O11" i="12"/>
  <c r="Q11" i="12"/>
  <c r="V11" i="12"/>
  <c r="G13" i="12"/>
  <c r="M13" i="12" s="1"/>
  <c r="I13" i="12"/>
  <c r="K13" i="12"/>
  <c r="O13" i="12"/>
  <c r="Q13" i="12"/>
  <c r="V13" i="12"/>
  <c r="G15" i="12"/>
  <c r="M15" i="12" s="1"/>
  <c r="I15" i="12"/>
  <c r="K15" i="12"/>
  <c r="O15" i="12"/>
  <c r="Q15" i="12"/>
  <c r="V15" i="12"/>
  <c r="G18" i="12"/>
  <c r="I18" i="12"/>
  <c r="K18" i="12"/>
  <c r="M18" i="12"/>
  <c r="O18" i="12"/>
  <c r="Q18" i="12"/>
  <c r="V18" i="12"/>
  <c r="G20" i="12"/>
  <c r="M20" i="12" s="1"/>
  <c r="I20" i="12"/>
  <c r="K20" i="12"/>
  <c r="O20" i="12"/>
  <c r="Q20" i="12"/>
  <c r="V20" i="12"/>
  <c r="G22" i="12"/>
  <c r="I22" i="12"/>
  <c r="K22" i="12"/>
  <c r="O22" i="12"/>
  <c r="Q22" i="12"/>
  <c r="V22" i="12"/>
  <c r="G24" i="12"/>
  <c r="M24" i="12" s="1"/>
  <c r="I24" i="12"/>
  <c r="K24" i="12"/>
  <c r="O24" i="12"/>
  <c r="Q24" i="12"/>
  <c r="V24" i="12"/>
  <c r="G26" i="12"/>
  <c r="M26" i="12" s="1"/>
  <c r="I26" i="12"/>
  <c r="K26" i="12"/>
  <c r="O26" i="12"/>
  <c r="Q26" i="12"/>
  <c r="V26" i="12"/>
  <c r="G28" i="12"/>
  <c r="M28" i="12" s="1"/>
  <c r="I28" i="12"/>
  <c r="K28" i="12"/>
  <c r="O28" i="12"/>
  <c r="Q28" i="12"/>
  <c r="V28" i="12"/>
  <c r="G33" i="12"/>
  <c r="I33" i="12"/>
  <c r="K33" i="12"/>
  <c r="M33" i="12"/>
  <c r="O33" i="12"/>
  <c r="Q33" i="12"/>
  <c r="V33" i="12"/>
  <c r="G35" i="12"/>
  <c r="M35" i="12" s="1"/>
  <c r="I35" i="12"/>
  <c r="K35" i="12"/>
  <c r="O35" i="12"/>
  <c r="Q35" i="12"/>
  <c r="V35" i="12"/>
  <c r="G36" i="12"/>
  <c r="M36" i="12" s="1"/>
  <c r="I36" i="12"/>
  <c r="K36" i="12"/>
  <c r="O36" i="12"/>
  <c r="Q36" i="12"/>
  <c r="V36" i="12"/>
  <c r="AF38" i="12"/>
  <c r="H42" i="1"/>
  <c r="M410" i="13" l="1"/>
  <c r="M439" i="13"/>
  <c r="AE38" i="12"/>
  <c r="K17" i="12"/>
  <c r="O528" i="13"/>
  <c r="Q457" i="13"/>
  <c r="F47" i="1"/>
  <c r="F48" i="1"/>
  <c r="K1215" i="15"/>
  <c r="V1007" i="15"/>
  <c r="I945" i="15"/>
  <c r="F43" i="1"/>
  <c r="F44" i="1"/>
  <c r="V491" i="13"/>
  <c r="V53" i="13"/>
  <c r="G46" i="1"/>
  <c r="G45" i="1"/>
  <c r="K51" i="14"/>
  <c r="Q8" i="14"/>
  <c r="Q1215" i="15"/>
  <c r="M620" i="15"/>
  <c r="O8" i="15"/>
  <c r="Q54" i="17"/>
  <c r="O111" i="18"/>
  <c r="G48" i="19"/>
  <c r="I85" i="1" s="1"/>
  <c r="Q16" i="19"/>
  <c r="Q79" i="20"/>
  <c r="M22" i="12"/>
  <c r="I17" i="12"/>
  <c r="V8" i="12"/>
  <c r="O8" i="12"/>
  <c r="G8" i="12"/>
  <c r="K536" i="13"/>
  <c r="V528" i="13"/>
  <c r="Q528" i="13"/>
  <c r="M529" i="13"/>
  <c r="M517" i="13"/>
  <c r="M516" i="13" s="1"/>
  <c r="I491" i="13"/>
  <c r="O484" i="13"/>
  <c r="M468" i="13"/>
  <c r="Q468" i="13"/>
  <c r="I468" i="13"/>
  <c r="V439" i="13"/>
  <c r="O425" i="13"/>
  <c r="V410" i="13"/>
  <c r="I53" i="13"/>
  <c r="Q53" i="13"/>
  <c r="M29" i="13"/>
  <c r="K8" i="13"/>
  <c r="M88" i="14"/>
  <c r="I51" i="14"/>
  <c r="V8" i="14"/>
  <c r="I8" i="14"/>
  <c r="O1215" i="15"/>
  <c r="V1210" i="15"/>
  <c r="O1118" i="15"/>
  <c r="G1118" i="15"/>
  <c r="I1027" i="15"/>
  <c r="O1027" i="15"/>
  <c r="G1027" i="15"/>
  <c r="I125" i="1" s="1"/>
  <c r="Q1007" i="15"/>
  <c r="K945" i="15"/>
  <c r="Q945" i="15"/>
  <c r="G945" i="15"/>
  <c r="I122" i="1" s="1"/>
  <c r="O702" i="15"/>
  <c r="K634" i="15"/>
  <c r="I542" i="15"/>
  <c r="O363" i="15"/>
  <c r="O98" i="17"/>
  <c r="Q17" i="12"/>
  <c r="I8" i="12"/>
  <c r="V17" i="12"/>
  <c r="Q8" i="12"/>
  <c r="K491" i="13"/>
  <c r="M484" i="13"/>
  <c r="V468" i="13"/>
  <c r="V373" i="13"/>
  <c r="O8" i="13"/>
  <c r="K8" i="14"/>
  <c r="M1137" i="15"/>
  <c r="V1093" i="15"/>
  <c r="O1093" i="15"/>
  <c r="I1007" i="15"/>
  <c r="O779" i="15"/>
  <c r="G54" i="1"/>
  <c r="G53" i="1"/>
  <c r="I71" i="18"/>
  <c r="V65" i="18"/>
  <c r="G58" i="1"/>
  <c r="G57" i="1"/>
  <c r="I79" i="20"/>
  <c r="I94" i="22"/>
  <c r="G41" i="1"/>
  <c r="G39" i="1"/>
  <c r="G64" i="1" s="1"/>
  <c r="G25" i="1" s="1"/>
  <c r="A25" i="1" s="1"/>
  <c r="G40" i="1"/>
  <c r="O17" i="12"/>
  <c r="K8" i="12"/>
  <c r="Q536" i="13"/>
  <c r="O536" i="13"/>
  <c r="V536" i="13"/>
  <c r="G526" i="13"/>
  <c r="I136" i="1" s="1"/>
  <c r="M522" i="13"/>
  <c r="M521" i="13" s="1"/>
  <c r="K484" i="13"/>
  <c r="K457" i="13"/>
  <c r="Q439" i="13"/>
  <c r="I439" i="13"/>
  <c r="K425" i="13"/>
  <c r="O373" i="13"/>
  <c r="K53" i="13"/>
  <c r="O29" i="13"/>
  <c r="V8" i="13"/>
  <c r="I8" i="13"/>
  <c r="M87" i="14"/>
  <c r="V87" i="14"/>
  <c r="O51" i="14"/>
  <c r="Q51" i="14"/>
  <c r="G51" i="14"/>
  <c r="I94" i="1" s="1"/>
  <c r="I1210" i="15"/>
  <c r="Q1137" i="15"/>
  <c r="Q1118" i="15"/>
  <c r="M1119" i="15"/>
  <c r="M1118" i="15" s="1"/>
  <c r="I1093" i="15"/>
  <c r="Q1027" i="15"/>
  <c r="M1028" i="15"/>
  <c r="O1007" i="15"/>
  <c r="V945" i="15"/>
  <c r="O945" i="15"/>
  <c r="O634" i="15"/>
  <c r="K415" i="15"/>
  <c r="K332" i="15"/>
  <c r="AE138" i="17"/>
  <c r="G44" i="1"/>
  <c r="G43" i="1"/>
  <c r="I536" i="13"/>
  <c r="M536" i="13"/>
  <c r="G491" i="13"/>
  <c r="V484" i="13"/>
  <c r="G484" i="13"/>
  <c r="I457" i="13"/>
  <c r="O439" i="13"/>
  <c r="I425" i="13"/>
  <c r="Q410" i="13"/>
  <c r="O410" i="13"/>
  <c r="G410" i="13"/>
  <c r="I108" i="1" s="1"/>
  <c r="G407" i="13"/>
  <c r="K373" i="13"/>
  <c r="O53" i="13"/>
  <c r="G53" i="13"/>
  <c r="I103" i="1" s="1"/>
  <c r="G51" i="13"/>
  <c r="Q8" i="13"/>
  <c r="M8" i="13"/>
  <c r="Q87" i="14"/>
  <c r="I87" i="14"/>
  <c r="V51" i="14"/>
  <c r="O8" i="14"/>
  <c r="G48" i="1"/>
  <c r="G47" i="1"/>
  <c r="V1215" i="15"/>
  <c r="I1215" i="15"/>
  <c r="O1210" i="15"/>
  <c r="G1210" i="15"/>
  <c r="I129" i="1" s="1"/>
  <c r="O1137" i="15"/>
  <c r="G1137" i="15"/>
  <c r="I128" i="1" s="1"/>
  <c r="K1093" i="15"/>
  <c r="Q1093" i="15"/>
  <c r="G1093" i="15"/>
  <c r="I126" i="1" s="1"/>
  <c r="K1007" i="15"/>
  <c r="K487" i="15"/>
  <c r="I487" i="15"/>
  <c r="O487" i="15"/>
  <c r="M14" i="16"/>
  <c r="AE47" i="16"/>
  <c r="V8" i="16"/>
  <c r="I8" i="16"/>
  <c r="O72" i="17"/>
  <c r="I54" i="17"/>
  <c r="K33" i="17"/>
  <c r="G8" i="17"/>
  <c r="Q702" i="15"/>
  <c r="G634" i="15"/>
  <c r="V634" i="15"/>
  <c r="I634" i="15"/>
  <c r="G542" i="15"/>
  <c r="I109" i="1" s="1"/>
  <c r="I415" i="15"/>
  <c r="V363" i="15"/>
  <c r="Q363" i="15"/>
  <c r="K363" i="15"/>
  <c r="G332" i="15"/>
  <c r="I101" i="1" s="1"/>
  <c r="V332" i="15"/>
  <c r="G275" i="15"/>
  <c r="I98" i="1" s="1"/>
  <c r="G244" i="15"/>
  <c r="I97" i="1" s="1"/>
  <c r="V244" i="15"/>
  <c r="K244" i="15"/>
  <c r="Q197" i="15"/>
  <c r="G197" i="15"/>
  <c r="I96" i="1" s="1"/>
  <c r="O106" i="15"/>
  <c r="K8" i="15"/>
  <c r="G50" i="1"/>
  <c r="G49" i="1"/>
  <c r="Q8" i="16"/>
  <c r="Q122" i="17"/>
  <c r="O122" i="17"/>
  <c r="V98" i="17"/>
  <c r="G98" i="17"/>
  <c r="I84" i="1" s="1"/>
  <c r="V33" i="17"/>
  <c r="I33" i="17"/>
  <c r="K8" i="17"/>
  <c r="V258" i="18"/>
  <c r="Q252" i="18"/>
  <c r="K172" i="18"/>
  <c r="Q172" i="18"/>
  <c r="I172" i="18"/>
  <c r="G56" i="1"/>
  <c r="G55" i="1"/>
  <c r="Q48" i="19"/>
  <c r="M28" i="19"/>
  <c r="G27" i="19"/>
  <c r="K8" i="19"/>
  <c r="Q8" i="21"/>
  <c r="Q779" i="15"/>
  <c r="G779" i="15"/>
  <c r="V779" i="15"/>
  <c r="K779" i="15"/>
  <c r="I702" i="15"/>
  <c r="G702" i="15"/>
  <c r="K702" i="15"/>
  <c r="Q634" i="15"/>
  <c r="Q620" i="15"/>
  <c r="I620" i="15"/>
  <c r="O542" i="15"/>
  <c r="V487" i="15"/>
  <c r="G415" i="15"/>
  <c r="I106" i="1" s="1"/>
  <c r="I363" i="15"/>
  <c r="Q332" i="15"/>
  <c r="I332" i="15"/>
  <c r="K275" i="15"/>
  <c r="I275" i="15"/>
  <c r="O275" i="15"/>
  <c r="I244" i="15"/>
  <c r="V197" i="15"/>
  <c r="K197" i="15"/>
  <c r="G8" i="15"/>
  <c r="V8" i="15"/>
  <c r="I8" i="15"/>
  <c r="O8" i="16"/>
  <c r="K122" i="17"/>
  <c r="K98" i="17"/>
  <c r="I98" i="17"/>
  <c r="Q72" i="17"/>
  <c r="G72" i="17"/>
  <c r="I81" i="1" s="1"/>
  <c r="V72" i="17"/>
  <c r="K72" i="17"/>
  <c r="O33" i="17"/>
  <c r="Q33" i="17"/>
  <c r="V8" i="17"/>
  <c r="I8" i="17"/>
  <c r="Q258" i="18"/>
  <c r="I111" i="18"/>
  <c r="O65" i="18"/>
  <c r="Q8" i="18"/>
  <c r="M9" i="18"/>
  <c r="AE273" i="18"/>
  <c r="O146" i="20"/>
  <c r="M10" i="20"/>
  <c r="AE152" i="20"/>
  <c r="K8" i="20"/>
  <c r="I779" i="15"/>
  <c r="M705" i="15"/>
  <c r="V702" i="15"/>
  <c r="O620" i="15"/>
  <c r="G620" i="15"/>
  <c r="I117" i="1" s="1"/>
  <c r="V542" i="15"/>
  <c r="Q542" i="15"/>
  <c r="K542" i="15"/>
  <c r="Q487" i="15"/>
  <c r="G487" i="15"/>
  <c r="I107" i="1" s="1"/>
  <c r="O415" i="15"/>
  <c r="G363" i="15"/>
  <c r="O332" i="15"/>
  <c r="V275" i="15"/>
  <c r="Q275" i="15"/>
  <c r="Q244" i="15"/>
  <c r="O244" i="15"/>
  <c r="I197" i="15"/>
  <c r="V106" i="15"/>
  <c r="K106" i="15"/>
  <c r="Q8" i="15"/>
  <c r="G8" i="16"/>
  <c r="K8" i="16"/>
  <c r="G52" i="1"/>
  <c r="G51" i="1"/>
  <c r="G122" i="17"/>
  <c r="I130" i="1" s="1"/>
  <c r="V122" i="17"/>
  <c r="I122" i="17"/>
  <c r="Q98" i="17"/>
  <c r="I72" i="17"/>
  <c r="V54" i="17"/>
  <c r="K54" i="17"/>
  <c r="G33" i="17"/>
  <c r="I75" i="1" s="1"/>
  <c r="Q8" i="17"/>
  <c r="I258" i="18"/>
  <c r="O258" i="18"/>
  <c r="K252" i="18"/>
  <c r="I245" i="18"/>
  <c r="Q71" i="18"/>
  <c r="K54" i="20"/>
  <c r="G25" i="20"/>
  <c r="I72" i="1" s="1"/>
  <c r="M27" i="20"/>
  <c r="K25" i="20"/>
  <c r="G258" i="18"/>
  <c r="I100" i="1" s="1"/>
  <c r="V252" i="18"/>
  <c r="I252" i="18"/>
  <c r="G245" i="18"/>
  <c r="G240" i="18"/>
  <c r="O172" i="18"/>
  <c r="Q111" i="18"/>
  <c r="G71" i="18"/>
  <c r="I114" i="1" s="1"/>
  <c r="V71" i="18"/>
  <c r="O8" i="18"/>
  <c r="O33" i="19"/>
  <c r="O27" i="19"/>
  <c r="Q21" i="19"/>
  <c r="G21" i="19"/>
  <c r="I74" i="1" s="1"/>
  <c r="V21" i="19"/>
  <c r="K21" i="19"/>
  <c r="V8" i="19"/>
  <c r="I8" i="19"/>
  <c r="K146" i="20"/>
  <c r="V54" i="20"/>
  <c r="G39" i="20"/>
  <c r="I76" i="1" s="1"/>
  <c r="V39" i="20"/>
  <c r="I39" i="20"/>
  <c r="V8" i="20"/>
  <c r="I8" i="20"/>
  <c r="Q33" i="21"/>
  <c r="K35" i="22"/>
  <c r="M34" i="22"/>
  <c r="G31" i="22"/>
  <c r="G202" i="22" s="1"/>
  <c r="M31" i="22"/>
  <c r="K8" i="18"/>
  <c r="K48" i="19"/>
  <c r="Q33" i="19"/>
  <c r="K33" i="19"/>
  <c r="K16" i="19"/>
  <c r="G8" i="19"/>
  <c r="Q8" i="19"/>
  <c r="G146" i="20"/>
  <c r="I83" i="1" s="1"/>
  <c r="V146" i="20"/>
  <c r="K137" i="20"/>
  <c r="Q137" i="20"/>
  <c r="I137" i="20"/>
  <c r="O79" i="20"/>
  <c r="Q54" i="20"/>
  <c r="G54" i="20"/>
  <c r="I79" i="1" s="1"/>
  <c r="Q39" i="20"/>
  <c r="V25" i="20"/>
  <c r="Q19" i="20"/>
  <c r="Q8" i="20"/>
  <c r="V154" i="22"/>
  <c r="M24" i="22"/>
  <c r="O8" i="17"/>
  <c r="K258" i="18"/>
  <c r="O252" i="18"/>
  <c r="K245" i="18"/>
  <c r="K240" i="18"/>
  <c r="Q240" i="18"/>
  <c r="I240" i="18"/>
  <c r="V172" i="18"/>
  <c r="V111" i="18"/>
  <c r="K111" i="18"/>
  <c r="K71" i="18"/>
  <c r="O71" i="18"/>
  <c r="G65" i="18"/>
  <c r="I113" i="1" s="1"/>
  <c r="K65" i="18"/>
  <c r="I65" i="18"/>
  <c r="V8" i="18"/>
  <c r="I8" i="18"/>
  <c r="O48" i="19"/>
  <c r="V48" i="19"/>
  <c r="I48" i="19"/>
  <c r="V33" i="19"/>
  <c r="I33" i="19"/>
  <c r="I27" i="19"/>
  <c r="G25" i="19"/>
  <c r="I77" i="1" s="1"/>
  <c r="O21" i="19"/>
  <c r="V16" i="19"/>
  <c r="I16" i="19"/>
  <c r="Q146" i="20"/>
  <c r="I146" i="20"/>
  <c r="V137" i="20"/>
  <c r="K79" i="20"/>
  <c r="G79" i="20"/>
  <c r="I80" i="1" s="1"/>
  <c r="V79" i="20"/>
  <c r="I54" i="20"/>
  <c r="O54" i="20"/>
  <c r="K39" i="20"/>
  <c r="Q25" i="20"/>
  <c r="O25" i="20"/>
  <c r="O19" i="20"/>
  <c r="K33" i="21"/>
  <c r="G29" i="21"/>
  <c r="I133" i="1" s="1"/>
  <c r="V29" i="21"/>
  <c r="I8" i="21"/>
  <c r="G154" i="22"/>
  <c r="I112" i="1" s="1"/>
  <c r="I154" i="22"/>
  <c r="V94" i="22"/>
  <c r="O35" i="22"/>
  <c r="O24" i="22"/>
  <c r="O8" i="22"/>
  <c r="I8" i="22"/>
  <c r="K80" i="23"/>
  <c r="V8" i="23"/>
  <c r="K8" i="23"/>
  <c r="G61" i="1"/>
  <c r="G63" i="1"/>
  <c r="V24" i="22"/>
  <c r="V8" i="22"/>
  <c r="Q8" i="22"/>
  <c r="I80" i="23"/>
  <c r="Q8" i="23"/>
  <c r="I8" i="23"/>
  <c r="O39" i="20"/>
  <c r="I25" i="20"/>
  <c r="V19" i="20"/>
  <c r="K19" i="20"/>
  <c r="G8" i="20"/>
  <c r="O8" i="20"/>
  <c r="O33" i="21"/>
  <c r="V33" i="21"/>
  <c r="I33" i="21"/>
  <c r="I29" i="21"/>
  <c r="G8" i="21"/>
  <c r="V8" i="21"/>
  <c r="O8" i="21"/>
  <c r="I197" i="22"/>
  <c r="Q192" i="22"/>
  <c r="O192" i="22"/>
  <c r="G192" i="22"/>
  <c r="Q154" i="22"/>
  <c r="O154" i="22"/>
  <c r="K94" i="22"/>
  <c r="Q94" i="22"/>
  <c r="G94" i="22"/>
  <c r="I111" i="1" s="1"/>
  <c r="V35" i="22"/>
  <c r="G8" i="23"/>
  <c r="O8" i="23"/>
  <c r="K8" i="21"/>
  <c r="Q197" i="22"/>
  <c r="G197" i="22"/>
  <c r="M192" i="22"/>
  <c r="K154" i="22"/>
  <c r="O94" i="22"/>
  <c r="I35" i="22"/>
  <c r="Q35" i="22"/>
  <c r="G35" i="22"/>
  <c r="I110" i="1" s="1"/>
  <c r="Q31" i="22"/>
  <c r="Q24" i="22"/>
  <c r="I24" i="22"/>
  <c r="K8" i="22"/>
  <c r="A26" i="1"/>
  <c r="G26" i="1"/>
  <c r="AE86" i="23"/>
  <c r="M81" i="23"/>
  <c r="M80" i="23" s="1"/>
  <c r="M16" i="23"/>
  <c r="M8" i="23" s="1"/>
  <c r="M8" i="22"/>
  <c r="AE202" i="22"/>
  <c r="M36" i="22"/>
  <c r="M35" i="22" s="1"/>
  <c r="M198" i="22"/>
  <c r="M197" i="22" s="1"/>
  <c r="M95" i="22"/>
  <c r="M94" i="22" s="1"/>
  <c r="M30" i="22"/>
  <c r="M29" i="22" s="1"/>
  <c r="M155" i="22"/>
  <c r="M154" i="22" s="1"/>
  <c r="M33" i="21"/>
  <c r="G33" i="21"/>
  <c r="I140" i="1" s="1"/>
  <c r="AE43" i="21"/>
  <c r="F59" i="1" s="1"/>
  <c r="H59" i="1" s="1"/>
  <c r="I59" i="1" s="1"/>
  <c r="M32" i="21"/>
  <c r="M29" i="21" s="1"/>
  <c r="M16" i="21"/>
  <c r="M8" i="21" s="1"/>
  <c r="M25" i="20"/>
  <c r="M137" i="20"/>
  <c r="M55" i="20"/>
  <c r="M54" i="20" s="1"/>
  <c r="G19" i="20"/>
  <c r="I89" i="1" s="1"/>
  <c r="M82" i="20"/>
  <c r="M79" i="20" s="1"/>
  <c r="M42" i="20"/>
  <c r="M39" i="20" s="1"/>
  <c r="M16" i="20"/>
  <c r="M8" i="20" s="1"/>
  <c r="G137" i="20"/>
  <c r="M149" i="20"/>
  <c r="M146" i="20" s="1"/>
  <c r="M33" i="19"/>
  <c r="M27" i="19"/>
  <c r="M8" i="19"/>
  <c r="G33" i="19"/>
  <c r="I82" i="1" s="1"/>
  <c r="AE60" i="19"/>
  <c r="M24" i="19"/>
  <c r="M21" i="19" s="1"/>
  <c r="M51" i="19"/>
  <c r="M48" i="19" s="1"/>
  <c r="M19" i="19"/>
  <c r="M16" i="19" s="1"/>
  <c r="M11" i="19"/>
  <c r="M71" i="18"/>
  <c r="M8" i="18"/>
  <c r="M252" i="18"/>
  <c r="M172" i="18"/>
  <c r="M111" i="18"/>
  <c r="G252" i="18"/>
  <c r="I87" i="1" s="1"/>
  <c r="G111" i="18"/>
  <c r="I115" i="1" s="1"/>
  <c r="G8" i="18"/>
  <c r="M246" i="18"/>
  <c r="M245" i="18" s="1"/>
  <c r="M259" i="18"/>
  <c r="M258" i="18" s="1"/>
  <c r="G172" i="18"/>
  <c r="I116" i="1" s="1"/>
  <c r="M242" i="18"/>
  <c r="M240" i="18" s="1"/>
  <c r="M68" i="18"/>
  <c r="M65" i="18" s="1"/>
  <c r="M54" i="17"/>
  <c r="G54" i="17"/>
  <c r="I78" i="1" s="1"/>
  <c r="M125" i="17"/>
  <c r="M122" i="17" s="1"/>
  <c r="M100" i="17"/>
  <c r="M98" i="17" s="1"/>
  <c r="M75" i="17"/>
  <c r="M72" i="17" s="1"/>
  <c r="M41" i="17"/>
  <c r="M33" i="17" s="1"/>
  <c r="M16" i="17"/>
  <c r="M8" i="17" s="1"/>
  <c r="M16" i="16"/>
  <c r="M8" i="16" s="1"/>
  <c r="M1210" i="15"/>
  <c r="M106" i="15"/>
  <c r="M1027" i="15"/>
  <c r="M702" i="15"/>
  <c r="M1007" i="15"/>
  <c r="M946" i="15"/>
  <c r="M945" i="15" s="1"/>
  <c r="M543" i="15"/>
  <c r="M542" i="15" s="1"/>
  <c r="M416" i="15"/>
  <c r="M415" i="15" s="1"/>
  <c r="G412" i="15"/>
  <c r="M364" i="15"/>
  <c r="M363" i="15" s="1"/>
  <c r="M202" i="15"/>
  <c r="M197" i="15" s="1"/>
  <c r="G1007" i="15"/>
  <c r="I124" i="1" s="1"/>
  <c r="G106" i="15"/>
  <c r="I93" i="1" s="1"/>
  <c r="M1216" i="15"/>
  <c r="M1215" i="15" s="1"/>
  <c r="M1094" i="15"/>
  <c r="M1093" i="15" s="1"/>
  <c r="M785" i="15"/>
  <c r="M779" i="15" s="1"/>
  <c r="M677" i="15"/>
  <c r="M634" i="15" s="1"/>
  <c r="M488" i="15"/>
  <c r="M487" i="15" s="1"/>
  <c r="M341" i="15"/>
  <c r="M332" i="15" s="1"/>
  <c r="M279" i="15"/>
  <c r="M275" i="15" s="1"/>
  <c r="M256" i="15"/>
  <c r="M244" i="15" s="1"/>
  <c r="M44" i="15"/>
  <c r="M8" i="15" s="1"/>
  <c r="M83" i="14"/>
  <c r="M82" i="14" s="1"/>
  <c r="M52" i="14"/>
  <c r="M51" i="14" s="1"/>
  <c r="M31" i="14"/>
  <c r="M8" i="14" s="1"/>
  <c r="AE102" i="14"/>
  <c r="M373" i="13"/>
  <c r="M491" i="13"/>
  <c r="M53" i="13"/>
  <c r="M528" i="13"/>
  <c r="G8" i="13"/>
  <c r="G536" i="13"/>
  <c r="I138" i="1" s="1"/>
  <c r="G373" i="13"/>
  <c r="I104" i="1" s="1"/>
  <c r="G468" i="13"/>
  <c r="I119" i="1" s="1"/>
  <c r="M458" i="13"/>
  <c r="M457" i="13" s="1"/>
  <c r="M426" i="13"/>
  <c r="M425" i="13" s="1"/>
  <c r="M17" i="12"/>
  <c r="M8" i="12"/>
  <c r="G17" i="12"/>
  <c r="I141" i="1" s="1"/>
  <c r="J28" i="1"/>
  <c r="J26" i="1"/>
  <c r="G38" i="1"/>
  <c r="F38" i="1"/>
  <c r="J23" i="1"/>
  <c r="J24" i="1"/>
  <c r="J25" i="1"/>
  <c r="J27" i="1"/>
  <c r="E24" i="1"/>
  <c r="E26" i="1"/>
  <c r="F45" i="1" l="1"/>
  <c r="H45" i="1" s="1"/>
  <c r="I45" i="1" s="1"/>
  <c r="F46" i="1"/>
  <c r="H46" i="1" s="1"/>
  <c r="I46" i="1" s="1"/>
  <c r="I132" i="1"/>
  <c r="G43" i="21"/>
  <c r="I86" i="1"/>
  <c r="G47" i="16"/>
  <c r="I17" i="1"/>
  <c r="F49" i="1"/>
  <c r="F50" i="1"/>
  <c r="H50" i="1" s="1"/>
  <c r="I50" i="1" s="1"/>
  <c r="I102" i="1"/>
  <c r="I105" i="1"/>
  <c r="G102" i="14"/>
  <c r="I127" i="1"/>
  <c r="H49" i="1"/>
  <c r="I49" i="1" s="1"/>
  <c r="I121" i="1"/>
  <c r="H44" i="1"/>
  <c r="I44" i="1" s="1"/>
  <c r="F61" i="1"/>
  <c r="H61" i="1" s="1"/>
  <c r="I61" i="1" s="1"/>
  <c r="F60" i="1"/>
  <c r="H60" i="1" s="1"/>
  <c r="I60" i="1" s="1"/>
  <c r="F63" i="1"/>
  <c r="H63" i="1" s="1"/>
  <c r="I63" i="1" s="1"/>
  <c r="F62" i="1"/>
  <c r="H62" i="1" s="1"/>
  <c r="I62" i="1" s="1"/>
  <c r="G152" i="20"/>
  <c r="F53" i="1"/>
  <c r="H53" i="1" s="1"/>
  <c r="I53" i="1" s="1"/>
  <c r="F54" i="1"/>
  <c r="H54" i="1" s="1"/>
  <c r="I54" i="1" s="1"/>
  <c r="I92" i="1"/>
  <c r="G1222" i="15"/>
  <c r="I131" i="1"/>
  <c r="I18" i="1" s="1"/>
  <c r="G138" i="17"/>
  <c r="F51" i="1"/>
  <c r="H51" i="1" s="1"/>
  <c r="I51" i="1" s="1"/>
  <c r="F52" i="1"/>
  <c r="H52" i="1" s="1"/>
  <c r="I52" i="1" s="1"/>
  <c r="I139" i="1"/>
  <c r="I19" i="1" s="1"/>
  <c r="G38" i="12"/>
  <c r="H43" i="1"/>
  <c r="I43" i="1" s="1"/>
  <c r="H48" i="1"/>
  <c r="I48" i="1" s="1"/>
  <c r="I88" i="1"/>
  <c r="G548" i="13"/>
  <c r="G273" i="18"/>
  <c r="F55" i="1"/>
  <c r="H55" i="1" s="1"/>
  <c r="I55" i="1" s="1"/>
  <c r="F56" i="1"/>
  <c r="H56" i="1" s="1"/>
  <c r="I56" i="1" s="1"/>
  <c r="I20" i="1"/>
  <c r="I134" i="1"/>
  <c r="G86" i="23"/>
  <c r="I71" i="1"/>
  <c r="G60" i="19"/>
  <c r="F57" i="1"/>
  <c r="H57" i="1" s="1"/>
  <c r="I57" i="1" s="1"/>
  <c r="F58" i="1"/>
  <c r="H58" i="1" s="1"/>
  <c r="I58" i="1" s="1"/>
  <c r="I120" i="1"/>
  <c r="H47" i="1"/>
  <c r="I47" i="1" s="1"/>
  <c r="F40" i="1"/>
  <c r="H40" i="1" s="1"/>
  <c r="I40" i="1" s="1"/>
  <c r="F41" i="1"/>
  <c r="H41" i="1" s="1"/>
  <c r="I41" i="1" s="1"/>
  <c r="F39" i="1"/>
  <c r="F64" i="1" l="1"/>
  <c r="H39" i="1"/>
  <c r="H64" i="1" s="1"/>
  <c r="I142" i="1"/>
  <c r="I16" i="1"/>
  <c r="I21" i="1" s="1"/>
  <c r="J75" i="1" l="1"/>
  <c r="J77" i="1"/>
  <c r="J128" i="1"/>
  <c r="J112" i="1"/>
  <c r="J96" i="1"/>
  <c r="J80" i="1"/>
  <c r="J135" i="1"/>
  <c r="J119" i="1"/>
  <c r="J103" i="1"/>
  <c r="J87" i="1"/>
  <c r="J71" i="1"/>
  <c r="J117" i="1"/>
  <c r="J138" i="1"/>
  <c r="J122" i="1"/>
  <c r="J106" i="1"/>
  <c r="J90" i="1"/>
  <c r="J137" i="1"/>
  <c r="J140" i="1"/>
  <c r="J124" i="1"/>
  <c r="J108" i="1"/>
  <c r="J76" i="1"/>
  <c r="J131" i="1"/>
  <c r="J115" i="1"/>
  <c r="J83" i="1"/>
  <c r="J141" i="1"/>
  <c r="J101" i="1"/>
  <c r="J118" i="1"/>
  <c r="J86" i="1"/>
  <c r="J125" i="1"/>
  <c r="J92" i="1"/>
  <c r="J99" i="1"/>
  <c r="J81" i="1"/>
  <c r="J134" i="1"/>
  <c r="J102" i="1"/>
  <c r="J113" i="1"/>
  <c r="J136" i="1"/>
  <c r="J120" i="1"/>
  <c r="J104" i="1"/>
  <c r="J88" i="1"/>
  <c r="J72" i="1"/>
  <c r="J127" i="1"/>
  <c r="J111" i="1"/>
  <c r="J95" i="1"/>
  <c r="J79" i="1"/>
  <c r="J121" i="1"/>
  <c r="J73" i="1"/>
  <c r="J89" i="1"/>
  <c r="J130" i="1"/>
  <c r="J114" i="1"/>
  <c r="J98" i="1"/>
  <c r="J82" i="1"/>
  <c r="J105" i="1"/>
  <c r="J97" i="1"/>
  <c r="J132" i="1"/>
  <c r="J116" i="1"/>
  <c r="J100" i="1"/>
  <c r="J84" i="1"/>
  <c r="J139" i="1"/>
  <c r="J123" i="1"/>
  <c r="J107" i="1"/>
  <c r="J91" i="1"/>
  <c r="J109" i="1"/>
  <c r="J129" i="1"/>
  <c r="J133" i="1"/>
  <c r="J126" i="1"/>
  <c r="J110" i="1"/>
  <c r="J94" i="1"/>
  <c r="J78" i="1"/>
  <c r="J85" i="1"/>
  <c r="J93" i="1"/>
  <c r="J74" i="1"/>
  <c r="G23" i="1"/>
  <c r="A23" i="1" s="1"/>
  <c r="G28" i="1"/>
  <c r="I39" i="1"/>
  <c r="I64" i="1" s="1"/>
  <c r="G24" i="1" l="1"/>
  <c r="A27" i="1" s="1"/>
  <c r="A24" i="1"/>
  <c r="J142" i="1"/>
  <c r="J43" i="1"/>
  <c r="J40" i="1"/>
  <c r="J50" i="1"/>
  <c r="J59" i="1"/>
  <c r="J57" i="1"/>
  <c r="J52" i="1"/>
  <c r="J61" i="1"/>
  <c r="J63" i="1"/>
  <c r="J58" i="1"/>
  <c r="J44" i="1"/>
  <c r="J49" i="1"/>
  <c r="J45" i="1"/>
  <c r="J47" i="1"/>
  <c r="J51" i="1"/>
  <c r="J55" i="1"/>
  <c r="J62" i="1"/>
  <c r="J48" i="1"/>
  <c r="J54" i="1"/>
  <c r="J56" i="1"/>
  <c r="J46" i="1"/>
  <c r="J39" i="1"/>
  <c r="J64" i="1" s="1"/>
  <c r="J53" i="1"/>
  <c r="J41" i="1"/>
  <c r="J60" i="1"/>
  <c r="G29" i="1" l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73ACE692-80AD-49C6-AAE9-7D21621B1ED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63FA1BA-7342-4BC1-B540-B37785FBDAA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7C1F8248-871E-4C0D-B15F-D202F5458AC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5A0A22-1767-4969-BC7B-27696C8E33F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466827B6-6C3C-40FF-A121-41DF92E7B05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872554A-C2E3-49C3-82D3-4E6BBAA1725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0CC22456-69BF-447C-8E7C-A9FF6B5C254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1069E6-F43F-4437-BB38-7513D79A45E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1830BB6C-9816-4FB6-B7A4-502C7F8B985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7FE6FF1-F43C-4DBC-86F9-CA160766B94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A174867D-1731-48E3-ACE6-E4D3BC02F37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F181A8E-4580-4B7E-8897-E62EF908546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6F90943A-67D7-428F-9913-F52194A4CA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FE4F34A-0FCD-43DA-92E1-BA64E4EFFD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A493B061-349B-4663-8041-11DB122D112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0149460-0264-4C89-A987-828163A6F5E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EB8BBBF3-8645-463C-BD97-7B40D3025C3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C8A75F0-421C-4817-8432-0E95F19A2CA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6BE00475-97A0-4E12-984D-D3ABCFF82E7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047855-F100-48B3-86A3-0610F397A6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8DBB6483-CAC0-4E15-BC3D-B4429963225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BF5D1F9-070E-4441-8F1C-5CBF58D6B0F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Libor Studený</author>
  </authors>
  <commentList>
    <comment ref="S6" authorId="0" shapeId="0" xr:uid="{4CF2A9A6-9488-4885-B20D-4FD4216234C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126526C-7BFD-4875-80B8-C80864F4F27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<sst xmlns="http://schemas.openxmlformats.org/spreadsheetml/2006/main" count="13151" uniqueCount="3529">
  <si>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</si>
  <si>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</si>
  <si>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</si>
  <si>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</si>
  <si>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</si>
  <si>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</si>
  <si>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</si>
  <si>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</si>
  <si>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</si>
  <si>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</si>
  <si>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</si>
  <si>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</si>
  <si>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</si>
  <si>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</si>
  <si>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</si>
  <si>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</si>
  <si>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</si>
  <si>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</si>
  <si>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</si>
  <si>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</si>
  <si>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</si>
  <si>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</si>
  <si>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</si>
  <si>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</si>
  <si>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</si>
  <si>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</si>
  <si>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</si>
  <si>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</si>
  <si>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</si>
  <si>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</si>
  <si>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</si>
  <si>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</si>
  <si>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</si>
  <si>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</si>
  <si>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</si>
  <si>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</si>
  <si>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</si>
  <si>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</si>
  <si>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</si>
  <si>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</si>
  <si>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</si>
  <si>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</si>
  <si>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</si>
  <si>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STL1807301</t>
  </si>
  <si>
    <t>OPRAVA OBJEKTU NÁDRAŽNÍ 4</t>
  </si>
  <si>
    <t>Stavba</t>
  </si>
  <si>
    <t>Ostatní a vedlejší náklady</t>
  </si>
  <si>
    <t>001</t>
  </si>
  <si>
    <t>Vedlejší a ostatní náklady</t>
  </si>
  <si>
    <t>Stavební objekt</t>
  </si>
  <si>
    <t>SO 01.BP</t>
  </si>
  <si>
    <t>BOURACÍ PRÁCE</t>
  </si>
  <si>
    <t>200520.1</t>
  </si>
  <si>
    <t>Rozpočet k DPS</t>
  </si>
  <si>
    <t>SO 01.NAST.</t>
  </si>
  <si>
    <t>KONSTRUKČNÍ ŘEŠENÍ NÁSTAVBY</t>
  </si>
  <si>
    <t>200701</t>
  </si>
  <si>
    <t>SO 01.ST</t>
  </si>
  <si>
    <t>NAVRHOVANÝ STAV</t>
  </si>
  <si>
    <t>180730ST.1</t>
  </si>
  <si>
    <t>Stavební část - rozpočet k DPS</t>
  </si>
  <si>
    <t>SO 02</t>
  </si>
  <si>
    <t>LDP - Lokální detekce požáru</t>
  </si>
  <si>
    <t>1</t>
  </si>
  <si>
    <t>LDP</t>
  </si>
  <si>
    <t>SO 03</t>
  </si>
  <si>
    <t>Slaboproud</t>
  </si>
  <si>
    <t>SLP</t>
  </si>
  <si>
    <t>SO 04</t>
  </si>
  <si>
    <t>Vytápění</t>
  </si>
  <si>
    <t>3</t>
  </si>
  <si>
    <t>Položky</t>
  </si>
  <si>
    <t>SO 05</t>
  </si>
  <si>
    <t>Měření a regulace</t>
  </si>
  <si>
    <t>2</t>
  </si>
  <si>
    <t>Rozpočet</t>
  </si>
  <si>
    <t>SO 06</t>
  </si>
  <si>
    <t>Vzduchotechnika</t>
  </si>
  <si>
    <t>VZT Stavební objekt 01</t>
  </si>
  <si>
    <t>VZT Stavební objekt 02 Masna</t>
  </si>
  <si>
    <t>SO 07</t>
  </si>
  <si>
    <t>Zdravotechnika</t>
  </si>
  <si>
    <t>7002</t>
  </si>
  <si>
    <t>SO 08</t>
  </si>
  <si>
    <t>Silnoproud</t>
  </si>
  <si>
    <t>Table 1</t>
  </si>
  <si>
    <t>Celkem za stavbu</t>
  </si>
  <si>
    <t>CZK</t>
  </si>
  <si>
    <t>Rekapitulace dílů</t>
  </si>
  <si>
    <t>Typ dílu</t>
  </si>
  <si>
    <t>_2</t>
  </si>
  <si>
    <t>INSTALACE PARNÍ VS</t>
  </si>
  <si>
    <t>_3</t>
  </si>
  <si>
    <t>3. Větrání CHÚC</t>
  </si>
  <si>
    <t>REGULAČNÍ VENTIL ÚT</t>
  </si>
  <si>
    <t>_4</t>
  </si>
  <si>
    <t>UŽIVATELSKÝ SOFTWARE PRO DDC</t>
  </si>
  <si>
    <t>Videotabla + tlf.přístroje kanceláře</t>
  </si>
  <si>
    <t>Zařízení číslo 4 Větrání hygienických zařízení 3. -8.NP</t>
  </si>
  <si>
    <t>_5</t>
  </si>
  <si>
    <t>UŽIVATELSKÝ SOFTWARE PRO dispečink</t>
  </si>
  <si>
    <t>Videotabla + tlf.přístroje byty</t>
  </si>
  <si>
    <t>Zařízení číslo 5 Větrání podtlakové</t>
  </si>
  <si>
    <t>_6</t>
  </si>
  <si>
    <t>6. Klimatizace</t>
  </si>
  <si>
    <t>_7</t>
  </si>
  <si>
    <t>SK kanceláře</t>
  </si>
  <si>
    <t>_8</t>
  </si>
  <si>
    <t>Nepředvídatelné práce a činnosti vyplývající z průběhu provádění prací budou vyčísleny, doloženy a u</t>
  </si>
  <si>
    <t>SK byty</t>
  </si>
  <si>
    <t>_9</t>
  </si>
  <si>
    <t>HODINOVE ZUCTOVACI SAZBY</t>
  </si>
  <si>
    <t>0</t>
  </si>
  <si>
    <t>Nepřiřazený díl</t>
  </si>
  <si>
    <t>041</t>
  </si>
  <si>
    <t>Demontáže</t>
  </si>
  <si>
    <t>Zemní práce</t>
  </si>
  <si>
    <t>1.7-13</t>
  </si>
  <si>
    <t>neobsazeno</t>
  </si>
  <si>
    <t>11</t>
  </si>
  <si>
    <t>Přípravné a přidružené práce</t>
  </si>
  <si>
    <t>Základy a zvláštní zakládání</t>
  </si>
  <si>
    <t>Svislé a kompletní konstrukce</t>
  </si>
  <si>
    <t>311</t>
  </si>
  <si>
    <t>Sádrokartonové konstrukce</t>
  </si>
  <si>
    <t>4</t>
  </si>
  <si>
    <t>Vodorovné konstrukce</t>
  </si>
  <si>
    <t>61</t>
  </si>
  <si>
    <t>Upravy povrchů vnitřní</t>
  </si>
  <si>
    <t>Úpravy povrchů vnitřní</t>
  </si>
  <si>
    <t>62</t>
  </si>
  <si>
    <t>Úpravy povrchů vnější</t>
  </si>
  <si>
    <t>63</t>
  </si>
  <si>
    <t>Podlahy a podlahové konstrukce</t>
  </si>
  <si>
    <t>9</t>
  </si>
  <si>
    <t>Ostatní konstrukce, bourání</t>
  </si>
  <si>
    <t>900</t>
  </si>
  <si>
    <t>Ostatní položky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</si>
  <si>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</si>
  <si>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</si>
  <si>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</si>
  <si>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</si>
  <si>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</si>
  <si>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</si>
  <si>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</si>
  <si>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</si>
  <si>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99</t>
  </si>
  <si>
    <t>Staveništní přesun hmot</t>
  </si>
  <si>
    <t>711</t>
  </si>
  <si>
    <t>Izolace proti vodě</t>
  </si>
  <si>
    <t>712</t>
  </si>
  <si>
    <t>Povlakové krytiny</t>
  </si>
  <si>
    <t>Živičné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</si>
  <si>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</si>
  <si>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</si>
  <si>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</si>
  <si>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</si>
  <si>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</si>
  <si>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</si>
  <si>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</si>
  <si>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</si>
  <si>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732</t>
  </si>
  <si>
    <t>Strojovny</t>
  </si>
  <si>
    <t>733</t>
  </si>
  <si>
    <t>Rozvod potrubí</t>
  </si>
  <si>
    <t>734</t>
  </si>
  <si>
    <t>Armatury</t>
  </si>
  <si>
    <t>735</t>
  </si>
  <si>
    <t>Otopné plochy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</si>
  <si>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</si>
  <si>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</si>
  <si>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</si>
  <si>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</si>
  <si>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</si>
  <si>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</si>
  <si>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</si>
  <si>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</si>
  <si>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</si>
  <si>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</si>
  <si>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</si>
  <si>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</si>
  <si>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775</t>
  </si>
  <si>
    <t>Podlahy vlysové a parketové</t>
  </si>
  <si>
    <t>776</t>
  </si>
  <si>
    <t>Podlahy povlakové</t>
  </si>
  <si>
    <t>781</t>
  </si>
  <si>
    <t>Obklady keramické</t>
  </si>
  <si>
    <t>782</t>
  </si>
  <si>
    <t>Konstrukce z přírodního kamene</t>
  </si>
  <si>
    <t>783</t>
  </si>
  <si>
    <t>Nátěry</t>
  </si>
  <si>
    <t>784</t>
  </si>
  <si>
    <t>Malby</t>
  </si>
  <si>
    <t>790</t>
  </si>
  <si>
    <t>Vnitřní vybavení</t>
  </si>
  <si>
    <t>799</t>
  </si>
  <si>
    <t>Ostatní</t>
  </si>
  <si>
    <t>P ZTS kanceláře</t>
  </si>
  <si>
    <t>Zařízení č.2 Větrání masny</t>
  </si>
  <si>
    <t>6</t>
  </si>
  <si>
    <t>Klimatizace</t>
  </si>
  <si>
    <t>M21</t>
  </si>
  <si>
    <t>Elektromontáže</t>
  </si>
  <si>
    <t>M22</t>
  </si>
  <si>
    <t>Montáž sdělovací a zabezp. techniky</t>
  </si>
  <si>
    <t>M33</t>
  </si>
  <si>
    <t>Montáže dopravních zařízení a vah-výtahy</t>
  </si>
  <si>
    <t>D96</t>
  </si>
  <si>
    <t>Přesuny suti a vybouraných hmot</t>
  </si>
  <si>
    <t>PSU</t>
  </si>
  <si>
    <t>D961</t>
  </si>
  <si>
    <t>Poplůatky za skládku</t>
  </si>
  <si>
    <t>VN</t>
  </si>
  <si>
    <t>8</t>
  </si>
  <si>
    <t>ON</t>
  </si>
  <si>
    <t>Soupis vedlejších a ostatních nákladů</t>
  </si>
  <si>
    <t>#TypZaznamu#</t>
  </si>
  <si>
    <t>STA</t>
  </si>
  <si>
    <t>00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</si>
  <si>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</si>
  <si>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</si>
  <si>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</si>
  <si>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</si>
  <si>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</si>
  <si>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</si>
  <si>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</si>
  <si>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</si>
  <si>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</si>
  <si>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</si>
  <si>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</si>
  <si>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</si>
  <si>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</si>
  <si>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</si>
  <si>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</si>
  <si>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</si>
  <si>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</si>
  <si>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</si>
  <si>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</si>
  <si>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</si>
  <si>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</si>
  <si>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</si>
  <si>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</si>
  <si>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</si>
  <si>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</si>
  <si>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</si>
  <si>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</si>
  <si>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</si>
  <si>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>soubor</t>
  </si>
  <si>
    <t>RTS 20/ I</t>
  </si>
  <si>
    <t>Indiv</t>
  </si>
  <si>
    <t>VRN</t>
  </si>
  <si>
    <t>POL99_8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</si>
  <si>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</si>
  <si>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</si>
  <si>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005121020R</t>
  </si>
  <si>
    <t xml:space="preserve">Provoz zařízení staveniště </t>
  </si>
  <si>
    <t>Soubor</t>
  </si>
  <si>
    <t>Náklady na vybavení objektů zařízení staveniště, 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</si>
  <si>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</si>
  <si>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</si>
  <si>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</si>
  <si>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005122 R</t>
  </si>
  <si>
    <t>Provozní vlivy</t>
  </si>
  <si>
    <t>POL99_1</t>
  </si>
  <si>
    <t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</si>
  <si>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</si>
  <si>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</si>
  <si>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</si>
  <si>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</si>
  <si>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</si>
  <si>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</si>
  <si>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</si>
  <si>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</si>
  <si>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</si>
  <si>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004111020RR1</t>
  </si>
  <si>
    <t>Vypracování dílenské a výrobní dokumentace stavebně-konstrukční části</t>
  </si>
  <si>
    <t xml:space="preserve">ks    </t>
  </si>
  <si>
    <t>Vlastní</t>
  </si>
  <si>
    <t>Náklady spojené s vypracováním dílenské a výrobní dokumentace stavební a konstrukční části.</t>
  </si>
  <si>
    <t>004111022R2</t>
  </si>
  <si>
    <t>Vypracování dokumentace skutečného provedení stavebně- konstrukční části</t>
  </si>
  <si>
    <t>Náklady spojené s vypracováním  dokumentace skutečného provedení stavební a konstrukční části.</t>
  </si>
  <si>
    <t>00521109RR</t>
  </si>
  <si>
    <t>Ostraha staveniště</t>
  </si>
  <si>
    <t xml:space="preserve">hod   </t>
  </si>
  <si>
    <t>Náklady na ochranu staveniště před vstupem nepovolaných osob,</t>
  </si>
  <si>
    <t xml:space="preserve">Ostraha po celou dobu výstavby v dané hodinové výměře : </t>
  </si>
  <si>
    <t>VV</t>
  </si>
  <si>
    <t xml:space="preserve">Přesné rozložení v rámci dní bude upřesněno na stavbě dle potřeby : </t>
  </si>
  <si>
    <t>6480</t>
  </si>
  <si>
    <t>005231050R</t>
  </si>
  <si>
    <t>Pasportizace okolních budov a komunikací, provedení dle TZ</t>
  </si>
  <si>
    <t>Náklady na individuální zkoušky dodaných a smontovaných technologických zařízení včetně komplexního vyzkoušení.</t>
  </si>
  <si>
    <t>005231060R</t>
  </si>
  <si>
    <t>Měření hluku z provozu výtahu</t>
  </si>
  <si>
    <t>005231070R</t>
  </si>
  <si>
    <t>Ochrana kmene stromu dřevěným bednění do v. 2m</t>
  </si>
  <si>
    <t>SUM</t>
  </si>
  <si>
    <t>END</t>
  </si>
  <si>
    <t>Položkový soupis prací a dodávek</t>
  </si>
  <si>
    <t>113106121R00</t>
  </si>
  <si>
    <t>Rozebrání komunikací pro pěší s jakýmkoliv ložem a výplní spár_x000D_
 z betonových nebo kameninových dlaždic nebo tvarovek</t>
  </si>
  <si>
    <t>m2</t>
  </si>
  <si>
    <t>822-1</t>
  </si>
  <si>
    <t>Práce</t>
  </si>
  <si>
    <t>POL1_1</t>
  </si>
  <si>
    <t>s přemístěním hmot na skládku na vzdálenost do 3 m nebo s naložením na dopravní prostředek</t>
  </si>
  <si>
    <t>SPI</t>
  </si>
  <si>
    <t>(1,255+0,35)*1,6</t>
  </si>
  <si>
    <t>139601102R00</t>
  </si>
  <si>
    <t>Ruční výkop jam, rýh a šachet v hornině 3</t>
  </si>
  <si>
    <t>m3</t>
  </si>
  <si>
    <t>800-1</t>
  </si>
  <si>
    <t>s přehozením na vzdálenost do 5 m nebo s naložením na ruční dopravní prostředek</t>
  </si>
  <si>
    <t>pro betonáž základů : 1,5*2,3*1,0</t>
  </si>
  <si>
    <t>výtah na odpady : 2,25*1,6*1,255+1,255*1,6*0,3</t>
  </si>
  <si>
    <t>základy přístavby : 1,9*(5,9+5,5)/2*0,8+1,9*3,9*0,8+4,5*2,56*1,45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</si>
  <si>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</si>
  <si>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</si>
  <si>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</si>
  <si>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Aktualizace-Název v DZ:</t>
  </si>
  <si>
    <t>Vodorovné přemístění výkopku z hor.1-4 do 10000 m,</t>
  </si>
  <si>
    <t>162201203R00</t>
  </si>
  <si>
    <t>Vodorovné přemístění výkopku z horniny 1 až 4, kolečkem, na vzdálenost do 10 m</t>
  </si>
  <si>
    <t>bez naložení, avšak s vyprázdněním nádoby na hromadu nebo do dopravního prostředku,</t>
  </si>
  <si>
    <t>162201210R00</t>
  </si>
  <si>
    <t>Vodorovné přemístění výkopku příplatek za každých dalších 10 m_x000D_
 z horniny 1 až 4, kolečkem</t>
  </si>
  <si>
    <t>167101101R00</t>
  </si>
  <si>
    <t>Nakládání, skládání, překládání neulehlého výkopku nakládání výkopku_x000D_
 do 100 m3, z horniny 1 až 4</t>
  </si>
  <si>
    <t>174101102R00</t>
  </si>
  <si>
    <t>Zásyp sypaninou se zhutněním v uzavřených prostorách s urovnáním povrchu zásypu s ručním zhutněním</t>
  </si>
  <si>
    <t>RTS 19/ I</t>
  </si>
  <si>
    <t>POL1_</t>
  </si>
  <si>
    <t>z jakékoliv horniny s uložením výkopku po vrstvách,</t>
  </si>
  <si>
    <t>199000002R00</t>
  </si>
  <si>
    <t>Poplatky za skládku horniny 1- 4, skupina 17 05 04 z Katalogu odpadů</t>
  </si>
  <si>
    <t>633811111U00</t>
  </si>
  <si>
    <t>Broušení podlah beton -2mm</t>
  </si>
  <si>
    <t>POL1_0</t>
  </si>
  <si>
    <t xml:space="preserve">BS1  : </t>
  </si>
  <si>
    <t>2.PP,1.PP : 286,46+84,87</t>
  </si>
  <si>
    <t>7.NP lodžie : 3,7*0,4*10</t>
  </si>
  <si>
    <t>BS2 1.PP : 51,34+34,71+16,0+49,78+18,32+5,12+80,12+5,84+5,21</t>
  </si>
  <si>
    <t>BS3 1.PP : 25,97+21,98+38,48+25,4</t>
  </si>
  <si>
    <t>BS4 1.PP : 11,32+13,14+10,3</t>
  </si>
  <si>
    <t>BS6 1.PP : 14,68+13,12+7,36</t>
  </si>
  <si>
    <t>8.NP lodžie : (8,165*2+12,16+3,92+8,04)*0,65</t>
  </si>
  <si>
    <t>2.NP terasa : 20,78</t>
  </si>
  <si>
    <t>BS20 : 425,0</t>
  </si>
  <si>
    <t>633811119U00</t>
  </si>
  <si>
    <t>Přípl broušení bet podlah ZKD 1mm</t>
  </si>
  <si>
    <t>881,3925*3</t>
  </si>
  <si>
    <t>9001R</t>
  </si>
  <si>
    <t>Zakrývání konstrukcí, zabezpečení proti poškození</t>
  </si>
  <si>
    <t>kpl</t>
  </si>
  <si>
    <t>Zakrytí stávajících konstrukcí při provádění bouracích prací proti poškození dle potřeby po celou dobu výstavby.</t>
  </si>
  <si>
    <t xml:space="preserve">zakrytí stáv.kamenného obkladu m.č.1.01-1.04 a venkovního obkladu vstupního portálu během stavebních prací : </t>
  </si>
  <si>
    <t xml:space="preserve">zakrytí v bytech a prostorách, dotčených stavbou : </t>
  </si>
  <si>
    <t>941955002R00</t>
  </si>
  <si>
    <t>Lešení lehké pracovní pomocné pomocné, o výšce lešeňové podlahy přes 1,2 do 1,9 m</t>
  </si>
  <si>
    <t>800-3</t>
  </si>
  <si>
    <t>95290111R</t>
  </si>
  <si>
    <t>Úklid prostor, dotčených stavbou, v průběhu výstavby</t>
  </si>
  <si>
    <t xml:space="preserve">m2    </t>
  </si>
  <si>
    <t>961044111R00</t>
  </si>
  <si>
    <t>Bourání základů z betonu prostého</t>
  </si>
  <si>
    <t>801-3</t>
  </si>
  <si>
    <t>nebo vybourání otvorů průřezové plochy přes 4 m2 v základech,</t>
  </si>
  <si>
    <t>základ rozvaděče : 1,15*3,7*0,25</t>
  </si>
  <si>
    <t>zvýšená část střechy 2.NP pod světlíkem : 7,8*1,95*0,4</t>
  </si>
  <si>
    <t>961055111R00</t>
  </si>
  <si>
    <t>Bourání základů železobetonových</t>
  </si>
  <si>
    <t>nebo vybourání otvorů průřezové plochy přes 4 m2 v základech</t>
  </si>
  <si>
    <t>BS3 pro základy pod nástavbu : (2,3*(5,9+5,5)/2+2,3*3,9+4,5*2,56)*0,085</t>
  </si>
  <si>
    <t>962031123R00</t>
  </si>
  <si>
    <t>Bourání příček z cihel pálených děrovaných, tloušťky 80 mm</t>
  </si>
  <si>
    <t>nebo vybourání otvorů průřezové plochy přes 4 m2 v příčkách, včetně pomocného lešení o výšce podlahy do 1900 mm a pro zatížení do 1,5 kPa  (150 kg/m2),</t>
  </si>
  <si>
    <t>1.PP : (4,5+2,17+5,205+3,42+4,3+1,0)*3,73-(0,7+0,8)*2,1</t>
  </si>
  <si>
    <t>S1.20-S1.25 : 4,4*3,73</t>
  </si>
  <si>
    <t>Mezisoučet</t>
  </si>
  <si>
    <t xml:space="preserve">1.NP : </t>
  </si>
  <si>
    <t>1.18-24 : (2,8+3,4+2,3+1,2*2+1,6*2+3,5+1,3*2+1,8+0,5)*2,95-0,5*2,1*4</t>
  </si>
  <si>
    <t>1.11-14 : (3,6+3,2+2,4+0,7+1,7+2,2+1,1+1,7)*2,95-0,7*2,1*2</t>
  </si>
  <si>
    <t>1.03-0.8 : (4,2+1,0+0,6+1,5+3,6+1,8+1,3+1,4+1,7+1,8+1,1)*2,95-0,6*2,1*4</t>
  </si>
  <si>
    <t>1.26,35,36 : (1,3+1,5+3,2+0,325*2)*2,95+1,0*2,25-0,7*2,1</t>
  </si>
  <si>
    <t>2,5*3,8</t>
  </si>
  <si>
    <t xml:space="preserve">2.NP : </t>
  </si>
  <si>
    <t>2.15-21,30-40 : (4,95*6+5,6*4+3,52+3,67+3,62+3,3*2+7,0+3,5+4,1)*3,8-(0,8+0,9)*1,97</t>
  </si>
  <si>
    <t>2.03,09-14,22 : (3,6+4,0+1,1+3,7+3,5+1,8+3,4*2+2,2*2+0,9+2,4)*3,8+0,6*0,6</t>
  </si>
  <si>
    <t>-(0,7*4+0,8*3+1,3)*1,97</t>
  </si>
  <si>
    <t>2.34-37 : (3,2+2,6+0,9)*3,8-(0,8+0,7*2)*1,97</t>
  </si>
  <si>
    <t>1,9*2,02-1,1*1,97</t>
  </si>
  <si>
    <t xml:space="preserve">3.NP : </t>
  </si>
  <si>
    <t>3.06 : (1,7+0,5)*3,25-0,6*1,97</t>
  </si>
  <si>
    <t>(0,9+4,9+2,7+1,2+3,0+4,2*2+2,9+1,4*2+0,4+2,7)*3,2</t>
  </si>
  <si>
    <t>(2,63+1,2+1,8+4,85+1,9+2,5+0,8+3,6*3+0,4+2,0+1,9+0,6)*3,2</t>
  </si>
  <si>
    <t>-(0,8*1,97*8+1,4*1,97*4)</t>
  </si>
  <si>
    <t>5.NP 5.06 : (1,8+0,5)*3,4-0,6*1,97</t>
  </si>
  <si>
    <t>962031125R00</t>
  </si>
  <si>
    <t>Bourání příček z cihel pálených děrovaných, tloušťky 140 mm</t>
  </si>
  <si>
    <t>1.PP : (5,7+6,2)*3,73+1,6*2,1-0,9*2,1+1,0*2,25*2+0,9*2,25*4</t>
  </si>
  <si>
    <t>S1.20-1.25 : (2,61*2+3,84+3,595+3,08+3,88)*3,73-0,8*2,1*4</t>
  </si>
  <si>
    <t/>
  </si>
  <si>
    <t>1.NP 1.03 : 2,4*3,25</t>
  </si>
  <si>
    <t>2.NP : (4,95*2+11,6+5,8+2,4)*3,8-0,8*1,97*2</t>
  </si>
  <si>
    <t>2.04 opl.sdk : (5,0+1,8+1,6)*3,8-0,8*1,97*2</t>
  </si>
  <si>
    <t>schodiště : 2,3*2,3-1,5*0,5</t>
  </si>
  <si>
    <t>navýšení otvorů : 1,0*0,15*9</t>
  </si>
  <si>
    <t>962032231R00</t>
  </si>
  <si>
    <t>Bourání zdiva nadzákladového z cihel pálených nebo vápenopískových,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</si>
  <si>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</si>
  <si>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>1,4*3,15*2*0,2-0,8*2,1*0,2</t>
  </si>
  <si>
    <t>1.PP : 1,6*3,03*0,3-0,9*2,1*0,3</t>
  </si>
  <si>
    <t>S1.20-1.25 : (1,8+3,89)*3,73*0,2+0,5*0,5*3,73</t>
  </si>
  <si>
    <t>1.NP : 0,32*3,25*0,23+0,42*3,25*0,45+4,2*3,25*0,3</t>
  </si>
  <si>
    <t>otvor pro schránky : 1,5*0,55*0,45*2</t>
  </si>
  <si>
    <t>parapet 1.25 : 0,3*0,33*0,195</t>
  </si>
  <si>
    <t>1.03 : 3,5*3,25*0,2</t>
  </si>
  <si>
    <t>3,5*3,8*0,2+3,0</t>
  </si>
  <si>
    <t>2.NP : (7,8+4,2+2,4+3,6+1,4+2,02)*3,8*0,2-(0,7+0,9+1,5)*1,97*0,2</t>
  </si>
  <si>
    <t>parapet : 1,8*0,85*0,55</t>
  </si>
  <si>
    <t>962036124R00</t>
  </si>
  <si>
    <t>Demontáž sádrokartonových, sádrovláknitých příček a předstěn příčka, sádrokartonová bez minerální izolace, jednoduchá ocelová konstrukce, 2xopláštěná deskou tl. 12,5 mm</t>
  </si>
  <si>
    <t>2.24-29 : (4,3+8,6+7,9+4,1+2,8*2+0,9)*3,8-(0,7*2+0,8*2+1,5)*1,97</t>
  </si>
  <si>
    <t>2.41-48 : (7,3+3,8+3,4+4,3+3,6+1,9+0,9+2,1+0,8+5,5+3,8+4,3)*3,8</t>
  </si>
  <si>
    <t>-(0,7*2+0,8*3+0,9+1,5*2)*1,97</t>
  </si>
  <si>
    <t>4.NP 4.05,54 : (1,8+0,5)*3,4+1,4*3,4-0,6*1,97*2</t>
  </si>
  <si>
    <t>5.NP 5.52 : (1,8+0,5)*3,4-0,6*1,97</t>
  </si>
  <si>
    <t>962036993R00</t>
  </si>
  <si>
    <t>Demontáž sádrokartonových, sádrovláknitých příček a předstěn příplatek za demontáž vrstvy minerální tepelné izolace, -, -, tl. 100 mm</t>
  </si>
  <si>
    <t>962081141R00</t>
  </si>
  <si>
    <t>Bourání zdiva příček ze skleněných tvárnic, tloušťky do 150 mm</t>
  </si>
  <si>
    <t>nebo vybourání otvorů jakýchkoliv rozměrů, včetně pomocného lešení o výšce podlahy do 1900 mm a pro zatížení do 1,5 kPa  (150 kg/m2),</t>
  </si>
  <si>
    <t>1,5*0,5</t>
  </si>
  <si>
    <t>963016111R00</t>
  </si>
  <si>
    <t>Demontáž sádrokartonových a sádrovláknitých podhledů z desek bez minerální izolace, na jednoduché ocelové konstrukci, 1x opláštěné tl. 12,5 mm</t>
  </si>
  <si>
    <t>2.NP : 708,97</t>
  </si>
  <si>
    <t>963016311R00</t>
  </si>
  <si>
    <t>Demontáž sádrokartonových a sádrovláknitých podhledů podkroví z desek bez minerální izolace, na jednoduché ocelové konstrukci, 1x opláštěné tl. 12,5 mm</t>
  </si>
  <si>
    <t>1.NP : (1,95+4,2+0,3)*2,95</t>
  </si>
  <si>
    <t>2.25,28 : (1,2+1,6*2+4,2+0,53*2+0,95)*3,8</t>
  </si>
  <si>
    <t>2.05-07 : (2,5+0,6*2+5,9+3,6+1,4*2+1,0+1,2+3,9+0,77+0,53+0,2+1,2+1,4)*3,8</t>
  </si>
  <si>
    <t>2.03 : (1,37+0,85+5,0+1,9+0,3*2)*3,8-0,8*1,97</t>
  </si>
  <si>
    <t>2.15-21,30-40 : ((0,4+0,6)*8+1,0*3*2+1,2)*3,8</t>
  </si>
  <si>
    <t>2.41-48 : (2,8+3,2+1,3*2+3,4+0,8+1,4+1,0+10,5+0,4*2+0,5+2,0+1,5+1,3+5,0)*3,8</t>
  </si>
  <si>
    <t>(0,4+(1,3+1,1)*2+0,2+2,0+0,34+0,94+0,8+2,6+0,23+0,6*2+0,5)*3,8</t>
  </si>
  <si>
    <t>2.04 : (0,5+0,6)*3,8+(5,0+1,8+1,6)*2*3,8-0,8*1,97*4</t>
  </si>
  <si>
    <t>3.NP 3.02,40 : (1,3+1,0+3,2)*3,4</t>
  </si>
  <si>
    <t>4.NP 4.01,02,54 : 1,1*3,4+1,0*3,4*2</t>
  </si>
  <si>
    <t>5.-7.NP : 1,0*3,4*2*3</t>
  </si>
  <si>
    <t>963051113R00</t>
  </si>
  <si>
    <t>Bourání železobetonových stropů deskových_x000D_
 tloušťky přes 80 mm</t>
  </si>
  <si>
    <t>včetně pomocného lešení o výšce podlahy do 1900 mm a pro zatížení do 1,5 kPa  (150 kg/m2),</t>
  </si>
  <si>
    <t>1.PP S1.21 : (4,3+3,7)/2*3,8*0,1</t>
  </si>
  <si>
    <t>balkón.deska 3. a 4.NP : 1,3*1,1*0,1*2</t>
  </si>
  <si>
    <t xml:space="preserve">vč. nášlapné vrstvy : </t>
  </si>
  <si>
    <t>963051213R00</t>
  </si>
  <si>
    <t>Bourání železobetonových stropů žebrových s viditelnými trámy</t>
  </si>
  <si>
    <t>strop nad 1.PP : 3,4*(3,6+4,1)/2*0,15</t>
  </si>
  <si>
    <t>strop nad 1.NP : (3,7*3,8+4,0*4,1+4,0*(4,9+5,8)/2)*0,15</t>
  </si>
  <si>
    <t>1.NP 1.03,09 : (7,64*4,1+(0,8+1,6)/2*4,1)*0,1+(4,3+3,7)/2*3,8*0,1</t>
  </si>
  <si>
    <t>965041341RT4</t>
  </si>
  <si>
    <t>Bourání podkladů pod dlažby nebo litých celistvých dlažeb a mazanin  lehčených, tloušťky do 100 mm, plochy přes 4 m2</t>
  </si>
  <si>
    <t>BS17 : (15,2*4,45+4,7*1,85+3,0*0,85+15,2*3,85+4,7*1,85+3,0*0,85)*0,08</t>
  </si>
  <si>
    <t>Začátek provozního součtu</t>
  </si>
  <si>
    <t xml:space="preserve">  BS18 část se zateplením : 20,4*14,15+6,1*1,8+6,7*0,7-(2,95*3,35+1,28*2,98*2+1,75*1,1+0,4*2,5*2)</t>
  </si>
  <si>
    <t xml:space="preserve">  BS18 část bez zateplení : 20,95*14,25+6,1*1,8+7,0*0,7</t>
  </si>
  <si>
    <t xml:space="preserve">  -(3,45*3,3+1,2*3,35+1,8*1+1,15*2,9+0,4*2,5*2)</t>
  </si>
  <si>
    <t>Konec provozního součtu</t>
  </si>
  <si>
    <t>574,7712*0,11</t>
  </si>
  <si>
    <t>965042141R00</t>
  </si>
  <si>
    <t>Bourání podkladů pod dlažby nebo litých celistvých dlažeb a mazanin  betonových nebo z litého asfaltu, tloušťky do 100 mm, plochy přes 4 m2</t>
  </si>
  <si>
    <t xml:space="preserve">  BS9 2.NP : 41,9+21,57+11,21+19,88+11,03*2+20,93*2+11,03+11,32+22,78+14,51+43,83</t>
  </si>
  <si>
    <t xml:space="preserve">  22,06+20,93*2+14,85+11,36+20,65+22,17+68,63+17,16+3,42+16,42+14,33</t>
  </si>
  <si>
    <t>514,86*0,04</t>
  </si>
  <si>
    <t xml:space="preserve">  BS10 2.NP : 5,0+4,47+12,86+0,98*2+3,4+1,0*2+15,11+18,2+25,8+27,9+1,75+8,05</t>
  </si>
  <si>
    <t xml:space="preserve">  5,88+1,15*2+1,44+8,43</t>
  </si>
  <si>
    <t>144,55*0,04</t>
  </si>
  <si>
    <t>BS19 2.NP  : (26,8+22,76)*0,04</t>
  </si>
  <si>
    <t>BS3 pro základy pod nástavbu : (2,3*(5,9+5,5)/2+2,3*3,9+4,5*2,56)*0,1</t>
  </si>
  <si>
    <t>965042141RT3</t>
  </si>
  <si>
    <t>514,86*0,075</t>
  </si>
  <si>
    <t>BS13 3.-8.NP : (1,43*2+1,2+1,29+1,17+1,2+1,29*4+1,17+1,2*2+1,29+1,26*2+1,35)*0,06</t>
  </si>
  <si>
    <t xml:space="preserve">BS14 : </t>
  </si>
  <si>
    <t xml:space="preserve">  3.NP : 3,12+(1,31+3,51)*2+4,66*2+1,98+5,59+4,79</t>
  </si>
  <si>
    <t xml:space="preserve">  4.NP : 3,28+4,9+1,31+3,51*2+1,35+4,29+5,17*2+(1,31+3,51)*2+3,28+4,9</t>
  </si>
  <si>
    <t xml:space="preserve">  5.NP : 3,28+4,9+1,35+3,51*3+5,17*2+1,31*2+3,28</t>
  </si>
  <si>
    <t xml:space="preserve">  6.NP : 3,55*2+4,71+1,31*3+3,51*4+1,35+5,17+4,9</t>
  </si>
  <si>
    <t xml:space="preserve">  7.NP : 3,36+4,9+1,31+3,51*2+5,17</t>
  </si>
  <si>
    <t xml:space="preserve">  8.NP : 4,89+1,35+3,87+4,34*2+4,19</t>
  </si>
  <si>
    <t>206,99*0,08</t>
  </si>
  <si>
    <t>BS15 : (16,4*(4,4+7,2)/2-13,77)*0,065</t>
  </si>
  <si>
    <t>965042141RT4</t>
  </si>
  <si>
    <t>vč.vyrovnávací stěrky : 144,55*0,09</t>
  </si>
  <si>
    <t>965042241RT4</t>
  </si>
  <si>
    <t>Bourání podkladů pod dlažby nebo litých celistvých dlažeb a mazanin  betonových nebo z litého asfaltu, tloušťky přes 100 mm, plochy přes 4 m2</t>
  </si>
  <si>
    <t>BS5 1.PP : (28,66+46,79)*0,11</t>
  </si>
  <si>
    <t>1.PP schůdek : 2,8*0,3*0,25</t>
  </si>
  <si>
    <t xml:space="preserve">  BS6.1 1.NP : 60,09+1,7+4,8+1,11*2+8,62+10,2+11,76+5,76+9,21+9,44+1,87+38,08+11,48</t>
  </si>
  <si>
    <t xml:space="preserve">  1,9+1,48+1,43+1,56+1,07+1,04+20,02+20,08+3,14+34,93+2,09+5,19</t>
  </si>
  <si>
    <t>269,16*0,105</t>
  </si>
  <si>
    <t>S1.62 : 2,25*1,6*0,175</t>
  </si>
  <si>
    <t>BS19 2.NP vč.vyrovnávací stěrky : (26,8+22,76)*0,1</t>
  </si>
  <si>
    <t>S1.21,25 spádová vrstva pod dlažbou : (25,97+25,4)*0,15</t>
  </si>
  <si>
    <t>965043341R00</t>
  </si>
  <si>
    <t>Bourání podkladů pod dlažby nebo litých celistvých dlažeb a mazanin  betonových s potěrem nebo teracem, tloušťky do 100 mm, plochy přes 4 m2</t>
  </si>
  <si>
    <t>BS16 : (95,0-3,0*7,6)*0,02</t>
  </si>
  <si>
    <t>BS17 : (15,2*4,45+4,7*1,85+3,0*0,85+15,2*3,85+4,7*1,85+3,0*0,85)*0,02</t>
  </si>
  <si>
    <t>574,7712*0,015</t>
  </si>
  <si>
    <t>965081713RT2</t>
  </si>
  <si>
    <t>Bourání podlah z keramických dlaždic, tloušťky do 10 mm, plochy přes 1 m2</t>
  </si>
  <si>
    <t>bez podkladního lože, s jakoukoliv výplní spár</t>
  </si>
  <si>
    <t>BS6.1 1.NP : 60,09+1,7+4,8+1,11*2+8,62+10,2+11,76+5,76+9,21+9,44+1,87+38,08+11,48</t>
  </si>
  <si>
    <t>1,9+1,48+1,43+1,56+1,07+1,04+20,02+20,08+3,14+34,93+2,09+5,19</t>
  </si>
  <si>
    <t>BS10 2.NP : 5,0+4,47+12,86+0,98*2+3,4+1,0*2+15,11+18,2+25,8+27,9+1,75+8,05</t>
  </si>
  <si>
    <t>5,88+1,15*2+1,44+8,43</t>
  </si>
  <si>
    <t>BS13 3.-8.NP : 1,43+1,2+1,29+1,17+1,43+1,2+1,29*4+1,17+1,2*2+1,29+1,26*2+1,35</t>
  </si>
  <si>
    <t>3.NP : 3,12+(1,31+3,51)*2+4,66*2+1,98+5,59+4,79</t>
  </si>
  <si>
    <t>4.NP : 3,28+4,9+1,31+3,51*2+1,35+4,29+5,17*2+(1,31+3,51)*2+3,28+4,9</t>
  </si>
  <si>
    <t>5.NP : 3,28+4,9+1,35+3,51*3+5,17*2+1,31*2+3,28</t>
  </si>
  <si>
    <t>6.NP : 3,55*2+4,71+1,31*3+3,51*4+1,35+5,17+4,9</t>
  </si>
  <si>
    <t>7.NP : 3,36+4,9+1,31+3,51*2+5,17</t>
  </si>
  <si>
    <t>8.NP : 4,89+1,35+3,87+4,34*2+4,19</t>
  </si>
  <si>
    <t>965081813RT2</t>
  </si>
  <si>
    <t>Bourání podlah z dlaždic teracových, tloušťky do 30 mm, plochy přes 1 m2</t>
  </si>
  <si>
    <t>BS3 pro základy pod nástavbu : 2,3*(5,9+5,5)/2+2,3*3,9+4,5*2,56</t>
  </si>
  <si>
    <t>965082923R00</t>
  </si>
  <si>
    <t>Odstranění násypu pod podlahami a ochranného na střechách tloušťky do 100 mm, plochy přes 2 m2</t>
  </si>
  <si>
    <t>BS11 3.NP : (3,98+21,81*2+12,31+6,08+23,37+24,52+24,07*2+17,33+1,83+23,27+24,52)*0,04</t>
  </si>
  <si>
    <t>BS16 : (95,0-3,0*7,6)*0,01</t>
  </si>
  <si>
    <t>BS17 : (15,2*4,45+4,7*1,85+3,0*0,85+15,2*3,85+4,7*1,85+3,0*0,85)*0,01</t>
  </si>
  <si>
    <t>574,7712*0,01</t>
  </si>
  <si>
    <t>967032974R00</t>
  </si>
  <si>
    <t>Odsekání plošných fasádních prvků předsazených před líc zdiva do 80 mm</t>
  </si>
  <si>
    <t>předsazených před líc zdiva,</t>
  </si>
  <si>
    <t>kamenný obklad parteru : 7,8*1,5+16,6*0,7</t>
  </si>
  <si>
    <t>968061125R00</t>
  </si>
  <si>
    <t>Vyvěšení nebo zavěšení dřevěných křídel dveří, plochy do 2 m2</t>
  </si>
  <si>
    <t>kus</t>
  </si>
  <si>
    <t>oken, dveří a vrat, s uložením a opětovným zavěšením po provedení stavebních změn,</t>
  </si>
  <si>
    <t>968071112R00</t>
  </si>
  <si>
    <t>Vyvěšení nebo zavěšení kovových křídel oken, plochy do 1,5 m2</t>
  </si>
  <si>
    <t>s případným uložením a opětovným zavěšením po provedení stavebních změn,</t>
  </si>
  <si>
    <t>1155</t>
  </si>
  <si>
    <t>968072245R00</t>
  </si>
  <si>
    <t>Vybourání a vyjmutí kovových rámů a rolet rámů, včetně pomocného lešení o výšce podlahy do 1900 mm a pro zatížení do 1,5 kPa  (150 kg/m2) okenních jednoduchých, plochy do 2 m2</t>
  </si>
  <si>
    <t xml:space="preserve">VNITŘNÍ OKNA : </t>
  </si>
  <si>
    <t>2.NP : 1,31*0,8*2</t>
  </si>
  <si>
    <t>3.NP : 0,75*1,41*5+0,5*1,43*5+1,31*0,8</t>
  </si>
  <si>
    <t>4.NP : 0,75*1,41*8+0,5*1,43*4+0,4*1,43*4+0,6*0,8*2+1,3*0,8*2+1,5*0,8*2</t>
  </si>
  <si>
    <t>5.NP : 0,75*1,41*5+0,5*1,43*3+0,4*1,43*3+0,6*0,8*1+1,15*0,8+1,5*0,8</t>
  </si>
  <si>
    <t>6.NP : 0,75*1,41*8+0,5*1,43*4+0,4*1,43*4+0,6*0,8*2+1,3*0,8+1,5*0,8*2+1,15*0,8</t>
  </si>
  <si>
    <t>7.NP : 0,75*1,41*4+0,5*1,43*2+0,4*1,43*2+0,6*0,8+1,15*0,8+1,5*0,8</t>
  </si>
  <si>
    <t>8.NP : 0,75*1,41*5+0,5*1,43*2+0,42*1,43*3+0,6*0,8*2+1,15*0,8*2+1,3*0,8</t>
  </si>
  <si>
    <t>plastová okna světlíků : 2,5*0,7*7</t>
  </si>
  <si>
    <t>střecha : 0,6*(0,4+0,65)+0,8*0,65</t>
  </si>
  <si>
    <t>968072356R00</t>
  </si>
  <si>
    <t>Vybourání a vyjmutí kovových rámů a rolet rámů, včetně pomocného lešení o výšce podlahy do 1900 mm a pro zatížení do 1,5 kPa  (150 kg/m2) okenních zdvojených, plochy do 4 m2</t>
  </si>
  <si>
    <t>POHLED SZ : 3,2*2,3*12+3,2*1,8*21+2,4*1,8*8+2,4*2,2*12+(1,8*1,8+1,0*0,8)*11</t>
  </si>
  <si>
    <t>(2,1*1,8+1,0*0,8)*9+2,4*3,5*2+3,0*1,8+(2,3*1,8+1,0*0,8)+0,7*2,0</t>
  </si>
  <si>
    <t>(3,0*1,8+1,5*0,8)+0,5*1,4*11+2,3*2,5*2+1,8*2,7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</si>
  <si>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</si>
  <si>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</si>
  <si>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(0,6*21+0,7*83+0,8*64+0,9*46+1,0*6)*2,0</t>
  </si>
  <si>
    <t>střecha : (0,8*2+0,75*2)*1,97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</si>
  <si>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</si>
  <si>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</si>
  <si>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(1,3+1,1+1,4*4+1,7*2+1,5*4)*2,0</t>
  </si>
  <si>
    <t>968072641R00</t>
  </si>
  <si>
    <t>Vybourání a vyjmutí kovových rámů a rolet rámů, včetně pomocného lešení o výšce podlahy do 1900 mm a pro zatížení do 1,5 kPa  (150 kg/m2) stěn jakýchkoliv kromě výkladních, jakýchkoliv ploch</t>
  </si>
  <si>
    <t xml:space="preserve">VČ.DVEŘÍ : </t>
  </si>
  <si>
    <t>proskl.parter pohled JV : 7,8*2,8+3,4*3,4*2+11,8*3,0</t>
  </si>
  <si>
    <t>1.02/03 : 7,6*2,95</t>
  </si>
  <si>
    <t>2.NP stěna na terasu : 6,0*2,8</t>
  </si>
  <si>
    <t>970251200R00</t>
  </si>
  <si>
    <t>Řezání železobetonu hloubka řezu 200 mm</t>
  </si>
  <si>
    <t>m</t>
  </si>
  <si>
    <t>podlaha 1.PP pro základy nástavby : 5,5+5,9+3,9+1,6+2,6</t>
  </si>
  <si>
    <t>973031334R00</t>
  </si>
  <si>
    <t>Vysekání v cihelném zdivu výklenků a kapes kapes na jakoukoliv maltu vápennou nebo vápenocementovou, plochy do 0,16 m2, hloubky do 150 mm</t>
  </si>
  <si>
    <t>Včetně pomocného lešení o výšce podlahy do 1900 mm a pro zatížení do 1,5 kPa  (150 kg/m2).</t>
  </si>
  <si>
    <t>973031345R00</t>
  </si>
  <si>
    <t>Vysekání v cihelném zdivu výklenků a kapes kapes na jakoukoliv maltu vápennou nebo vápenocementovou, plochy do 0,25 m2, hloubky do 300 mm</t>
  </si>
  <si>
    <t>976071111R00</t>
  </si>
  <si>
    <t>Vybourání kovových doplňkových konstrukcí madel a zábradlí_x000D_
 v jakémkoliv zdivu</t>
  </si>
  <si>
    <t>balkón 3.a 4.NP : (1,3+1,1)*2</t>
  </si>
  <si>
    <t>978013141R00</t>
  </si>
  <si>
    <t>Otlučení omítek vápenných nebo vápenocementových vnitřních s vyškrabáním spár, s očištěním zdiva stěn, v rozsahu do 30 %</t>
  </si>
  <si>
    <t>pro opravu stěn výtahových šachet : 400,0</t>
  </si>
  <si>
    <t>978015251R00</t>
  </si>
  <si>
    <t>Otlučení omítek vápenných nebo vápenocementových vnějších s vyškrabáním spár, s očištěním zdiva_x000D_
 1. až 4. stupni složitosti, v rozsahu do 40 %</t>
  </si>
  <si>
    <t>pro opravu pod kamenný obklad : (784,4+72,5)*1,03</t>
  </si>
  <si>
    <t>978015291R00</t>
  </si>
  <si>
    <t>Otlučení omítek vápenných nebo vápenocementových vnějších s vyškrabáním spár, s očištěním zdiva_x000D_
 1. až 4. stupni složitosti, v rozsahu do 100 %</t>
  </si>
  <si>
    <t>16,5*25,4+4,5*3,7+17,0*25,4+3,0*28,8+3,0*25,0+9,4*18,0</t>
  </si>
  <si>
    <t>-(2,5*1,9*10+0,9*2,75*36+3,25*1,9*16+3,68*1,9*6)</t>
  </si>
  <si>
    <t>-(3,68*2,2*12+2,88*2,2*6+2,45*1,9*10+2,5*1,9*10)</t>
  </si>
  <si>
    <t>978036391R00</t>
  </si>
  <si>
    <t>Otlučení vnějších omítek šlechtěných z umělého kamene, v rozsahu do 100 %</t>
  </si>
  <si>
    <t xml:space="preserve">TERACOVÁ OMÍTKA SOKLU : </t>
  </si>
  <si>
    <t>1,8*19,5-(3,0*1,4*3+2,2*0,9*2)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</si>
  <si>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</si>
  <si>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</si>
  <si>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</si>
  <si>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1.06,07,18-23,36 : (1,3+1,0)*2*2,0*2+(0,9+2,05)*2*2,0+(0,85*8+1,3*4+1,5*6+1,1*6)*2,0</t>
  </si>
  <si>
    <t>-(0,5*10+0,7*2)*2,0</t>
  </si>
  <si>
    <t>2.10,11,13,14 : (1,1+0,9)*8*1,5-0,7*1,97*3</t>
  </si>
  <si>
    <t>2.08 : (2,0+2,7)*2-0,7*1,97</t>
  </si>
  <si>
    <t>2.27,35 : (2,9+2,7+2,65+2,1)*2-0,7*1,97*2</t>
  </si>
  <si>
    <t>2.43 : (3,0+3,4)*2-0,7*1,97</t>
  </si>
  <si>
    <t>2.26,36,37,43 : (1,7+0,9+1,2+0,8)*2*2,0*2-0,7*1,97*4</t>
  </si>
  <si>
    <t>3.06,10 : (2,0+1,8+1,1+1,6)*2*2,0-0,6*1,97*2</t>
  </si>
  <si>
    <t>3.18,22 : ((1,8+1,9)*2*2,0-0,7*1,97)*2</t>
  </si>
  <si>
    <t>3.13,17,21 : ((1,4+0,9)*2*2,0-0,7*1,97)*3</t>
  </si>
  <si>
    <t>3.27,28 : (1,9+2,4+1,5+0,9)*2*2,0-0,8*1,97*2</t>
  </si>
  <si>
    <t>3.41,42 : (1,4*2+2,8*2)*2*2,0-0,7*1,97*2</t>
  </si>
  <si>
    <t>3.51 : 2,63*4*2,0-0,7*1,97</t>
  </si>
  <si>
    <t xml:space="preserve">4.NP : </t>
  </si>
  <si>
    <t>4.07,19,23,46,50,54 : 1,8*4*2,0*6-(0,6*2+0,7*4)*1,97</t>
  </si>
  <si>
    <t>4.13,18,22,29,38,45,49,59 : (1,4+0,9)*2*2,0*8-0,7*1,97*8</t>
  </si>
  <si>
    <t>4.14,30,39,60 : (1,9+2,5)*2*2,0*4-0,7*1,97*4</t>
  </si>
  <si>
    <t xml:space="preserve">5.NP : </t>
  </si>
  <si>
    <t>5.14,31,39 : (1,9+2,5)*2*2,0*3-0,7*1,97*3</t>
  </si>
  <si>
    <t>5.06,23,45,49,52 : 1,8*4*2,0*5-0,7*1,97*5</t>
  </si>
  <si>
    <t>5.13,22,30,38,44,48 : (1,4+0,9)*2*2,0*6-0,7*1,97*6</t>
  </si>
  <si>
    <t>6.NP = 4.NP : 205,972</t>
  </si>
  <si>
    <t xml:space="preserve">7.NP : </t>
  </si>
  <si>
    <t>7.13,29 : (1,9+2,5)*2*2,0*2-0,7*1,97*2</t>
  </si>
  <si>
    <t>7.06,19,23,50 : 1,8*4*2,0*4-0,7*1,97*4</t>
  </si>
  <si>
    <t>7.12,18,22,28 : (1,4+0,9)*2*2,0*4-0,7*1,97*4</t>
  </si>
  <si>
    <t xml:space="preserve">8.NP : </t>
  </si>
  <si>
    <t>8.23,31 : (2,0+2,35)*2*2,0*2-0,7*1,97*2</t>
  </si>
  <si>
    <t>8.11 : (2,2+2,35)*2*2,0-0,7*1,97</t>
  </si>
  <si>
    <t>8.42 : (1,8+2,5)*2*2,0-0,8*1,97</t>
  </si>
  <si>
    <t>8.16 : (1,85+2,1)*2*2,0-0,7*1,97</t>
  </si>
  <si>
    <t>8.15,22,30 : (1,4+0,9)*2*2,0*3-0,7*1,97*3</t>
  </si>
  <si>
    <t>767581801R00</t>
  </si>
  <si>
    <t>Demontáž podhledů kazet</t>
  </si>
  <si>
    <t>800-767</t>
  </si>
  <si>
    <t>POL1_7</t>
  </si>
  <si>
    <t>1.NP lékárna : 60,09+1,7+4,8+1,11*2+8,62+10,2+11,76+5,76+9,21+9,44+1,87</t>
  </si>
  <si>
    <t>240000001RR</t>
  </si>
  <si>
    <t>Demontáž rozvodů vzduchotechniky,likvidace</t>
  </si>
  <si>
    <t>POL1_9</t>
  </si>
  <si>
    <t>Odstranění stávajících rozvodů VZT vč.závěsů a viditelných pomocných konstrukcí v prostorách provozu masny.</t>
  </si>
  <si>
    <t>240000002RR</t>
  </si>
  <si>
    <t>Demontáž systému hydrantu vč.vysekání potrubí a likvidace</t>
  </si>
  <si>
    <t>240000033RR</t>
  </si>
  <si>
    <t>Demontáž izolace potrubí</t>
  </si>
  <si>
    <t>98000R</t>
  </si>
  <si>
    <t>Demontáž stávajícího fasádního obkladu vč. kotev a pomocných konstrukcí</t>
  </si>
  <si>
    <t>FASÁDA : 784,4*1,03</t>
  </si>
  <si>
    <t>VÝLOHY : 72,5*1,03</t>
  </si>
  <si>
    <t>900   R00</t>
  </si>
  <si>
    <t>Hzs - doplňkové práce k bouracím pracem</t>
  </si>
  <si>
    <t>hodina</t>
  </si>
  <si>
    <t>HZS</t>
  </si>
  <si>
    <t>POL10_0</t>
  </si>
  <si>
    <t>otlučení nesoudržné části omítek a nátěrů 1.,2.PP PŘEDPOKLAD : 140</t>
  </si>
  <si>
    <t>ostatní demontáže, kotvení,konzoly apod., dle popisu v TZ : 240</t>
  </si>
  <si>
    <t>970251150R00</t>
  </si>
  <si>
    <t>Řezání železobetonu hloubka řezu 150 mm</t>
  </si>
  <si>
    <t>STROP NAD 2.PP : (1,215+0,4)*2</t>
  </si>
  <si>
    <t>STROP NAD 1.PP : (0,7+0,4+0,5+0,9+0,4+1,2+0,7+1,6)*2</t>
  </si>
  <si>
    <t>STROP NAD 1.NP : (0,6+0,9+0,4+1,215+0,7+0,4)*2</t>
  </si>
  <si>
    <t>(3,6+1,5)*2</t>
  </si>
  <si>
    <t>971033431R00</t>
  </si>
  <si>
    <t>Vybourání otvorů ve zdivu cihelném z jakýchkoliv cihel pálených_x000D_
 na jakoukoliv maltu vápenou nebo vápenocementovou, plochy do 0,25 m2, tloušťky do 150 mm</t>
  </si>
  <si>
    <t>základovém nebo nadzákladovém,</t>
  </si>
  <si>
    <t xml:space="preserve">VZT : </t>
  </si>
  <si>
    <t>8+3+4+11+10+9+9+8+4</t>
  </si>
  <si>
    <t>971033441R00</t>
  </si>
  <si>
    <t>Vybourání otvorů ve zdivu cihelném z jakýchkoliv cihel pálených_x000D_
 na jakoukoliv maltu vápenou nebo vápenocementovou, plochy do 0,25 m2, tloušťky do 300 mm</t>
  </si>
  <si>
    <t>3+2+13+11+12+10+8+6</t>
  </si>
  <si>
    <t>971033451R00</t>
  </si>
  <si>
    <t>Vybourání otvorů ve zdivu cihelném z jakýchkoliv cihel pálených_x000D_
 na jakoukoliv maltu vápenou nebo vápenocementovou, plochy do 0,25 m2, tloušťky do 450 mm</t>
  </si>
  <si>
    <t>VZT : 28</t>
  </si>
  <si>
    <t>971033631R00</t>
  </si>
  <si>
    <t>Vybourání otvorů ve zdivu cihelném z jakýchkoliv cihel pálených_x000D_
 na jakoukoliv maltu vápenou nebo vápenocementovou, plochy do 4 m2, tloušťky do 150 mm</t>
  </si>
  <si>
    <t>1.PP : 1,0*2,25*5+0,9*2,25</t>
  </si>
  <si>
    <t>972054491R00</t>
  </si>
  <si>
    <t>Vybourání otvorů ve stropech nebo klenbách železobetonových plochy do 1 m2, tloušťky přes 81 mm</t>
  </si>
  <si>
    <t>bez odstranění podlahy a násypu,</t>
  </si>
  <si>
    <t>STROP NAD 2.PP : 1,215*0,4*0,12</t>
  </si>
  <si>
    <t>STROP NAD 1.PP : (0,7*0,4+0,5*0,9+0,4*1,2+0,7*1,6)*0,1</t>
  </si>
  <si>
    <t>STROP NAD 1.NP : (0,6*0,9+0,4*1,215+0,7*0,4)*0,12</t>
  </si>
  <si>
    <t>(3,6+1,5)*2*0,14</t>
  </si>
  <si>
    <t>978012191R00</t>
  </si>
  <si>
    <t>Otlučení omítek vápenných nebo vápenocementových vnitřních s vyškrabáním spár, s očištěním zdiva stropů rákosovaných, v rozsahu do 100 %</t>
  </si>
  <si>
    <t>1.NP : 38,08+11,48+1,9+1,48+1,43+1,56+1,07+1,04+20,02+20,08+3,14+34,93+2,09</t>
  </si>
  <si>
    <t>3.NP : 26,21+24,74+3,12+3,98+1,31+3,51*2+1,35+1,43+4,66+1,98+5,59+4,79</t>
  </si>
  <si>
    <t>4.NP : 26,01+26,31+3,28*2+1,2+4,9*2+1,31*3+3,51*4+1,35+4,29+5,17*2+1,29+1,17</t>
  </si>
  <si>
    <t>5.NP : 26,01+26,31+3,28*2+1,2+4,9+1,31*2+3,51*3+1,35+1,29*2+5,17*2</t>
  </si>
  <si>
    <t>6.NP : 26,01+26,31+3,55*2+1,2+4,71+1,31*3+3,51*4+1,29*2+1,35+5,17*2+1,17+4,9</t>
  </si>
  <si>
    <t>7.NP : 26,01+26,31+3,36+1,2+4,9+1,31+3,51*2+1,35+1,29+5,17</t>
  </si>
  <si>
    <t>8.NP : 21,48+23,52+4,89+1,35+3,87+1,26*2+4,34*2+4,19</t>
  </si>
  <si>
    <t>999281112R00</t>
  </si>
  <si>
    <t xml:space="preserve">Přesun hmot pro opravy a údržbu objektů pro opravy a údržbu dosavadních objektů včetně vnějších plášťů_x000D_
 výšky přes 25 do 36 m,  </t>
  </si>
  <si>
    <t>t</t>
  </si>
  <si>
    <t>801-4</t>
  </si>
  <si>
    <t>Přesun hmot</t>
  </si>
  <si>
    <t>POL7_</t>
  </si>
  <si>
    <t>oborů 801, 803, 811 a 812</t>
  </si>
  <si>
    <t>711140101R00</t>
  </si>
  <si>
    <t>Odstranění izolace proti vodě - pásy přitavením vodorovné, 1 vrstva</t>
  </si>
  <si>
    <t>800-711</t>
  </si>
  <si>
    <t>BS15 : 16,4*(4,4+7,2)/2-13,77</t>
  </si>
  <si>
    <t>BS18 část se zateplením : 20,4*14,15+6,1*1,8+6,7*0,7-(2,95*3,35+1,28*2,98*2+1,75*1,1+0,4*2,5*2)</t>
  </si>
  <si>
    <t>711140102R00</t>
  </si>
  <si>
    <t>Odstranění izolace proti vodě - pásy přitavením vodorovné, 2 vrstvy</t>
  </si>
  <si>
    <t>BS16 : 95,0-3,0*7,6</t>
  </si>
  <si>
    <t>BS17 : 15,2*4,45+4,7*1,85+3,0*0,85+15,2*3,85+4,7*1,85+3,0*0,85</t>
  </si>
  <si>
    <t>BS18 část bez zateplení : 20,95*14,25+6,1*1,8+7,0*0,7</t>
  </si>
  <si>
    <t>-(3,45*3,3+1,2*3,35+1,8*1+1,15*2,9+0,4*2,5*2)</t>
  </si>
  <si>
    <t>712300831R00</t>
  </si>
  <si>
    <t xml:space="preserve">Odstranění povlakové krytiny a mechu na střechách plochých do 10° povlakové krytiny_x000D_
 jednovrstvé,  </t>
  </si>
  <si>
    <t>8.NP protažení fólie : (16,9+0,6+0,8+7,5)*2</t>
  </si>
  <si>
    <t>713104111R00</t>
  </si>
  <si>
    <t>Odstranění tepelné izolace z desek, lamel, rohoží, pásů a foukané izolace plochých střech, volně uložené, z desek z expandovaného polystyrenu, tloušťky do 100 mm</t>
  </si>
  <si>
    <t>800-713</t>
  </si>
  <si>
    <t>713104311R00</t>
  </si>
  <si>
    <t>Odstranění tepelné izolace z desek, lamel, rohoží, pásů a foukané izolace plochých střech, přilepené k podkladu, z desek z expandovaného polystyrenu, tloušťky do 100 mm</t>
  </si>
  <si>
    <t>BS15 : (16,4*(4,4+7,2)/2-13,77)</t>
  </si>
  <si>
    <t>713104312R00</t>
  </si>
  <si>
    <t>Odstranění tepelné izolace z desek, lamel, rohoží, pásů a foukané izolace plochých střech, přilepené k podkladu, z desek z expandovaného polystyrenu, tloušťky od 100 mm do 200 mm</t>
  </si>
  <si>
    <t xml:space="preserve">KOREK SPOJENÝ ASFALTEM : </t>
  </si>
  <si>
    <t>762111811R00</t>
  </si>
  <si>
    <t>Demontáž stěn a příček z hranolků, fošen nebo latí</t>
  </si>
  <si>
    <t>800-762</t>
  </si>
  <si>
    <t xml:space="preserve">KOMPLETNÍ KONSTRUKCE SKLEPNÍCH KÓJÍ : </t>
  </si>
  <si>
    <t>S1.09 : (3,91+4,97+1,225*2+5,115+3,23+1,58+4,03+3,44)*3,7</t>
  </si>
  <si>
    <t>S1.16 : (2,4+0,3+1,7+2,3*2+0,8+0,5+2,6*6+3,7*2+8,0)*3,7</t>
  </si>
  <si>
    <t>S1.19 : (2,2+1,77+3,01+5,165+3,42*2+1,85+1,2+4,6*2+1,09)*3,7</t>
  </si>
  <si>
    <t>(1,92*2+1,5+2,2*2+5,9)*3,7</t>
  </si>
  <si>
    <t>762521811R00</t>
  </si>
  <si>
    <t>Demontáž podlah bez polštářů , z prken, tloušťky do 32 mm</t>
  </si>
  <si>
    <t>BS11 3.NP : (3,98+21,81*2+12,31+6,08+23,37+24,52+24,07*2+17,33+1,83+23,27+24,52)</t>
  </si>
  <si>
    <t>762841812R00</t>
  </si>
  <si>
    <t>Demontáž podbití stropů a střech do 60° z prken tl. do 35 mm s omítkou</t>
  </si>
  <si>
    <t xml:space="preserve">VČ.NOSNÉHO ROŠTU : </t>
  </si>
  <si>
    <t>762526811R00</t>
  </si>
  <si>
    <t>Demontáž podlah bez polštářů , z desek dřevotřískovýh, překližkových, sololitových , tloušťky do 20 mm</t>
  </si>
  <si>
    <t xml:space="preserve">ochr.kam.dlažby a obložení : </t>
  </si>
  <si>
    <t>118,74</t>
  </si>
  <si>
    <t>763614112RT1</t>
  </si>
  <si>
    <t>Montáž podlahy, z desek tl. do 18 mm, na P+D, přibitím, bez dodávky desky</t>
  </si>
  <si>
    <t>800-763</t>
  </si>
  <si>
    <t>vč. dodávky a montáže spojovacího materiálu</t>
  </si>
  <si>
    <t>1.02 ochrana kam.dlažby a obložení proti poškození : 118,74</t>
  </si>
  <si>
    <t>60726010.AR</t>
  </si>
  <si>
    <t>deska dřevoštěpková třívrstvá pro prostředí vlhké; strana nebroušená; hrana pero/drážka; tl = 12,0 mm</t>
  </si>
  <si>
    <t>SPCM</t>
  </si>
  <si>
    <t>Specifikace</t>
  </si>
  <si>
    <t>POL3_7</t>
  </si>
  <si>
    <t>118,74*1,1</t>
  </si>
  <si>
    <t>998763101R00</t>
  </si>
  <si>
    <t>Přesun hmot dřevostaveb v objektech výšky do 6 m</t>
  </si>
  <si>
    <t>50 m vodorovně</t>
  </si>
  <si>
    <t>764321820R00</t>
  </si>
  <si>
    <t>Demontáž oplechování říms pod nadřímsovým žlabem, rš 500 mm, sklonu do 30°</t>
  </si>
  <si>
    <t>800-764</t>
  </si>
  <si>
    <t>7.NP : 41,2+0,4*2</t>
  </si>
  <si>
    <t>8.NP : 50,315</t>
  </si>
  <si>
    <t>střecha : (41,95+17,2+1,1)*2</t>
  </si>
  <si>
    <t>(3,45+3,3+2,95+3,35+1,2+3,35+1,25+2,93+1,25+2,93)*2</t>
  </si>
  <si>
    <t>(1,15+2,9+1,8+1,0+1,75+1,1+(1,28+2,5)*2+1,15+2,5)*2</t>
  </si>
  <si>
    <t>764352820R00</t>
  </si>
  <si>
    <t>Demontáž žlabů podokapních půlkruhových rovných, rš 400 a 500 mm, sklonu do 30°</t>
  </si>
  <si>
    <t xml:space="preserve">VČ.KOTVENÍ A SYSTÉMOVÝCH PLECHŮ : </t>
  </si>
  <si>
    <t>1.NP : 6,1+3,2</t>
  </si>
  <si>
    <t>2.NP : 3,2+5,2+6,5+6,1+5,8</t>
  </si>
  <si>
    <t>8.NP : 5,0+7,5+1,1*2+6,8+4,7+4,13+8,17+8,040+3,3+12,16+8,17+4,13</t>
  </si>
  <si>
    <t>764454803R00</t>
  </si>
  <si>
    <t>Demontáž odpadních trub nebo součástí trub kruhových , o průměru 150 mm</t>
  </si>
  <si>
    <t>VČ.KOTVÍCÍCH PRVKŮ : 205,0</t>
  </si>
  <si>
    <t>76439182RR</t>
  </si>
  <si>
    <t>Demontáž ostatních klemp.prvků</t>
  </si>
  <si>
    <t>766111820R00</t>
  </si>
  <si>
    <t>Demontáž dřevěných stěn plných</t>
  </si>
  <si>
    <t>800-766</t>
  </si>
  <si>
    <t>včetně demontáže lišt a vysklení,</t>
  </si>
  <si>
    <t>1.NP dělící příčka : 4,8*2,95</t>
  </si>
  <si>
    <t>766812840R00</t>
  </si>
  <si>
    <t>Demontáž kuchyňských linek délky přes 1800 do 2100 mnm</t>
  </si>
  <si>
    <t>2.NP : 3</t>
  </si>
  <si>
    <t>766825821R00</t>
  </si>
  <si>
    <t>Demontáž nábytku vestavěného skříní dvoukřídlových</t>
  </si>
  <si>
    <t>767311810R00</t>
  </si>
  <si>
    <t>Demontáž světlíků všech typů včetně zasklení</t>
  </si>
  <si>
    <t>7,8*1,8*2+2,0*1,8*2+7,8*2,05</t>
  </si>
  <si>
    <t>767996801R00</t>
  </si>
  <si>
    <t>Demontáž ostatních doplňků staveb atypických konstrukcí_x000D_
 o hmotnosti přes 20 do 50 kg</t>
  </si>
  <si>
    <t>kg</t>
  </si>
  <si>
    <t>2.PP větrací mřížky : 16,0</t>
  </si>
  <si>
    <t>1.PP podlah.vpust : 9,0</t>
  </si>
  <si>
    <t>1.PP poklop : 20,0</t>
  </si>
  <si>
    <t>1.NP čistící rohož : 30,0</t>
  </si>
  <si>
    <t>2.NP zábradlí : 3,045*7,0</t>
  </si>
  <si>
    <t>střecha kotvící body : 10,0*11</t>
  </si>
  <si>
    <t>střecha zábradlí větracích světlíků : (1,15+2,9+1,8+1,0+1,75+1,1+(1,28+2,5)*2+1,15+2,5)*2*1,0*7,0</t>
  </si>
  <si>
    <t>767996802R00</t>
  </si>
  <si>
    <t>Demontáž ostatních doplňků staveb atypických konstrukcí_x000D_
 o hmotnosti přes 50 do 100 kg</t>
  </si>
  <si>
    <t>1.PP elektrorozvaděče : 150,0</t>
  </si>
  <si>
    <t>1.PP levý dvorek : 140,0</t>
  </si>
  <si>
    <t>3.NP, 8.NP elektrorozvaděče : 1*40,0*2</t>
  </si>
  <si>
    <t>4.-7.NP elektrorozvaděče : 2*40,0*4</t>
  </si>
  <si>
    <t>kovové prvky střechy -antény,zařízení apod. : 5*40</t>
  </si>
  <si>
    <t>767996803R00</t>
  </si>
  <si>
    <t>Demontáž ostatních doplňků staveb atypických konstrukcí_x000D_
 o hmotnosti přes 100 do 250 kg</t>
  </si>
  <si>
    <t>8.NP ocelové schodiště : 460</t>
  </si>
  <si>
    <t>7671228RR0</t>
  </si>
  <si>
    <t>Demontáž mříží</t>
  </si>
  <si>
    <t>2.PP : 2,1*2,3+3,0*1,6</t>
  </si>
  <si>
    <t>1.PP : 1,8*2,8+3,0*1,6+2,4*1,3</t>
  </si>
  <si>
    <t>1.NP : 3,2*2,8*2</t>
  </si>
  <si>
    <t>3.NP : 1,8*2,8+3,0*1,6</t>
  </si>
  <si>
    <t>7678518RR</t>
  </si>
  <si>
    <t>Demontáž žebříku</t>
  </si>
  <si>
    <t>775511800R00</t>
  </si>
  <si>
    <t>Demontáž podlah vlysových lepených včetně lišt</t>
  </si>
  <si>
    <t>800-775</t>
  </si>
  <si>
    <t>BS9 2.NP : 41,9+21,57+11,21+19,88+11,03*2+20,93*2+11,03+11,32+22,78+14,51+43,83</t>
  </si>
  <si>
    <t>22,06+20,93*2+14,85+11,36+20,65+22,17+68,63+17,16+3,42+16,42+14,33</t>
  </si>
  <si>
    <t>776511810R00</t>
  </si>
  <si>
    <t>Odstranění povlakových podlah z nášlapné plochy lepených, bez podložky, z ploch přes 20 m2</t>
  </si>
  <si>
    <t xml:space="preserve">VČ.SOKLÍKŮ : </t>
  </si>
  <si>
    <t>BS11 3.NP : 3,98</t>
  </si>
  <si>
    <t>BS19 2.NP : 26,8+22,76</t>
  </si>
  <si>
    <t>76799RR</t>
  </si>
  <si>
    <t>Demontáž stávajících výtahů vč.strojoven, likvidace</t>
  </si>
  <si>
    <t>979011111R00</t>
  </si>
  <si>
    <t>Svislá doprava suti a vybouraných hmot za prvé podlaží nad nebo pod základním podlažím</t>
  </si>
  <si>
    <t>Přesun suti</t>
  </si>
  <si>
    <t>POL8_</t>
  </si>
  <si>
    <t>979011121R00</t>
  </si>
  <si>
    <t>Svislá doprava suti a vybouraných hmot příplatek za každé další podlaží</t>
  </si>
  <si>
    <t>979081111R00</t>
  </si>
  <si>
    <t>Odvoz suti a vybouraných hmot na skládku do 1 km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</si>
  <si>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</si>
  <si>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</si>
  <si>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</si>
  <si>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</si>
  <si>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</si>
  <si>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</si>
  <si>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</si>
  <si>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979951112R00</t>
  </si>
  <si>
    <t>Výkup kovů - železný šrot tl. nad 4 mm</t>
  </si>
  <si>
    <t>Pro vyjádření výnosu ve prospěch zhotovitele je nutné jednotkovou cenu uvést se záporným znaménkem. (Získaná částka ponižuje náklad stavby.)</t>
  </si>
  <si>
    <t>979990001R00</t>
  </si>
  <si>
    <t>Poplatek za skládku stavební suti</t>
  </si>
  <si>
    <t>979990108R00</t>
  </si>
  <si>
    <t>Poplatek za skládku suti - železobeton</t>
  </si>
  <si>
    <t>979990110R00</t>
  </si>
  <si>
    <t>Poplatek za skládku suti - sádrokartonové desky</t>
  </si>
  <si>
    <t>979990121R00</t>
  </si>
  <si>
    <t>Poplatek za skládku suti - asfaltové pásy</t>
  </si>
  <si>
    <t>979990122R00</t>
  </si>
  <si>
    <t>Poplatek za skládku suti - PVC střešní krytina</t>
  </si>
  <si>
    <t>979990143R00</t>
  </si>
  <si>
    <t>Poplatek za skládku suti - polystyren</t>
  </si>
  <si>
    <t>979990161R00</t>
  </si>
  <si>
    <t>Poplatek za skládku suti - dřevo</t>
  </si>
  <si>
    <t>979999999R00</t>
  </si>
  <si>
    <t>Poplatek za skládku 10 % příměsí - DUFONEV Brno</t>
  </si>
  <si>
    <t>273323411RV1</t>
  </si>
  <si>
    <t>Beton základových desek železový vodostavební třídy C 25/30, stupeň chemické odolnosti  X0,XC1-4,XD1-2,XF1,XA1-2</t>
  </si>
  <si>
    <t>801-1</t>
  </si>
  <si>
    <t>bez dodávky a uložení výztuže</t>
  </si>
  <si>
    <t>dojezd výtahu : 2,9*1,96*0,35</t>
  </si>
  <si>
    <t>pod stěnu z TZB : 3,0*0,4*2,515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</si>
  <si>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</si>
  <si>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</si>
  <si>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</si>
  <si>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(2,9+1,96*2)*0,35</t>
  </si>
  <si>
    <t>pod stěnu z TZB : (3,0+2,515)*2*0,4</t>
  </si>
  <si>
    <t>273351216R00</t>
  </si>
  <si>
    <t>Bednění stěn základových desek odstranění</t>
  </si>
  <si>
    <t>Včetně očištění, vytřídění a uložení bednicího materiálu.</t>
  </si>
  <si>
    <t>274272140RT4</t>
  </si>
  <si>
    <t>Zdivo základové z bednicích tvárnic tloušťky 300 mm, výplň betonem C 20/25</t>
  </si>
  <si>
    <t>s výplní betonem, bez výztuže,</t>
  </si>
  <si>
    <t>2,515*8,8</t>
  </si>
  <si>
    <t>274316131RU1</t>
  </si>
  <si>
    <t>Základové pasy z betonu prostého vodostavebního třídy C25/30, stupeň vlivu prostředí XC4 - odolnost proti korozi způsobené karbonací</t>
  </si>
  <si>
    <t>801-5</t>
  </si>
  <si>
    <t>0,7*(5,5+3,9)*0,9</t>
  </si>
  <si>
    <t>274351215RT1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</si>
  <si>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</si>
  <si>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</si>
  <si>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(5,5+3,9)*2*0,9</t>
  </si>
  <si>
    <t>274351216R00</t>
  </si>
  <si>
    <t>Bednění stěn základových pasů odstranění</t>
  </si>
  <si>
    <t>279323411RT8</t>
  </si>
  <si>
    <t>vodostavební třídy C 25/30, stupeň vlivu prostředí XA2, odolnost proti chemicky agresivnímu prostředí</t>
  </si>
  <si>
    <t>dojezd výtahu : 0,2*(1,65*2+2,9)*1,1+0,11*2,9*1,1</t>
  </si>
  <si>
    <t>279351101R00</t>
  </si>
  <si>
    <t>Bednění základových zdí jednostranné, zřízení</t>
  </si>
  <si>
    <t>bednění svislé nebo šikmé (odkloněné), půdorysně přímé nebo zalomené základových zdí ve volných nebo zapažených jámách, rýhách, šachtách, včetně případných vzpěr,</t>
  </si>
  <si>
    <t>2,5*1,1</t>
  </si>
  <si>
    <t>279351102R00</t>
  </si>
  <si>
    <t>Bednění základových zdí jednostranné, odstranění</t>
  </si>
  <si>
    <t>Včetně  očištění, vytřídění a uložení bednicího materiálu.</t>
  </si>
  <si>
    <t>279351105R00</t>
  </si>
  <si>
    <t>Bednění základových zdí oboustranné, zřízení</t>
  </si>
  <si>
    <t>(1,96*2*2+2,5*2)*1,1</t>
  </si>
  <si>
    <t>279351106R00</t>
  </si>
  <si>
    <t>Bednění základových zdí oboustranné, odstranění</t>
  </si>
  <si>
    <t>279361821R00</t>
  </si>
  <si>
    <t>Výztuž základových zdí z betonářské oceli 10 505(R)</t>
  </si>
  <si>
    <t>včetně distančních prvků</t>
  </si>
  <si>
    <t xml:space="preserve">podrobný výpis výztuže je dodávkou zhotovitele : </t>
  </si>
  <si>
    <t>0,75</t>
  </si>
  <si>
    <t>stěna z TZB : 0,7</t>
  </si>
  <si>
    <t>285947121R00</t>
  </si>
  <si>
    <t>Trn z betonářské oceli včetně zainjektování průměr trnu od 20 do 26 mm, délka trnu od 0 přes 0,4 do 3 m</t>
  </si>
  <si>
    <t>800-2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</si>
  <si>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</si>
  <si>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</si>
  <si>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>S strop nad 1.PP : 15,0*0,06</t>
  </si>
  <si>
    <t>S strop nad 1.NP : 40,0*0,06</t>
  </si>
  <si>
    <t>D1 : 10,5*0,16</t>
  </si>
  <si>
    <t>D4 : 7,0*0,16</t>
  </si>
  <si>
    <t>411351101RT4</t>
  </si>
  <si>
    <t>Bednění stropů deskových, balkonových nebo plošných konzol plné, rovné, popř. s náběhy systémové, včetně podepření, tloušťka stropu 240 mm, - zřízení</t>
  </si>
  <si>
    <t>s pomocným lešením</t>
  </si>
  <si>
    <t>D1 : 10,5</t>
  </si>
  <si>
    <t>D4 : 7,0</t>
  </si>
  <si>
    <t>411351102R00</t>
  </si>
  <si>
    <t>Bednění stropů deskových, balkonových nebo plošných konzol plné, rovné, popř. s náběhy  , - odstranění</t>
  </si>
  <si>
    <t>411354231R00</t>
  </si>
  <si>
    <t>Bednění stropů zabudované (ztracené) z ocelových trapézových plechů lesklých, vlna 30 mm, tloušťky 0,8 mm</t>
  </si>
  <si>
    <t>otevřeného podhledu, bez podpěrné konstrukce, s osazením na sucho na zdech do připravených ozubů, popř. na rovných zdech, trámech, průvlacích, nebo do traverz, bez úpravy povrchu plechů, s pomocným lešením.</t>
  </si>
  <si>
    <t xml:space="preserve">vč.přistřelení v každé 2.vlně : </t>
  </si>
  <si>
    <t>strop nad 1.NP : 40,0</t>
  </si>
  <si>
    <t>strop nad 2.NP : 20,0</t>
  </si>
  <si>
    <t>strop nad 3.NP : 40,0</t>
  </si>
  <si>
    <t>411361921RT2</t>
  </si>
  <si>
    <t>Výztuž stropů ze svařovaných sítí průměr drátu 5 mm, velikost oka 100 / 100 mm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</si>
  <si>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</si>
  <si>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100,0*0,00308*1,1</t>
  </si>
  <si>
    <t>411361921RT9</t>
  </si>
  <si>
    <t>Výztuž stropů ze svařovaných sítí průměr drátu 8 mm, velikost oka 150/150 mm</t>
  </si>
  <si>
    <t>D1 : 10,5*0,0054*1,1</t>
  </si>
  <si>
    <t>D4 : 7,0*0,0054*1,1</t>
  </si>
  <si>
    <t>417320035RAB</t>
  </si>
  <si>
    <t>Ztužující věnce do klasického bednění z betonu C 20/25, průřezu 300 x 200 mm, výztuž 120 kg/m3</t>
  </si>
  <si>
    <t>AP-HSV</t>
  </si>
  <si>
    <t>Součtová</t>
  </si>
  <si>
    <t>Agregovaná položka</t>
  </si>
  <si>
    <t>POL2_</t>
  </si>
  <si>
    <t>beton ztužujících pasů a věnců, výztuž 10 505, bednění a odbednění, bez tepelné izolace.</t>
  </si>
  <si>
    <t>V1 : 10,0</t>
  </si>
  <si>
    <t>V2 : 23,0</t>
  </si>
  <si>
    <t>V3 : 18,0</t>
  </si>
  <si>
    <t>V4 : 16,0</t>
  </si>
  <si>
    <t>95101001R</t>
  </si>
  <si>
    <t>Výplň schodišťových stupňů jemnozrnným betonem</t>
  </si>
  <si>
    <t>767995104R00</t>
  </si>
  <si>
    <t>Výroba a montáž atypických kovovových doplňků staveb hmotnosti přes 20 do 50 kg</t>
  </si>
  <si>
    <t xml:space="preserve">VČ.POVRCHOVÉ ÚPRAVY A KOTEV!! : </t>
  </si>
  <si>
    <t>schodiště : 2450</t>
  </si>
  <si>
    <t>zesílení 1 : 0,06</t>
  </si>
  <si>
    <t>767995105R00</t>
  </si>
  <si>
    <t>Výroba a montáž atypických kovovových doplňků staveb hmotnosti přes 50 do 100 kg</t>
  </si>
  <si>
    <t xml:space="preserve">DLE VÝPISU OCELI PD STATIKY : </t>
  </si>
  <si>
    <t>1.PP : 970,0</t>
  </si>
  <si>
    <t>1.NP : 1078,1</t>
  </si>
  <si>
    <t>2.NP : 347,6</t>
  </si>
  <si>
    <t>3.NP : 560,9</t>
  </si>
  <si>
    <t>998767104R00</t>
  </si>
  <si>
    <t>Přesun hmot pro kovové stavební doplňk. konstrukce v objektech výšky do 36 m</t>
  </si>
  <si>
    <t>310236241RT1</t>
  </si>
  <si>
    <t>Zazdívka otvorů o ploše přes 0,0225 m2 do 0,09 m2 ve zdivu nadzákladovém cihlami pálenými o tloušťce zdi do 300 mm</t>
  </si>
  <si>
    <t>včetně pomocného pracovního lešení</t>
  </si>
  <si>
    <t>310271520R00</t>
  </si>
  <si>
    <t>Zazdívka otvorů z pórobetonových tvárnic plochy od 0,25 m2 do 1 m2 , tloušťka zdiva 200 mm</t>
  </si>
  <si>
    <t>ve zdivu nadzákladovém, včetně pomocného pracovního lešení</t>
  </si>
  <si>
    <t>1.PP : 1,0*2,02*0,2</t>
  </si>
  <si>
    <t>3.NP : (1,1*0,8+0,6*0,8+0,5*1,43*3+0,75*1,43*2+0,75*1,41)*0,2</t>
  </si>
  <si>
    <t>4.NP : (0,75*1,41*8+0,37*1,43*4+0,5*1,43*4+1,15*0,8+0,6*0,8)*0,2</t>
  </si>
  <si>
    <t>5.NP : (0,75*1,41*5+0,37*1,43*3+0,5*1,43*3+1,15*0,8*+0,6*0,8*2)*0,2</t>
  </si>
  <si>
    <t>6.NP : (0,75*1,41*8+0,37*1,43*4+0,5*1,43*4+0,6*0,8)*0,2</t>
  </si>
  <si>
    <t>7.NP : (0,75*1,41*4+0,37*1,43*2+0,5*1,43*2+0,6*0,8+1,15*0,8)*0,2</t>
  </si>
  <si>
    <t>8.NP : (0,75*1,41*5+0,37*1,43*3+0,5*1,43*2+0,6*0,8*2+1,15*0,8*2+1,2*0,8)*0,2</t>
  </si>
  <si>
    <t>310271525R00</t>
  </si>
  <si>
    <t>Zazdívka otvorů z pórobetonových tvárnic plochy od 0,25 m2 do 1 m2 , tloušťka zdiva 250 mm</t>
  </si>
  <si>
    <t>2.NP : (0,8+0,45)*2*0,8*0,25</t>
  </si>
  <si>
    <t>4.NP : 1,5*0,8*2*0,25</t>
  </si>
  <si>
    <t>5.NP : 1,5*0,8*0,25</t>
  </si>
  <si>
    <t>6.NP : 1,5*0,8*2*0,25</t>
  </si>
  <si>
    <t>7.NP : 1,4*0,8*0,25</t>
  </si>
  <si>
    <t>310271537R00</t>
  </si>
  <si>
    <t>Zazdívka otvorů z pórobetonových tvárnic plochy od 0,25 m2 do 1 m2 , tloušťka zdiva 375 mm</t>
  </si>
  <si>
    <t>3.NP : (0,37*1,43+0,75*1,41)*0,35</t>
  </si>
  <si>
    <t>310271630R00</t>
  </si>
  <si>
    <t>Zazdívka otvorů z pórobetonových tvárnic plochy od 1 m2 do 4 m2, tloušťka zdiva 300 mm</t>
  </si>
  <si>
    <t>1.PP : 1,6*2,5*0,3-0,9*1,9*0,3+2,0*1,15*0,3*5</t>
  </si>
  <si>
    <t>311271177R00</t>
  </si>
  <si>
    <t>Zdivo nosné z tvárnic porobetonových hladkých tloušťky 300 mm, charakteristická pevnost v tlaku fk = 3,93 MPa, součinitel prostupu tepla U=0,541 W/m2.K</t>
  </si>
  <si>
    <t>1.PP : 3,25*3,73-0,9*1,97+2,9*3,2</t>
  </si>
  <si>
    <t>1.NP : 3,7*2,95+(5,6+3,6+3,75+1,8)*3,8</t>
  </si>
  <si>
    <t>2.NP : (4,3+3,87+0,415+4,73+2,95+3,65)*3,735</t>
  </si>
  <si>
    <t>3.NP : 0,37*1,43+0,75*1,41</t>
  </si>
  <si>
    <t>(4,3+3,87+0,415+4,73+2,95)*3,2</t>
  </si>
  <si>
    <t>28,0</t>
  </si>
  <si>
    <t>311271178R00</t>
  </si>
  <si>
    <t>Zdivo nosné z tvárnic porobetonových hladkých tloušťky 375 mm, charakteristická pevnost v tlaku fk = 3,93 MPa, součinitel prostupu tepla U=0,442 W/m2.K</t>
  </si>
  <si>
    <t>311271182R00</t>
  </si>
  <si>
    <t>Zdivo nosné z tvárnic porobetonových pero-drážka tloušťky 450 mm, charakteristická pevnost v tlaku fk = 1,25 MPa, součinitel prostupu tepla U=0,179 W/m2.K</t>
  </si>
  <si>
    <t>1.PP : 1,7*3,4</t>
  </si>
  <si>
    <t>317121047RT2</t>
  </si>
  <si>
    <t>Překlady pórobetonové nenosné délky 1240 mm, šířky 100 mm, výšky 249 mm</t>
  </si>
  <si>
    <t>P1 : 11</t>
  </si>
  <si>
    <t>317121047RT4</t>
  </si>
  <si>
    <t>Překlady pórobetonové nenosné délky 1240 mm, šířky 150 mm, výšky 249 mm</t>
  </si>
  <si>
    <t>RTS 18/ I</t>
  </si>
  <si>
    <t>P8 : 1</t>
  </si>
  <si>
    <t>317121044RU1</t>
  </si>
  <si>
    <t>Překlady pórobetonové nosné délky 1490 mm, výšky 249 mm, šířky 300 mm</t>
  </si>
  <si>
    <t>P7 : 1</t>
  </si>
  <si>
    <t>317941121R00</t>
  </si>
  <si>
    <t>Osazení ocelových válcovaných nosníků na zdivu bez dodávky materiálu, výšky do 120 mm</t>
  </si>
  <si>
    <t>profilu I, nebo IE, nebo U, nebo UE, nebo L</t>
  </si>
  <si>
    <t>P2 : 1,05*2*6*0,00377</t>
  </si>
  <si>
    <t>P3 : 1,2*2*7*0,00377</t>
  </si>
  <si>
    <t>P4 : 2,6*2*1*0,00377</t>
  </si>
  <si>
    <t>P5 : 1,6*2*3*0,00377</t>
  </si>
  <si>
    <t>P6 : 1,3*2*51*0,00377</t>
  </si>
  <si>
    <t>P9 : 0,85*2*4*0,00377</t>
  </si>
  <si>
    <t>P10 : 1,85*2*2*0,0129</t>
  </si>
  <si>
    <t>P12 : 1,3*2*1*0,0129</t>
  </si>
  <si>
    <t>342254611R00</t>
  </si>
  <si>
    <t>Příčky z cihel a tvárnic nepálených příčky z příčkovek pórobetonových tloušťky 100 mm</t>
  </si>
  <si>
    <t>včetně pomocného lešení</t>
  </si>
  <si>
    <t xml:space="preserve">1.PP : </t>
  </si>
  <si>
    <t>1.24-28 : (3,4+1,8*2+1,75)*3,73-0,9*2,2*2</t>
  </si>
  <si>
    <t>1.01 : 2,9*3,73*2-(1,3+0,9)*2,2</t>
  </si>
  <si>
    <t>1.05-07 : (2,4+1,1+0,7+3,85)*3,73-(0,7+0,8)*2,2</t>
  </si>
  <si>
    <t>1.09,12 : (2,3*2+0,17)*3,16+1,6*2,5-1,3*2,2</t>
  </si>
  <si>
    <t>schodiště : (2,5*2+0,2)*2,6+1,6*3,7-0,8*2,2+2,5*1,3/2</t>
  </si>
  <si>
    <t>1.NP 1.09 : (1,8+1,3)*2,95-0,7*2,2</t>
  </si>
  <si>
    <t>2.NP : 0,9*2,02</t>
  </si>
  <si>
    <t>3.NP : (1,9+1,0+0,8*2+1,1*2)*3,25-0,7*1,97</t>
  </si>
  <si>
    <t>4.NP : (1,9+1,0+0,8*2+1,1*2)*2*3,25-0,7*1,97*2</t>
  </si>
  <si>
    <t>5.NP : (1,9*2+1,0*2+0,8*3+1,1*3)*2*3,25-0,7*1,97*2</t>
  </si>
  <si>
    <t>6.NP : (1,0+0,8*2+1,1*2)*2*3,25-0,7*1,97*2</t>
  </si>
  <si>
    <t>7.NP : (1,0*2+0,8*2+1,1*2)*2*3,25</t>
  </si>
  <si>
    <t>8.NP : (1,1+0,9*4)*3,26</t>
  </si>
  <si>
    <t>342254811R00</t>
  </si>
  <si>
    <t>Příčky z cihel a tvárnic nepálených příčky z příčkovek pórobetonových tloušťky 150 mm</t>
  </si>
  <si>
    <t>1.PP  : 3,4*3,73+(2,36+1,2)*3,16+(3,5+0,4*2)*3,73-0,8*2,2+(0,9*3+0,8)*2,15</t>
  </si>
  <si>
    <t>(8,65+2,13+4,5+2,3)*3,73-0,9*2,2*2</t>
  </si>
  <si>
    <t>1.NP 1.14 : (1,7+0,4)*2,95</t>
  </si>
  <si>
    <t>342254911R00</t>
  </si>
  <si>
    <t>Příčky z cihel a tvárnic nepálených příčky z příčkovek pórobetonových tloušťky 200 mm</t>
  </si>
  <si>
    <t>1.PP : (2,9+0,2)*3,2</t>
  </si>
  <si>
    <t>1.NP : (1,3+0,8*2)*2,95</t>
  </si>
  <si>
    <t>3.NP : 2,25*3,2</t>
  </si>
  <si>
    <t>Výtahová šachta : (3,4+3,8+2,0+1,65)*15,5-1,14*2,18*4</t>
  </si>
  <si>
    <t>25,0</t>
  </si>
  <si>
    <t>349231811RT2</t>
  </si>
  <si>
    <t>Přizdívka ostění s ozubem  přes 80 do 150 mm</t>
  </si>
  <si>
    <t>ve vybouraných otvorech, s vysekáním kapes pro zavázání, z jakýchkoliv cihel, z pomocného pracovního lešení o výšce podlahy do 1900 mm a pro zatížení do 1,5 kPa,</t>
  </si>
  <si>
    <t>po výměnách výplní otvorů : 190</t>
  </si>
  <si>
    <t>133301510000R</t>
  </si>
  <si>
    <t>tyč ocelová  L (úhelník) válcovaná za tepla S235 (11375); rovnoramenná; tl = 5,00 mm; a = 50,0 mm; b = 50,0 mm</t>
  </si>
  <si>
    <t>POL3_1</t>
  </si>
  <si>
    <t>P2 : 1,05*2*6*3,77*1,05</t>
  </si>
  <si>
    <t>P3 : 1,2*2*10*3,77*1,05</t>
  </si>
  <si>
    <t>P4 : 2,6*2*1*3,77*1,05</t>
  </si>
  <si>
    <t>P5 : 1,6*2*3*3,77*1,05</t>
  </si>
  <si>
    <t>P6 : 1,3*2*50*3,77*1,05</t>
  </si>
  <si>
    <t>P9 : 0,85*2*4*3,77*1,05</t>
  </si>
  <si>
    <t>13383425R</t>
  </si>
  <si>
    <t>tyč ocelová profilová válcovaná za tepla S235 (11375); průřez IPE; výška 140 mm</t>
  </si>
  <si>
    <t>P10 : 1,85*2*2*0,0129*1,05</t>
  </si>
  <si>
    <t>P12 : 1,3*2*1*0,0129*1,05</t>
  </si>
  <si>
    <t>317121151RR</t>
  </si>
  <si>
    <t>ŽB monolit.překlad do 105 cm, 300x250</t>
  </si>
  <si>
    <t>POL3_</t>
  </si>
  <si>
    <t>342261211RS1</t>
  </si>
  <si>
    <t>Příčky z desek sádrokartonových dvojité opláštění, jednoduchá konstrukce CW 50  tloušťka příčky 100 mm, desky standard, tloušťky 12,5 mm, tloušťka izolace 40 mm</t>
  </si>
  <si>
    <t>zřízení nosné konstrukce příčky, vložení tepelné izolace tl. do 5 cm, montáž desek, tmelení spár Q2 a úprava rohů. Včetně dodávek materiálu.</t>
  </si>
  <si>
    <t xml:space="preserve">požární odolnost navržené příčky je  EI 60 DP1. : </t>
  </si>
  <si>
    <t>1.PP : (0,5+2,1+2,2+0,9+2,61)*3,2-(0,8+0,7*2)*2,2</t>
  </si>
  <si>
    <t>1.NP 1.11-14 : (1,4+2,0+3,6*2+0,9+1,3+1,8+1,65+2,9)*3,6-0,7*2,2*4</t>
  </si>
  <si>
    <t>1.NP 1.10 : (1,8+1,0+0,3)*3,6+(1,3+3,9+0,9+0,6)*1,5+0,4*3,6</t>
  </si>
  <si>
    <t>(3,18+2,65+4,35+2,64+1,9+1,7+1,1+0,8)*3,6</t>
  </si>
  <si>
    <t>-(0,9*2,2+0,7*2,2*3)</t>
  </si>
  <si>
    <t>1.15 a-c : (3,5+0,9)*3,6-0,7*2,2*2</t>
  </si>
  <si>
    <t>2.07-16 : (2,5+1,5+2,0+3,35+2,1+1,13)*3,8-0,9*2,2*3</t>
  </si>
  <si>
    <t>2.10-15 : (1,5+3,9+2,1+2,0*2+1,5+1,9+3,5)*3,8-0,7*2,2*6</t>
  </si>
  <si>
    <t>2.17-27 : (4,95+6,0*4+3,36+4,9+1,18+7,0*2+15,2+7,4+0,4*14+1,15)*3,8-0,9*2,2*10</t>
  </si>
  <si>
    <t>2.28-36 : (1,88+4,0+2,1*2+4,15+2,4+1,9+1,2+2,36+1,5*2)*3,8-0,7*2,2*8</t>
  </si>
  <si>
    <t>2.38-42 : (1,2+0,8+2,5+8,3+1,77*2+3,65+0,15+1,1+6,2+0,4+2,68)*3,8-0,9*2,2*3</t>
  </si>
  <si>
    <t>2.43-46 : (16,0+3,9+1,7+0,85+1,64+1,6+0,75+1,6+0,7*2)*3,8-0,9*2,2*2</t>
  </si>
  <si>
    <t xml:space="preserve">2.NP ÚPRAVA PD : </t>
  </si>
  <si>
    <t>-((15,9+3,883+3,85+1,8+1,5+1,1+3,6+1,7+8,2+6,1+1,7+2,5)*3,8-0,9*2,2*3)</t>
  </si>
  <si>
    <t>(3,9+3,1+7,8+2,865+2,2+1,9+4,0)*3,8-(4,025*3,0+(0,9+0,8)*2,2)</t>
  </si>
  <si>
    <t>(3,65+1,8+7,2+3,6)*3,8-((0,7+0,9)*2,2+1,7*2,25)+4,3*0,8</t>
  </si>
  <si>
    <t>3.NP : (4,6+9,1+1,3+1,8*3+2,0+1,7+3,6*2+4,8+1,2)*3,2</t>
  </si>
  <si>
    <t>(2,0+3,1+1,2+1,8*2+3,9+4,7+3,8+1,0*2+2,8)*3,2</t>
  </si>
  <si>
    <t>-(0,7*6+0,8+0,9*6)*2,2</t>
  </si>
  <si>
    <t>342262411RS1</t>
  </si>
  <si>
    <t>Příčky z desek sádrokartonových instalační příčky, dvojitá ocelová konstrukce CW 50, 2x opláštění tloušťka příčky od 220 mm, desky standard, tloušťky 12,5 mm, tl. izolace 40 mm</t>
  </si>
  <si>
    <t>1.PP : 0,9*3,3</t>
  </si>
  <si>
    <t>1.NP : 1,3*3,2+(4,0+0,8+0,9*2+2,5+0,9*2+2,95)*3,2</t>
  </si>
  <si>
    <t>2.NP : (6,8+1,9+2,0+4,7+4,3+1,0+1,35+1,77*2)*3,8-0,7*2,2</t>
  </si>
  <si>
    <t>347013121R00</t>
  </si>
  <si>
    <t xml:space="preserve">Předstěny opláštěné sádrokartonovými deskami předsazené stěny spřažené s minerální izolací tl. 40 mm 1 x ocelová konstrukce C, tloušťka desky 12,5 mm, standard, tloušťka předstěny 55 mm, tl. izolace 40 mm,  </t>
  </si>
  <si>
    <t>1.NP 1.10 : 1,0*3,2</t>
  </si>
  <si>
    <t>2.NP : (0,5*2+0,28+1,6)*3,8</t>
  </si>
  <si>
    <t>347051222R00</t>
  </si>
  <si>
    <t>Stěny šachet opláštěné sádrokartonovými deskami, 2x CW 50 mm tloušťka stěny 75 mm, 2x opláštěná, tloušťka desky 12,5 mm, protipožární, tl. izolace 50 mm, požární odolnost EI 45</t>
  </si>
  <si>
    <t>s úpravou rohů, koutů a hran konstrukcí, přebroušení a tmelení spár,</t>
  </si>
  <si>
    <t xml:space="preserve">INSTALAČNÍ PŘEDSTĚNA : </t>
  </si>
  <si>
    <t>1.PP : (0,9+1,2+2,3+0,9+0,6+0,39+0,41)*3,73</t>
  </si>
  <si>
    <t>1.NP : (1,3+0,6+3,64+0,7+1,7+1,0+3,7+2,8+3,6+3,2+2,2+0,8*2)*3,2</t>
  </si>
  <si>
    <t>(4,0+0,8+0,9*2+2,5+0,9*2+2,95)*3,2</t>
  </si>
  <si>
    <t>2.NP : (1,0+0,625*2+(0,388+0,2)*8+0,513*2*6+1,1+6,1+10,3)*3,8</t>
  </si>
  <si>
    <t>(3,4+0,325+1,7+(0,325+0,6*3+0,46*2)*2+1,5+2,0+1,9*3+0,5+0,9)*3,8</t>
  </si>
  <si>
    <t>(5,3*2+1,15*2)*3,8</t>
  </si>
  <si>
    <t>3.NP : (1,0*2+1,5+0,8*2+1,9*2+0,9*3+1,0*2+1,45+1,7+2,6+2,4+4,2)*3,25</t>
  </si>
  <si>
    <t>4.NP : (0,9*12+1,9*4+1,53*4+0,8*2+1,0*2)*3,25</t>
  </si>
  <si>
    <t>5.NP : (0,9*9+1,9*3+1,53*3+0,8*2+1,0*2)*3,25</t>
  </si>
  <si>
    <t>6.NP : (0,9*12+1,9*4+1,53*4+0,8*2+1,0*2)*3,25</t>
  </si>
  <si>
    <t>7.NP : (0,9*6+1,9*2+1,53*2+0,8*2+1,0*2)*3,25</t>
  </si>
  <si>
    <t>8.NP : (1,2+0,9*5+2,1*3)*3,26</t>
  </si>
  <si>
    <t>342264051RT1</t>
  </si>
  <si>
    <t>Podhledy na kovové konstrukci opláštěné deskami sádrokartonovými nosná konstrukce z profilů CD s přímým uchycením 1x deska, tloušťky 12,5 mm, standard, bez izolace</t>
  </si>
  <si>
    <t>1.PP : 9,55+1,89+3,7*5,1</t>
  </si>
  <si>
    <t>1.NP : 2,3*2,8+6,37+27,3+1,98+118,54+4,84+1,48+1,48+88,89+7,73+1,37</t>
  </si>
  <si>
    <t>2.NP : 796,04-20,3-19,12*2-1,65*2</t>
  </si>
  <si>
    <t>S23 3.-8.NP : 1,07+1,23+1,02+1,11*7+1,0*2+1,02*3+1,09*2</t>
  </si>
  <si>
    <t>S24 3.NP : 2,95+1,65+1,31+3,13+1,17+3,07+4,0+1,79+5,16+5,84</t>
  </si>
  <si>
    <t>4.NP : 3,15*2+4,23*2+1,13*3+3,07*4+4,49*2+1,17</t>
  </si>
  <si>
    <t>5.NP : 3,15*2+4,23+1,17+3,07*3+4,49*2+1,13*2</t>
  </si>
  <si>
    <t>6.NP : 16,87+4,06+1,13*3+3,07*4+1,17+4,48+4,49+3,11+4,23</t>
  </si>
  <si>
    <t>7.NP : 2,94+4,23+1,13+3,07*2+1,17+4,49+2,94</t>
  </si>
  <si>
    <t>8.NP : 4,56+1,17+3,39+3,84*2+4,02+1,22</t>
  </si>
  <si>
    <t>2,3+2,28*2</t>
  </si>
  <si>
    <t>342264051RT2</t>
  </si>
  <si>
    <t>Podhledy na kovové konstrukci opláštěné deskami sádrokartonovými nosná konstrukce z profilů CD s přímým uchycením 1x deska, tloušťky 12,5 mm, protipožární, bez izolace</t>
  </si>
  <si>
    <t>S 1.17 : 109,79</t>
  </si>
  <si>
    <t>1.14 : 65,1</t>
  </si>
  <si>
    <t>342264101R00</t>
  </si>
  <si>
    <t xml:space="preserve">Doplňkové práce osazení revizních dvířek do sádrokartonového podhledu, do 0,25 m2,  ,  </t>
  </si>
  <si>
    <t>A3 : 1</t>
  </si>
  <si>
    <t>A19 : 5</t>
  </si>
  <si>
    <t>954111206R00</t>
  </si>
  <si>
    <t>Obklady konstrukcí sádrokartonovými deskami obklady ocelových konstrukcí_x000D_
 obklady ocelových sloupů do 500 x 500 mm. _x000D_
 1 x opláštění, třístranný, deska protipožární tloušťky 15 mm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</si>
  <si>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</si>
  <si>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</si>
  <si>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</si>
  <si>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 xml:space="preserve">sdk kastlík kolem OK v 1.PP a 1.NP : </t>
  </si>
  <si>
    <t>1.PP : 2,4*4+3,06+5,52</t>
  </si>
  <si>
    <t>1.NP : 3,8*2</t>
  </si>
  <si>
    <t>767.02</t>
  </si>
  <si>
    <t>Podhled minerál.obdélníky 600/600 - D+M, s viditelným rámem š.15mm,hrana SK, požární, spec.dle PBŘ</t>
  </si>
  <si>
    <t>1.25 : 10,45</t>
  </si>
  <si>
    <t>1.23 : 15,46</t>
  </si>
  <si>
    <t>900      RT2</t>
  </si>
  <si>
    <t>HZS, Práce v tarifní třídě 5 (např. tesař)</t>
  </si>
  <si>
    <t>h</t>
  </si>
  <si>
    <t>Prav.M</t>
  </si>
  <si>
    <t>28349016R</t>
  </si>
  <si>
    <t>dvířka revizní plná; materiál PVC; š = 400,0 mm; h = 600,0 mm; barva bílá, šedá</t>
  </si>
  <si>
    <t>59591091R</t>
  </si>
  <si>
    <t>dvířka do sádrokartonu pozink; 400 x 400 mm; s tlačným zámkem</t>
  </si>
  <si>
    <t>RTS 14/ I</t>
  </si>
  <si>
    <t>767.01</t>
  </si>
  <si>
    <t>Podhled minerál.obdélníky 600/600 - D+M, s viditelným rámem š.15mm,hrana SK</t>
  </si>
  <si>
    <t>2.NP rozebíratelná část podhledu : (18,8+2,45+21,0+7,4)*0,6</t>
  </si>
  <si>
    <t>611425531RT2</t>
  </si>
  <si>
    <t xml:space="preserve">Omítka rýh ve stropech maltou vápennou o šířce rýhy do 150 mm, omítkou štukovou,  </t>
  </si>
  <si>
    <t>z pomocného pracovního lešení o výšce podlahy do 1900 mm a pro zatížení do 1,5 kPa,</t>
  </si>
  <si>
    <t xml:space="preserve">PO ROZVODECH PROFESÍ : </t>
  </si>
  <si>
    <t>150,0</t>
  </si>
  <si>
    <t>612403380R00</t>
  </si>
  <si>
    <t>Hrubá výplň rýh ve stěnách, jakoukoliv maltou maltou ze suchých směsí_x000D_
 30 x 30 mm</t>
  </si>
  <si>
    <t>jakékoliv šířky rýhy,</t>
  </si>
  <si>
    <t>PO ŘEMESLECH : 1480</t>
  </si>
  <si>
    <t>612403382R00</t>
  </si>
  <si>
    <t>Hrubá výplň rýh ve stěnách, jakoukoliv maltou maltou ze suchých směsí_x000D_
 50 x 50 mm</t>
  </si>
  <si>
    <t>PO ŘEMESLECH : 2100</t>
  </si>
  <si>
    <t>612403384R00</t>
  </si>
  <si>
    <t>Hrubá výplň rýh ve stěnách, jakoukoliv maltou maltou ze suchých směsí_x000D_
 70 x 70 mm</t>
  </si>
  <si>
    <t>PO ŘEMESLECH : 1300</t>
  </si>
  <si>
    <t>612409991RT2</t>
  </si>
  <si>
    <t>Začištění omítek kolem oken, dveří a obkladů apod. s použitím suché maltové směsi</t>
  </si>
  <si>
    <t>612421637R00</t>
  </si>
  <si>
    <t>Omítky vnitřní stěn vápenné nebo vápenocementové v podlaží i ve schodišti štukové</t>
  </si>
  <si>
    <t xml:space="preserve">postup dle technické zprávy : </t>
  </si>
  <si>
    <t>(23,0+1,6+331,8+113,6+8,6)*2</t>
  </si>
  <si>
    <t>1,0*2,02*2</t>
  </si>
  <si>
    <t>(1,1*0,8+0,6*0,8+0,5*1,43*3+0,75*1,43*2+0,75*1,41)*2</t>
  </si>
  <si>
    <t>(0,75*1,41*8+0,37*1,43*4+0,5*1,43*4+1,15*0,8+0,6*0,8)*2</t>
  </si>
  <si>
    <t>(0,75*1,41*5+0,37*1,43*3+0,5*1,43*3+1,15*0,8*+0,6*0,8*2)*2</t>
  </si>
  <si>
    <t>(0,75*1,41*8+0,37*1,43*4+0,5*1,43*4+0,6*0,8)*2</t>
  </si>
  <si>
    <t>(0,75*1,41*4+0,37*1,43*2+0,5*1,43*2+0,6*0,8+1,15*0,8)*2</t>
  </si>
  <si>
    <t>(0,75*1,41*5+0,37*1,43*3+0,5*1,43*2+0,6*0,8*2+1,15*0,8*2+1,2*0,8)*2</t>
  </si>
  <si>
    <t>(0,8+0,45)*2*0,8*2</t>
  </si>
  <si>
    <t>1,5*0,8*2*2</t>
  </si>
  <si>
    <t>1,5*0,8*2</t>
  </si>
  <si>
    <t>1,4*0,8*2</t>
  </si>
  <si>
    <t>(0,37*1,43+0,75*1,41)*2</t>
  </si>
  <si>
    <t>1,6*2,5*2-0,9*1,9*2+2,0*1,15*2*5</t>
  </si>
  <si>
    <t>(3,4+3,8+2,0+1,65)*15,5</t>
  </si>
  <si>
    <t>(3,4+3,2)*8,2</t>
  </si>
  <si>
    <t>612421231RT2</t>
  </si>
  <si>
    <t>Oprava vnitřních vápenných omítek stěn v množství opravované plochy přes 5 do 10 %,  štukových</t>
  </si>
  <si>
    <t>postup dle technické zprávy : 2500</t>
  </si>
  <si>
    <t>612423531RT2</t>
  </si>
  <si>
    <t xml:space="preserve">Omítka rýh ve stěnách maltou vápennou štuková, o šířce rýhy do 150 mm,  </t>
  </si>
  <si>
    <t>300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</si>
  <si>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</si>
  <si>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</si>
  <si>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</si>
  <si>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>612451320R00</t>
  </si>
  <si>
    <t>Oprava vnitřních cementových omítek stěn v množství opravované plochy přes 10 do 30 %, hladkých</t>
  </si>
  <si>
    <t>Včetně pomocného pracovního lešení o výšce podlahy do 1900 mm a pro zatížení do 1,5 kPa.</t>
  </si>
  <si>
    <t>výtahové šachty : 400,0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</si>
  <si>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</si>
  <si>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</si>
  <si>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</t>
  </si>
  <si>
    <t>(3,2*2,3*7+3,1*1,8*27+2,2*2,2*12+2,3*3,5*2+2,3*1,8*6+2,4*3,2)</t>
  </si>
  <si>
    <t>(1,0*2,7*17+1,2*1,8*17+2,3*1,8+2,4*2,7+1,5*2,7+0,7*1,8*3)</t>
  </si>
  <si>
    <t>622311732R00</t>
  </si>
  <si>
    <t>Zateplení fasády  , minerálními deskami s kolmým vláknem, tloušťky 100 mm, kontaktní nátěr a silikonová omítka, škrábaná, zrnitost 2 mm</t>
  </si>
  <si>
    <t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t>
  </si>
  <si>
    <t>Včetně rohových lišt na hranách budov.</t>
  </si>
  <si>
    <t>Součinitel tepelné vodivosti izolantu je 0,041 W/mK.</t>
  </si>
  <si>
    <t>zateplovací systém fasády přístavby : 3,0*8,0+8,8*7,8+4,4*3,8+1,8*1,2</t>
  </si>
  <si>
    <t>3,7*11,5+0,9*1,2+2,7*3,0</t>
  </si>
  <si>
    <t>5,0*7,2+0,9*0,9+6,2*6,0+1,0*0,5</t>
  </si>
  <si>
    <t>622421143R00</t>
  </si>
  <si>
    <t>Omítky vnější stěn vápenné nebo vápenocementové štukové,  , složitost 1÷ 2</t>
  </si>
  <si>
    <t xml:space="preserve">VČ.ŠPALET OKEN A DVEŘÍ A LIŠT : </t>
  </si>
  <si>
    <t xml:space="preserve">receptura dle stratigrafického prúzkumu : </t>
  </si>
  <si>
    <t>788,2</t>
  </si>
  <si>
    <t>622422411R00</t>
  </si>
  <si>
    <t>Oprava vnějších omítek vápenných a vápenocementových hladkých, stupeň členitosti 1 a 2, v množství opravované plochy přes 30 do 40 %, s barvením na 100% opravované plochy, bez nákladů na umělecké dekorace fasád</t>
  </si>
  <si>
    <t>bez otlučení vadných míst</t>
  </si>
  <si>
    <t>Včetně barvení vždy celé plochy (100%), s výjimkou položek oprav omítek drásaných.</t>
  </si>
  <si>
    <t>fasáda pod kamenný obklad : (784,4+72,5)*1,03</t>
  </si>
  <si>
    <t>622431351R00</t>
  </si>
  <si>
    <t>Oprava vnějších omítek z umělého kamene v množství opravované plochy přes 20  do 30 % , kamenicky opracovaných</t>
  </si>
  <si>
    <t>kamenicky opracovaného nebo vymývaného,</t>
  </si>
  <si>
    <t xml:space="preserve">TERACOVÉ OMÍTKY : </t>
  </si>
  <si>
    <t>622904112R00</t>
  </si>
  <si>
    <t>Očištění fasád tlakovou vodou, složitost fasády 1 - 2</t>
  </si>
  <si>
    <t>627451641R00</t>
  </si>
  <si>
    <t>Oprava spárování zdiva stěn a dlažeb stěn _x000D_
 v množství opravované plochy přes 30  do 40 % , cementovou maltou</t>
  </si>
  <si>
    <t>spárovací hmotou včetně vysekání a vyčištění spár, bez pomocného lešení,</t>
  </si>
  <si>
    <t>1,5*33,6+28,0*1,5</t>
  </si>
  <si>
    <t>622450005RR</t>
  </si>
  <si>
    <t>Vyspravení a vyčištění zděného komína</t>
  </si>
  <si>
    <t xml:space="preserve">dle výkresů stavební části : </t>
  </si>
  <si>
    <t>457451131R00</t>
  </si>
  <si>
    <t xml:space="preserve">Cementový potěr vložka za svařovaných sítí,  </t>
  </si>
  <si>
    <t>821-1</t>
  </si>
  <si>
    <t>tl. do 4 cm pod vodorovnou izolací nebo na ní, v předepsaném spádu, s vyhlazením povrchu,</t>
  </si>
  <si>
    <t>S33 : (46,78+28,72)</t>
  </si>
  <si>
    <t>564861111RT2</t>
  </si>
  <si>
    <t>Podklad ze štěrkodrti s rozprostřením a zhutněním frakce 0-32 mm, tloušťka po zhutnění 200 mm</t>
  </si>
  <si>
    <t>631313711R00</t>
  </si>
  <si>
    <t xml:space="preserve">Mazanina z betonu prostého tl. přes 80 do 120 mm třídy C 25/30 ,  </t>
  </si>
  <si>
    <t>(z kameniva) hlazená dřevěným hladítkem</t>
  </si>
  <si>
    <t>S17 : 14,8*0,1</t>
  </si>
  <si>
    <t>S33 : (46,78+28,72)*0,08</t>
  </si>
  <si>
    <t>S35 : 81,35*0,1</t>
  </si>
  <si>
    <t>631312141R00</t>
  </si>
  <si>
    <t>Doplnění mazanin betonem prostým rýh v dosavadních mazaninách</t>
  </si>
  <si>
    <t>prostým betonem (s dodáním hmot) bez potěru,</t>
  </si>
  <si>
    <t>zapravení podlah : 360,0*0,2*0,2</t>
  </si>
  <si>
    <t>631319161R00</t>
  </si>
  <si>
    <t xml:space="preserve">Příplatek za přehlazení povrchu tloušťka mazaniny do 80 mm </t>
  </si>
  <si>
    <t>betonové mazaniny min. B 10 ocelovým hladítkem s poprášením cementem pro konečnou úpravu mazaniny</t>
  </si>
  <si>
    <t>631319183R00</t>
  </si>
  <si>
    <t>Příplatek za sklon tloušťka mazaniny od 80 mm do 120 mm</t>
  </si>
  <si>
    <t>přes 15° do 35° od vodorovné roviny</t>
  </si>
  <si>
    <t>632419104R00</t>
  </si>
  <si>
    <t>Potěr ze suchých směsí cementová samonivelační podlahová stěrka, tloušťky 4 mm, bez penetrace</t>
  </si>
  <si>
    <t>s rozprostřením a uhlazením</t>
  </si>
  <si>
    <t>S9 2.PP : 14,5+13,46+1,72+87,44+31,58+115,15+1,65+9,61*2</t>
  </si>
  <si>
    <t>8.NP : 2,27</t>
  </si>
  <si>
    <t>S12 1.PP : 24,17+3,12+11,79+7,96+15,67+6,67+9,55+1,89+81,21+28,81+13,01+5,12+5,6</t>
  </si>
  <si>
    <t>14,68+13,12+22,48+18,0+36,93+23,02+21,98+25,97+31,71+60,95+2,91+10,45</t>
  </si>
  <si>
    <t>4,24+20,44+11,18</t>
  </si>
  <si>
    <t>632477122R00</t>
  </si>
  <si>
    <t>Reprofilace vodorovných betonových povrchů polymercementová malta+penetrace, tloušťky  do 5 mm</t>
  </si>
  <si>
    <t>rozmíchání směsi s vodou, nanesení stěrky</t>
  </si>
  <si>
    <t xml:space="preserve">Vyspravení poškozených částí teracové podlahy : </t>
  </si>
  <si>
    <t>479,46*0,3</t>
  </si>
  <si>
    <t>63188001RR</t>
  </si>
  <si>
    <t>Doplnění skladby podlahy k základům pod nástavbu, kompletní skladba</t>
  </si>
  <si>
    <t>12,36+9,12+12,98</t>
  </si>
  <si>
    <t>632418140RU1</t>
  </si>
  <si>
    <t>Potěr ze suchých směsí Potěr cementový, ruční zpracování, tl. 49 mm, samonivelační</t>
  </si>
  <si>
    <t>S24 3.NP : 2,95+1,65+1,31+3,13+1,17+3,07+1,79+5,16+5,84</t>
  </si>
  <si>
    <t>S41 3.NP : 6,1+1,35*2+1,62*2+2,47</t>
  </si>
  <si>
    <t>S42 : 99,82</t>
  </si>
  <si>
    <t>632418150RU1</t>
  </si>
  <si>
    <t>Potěr ze suchých směsí Potěr cementový, ruční zpracování, tl. 52 mm, samonivelační</t>
  </si>
  <si>
    <t>S20 2.NP : 23,79+3,96+11,4+29,74+3,27+4,97+2,13+5,08+1,35*3+7,03+1,86+1,5+2,55+1,69*2+5,29+7,5</t>
  </si>
  <si>
    <t>632418150RV2</t>
  </si>
  <si>
    <t>Potěr ze suchých směsí Potěr cementový, ruční zpracování, tl. 58 mm, samonivelační</t>
  </si>
  <si>
    <t>S19 2.NP : 68,11+95,61+4,64+26,06+3,85</t>
  </si>
  <si>
    <t>S27 1.NP : 1,98+5,62+1,35*2+1,71+1,32+5,41</t>
  </si>
  <si>
    <t>632418150RV3</t>
  </si>
  <si>
    <t>Potěr ze suchých směsí Potěr cementový, ruční zpracování, tl. 62 mm, samonivelační</t>
  </si>
  <si>
    <t>S26 1.NP : 6,37+27,3+28,16+13,73+65,1+91,21</t>
  </si>
  <si>
    <t>S40 3.NP : 26,68+23,57+24,55+23,45+20,5+23,07</t>
  </si>
  <si>
    <t>632418150RV4</t>
  </si>
  <si>
    <t>Potěr ze suchých směsí Potěr cementový, ruční zpracování, tl. 65 mm, samonivelační</t>
  </si>
  <si>
    <t>S21 2.NP : 1,63+80,7+25,58+23,74+25,53*3+23,29+23,5*2+23,54*2+23,63+24,36+26,1+32,78</t>
  </si>
  <si>
    <t>941941032RT4</t>
  </si>
  <si>
    <t>Montáž lešení lehkého pracovního řadového s podlahami šířky od 0,80 do 1,00 m, výšky přes 10 do 30 m</t>
  </si>
  <si>
    <t>včetně kotvení</t>
  </si>
  <si>
    <t>Včetně kotvení lešení.</t>
  </si>
  <si>
    <t>Uliční : 2200,0</t>
  </si>
  <si>
    <t>Dvorní : 2400,0</t>
  </si>
  <si>
    <t>941941502R00</t>
  </si>
  <si>
    <t>Montáž lešení lehkého pracovního řadového s podlahami Dovoz a odvoz lešení rámového pronajatého</t>
  </si>
  <si>
    <t>km</t>
  </si>
  <si>
    <t>(2200+2400)/250,0*20*2</t>
  </si>
  <si>
    <t>941941192RT4</t>
  </si>
  <si>
    <t>Montáž lešení lehkého pracovního řadového s podlahami příplatek za každý další i započatý měsíc použití lešení_x000D_
 šířky šířky od 0,80 do 1,00 m a výšky přes 10 do 30 m</t>
  </si>
  <si>
    <t>Uliční : 2200,0*8</t>
  </si>
  <si>
    <t>Dvorní : 2400,0*5</t>
  </si>
  <si>
    <t>941941832RT4</t>
  </si>
  <si>
    <t>Demontáž lešení lehkého řadového s podlahami šířky od 0,8 do 1 m, výšky přes 10 do 30 m</t>
  </si>
  <si>
    <t>941955004R00</t>
  </si>
  <si>
    <t>Lešení lehké pracovní pomocné pomocné, o výšce lešeňové podlahy přes 2,5 do 3,5 m</t>
  </si>
  <si>
    <t>110,0*8</t>
  </si>
  <si>
    <t>944944011R00</t>
  </si>
  <si>
    <t xml:space="preserve">Montáž ochranné sítě z umělých vláken </t>
  </si>
  <si>
    <t>vč.boků lešení : 4600*1,1</t>
  </si>
  <si>
    <t>944944031R00</t>
  </si>
  <si>
    <t>Montáž ochranné sítě příplatek k ceně za každý další i započatý měsíc použití ochranných sítí_x000D_
 z umělých vláken</t>
  </si>
  <si>
    <t>Uliční : 2200,0*1,1*8</t>
  </si>
  <si>
    <t>Dvorní : 2400,0*1,1*5</t>
  </si>
  <si>
    <t>944944081R00</t>
  </si>
  <si>
    <t xml:space="preserve">Demontáž ochranné sítě z umělých vláken </t>
  </si>
  <si>
    <t>941941RR</t>
  </si>
  <si>
    <t>Instalace speciálních konzol do zdiva na chem.kotvy, nájem, demontáž,doprava</t>
  </si>
  <si>
    <t>941942RR</t>
  </si>
  <si>
    <t>Podstojkování stropů, na nichž stojí lešení - montáž, demontáž, nájem, doprava</t>
  </si>
  <si>
    <t>941943RR</t>
  </si>
  <si>
    <t>Statický výpočet lešení</t>
  </si>
  <si>
    <t>941945RR</t>
  </si>
  <si>
    <t>Příplatek za ruční přemístění lešení do dvora</t>
  </si>
  <si>
    <t>180256210300R</t>
  </si>
  <si>
    <t>Výtah stavební osob.- nákladní NOV 650 D</t>
  </si>
  <si>
    <t>Sh</t>
  </si>
  <si>
    <t>STROJ</t>
  </si>
  <si>
    <t>Stroj</t>
  </si>
  <si>
    <t>POL6_</t>
  </si>
  <si>
    <t>430,0*9,0*2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</si>
  <si>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</si>
  <si>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</si>
  <si>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783825110RR</t>
  </si>
  <si>
    <t>Vyčištění a napuštění kamenných dlažeb, a obkladů stěn</t>
  </si>
  <si>
    <t xml:space="preserve">Dlažba : </t>
  </si>
  <si>
    <t>1.01,1.02 : 16,49+72,15</t>
  </si>
  <si>
    <t>1.03 : 10,02+4,32</t>
  </si>
  <si>
    <t>1.05 : 10,02+4,32</t>
  </si>
  <si>
    <t>3.-7.NP : (13,06+4,32)*2*5</t>
  </si>
  <si>
    <t>8.NP : 8,21+4,32+10,01+4,32</t>
  </si>
  <si>
    <t xml:space="preserve">Obklad : </t>
  </si>
  <si>
    <t>1.01 : 16,28*3,55</t>
  </si>
  <si>
    <t>1.02 : 27,18*3,55+21,4*2*2,95</t>
  </si>
  <si>
    <t>95001</t>
  </si>
  <si>
    <t>Požární ucpávky  dod.+mont.</t>
  </si>
  <si>
    <t>DN160 : 3</t>
  </si>
  <si>
    <t>DN200 : 22</t>
  </si>
  <si>
    <t>700x400 : 1</t>
  </si>
  <si>
    <t>400x400 : 1</t>
  </si>
  <si>
    <t>500x350 : 1</t>
  </si>
  <si>
    <t>DN250 : 1</t>
  </si>
  <si>
    <t>DN100 : 3</t>
  </si>
  <si>
    <t>DN125 : 51</t>
  </si>
  <si>
    <t>200x250 : 3</t>
  </si>
  <si>
    <t>300x400 : 2</t>
  </si>
  <si>
    <t>950011</t>
  </si>
  <si>
    <t>PHP práškový 21A</t>
  </si>
  <si>
    <t>950012</t>
  </si>
  <si>
    <t>PHP práškový 34A</t>
  </si>
  <si>
    <t>950013</t>
  </si>
  <si>
    <t>PHP CO2</t>
  </si>
  <si>
    <t>950014</t>
  </si>
  <si>
    <t>Vnitřní hydrant d+m</t>
  </si>
  <si>
    <t>95002</t>
  </si>
  <si>
    <t>Řešení detailů kolem výtahu na vývoz odpadů</t>
  </si>
  <si>
    <t xml:space="preserve">veškeré zednické práce, spojené s montáží daného výtahu : </t>
  </si>
  <si>
    <t xml:space="preserve">dle detailů v projektové dokumentaci : </t>
  </si>
  <si>
    <t xml:space="preserve">vč.dodávky materiálu : </t>
  </si>
  <si>
    <t>95003</t>
  </si>
  <si>
    <t>Tabla pro označení kanceláří a bytů</t>
  </si>
  <si>
    <t>A11 : 15</t>
  </si>
  <si>
    <t>A12 : 2</t>
  </si>
  <si>
    <t>A14 : 53</t>
  </si>
  <si>
    <t>95004</t>
  </si>
  <si>
    <t>Zakrývání stávajících kcí</t>
  </si>
  <si>
    <t xml:space="preserve">stávající konstrukce budou zakryty po celou dobu výstavby : </t>
  </si>
  <si>
    <t>95005</t>
  </si>
  <si>
    <t>Polep skla</t>
  </si>
  <si>
    <t>A13 : 7,9</t>
  </si>
  <si>
    <t>Každodenní úklid prostor,dotčených stavbou v průběhu výstavby, (viz popis SO 01.ST-01 - Technická zpráva)</t>
  </si>
  <si>
    <t>Každodenní úklid společných prostor domu po ukončení stavebních prací.</t>
  </si>
  <si>
    <t>Při provádění prací v bytech každodenní úklid bytů po ukončení stavebních prací.</t>
  </si>
  <si>
    <t>95290121R</t>
  </si>
  <si>
    <t>Deratizace podlaží 2.p.p.-2.n.p.</t>
  </si>
  <si>
    <t>711212000R00</t>
  </si>
  <si>
    <t>Izolace proti vodě nátěr podkladní pod hydroizolační stěrky</t>
  </si>
  <si>
    <t>S17 : 14,8+50,0*0,1</t>
  </si>
  <si>
    <t>S24 : 201,96</t>
  </si>
  <si>
    <t>S34 2.NP : 20,78</t>
  </si>
  <si>
    <t>svislá : 115,0</t>
  </si>
  <si>
    <t>S37 : 26,3+50,0*0,1</t>
  </si>
  <si>
    <t>soklík  : (3,578*2+3,52*2+18*(0,16+0,29)*2+3,65+2,85*2+2,2+2,15*4+1,7+1,4)*0,08</t>
  </si>
  <si>
    <t>(18*(0,18+0,3)*2+1,4+1,57+1,3+0,7+4,7+5,9+0,8+4,4+1,5+1,55+1,4*2)*0,08</t>
  </si>
  <si>
    <t>(3,65+8,6+12,12+8,3+0,8+0,53+0,55*2+0,25)*2*0,08</t>
  </si>
  <si>
    <t>-0,9*3-0,8*7</t>
  </si>
  <si>
    <t>stěny výška 500mm : (7,7+6,0+7,35+2,2*2+3,2+1,18+2,0+0,5+1,9)*0,5</t>
  </si>
  <si>
    <t>sokl 2.01-03 : (2,9+3,65+2,5+2,7-(0,8+0,9*2+1,3)+10,7+3,1+1,7+9,0+1,1-0,8*5-0,9)*0,08</t>
  </si>
  <si>
    <t>2.04,05 : ((2,46+3,4+4,25+3,7+3,0*2+1,8+2,0+5,3+2,5+0,9+1,0)*2-0,8*2-0,7)*0,08</t>
  </si>
  <si>
    <t>2.06-08 : ((5,3+2,5+0,9+1,0+9,4+8,6+0,7*2+0,63*2)*2+0,4*3+0,2*6-0,7*2)*0,08</t>
  </si>
  <si>
    <t>2.09,10 : (8,9+3,5+0,35+0,4*2+5,3+0,6+2,4+3,1+2,5+5,2-0,8*2-0,9-0,6)*0,08</t>
  </si>
  <si>
    <t>2.11-17 : (2,0+2,2+2,8+1,6*2+1,8+32,6-1,6+13,7+2,9+11,2+1,5)*2*0,08</t>
  </si>
  <si>
    <t>-(0,6+1,3*2+0,8*8+0,9*5)*0,08</t>
  </si>
  <si>
    <t>2.18-21 : (3,7+10,0+0,2+0,58+0,7+4,0+7,5+0,6+3,8+5,9+0,43+3,6+7,3+0,18)*2*0,08</t>
  </si>
  <si>
    <t>-(0,8*3+1,6)*0,08</t>
  </si>
  <si>
    <t>2.22,23 : (4,0+7,8+1,2+4,7+3,2+0,4+3,65+10,0+0,25+8,3+2,8+5,6+4,8*2-0,8*2)*0,08</t>
  </si>
  <si>
    <t>(1,8*4+(4,5+2,36+2,5+1,8+3,8+2,7)*2+1,7*3-0,9*5-0,7-1,3-1,4)*0,08</t>
  </si>
  <si>
    <t>711212002R00</t>
  </si>
  <si>
    <t>Izolace proti vodě stěrka hydroizolační  proti vlhkosti</t>
  </si>
  <si>
    <t>dvouvrstvá</t>
  </si>
  <si>
    <t xml:space="preserve">VČ.BANDÁŽÍ,KOUTŮ A VYTAŽENÍ NA STĚNU : </t>
  </si>
  <si>
    <t>711212321R00</t>
  </si>
  <si>
    <t>2 stěrkové vrstvy.</t>
  </si>
  <si>
    <t xml:space="preserve">POCHŮZÍ např. Forte Bak : </t>
  </si>
  <si>
    <t xml:space="preserve">VČ.DODÁVKY MATERIÁLU : </t>
  </si>
  <si>
    <t>711111001RZ1</t>
  </si>
  <si>
    <t>Provedení izolace proti zemní vlhkosti natěradly za studena na ploše vodorovné nátěrem penetračním, 1 x nátěr, včetně dodávky penetračního laku ALP</t>
  </si>
  <si>
    <t>S15 : 815,8244</t>
  </si>
  <si>
    <t>S16  : (148,65+66,0*0,2)</t>
  </si>
  <si>
    <t>712341559RT1</t>
  </si>
  <si>
    <t>Povlakové krytiny střech do 10° pásy přitavením v celé ploše, 1 vrstva, bez dodávky pásu</t>
  </si>
  <si>
    <t>S15 parozábrana : 20,4*14,7+6,1*1,8+6,7*0,7</t>
  </si>
  <si>
    <t>20,95*14,7+6,1*1,8+7,0*0,7</t>
  </si>
  <si>
    <t>-(1,28*2,98*2+1,75*1,1+0,4*2,5*4+1,8*1,0+1,15*2,9+15,68)</t>
  </si>
  <si>
    <t>atika : (41,95*2+15,2*2+1,8*2+1,0*2)*0,15</t>
  </si>
  <si>
    <t>9.01 : 3,4*3,45+(3,4+3,45)*2*0,15</t>
  </si>
  <si>
    <t>9.02 : 2,95*3,475+(2,95+3,475)*2*0,12</t>
  </si>
  <si>
    <t>9.03 : 1,2*3,35+(1,2+3,35)*2*0,15</t>
  </si>
  <si>
    <t xml:space="preserve">S16 BOČNÍ TERASY 8.NP : </t>
  </si>
  <si>
    <t>parozábrana : 148,65+66,0*0,2</t>
  </si>
  <si>
    <t>712341559RT2</t>
  </si>
  <si>
    <t>Povlakové krytiny střech do 10° pásy přitavením v celé ploše, 2 vrstvy, bez dodávky pásu</t>
  </si>
  <si>
    <t>S15  : 20,4*14,7+6,1*1,8+6,7*0,7</t>
  </si>
  <si>
    <t>(1,28*2+2,98*2+1,75+1,1+0,4*4+2,5*4+1,8+1,0+1,15+2,9)*2*0,3</t>
  </si>
  <si>
    <t>S35 : 81,35</t>
  </si>
  <si>
    <t>S44 : 2,03</t>
  </si>
  <si>
    <t>712371801RT1</t>
  </si>
  <si>
    <t xml:space="preserve">Povlakové krytiny střech do 10° termoplasty volně položené,  ,  , bez dodávky fólie,  </t>
  </si>
  <si>
    <t>S16 : 148,65+66,0*1,0</t>
  </si>
  <si>
    <t>712491171RT1</t>
  </si>
  <si>
    <t>Povlaková krytina střech do 30° ostatní textilie podkladní, 1 vrstva, bez dodávky textílie</t>
  </si>
  <si>
    <t>28322130R</t>
  </si>
  <si>
    <t>fólie izolační střešní hydroizolační; tloušťka 1,20 mm; plošná hmotnost 1 500 g/m2; PVC-P, PE rohož; µ = 15000,0</t>
  </si>
  <si>
    <t xml:space="preserve">VČ.DETAILŮ A UCHYCENÍ NA ATIKU!! : </t>
  </si>
  <si>
    <t>214,65*1,1</t>
  </si>
  <si>
    <t>628522501R</t>
  </si>
  <si>
    <t>pás izolační z modifikovaného asfaltu barva modrozelená; natavitelný; nosná vložka polyester + skelná mříž; horní strana posyp - břidlice; spodní strana PE fólie; tl. 4,5 mm</t>
  </si>
  <si>
    <t xml:space="preserve">TL.3,0 : </t>
  </si>
  <si>
    <t xml:space="preserve">SPECIFIKACE DLE PD : </t>
  </si>
  <si>
    <t>S15 : 815,8244*1,1</t>
  </si>
  <si>
    <t>S18 -světlík 2.46 : 13,77*1,1</t>
  </si>
  <si>
    <t>S35 : 81,35*1,1</t>
  </si>
  <si>
    <t>S44 : 2,03*1,1</t>
  </si>
  <si>
    <t>628522531R</t>
  </si>
  <si>
    <t>pás izolační z modifikovaného asfaltu barva modrozelený; natavitelný; nosná vložka polyester + skelná mříž; horní strana posyp - břidlice; spodní strana PE fólie; tl. 4,5 mm</t>
  </si>
  <si>
    <t>628522691R</t>
  </si>
  <si>
    <t>pás izolační z modifikovaného asfaltu natavitelný; nosná vložka skelná rohož + Al fólie; horní strana jemný minerální posyp; spodní strana PE fólie; tl. 4,0 mm</t>
  </si>
  <si>
    <t xml:space="preserve">TL.4,0  PAROTĚSNÍCÍ : </t>
  </si>
  <si>
    <t>S16  : (148,65+66,0*0,2)*1,1</t>
  </si>
  <si>
    <t>69366198R</t>
  </si>
  <si>
    <t>geotextilie PP; funkce separační, ochranná, výztužná, filtrační; plošná hmotnost 300 g/m2; zpevněná oboustranně</t>
  </si>
  <si>
    <t>998712104R00</t>
  </si>
  <si>
    <t>Přesun hmot pro povlakové krytiny v objektech výšky přes 24 do 36 m</t>
  </si>
  <si>
    <t>713121111RT1</t>
  </si>
  <si>
    <t>Montáž tepelné izolace podlah  jednovrstvá, bez dodávky materiálu</t>
  </si>
  <si>
    <t>S26 1.NP : (6,37+27,3+28,16+13,73+65,1+91,21)*2</t>
  </si>
  <si>
    <t>S27 1.NP : (1,98+5,62+1,35*2+1,71+1,32+5,41)*2</t>
  </si>
  <si>
    <t>S42 3.NP : 64,91+6,45+22,94+5,52</t>
  </si>
  <si>
    <t>713121121RT1</t>
  </si>
  <si>
    <t>Montáž tepelné izolace podlah  dvouvrstvá, bez dodávky materiálu</t>
  </si>
  <si>
    <t>Nařezání izolace na potřebný rozměr a položení na podklad ve dvou vrstvách bez dodávky izolace.</t>
  </si>
  <si>
    <t>713141151R00</t>
  </si>
  <si>
    <t>Montáž tepelné izolace plochých střech kladená na sucho, jednovrstvá</t>
  </si>
  <si>
    <t xml:space="preserve">  S15  : 20,4*14,7+6,1*1,8+6,7*0,7</t>
  </si>
  <si>
    <t xml:space="preserve">  20,95*14,7+6,1*1,8+7,0*0,7</t>
  </si>
  <si>
    <t xml:space="preserve">  -(1,28*2,98*2+1,75*1,1+0,4*2,5*4+1,8*1,0+1,15*2,9)</t>
  </si>
  <si>
    <t>620,71*3</t>
  </si>
  <si>
    <t>S16 : 148,65*3</t>
  </si>
  <si>
    <t>S18 -světlík 2.46 : 13,77</t>
  </si>
  <si>
    <t>S44 : 2,03*2</t>
  </si>
  <si>
    <t>713191100RT9</t>
  </si>
  <si>
    <t>Izolace tepelné běžných konstrukcí - doplňky položení separační fólie, včetně dodávky PE fólie</t>
  </si>
  <si>
    <t>713411111R00</t>
  </si>
  <si>
    <t>Montáž tepelné izolace potrubí a ohybů pásy nebo rohožemi ovinutými kolem potrubí a staženými ocelovým drátem_x000D_
 jednovrstvá</t>
  </si>
  <si>
    <t>bez povrchové úpravy</t>
  </si>
  <si>
    <t>Včetně pomocného lešení o výšce podlahy do 1900 mm a pro zatížení do 1,5 kPa.</t>
  </si>
  <si>
    <t>2*3,14*0,125*6</t>
  </si>
  <si>
    <t>28375766.AR</t>
  </si>
  <si>
    <t>deska izolační EPS 100; pěnový polystyren; povrch hladký; součinitel tepelné vodivosti 0,037 W/mK; obj. hmotnost 20,00 kg/m3</t>
  </si>
  <si>
    <t>S15 : 620,71*(0,05+0,18)*1,1</t>
  </si>
  <si>
    <t>S16 : 148,65*(0,05+0,18)*1,1</t>
  </si>
  <si>
    <t>S18 -světlík 2.46 : 13,77*0,1*1,1</t>
  </si>
  <si>
    <t>S35 : 81,35*0,2*1,1</t>
  </si>
  <si>
    <t>S44 : 2,03*0,2*1,1</t>
  </si>
  <si>
    <t>28375976R</t>
  </si>
  <si>
    <t>deska spádová, klín EPS 100; pěnový polystyren s grafitem; součinitel tepelné vodivosti 0,031 W/mK</t>
  </si>
  <si>
    <t>S15 : 620,71*0,02*1,1</t>
  </si>
  <si>
    <t>S16 : 148,65*0,02*1,1</t>
  </si>
  <si>
    <t>S44 : 2,03*0,03*1,1</t>
  </si>
  <si>
    <t>28600433R</t>
  </si>
  <si>
    <t>deska izolační nosič trubek; pěnový polystyren; povrch s nopy; polodrážka; tl. 60,0 mm; tl. po zatížení 30,0 mm; kašírování krycí fólie; R = 0,850 m2K/W; obj. hmotnost 30,00 kg/m3; tl. kašír. 0,6 mm</t>
  </si>
  <si>
    <t xml:space="preserve">SYSTÉMOVÁ DESKA PODLAHOVÉHO VYTÁPĚNÍ : </t>
  </si>
  <si>
    <t>S26 1.NP : (6,37+27,3+28,16+13,73+65,1+91,21)*1,1</t>
  </si>
  <si>
    <t>S27 1.NP : (1,98+5,62+1,35*2+1,71+1,32+5,41)*1,1</t>
  </si>
  <si>
    <t>631534391R</t>
  </si>
  <si>
    <t>deska izolační pro technic. zařízení; minerální vlákno; rovná hrana; tl. 40,0 mm; obj. hmotnost 100,00 kg/m3; hydrofobizováno</t>
  </si>
  <si>
    <t>2*3,14*0,125*6*1,1</t>
  </si>
  <si>
    <t>63153780.AR</t>
  </si>
  <si>
    <t>deska izolační polotuhá, podlahová; minerální vlákno; tl. 20,0 mm; součinitel tepelné vodivosti 0,037 W/mK; R = 0,500 m2K/W; obj. hmotnost 120,00 kg/m3; hydrofobizováno</t>
  </si>
  <si>
    <t>63153784R</t>
  </si>
  <si>
    <t>deska izolační polotuhá, podlahová; minerální vlákno; tl. 40,0 mm; součinitel tepelné vodivosti 0,037 W/mK; R = 1,050 m2K/W; obj. hmotnost 110,00 kg/m3; hydrofobizováno</t>
  </si>
  <si>
    <t>S24 : 201,96*1,1</t>
  </si>
  <si>
    <t>S40 3.NP : (26,68+23,57+24,55+23,45+20,5+23,07)*1,1</t>
  </si>
  <si>
    <t>S41 3.NP : (6,1+1,35*2+1,62*2+2,47)*1,1</t>
  </si>
  <si>
    <t>S42 3.NP : (64,91+6,45+22,94+5,52)*1,1</t>
  </si>
  <si>
    <t xml:space="preserve">  S19 2.NP : 68,11+95,61+4,64+26,06+3,85</t>
  </si>
  <si>
    <t xml:space="preserve">  S20 2.NP : 23,79+3,96+11,4+29,74+3,27+4,97+2,13+5,08+1,35*3+7,03+1,86+1,5+2,55+1,69*2+5,29+7,5</t>
  </si>
  <si>
    <t xml:space="preserve">  S21 2.NP : 1,63+80,7+25,58+23,74+25,53*3+23,29+23,5*2+23,54*2+23,63+24,36+26,1+32,78</t>
  </si>
  <si>
    <t>2 vrstvy : 748,25*2*1,1</t>
  </si>
  <si>
    <t>998713104R00</t>
  </si>
  <si>
    <t>Přesun hmot pro izolace tepelné v objektech výšky do 36 m</t>
  </si>
  <si>
    <t>721242117R00</t>
  </si>
  <si>
    <t>Lapač střešních splavenin DN 150, litina, včetně dodávky materiálu</t>
  </si>
  <si>
    <t>800-721</t>
  </si>
  <si>
    <t>762132135RT2</t>
  </si>
  <si>
    <t>Bednění stěn s dodávkou řeziva_x000D_
 z prken hoblovaných 32 mm na sraz, s olištováním spár, prkna, tloušťky 18 mm</t>
  </si>
  <si>
    <t>dřevěná konstrukce sklepních kójí : 77,0</t>
  </si>
  <si>
    <t>zakrytí kamenné dlažby v 1.NP během výstavby : 105,0</t>
  </si>
  <si>
    <t>zabednění stěn : 130,0</t>
  </si>
  <si>
    <t>763613122R00</t>
  </si>
  <si>
    <t>Montáž záklop stropů, z desek tl. do 18 mm, na P+D, sponkováním, bez dodávky desky</t>
  </si>
  <si>
    <t>60725010R</t>
  </si>
  <si>
    <t>deska dřevoštěpková třívrstvá pro prostředí vlhké; strana nebroušená; hrana rovná; tl = 12,0 mm</t>
  </si>
  <si>
    <t>235,0000*1,1</t>
  </si>
  <si>
    <t>998762104R00</t>
  </si>
  <si>
    <t>Přesun hmot pro konstrukce tesařské v objektech výšky do 36 m</t>
  </si>
  <si>
    <t>764311201R00</t>
  </si>
  <si>
    <t>Krytiny z pozinkovaného plechu výroba a montáž hladké střešní krytiny s úpravou krytiny u okapů, prostupů a výčnělků_x000D_
 z tabulí velikosti 2 000 x 1000 mm, sklonu do 30°</t>
  </si>
  <si>
    <t>K54 : 1,91*1,3</t>
  </si>
  <si>
    <t>764351207R00</t>
  </si>
  <si>
    <t>Žlaby z pozinkovaného plechu výroba a montáž žlabů včetně háků, čel, rohů, rovných hrdel a dilatací_x000D_
 podokapních čtyřhranných, rš 500 mm</t>
  </si>
  <si>
    <t>K7 : 5,9</t>
  </si>
  <si>
    <t>K13 : 8,1</t>
  </si>
  <si>
    <t>K17 : 26,35</t>
  </si>
  <si>
    <t>K27 : 118,5</t>
  </si>
  <si>
    <t>K33 : 1,25</t>
  </si>
  <si>
    <t>K36 : 3,45</t>
  </si>
  <si>
    <t>K38 : 2,95</t>
  </si>
  <si>
    <t>K48 : 6,3</t>
  </si>
  <si>
    <t>K50 : 3,99</t>
  </si>
  <si>
    <t>764430240R00</t>
  </si>
  <si>
    <t>Oplechování zdí a nadezdívek z pozinkovaného plechu výroba a montáž _x000D_
 rš 500 mm</t>
  </si>
  <si>
    <t>včetně rohů</t>
  </si>
  <si>
    <t>K34 : 7,55</t>
  </si>
  <si>
    <t>K37 : 10,25</t>
  </si>
  <si>
    <t>K39 : 9,9</t>
  </si>
  <si>
    <t>K44 : 1,475</t>
  </si>
  <si>
    <t>K45 : 0,6</t>
  </si>
  <si>
    <t>K53 : 11,2</t>
  </si>
  <si>
    <t>764451204R00</t>
  </si>
  <si>
    <t>Odpadní trouby z pozinkovaného plechu výroba a montáž odpadní trouby z Pz plechu, čtvercové včetně zděří, manžet, odboček, kolen, výpustí vody a přechodových kusů_x000D_
 o straně 150 mm</t>
  </si>
  <si>
    <t>K14 : 5,2</t>
  </si>
  <si>
    <t>K20 : 27,35*2</t>
  </si>
  <si>
    <t>K29 : 25,0+25,5*2+25,75</t>
  </si>
  <si>
    <t>K30 : 30,7*2</t>
  </si>
  <si>
    <t>K31 : 3,3*4</t>
  </si>
  <si>
    <t>K32 : 27,5*2</t>
  </si>
  <si>
    <t>K35 : 2,2*3</t>
  </si>
  <si>
    <t>K42 : 4,3</t>
  </si>
  <si>
    <t>K47 : 30,66</t>
  </si>
  <si>
    <t>K49 : 30,8</t>
  </si>
  <si>
    <t>K52 : 7,05</t>
  </si>
  <si>
    <t>764353392R00</t>
  </si>
  <si>
    <t>Žlaby z hlníkového plechu montáž žlabů a příslušenství žlabů nadřímsových Al čtyřhranných v lůžku</t>
  </si>
  <si>
    <t>K40 : 4,78*2</t>
  </si>
  <si>
    <t>764410460R00</t>
  </si>
  <si>
    <t>Oplechování parapetů z hliníku výroba a montáž parapetů z ohýbaných plechů_x000D_
 z hliníkového plechu , tloušťky 0,63 mm, rš 400 mm</t>
  </si>
  <si>
    <t>764430350R00</t>
  </si>
  <si>
    <t>Oplechování zdí a nadezdívek z hliníkového plechu výroba a montáž _x000D_
 rš 600 mm</t>
  </si>
  <si>
    <t>K21 : 50,32</t>
  </si>
  <si>
    <t>K21a : 50,32</t>
  </si>
  <si>
    <t>K21b : 15,5</t>
  </si>
  <si>
    <t>K21c : 7,9</t>
  </si>
  <si>
    <t>764231430R00</t>
  </si>
  <si>
    <t xml:space="preserve">Lemování z titanzinkového plechu výroba a montáž lemování zdí_x000D_
 na střechách s tvrdou krytinou včetně rohů a ukončení před požární zdí, rš 330 mm,  </t>
  </si>
  <si>
    <t>K22 : 4,675</t>
  </si>
  <si>
    <t>K23 : 5,0</t>
  </si>
  <si>
    <t>K24 : 7,0*3</t>
  </si>
  <si>
    <t>K25 : 7,5</t>
  </si>
  <si>
    <t>K26 : 3,9*2</t>
  </si>
  <si>
    <t>764521430R00</t>
  </si>
  <si>
    <t>Oplechování říms a ozdobných prvků z titanzinkového plechu výroba a montáž včetně rohů _x000D_
 rš 200 mm</t>
  </si>
  <si>
    <t>včetně spojovacích prostředků.</t>
  </si>
  <si>
    <t>K12 : 2,4*17</t>
  </si>
  <si>
    <t>K28 : 9,6</t>
  </si>
  <si>
    <t>764001101R</t>
  </si>
  <si>
    <t>Zastřešení ocelových klecí Pz plech 1.pp, pravý dvůr 5,0m, levý dvůr 7,412m</t>
  </si>
  <si>
    <t>KL : 1</t>
  </si>
  <si>
    <t>764001103R</t>
  </si>
  <si>
    <t>Pozinkované systémové oplechování, specifikace dle PD</t>
  </si>
  <si>
    <t>K18 : 1,5</t>
  </si>
  <si>
    <t>K19 : 3,0</t>
  </si>
  <si>
    <t>764001R</t>
  </si>
  <si>
    <t>Oplechování fasády nerez ř.š. 150</t>
  </si>
  <si>
    <t xml:space="preserve">m     </t>
  </si>
  <si>
    <t>K1 : 24,55</t>
  </si>
  <si>
    <t>764002R</t>
  </si>
  <si>
    <t>Oplechování fasády nerez ř.š. 180</t>
  </si>
  <si>
    <t>K2 : 24,55</t>
  </si>
  <si>
    <t>764003R</t>
  </si>
  <si>
    <t>Oplechování zdí z Pz plechu, dl.2,52m, r.š. dle výpisu klemp.prvků</t>
  </si>
  <si>
    <t>K43 levý dvorek : 2,52</t>
  </si>
  <si>
    <t>764004R</t>
  </si>
  <si>
    <t>Oplechování otvoru vč.jeklové konstrukce</t>
  </si>
  <si>
    <t>K11 : 1</t>
  </si>
  <si>
    <t>998764104R00</t>
  </si>
  <si>
    <t>Přesun hmot pro konstrukce klempířské v objektech výšky do 36 m</t>
  </si>
  <si>
    <t>766416143R00</t>
  </si>
  <si>
    <t>Montáž obložení stěn, sloupů a pilířů o ploše přes 5 m2, panely obkladovými, z aglomerovaných desek, velikosti přes 1,5 m2</t>
  </si>
  <si>
    <t>dřevěná kce sklepních kójí : 450,0</t>
  </si>
  <si>
    <t>766622922R00</t>
  </si>
  <si>
    <t>Oprava oken dvojitých, s deštěním, s výměnou dílčích prvků nebo kování</t>
  </si>
  <si>
    <t>RO4 : 2,35*1,9*10</t>
  </si>
  <si>
    <t>RO5 : (0,9*2,175+0,9*0,525)*36</t>
  </si>
  <si>
    <t>RO6 : 3,25*1,9*16</t>
  </si>
  <si>
    <t>RO7 : 3,68*1,9*6</t>
  </si>
  <si>
    <t>RO8 : 3,68*2,2*12</t>
  </si>
  <si>
    <t>RO9 : 2,78*2,2*6</t>
  </si>
  <si>
    <t>RO10 : 2,45*1,9*10</t>
  </si>
  <si>
    <t>RO11 : (1,05*2,3+0,9*0,45)*1</t>
  </si>
  <si>
    <t>RO12 : 0,85*1,9*1</t>
  </si>
  <si>
    <t>RO13 : 3,1*1,9*1</t>
  </si>
  <si>
    <t>RO14 : 2,4*1,9*10</t>
  </si>
  <si>
    <t>RO16 : 0,6*1,4*1</t>
  </si>
  <si>
    <t>7662001003T</t>
  </si>
  <si>
    <t>T3:Dveře dřevěné vnitřní falcové vč.zárubně 1700X2250 dvoukřídlé, specifikace dle výpisu,D+M</t>
  </si>
  <si>
    <t>7662001004T</t>
  </si>
  <si>
    <t>T4:Dveře dřevěné vnitřní falcové vč.zárubně  1000x2250, požární, specifikace dle výpisu,D+M</t>
  </si>
  <si>
    <t>7662001007T</t>
  </si>
  <si>
    <t>T7:Dveře dřev.vnitřní falcové vč.zár.,dod.+mont.  900x2250, požární,vč.příslušenství.,specifikace dle výpisu</t>
  </si>
  <si>
    <t>7662001007TA</t>
  </si>
  <si>
    <t>T7a:Dveře dřev.vnitřní falcové vč.zár.,dod.+mont.  1000x2250, požární,vč.příslušenství.,specifikace dle výpisu</t>
  </si>
  <si>
    <t>7662001009T</t>
  </si>
  <si>
    <t>T9:Dveře dřevěné vnitř. falcové vč.zár.,dod.+mont.  900x2150, požární,vč.příslušenství.,specifikace dle výpisu</t>
  </si>
  <si>
    <t>7662001010T</t>
  </si>
  <si>
    <t>T10:Dveře dřevěné vnitř.falc.vč.zárubně,dod.+mont.  800x2250, specifikace dle výpisu</t>
  </si>
  <si>
    <t>7662001012R</t>
  </si>
  <si>
    <t>T12:Dveře dřevěné vnitř.falcové vč.zárubně  1000x2150, specifikace dle výpisu, dod.+mont.</t>
  </si>
  <si>
    <t>7662001013T</t>
  </si>
  <si>
    <t>T13:Dveře dřevěné vnitřní vč.zárubně,dod.+mont.  900x2250, vč.příslušenství.,specifikace dle výpisu</t>
  </si>
  <si>
    <t>VČ.PANIKOVÉ KLIKY : 3</t>
  </si>
  <si>
    <t>7662001014T</t>
  </si>
  <si>
    <t>T14:Dveře dřevěné vnitř.falc.vč.zárubně,dod.+mont.  900x2150, vč.příslušenství.,specifikace dle výpisu</t>
  </si>
  <si>
    <t>7662001017T</t>
  </si>
  <si>
    <t>T17:Dveře dřevěné vnitřní,dod.+mont.  900x2250, vč.zárubně a příslušenství, specifikace dle výpisu</t>
  </si>
  <si>
    <t>7662001019T</t>
  </si>
  <si>
    <t>T19:Dveře dřevěné vnitřní vč.zárubně,dod.+mont.  800x2250, vč.příslušenství, specifikace dle výpisu</t>
  </si>
  <si>
    <t>7662001020S</t>
  </si>
  <si>
    <t>T20:Dveře dřevěné vnit.falc.vč.zárubně,dod.+mont.  900x2250, požární, specifikace dle PD</t>
  </si>
  <si>
    <t>7662001023T</t>
  </si>
  <si>
    <t>T23:Dveře dřevěné dvoukř.vnitř.požární,dod.+mont.  dvoukřídlé 1700x2250, vč.zárubně a příslušenství, specifikace dle výpisu</t>
  </si>
  <si>
    <t>7662001024T</t>
  </si>
  <si>
    <t>T24:Dveře dřev.falc.vnitřní vč.zárubně,dod.+mont.  1000x2250, vč.příslušenství, specifikace dle výpisu</t>
  </si>
  <si>
    <t>7662001025T</t>
  </si>
  <si>
    <t>T25:Dveře dřev.vnitř.dvoukř.vč.zárubně,dod.+mont.  1900x2020, požární,vč.příslušenství, specifikace dle výpisu</t>
  </si>
  <si>
    <t>7662001026T</t>
  </si>
  <si>
    <t>T26:Dveře dřev.vnitř.dvoukř.vč.zárubně,dod.+mont.  1750x2020, požární,vč.příslušenství, specifikace dle výpisu</t>
  </si>
  <si>
    <t>VČ.PANIKOVÉ KLIKY : 1</t>
  </si>
  <si>
    <t>7662001112s</t>
  </si>
  <si>
    <t>T12s:Dřevěné dveře exteriér,část.prosklené 800x2150 + 400x1360, vč.zárubně a příslušenství, specifikace dle výpisu</t>
  </si>
  <si>
    <t>7662001115s</t>
  </si>
  <si>
    <t>T15s:Dveře dřev.vnitřní falcové vč.zár.,dod.+mont.  1000x2150, požární,vč.příslušenství,specifikace dle výpisu,</t>
  </si>
  <si>
    <t>7662001118s</t>
  </si>
  <si>
    <t>T18s:Dveře dřev.vnitřní falcové vč.zár.,dod.+mont.  800x2020, vč.příslušenství, specifikace dle výpisu</t>
  </si>
  <si>
    <t>7662001120s</t>
  </si>
  <si>
    <t>T20s:Dveře dřev.vnitřní falcové vč.zár.,dod.+mont.  700x2020, vč.příslušenství, specifikace dle výpisu</t>
  </si>
  <si>
    <t>7662001121s</t>
  </si>
  <si>
    <t>T21s:Dveře dřev.vnitřní falcové vč.zár.,dod.+mont.  750x2020, vč.příslušenství, specifikace dle výpisu</t>
  </si>
  <si>
    <t>7662001124a</t>
  </si>
  <si>
    <t>T24a:Dveře dřevěné jednokř. falcové vnitř.,dod.+mont.  1000x2250, požární,specifikace dle výpisu</t>
  </si>
  <si>
    <t>7663001001</t>
  </si>
  <si>
    <t>O1:Okna v obvodových kcích, replika,dod.+mont.  2400x2400, vč.příslušenství, specifikace dle výpisu</t>
  </si>
  <si>
    <t>7663001002</t>
  </si>
  <si>
    <t>O2:Okna v obvodových kcích, replika,dod.+mont.  2300x2300, vč.příslušenství, specifikace dle výpisu</t>
  </si>
  <si>
    <t>7663001004</t>
  </si>
  <si>
    <t>O4:Okna v obvodových kcích, replika,dod.+mont.  3200x1550, vč.příslušenství, specifikace dle výpisu</t>
  </si>
  <si>
    <t>7663001005</t>
  </si>
  <si>
    <t>O5:Okna v obvodových kcích, replika,dod.+mont.  3200x2400, vč.příslušenství, specifikace dle výpisu</t>
  </si>
  <si>
    <t>7663001006</t>
  </si>
  <si>
    <t>O6:Okna v obvodových kcích, replika,dod.+mont.  2300x2300, vč.příslušenství, specifikace dle výpisu</t>
  </si>
  <si>
    <t>7663001007</t>
  </si>
  <si>
    <t>O7:Okna v obvodových kcích, replika,dod.+mont.  3150x2400, vč.příslušenství, specifikace dle výpisu</t>
  </si>
  <si>
    <t>7663001008</t>
  </si>
  <si>
    <t>O8:Okna v obvodových kcích, replika,dod.+mont.  3720x2400, vč.příslušenství, specifikace dle výpisu</t>
  </si>
  <si>
    <t>7663001009</t>
  </si>
  <si>
    <t>O9:Okna v obvodových kcích, replika,dod.+mont.  2250x2400, vč.příslušenství, specifikace dle výpisu</t>
  </si>
  <si>
    <t>7663001010</t>
  </si>
  <si>
    <t>O10:Okna v obvodových kcích, replika,dod.+mont.  3200x1900, vč.příslušenství, specifikace dle výpisu</t>
  </si>
  <si>
    <t>7663001011</t>
  </si>
  <si>
    <t>O11:Okna v obvodových kcích, replika,dod.+mont.  1150x1900, vč.příslušenství, specifikace dle výpisu</t>
  </si>
  <si>
    <t>7663001012</t>
  </si>
  <si>
    <t>O12:Okna v obvodových kcích, replika,dod.+mont.  1050x2300+nadsv. 900x450, vč.příslušenství, specifikace dle výpisu</t>
  </si>
  <si>
    <t>7663001013</t>
  </si>
  <si>
    <t>O13:Okna v obvodových kcích, replika,dod.+mont.  850x1900, vč.příslušenství, specifikace dle výpisu</t>
  </si>
  <si>
    <t>7663001014</t>
  </si>
  <si>
    <t>O14:Okna v obvodových kcích, replika,dod.+mont.  3100x1900, vč.příslušenství, specifikace dle výpisu</t>
  </si>
  <si>
    <t>7663001015</t>
  </si>
  <si>
    <t>O15:Okna v obvodových kcích, replika,dod.+mont.  2400x1900, vč.příslušenství, specifikace dle výpisu</t>
  </si>
  <si>
    <t>7663001016</t>
  </si>
  <si>
    <t>O16:Okna v obvodových kcích, replika,dod.+mont.  2200x1900, vč.příslušenství, specifikace dle výpisu</t>
  </si>
  <si>
    <t>7663001017</t>
  </si>
  <si>
    <t>O17:Okna v obvodových kcích, replika,dod.+mont.  600x1400, vč.příslušenství, specifikace dle výpisu</t>
  </si>
  <si>
    <t>7663001018</t>
  </si>
  <si>
    <t>O18:Okna v obvodových kcích, replika,dod.+mont.  1500x2300, nadsv. 900x450, vč.příslušenství, specifikace dle výpisu</t>
  </si>
  <si>
    <t>7663001019</t>
  </si>
  <si>
    <t>O19:Okna v obvodových kcích, replika,dod.+mont.  750x1900, vč.příslušenství, specifikace dle výpisu</t>
  </si>
  <si>
    <t>7663001020</t>
  </si>
  <si>
    <t>O20:Okna v obvodových kcích, replika,dod.+mont.  2500x1900, vč.příslušenství, specifikace dle výpisu</t>
  </si>
  <si>
    <t>7663001021</t>
  </si>
  <si>
    <t>O21:Okna v obvodových kcích, replika,dod.+mont.  2300x3575, vč.příslušenství, specifikace dle výpisu</t>
  </si>
  <si>
    <t>7663001022</t>
  </si>
  <si>
    <t>O22:Okna v obvodových kcích, replika,dod.+mont.  850x2300,nadsv.900x450, vč.příslušenství, specifikace dle výpisu</t>
  </si>
  <si>
    <t>7663001023</t>
  </si>
  <si>
    <t>O23:Okna v obvodových kcích, replika,dod.+mont.  1500x1900, vč.příslušenství, specifikace dle výpisu</t>
  </si>
  <si>
    <t>7663001024</t>
  </si>
  <si>
    <t>O24:Okna v obvodových kcích, replika,dod.+mont.  1600x2300, nadsv. 900x450, vč.příslušenství, specifikace dle výpisu</t>
  </si>
  <si>
    <t>7663001025</t>
  </si>
  <si>
    <t>O25:Okna v obvodových kcích, replika,dod.+mont.  800x1900, vč.příslušenství, specifikace dle výpisu</t>
  </si>
  <si>
    <t>7663001026</t>
  </si>
  <si>
    <t>O26:Okna v obvodových kcích, replika,dod.+mont.  1000x1350, vč.příslušenství, specifikace dle výpisu</t>
  </si>
  <si>
    <t>7663001027</t>
  </si>
  <si>
    <t>O27:Okna v obvodových kcích, replika,dod.+mont.  3100x1550, vč.příslušenství, specifikace dle výpisu</t>
  </si>
  <si>
    <t>7663001028</t>
  </si>
  <si>
    <t>O28:Okna v obvodových kcích, replika,dod.+mont.  1600x1050, vč.příslušenství, specifikace dle výpisu</t>
  </si>
  <si>
    <t>7663001029</t>
  </si>
  <si>
    <t>O29:Okna v obvodových kcích, replika,dod.+mont.  3200x1050, vč.příslušenství, specifikace dle výpisu</t>
  </si>
  <si>
    <t>7663001030</t>
  </si>
  <si>
    <t>O30:Dřev.dveře,část.proskl.,replika,dod.+mont.  1700x2600, vč.příslušenství, specifikace dle výpisu</t>
  </si>
  <si>
    <t>7663001031</t>
  </si>
  <si>
    <t>O31:Okna v obvodových kcích, replika,dod.+mont.  1200x1900, vč.příslušenství, specifikace dle výpisu</t>
  </si>
  <si>
    <t>7663001032</t>
  </si>
  <si>
    <t>O32:Dřev.dveře,část.proskl.,replika,dod.+mont.  1800x2300, vč.příslušenství, specifikace dle výpisu</t>
  </si>
  <si>
    <t>7663001033</t>
  </si>
  <si>
    <t>O33:Okna v obvodových kcích, replika,dod.+mont.  1600x1900, vč.příslušenství, specifikace dle výpisu</t>
  </si>
  <si>
    <t>7663001034</t>
  </si>
  <si>
    <t>O34:Okna v obvodových kcích, replika,dod.+mont. 1000x2750, vč.příslušenství, specifikace dle výpisu</t>
  </si>
  <si>
    <t>60726014.AR</t>
  </si>
  <si>
    <t>deska dřevoštěpková třívrstvá pro prostředí vlhké; strana nebroušená; hrana pero/drážka; tl = 18,0 mm</t>
  </si>
  <si>
    <t>dřevěná kce sklepních kójí : 450,0*1,1</t>
  </si>
  <si>
    <t>998766204R00</t>
  </si>
  <si>
    <t>Přesun hmot pro konstrukce truhlářské v objektech výšky do 36 m</t>
  </si>
  <si>
    <t>767591220R00</t>
  </si>
  <si>
    <t>Montáž podlahových konstrukcí vzduchotechnické mřížky s prostupem</t>
  </si>
  <si>
    <t>Z4 : 1</t>
  </si>
  <si>
    <t>Z41 : 1</t>
  </si>
  <si>
    <t>767833100R00</t>
  </si>
  <si>
    <t>Montáž žebříků do zdiva , s bočnicemi z trubek nebo z tenkostěnných profilů</t>
  </si>
  <si>
    <t>Z12 : 2,7</t>
  </si>
  <si>
    <t>ocel.klec pro klimatizace : 1092,73+1613,82</t>
  </si>
  <si>
    <t>PD statika střecha : 180,0</t>
  </si>
  <si>
    <t>PD statika nové schodiště : 78,0</t>
  </si>
  <si>
    <t>PD statika ok pod vzt : 761,3</t>
  </si>
  <si>
    <t>697520010</t>
  </si>
  <si>
    <t>Vnitřní čistící zóna dod.+mont., vč.rámu, specifikace dle PD</t>
  </si>
  <si>
    <t>A6 : 1,18*0,6*2+1,3*0,6*2+1,8*0,9+1,34*0,6</t>
  </si>
  <si>
    <t>697520011</t>
  </si>
  <si>
    <t>Vnitřní čistící zóna vč.rámu, dod.+mont., specifikace dle PD</t>
  </si>
  <si>
    <t>A16 : 1,8*0,9</t>
  </si>
  <si>
    <t>76600001</t>
  </si>
  <si>
    <t>T1:Dveře ocelové vnitřní falcové vč.zárubně  1000x2250, požární, specifikace dle výpisu a PBŘ,D+M</t>
  </si>
  <si>
    <t xml:space="preserve">VČ.PANIKOVÉ KLIKY  : </t>
  </si>
  <si>
    <t>1.PP : 2</t>
  </si>
  <si>
    <t>7662001001A</t>
  </si>
  <si>
    <t>T1a:Dveře ocelové vnitřní  vč.zárubně  1000x2250, požární, specifikace dle výpisu a PBŘ,D+M</t>
  </si>
  <si>
    <t>1.PP : 1</t>
  </si>
  <si>
    <t>7662001002O</t>
  </si>
  <si>
    <t>T2:Dveře ocelové vnitřní falcové vč.zárubně  dvoukřídlé 1400x2250, požární, specifikace dle výpisu a PBŘ,D+M</t>
  </si>
  <si>
    <t>7662001005</t>
  </si>
  <si>
    <t>T5:Dveře ocelové vnitřní  vč.zárubně,požární  900x2250, specifikace dle výpisu a PBŘ,D+M</t>
  </si>
  <si>
    <t>7662001006</t>
  </si>
  <si>
    <t>T6:Dveře ocelové vnitřní falcové  vč.zárubně  900x2250, požární, specifikace dle výpisu a PBŘ,D+M</t>
  </si>
  <si>
    <t>7662001008</t>
  </si>
  <si>
    <t>T8:Ocelový kryt lapolu,požární  600x800, specifikace dle výpisu a PBŘ,D+M</t>
  </si>
  <si>
    <t>7662001011OS</t>
  </si>
  <si>
    <t>T11a:Dveře ocelové vnitřní falcové  vč.zárubně  1000x2020, specifikace dle PD</t>
  </si>
  <si>
    <t>7662001015TT</t>
  </si>
  <si>
    <t>T15:Dveře ocelové vnitř.vč.zárubně,dvoukřídlé  1400x2250, dod.+mont.,specifikace dle výpisu</t>
  </si>
  <si>
    <t>7662001016T</t>
  </si>
  <si>
    <t>T16:Dveře ocelové vnitř.falc.vč.zárubně,dod.+mont.  700x2150, specifikace dle výpisu,D+M</t>
  </si>
  <si>
    <t>7662001018RA</t>
  </si>
  <si>
    <t>T18:Požární revizní dvířka plechová,dod.+mont.  600x600, specifikace dle PD, PBŘ</t>
  </si>
  <si>
    <t>7662001021S</t>
  </si>
  <si>
    <t>T21:Požární revizní dvířka plechová,dod.+mont.  600x600, specifikace dle PD, PBŘ</t>
  </si>
  <si>
    <t>7662001036</t>
  </si>
  <si>
    <t>T28:Dveře ocelové vnitřní  vč.zárubně,požární  900x2150, specifikace dle výpisu a PBŘ,D+M</t>
  </si>
  <si>
    <t>767001</t>
  </si>
  <si>
    <t>Mříž kovová vč.rámu dod.+mont. 450x450mm, nerez</t>
  </si>
  <si>
    <t>Z1 : 0,45*0,45</t>
  </si>
  <si>
    <t>Z14 : 0,75*0,95*2</t>
  </si>
  <si>
    <t>767002</t>
  </si>
  <si>
    <t>Poštovní schránky nerez vč.obvod.rámu, specifikace dle PD, dod.+mont.</t>
  </si>
  <si>
    <t>Z20 : 30+25</t>
  </si>
  <si>
    <t>767003</t>
  </si>
  <si>
    <t>Síť proti holubům v č kotvení, dod.+mont.</t>
  </si>
  <si>
    <t>Z13 : 25</t>
  </si>
  <si>
    <t>767004</t>
  </si>
  <si>
    <t>Kovová mříž 750x800mm, dod.+mont., specifikace dle PD</t>
  </si>
  <si>
    <t>Z14 : 2</t>
  </si>
  <si>
    <t>767005</t>
  </si>
  <si>
    <t>Vyrovnávací schody, kompletní dodávka a montáž</t>
  </si>
  <si>
    <t>Z15 : 1</t>
  </si>
  <si>
    <t xml:space="preserve">specifikace dle výpisu zámečnických výrobků : </t>
  </si>
  <si>
    <t>7670061</t>
  </si>
  <si>
    <t>Vestavěná skříňka pro Central Stop, dod.+mont.</t>
  </si>
  <si>
    <t>Z2 : 1</t>
  </si>
  <si>
    <t>76700611</t>
  </si>
  <si>
    <t>Nerez.skříňka pro lapol</t>
  </si>
  <si>
    <t>Z42 : 1</t>
  </si>
  <si>
    <t>7670062</t>
  </si>
  <si>
    <t>Replika původní nerezové mřížky</t>
  </si>
  <si>
    <t>Z19a : 1</t>
  </si>
  <si>
    <t>7670063</t>
  </si>
  <si>
    <t>Zabezpečovací kotevní systém, 27 kotev, ocelové lanko 87m, D+M</t>
  </si>
  <si>
    <t>Z22 : 1</t>
  </si>
  <si>
    <t>7670064</t>
  </si>
  <si>
    <t>Konstrukce zastřešení větracích světlíků, kompletní dodávka a montáž</t>
  </si>
  <si>
    <t>Z7,8,9,10,19 : 1</t>
  </si>
  <si>
    <t>7670065</t>
  </si>
  <si>
    <t>Výlez na střechu, kompletní dodávka a montáž, specifikace dle PD</t>
  </si>
  <si>
    <t>Z16 : 1</t>
  </si>
  <si>
    <t>7670067</t>
  </si>
  <si>
    <t>Nerezová mřížka dvorních vtoků, dod.+mont.</t>
  </si>
  <si>
    <t>Z32 : 3</t>
  </si>
  <si>
    <t>7670068</t>
  </si>
  <si>
    <t>Kolejnice na schodištích 1.32</t>
  </si>
  <si>
    <t>Z35 : 1,5*4</t>
  </si>
  <si>
    <t>767007</t>
  </si>
  <si>
    <t>Repase zábradlí schodiště, (viz SO 01.ST-01 - Technická zpráva)</t>
  </si>
  <si>
    <t>RZ8 : 140,0</t>
  </si>
  <si>
    <t>7670071</t>
  </si>
  <si>
    <t>Kovový prefa stojan na kola</t>
  </si>
  <si>
    <t>Z43 : 3,4</t>
  </si>
  <si>
    <t>767008</t>
  </si>
  <si>
    <t>Repase světlíku, specifikace dle PD, (viz SO 01.ST-01 - Technická zpráva)</t>
  </si>
  <si>
    <t>RZ9 : 1</t>
  </si>
  <si>
    <t>767009</t>
  </si>
  <si>
    <t>Repase zábradlí oken a terasy, (viz SO 01.ST-01 - Technická zpráva)</t>
  </si>
  <si>
    <t>RZ10 : 0,9*16</t>
  </si>
  <si>
    <t>RZ11 : 14,9</t>
  </si>
  <si>
    <t>RZ13 : 2,4*19</t>
  </si>
  <si>
    <t>RZ15 : 39,9</t>
  </si>
  <si>
    <t>767010</t>
  </si>
  <si>
    <t>Repase madla zábradlí, (viz SO 01.ST-01 - Technická zpráva)</t>
  </si>
  <si>
    <t>RZ12 : 27,65</t>
  </si>
  <si>
    <t>Z26 : 1,46*2</t>
  </si>
  <si>
    <t>767011</t>
  </si>
  <si>
    <t>Repase nerez větrací mřížky 280x200, (viz SO 01.ST-01 - Technická zpráva)</t>
  </si>
  <si>
    <t>RZ14 : 9</t>
  </si>
  <si>
    <t>7671000011S</t>
  </si>
  <si>
    <t>T11s:Dveře ocelové vnitřní falcové  vč.zárubně  1150x2150, požární, specifikace dle výpisu a PBŘ,D+M</t>
  </si>
  <si>
    <t>7671000013S</t>
  </si>
  <si>
    <t>T13s:Dveře ocelové exteriér.falcové  vč.zárubně  900x1850, plné, specifikace dle výpisu,D+M</t>
  </si>
  <si>
    <t>7671000014S</t>
  </si>
  <si>
    <t>T14s:Dveře ocelové exteriér.falcové  vč.zárubně  800x1750, plné, specifikace dle výpisu,D+M</t>
  </si>
  <si>
    <t>7671001001</t>
  </si>
  <si>
    <t>OA1:Celoprosklená příčka požární  7640x3150, vč.automat.dveří,specifikace dle PD a PBŘ</t>
  </si>
  <si>
    <t>7671001002</t>
  </si>
  <si>
    <t>OA2:Celoprosklená příčka vč.dveří,požární  2850x2950, specifikace dle PD a PBŘ</t>
  </si>
  <si>
    <t>7671001003</t>
  </si>
  <si>
    <t>OA3:Celoprosklená příčka vč.dveří požární  2850x2950, specifikace dle PD a PBŘ</t>
  </si>
  <si>
    <t>7671001004</t>
  </si>
  <si>
    <t>OA4: Prosklený parter, členění a rozměr dle přílohy výpisu proskl.příček a parteru SO 01.ST-27, specifikace dle PD</t>
  </si>
  <si>
    <t>7671001005</t>
  </si>
  <si>
    <t>OA5: Prosklený parter, členění a rozměr dle přílohy výpisu proskl.příček a parteru SO 01.ST-27, specifikace dle PD</t>
  </si>
  <si>
    <t>7671001006</t>
  </si>
  <si>
    <t>OA6: Prosklený parter, členění a rozměr dle přílohy výpisu proskl.příček a parteru SO 01.ST-27, specifikace dle PD</t>
  </si>
  <si>
    <t>7671001007</t>
  </si>
  <si>
    <t>OA7: Prosklený parter, členění a rozměr dle přílohy výpisu proskl.příček a parteru SO 01.ST-27, specifikace dle PD</t>
  </si>
  <si>
    <t>7671001008</t>
  </si>
  <si>
    <t>OA8: Prosklený parter, členění a rozměr dle přílohy výpisu proskl.příček a parteru SO 01.ST-27, specifikace dle PD</t>
  </si>
  <si>
    <t>7671001009</t>
  </si>
  <si>
    <t>OA9: Celoprosklené jednokř. dveře, členění a rozměr dle přílohy výpisu proskl.příček a parteru SO 01, specifikace dle PD</t>
  </si>
  <si>
    <t>7671001010</t>
  </si>
  <si>
    <t>OA10: Prosklený parter, členění a rozměr dle přílohy výpisu proskl.příček a parteru SO 01.ST-27, specifikace dle PD</t>
  </si>
  <si>
    <t>7671001011</t>
  </si>
  <si>
    <t>OA11,OA12:Celoprosklená příčka vč.dveří, členění a rozměr dle přílohy výpisu proskl.příček a parteru, specifikace dle PD</t>
  </si>
  <si>
    <t>7671001013</t>
  </si>
  <si>
    <t>OA13: Prosklený parter,členění a rozměr dle přílohy výpisu proskl.příček a parteru SO 01.ST-27, specifikace dle PD</t>
  </si>
  <si>
    <t>7671001014</t>
  </si>
  <si>
    <t>OA14: Prosklený parter, členění a rozměr dle přílohy výpisu proskl.příček a parteru SO 01.ST-27, specifikace dle PD</t>
  </si>
  <si>
    <t>7671001015</t>
  </si>
  <si>
    <t>OA15: Prosklený parter, členění a rozměr dle přílohy výpisu proskl.příček a parteru SO 01.ST-27, specifikace dle PD</t>
  </si>
  <si>
    <t>7671001016</t>
  </si>
  <si>
    <t>OA16:Celoprosklené jednokř. dveře, členění a rozměr dle přílohy výpisu proskl.příček a parteru SO 01, specifikace dle PD</t>
  </si>
  <si>
    <t>7671001017</t>
  </si>
  <si>
    <t>OA17:Prosklený parter, členění a rozměr dle přílohy výpisu proskl.příček a parteru SO 01.ST-27, specifikace dle PD</t>
  </si>
  <si>
    <t>7671001018</t>
  </si>
  <si>
    <t>OA18:Prosklený parter, členění a rozměr dle přílohy výpisu proskl.příček a parteru SO 01.ST-27, specifikace dle PD</t>
  </si>
  <si>
    <t>7671001019</t>
  </si>
  <si>
    <t>OA19:Automatické posuvné dveře, členění a rozměr dle přílohy výpisu proskl.příček a parteru SO 01.ST, specifikace dle PD a PBŘ</t>
  </si>
  <si>
    <t>7671001020</t>
  </si>
  <si>
    <t>OA20:Prosklený parter, členění a rozměr dle přílohy výpisu proskl.příček a parteru SO 01.ST-27, specifikace dle PD</t>
  </si>
  <si>
    <t>7671001021</t>
  </si>
  <si>
    <t>OA21:Prosklený parter, členění a rozměr dle přílohy výpisu proskl.příček a parteru SO 01.ST-27, specifikace dle PD</t>
  </si>
  <si>
    <t>7671001026</t>
  </si>
  <si>
    <t>OA26:Prosklený parter, členění a rozměr dle přílohy výpisu proskl.příček a parteru SO 01.ST-27, specifikace dle PD</t>
  </si>
  <si>
    <t>7671001032</t>
  </si>
  <si>
    <t>OA32:Celoprosklená příčka vč.dveří,členění a rozměr dle přílohy výpisu proskl.příček a parteru SO 0, specifikace dle PD</t>
  </si>
  <si>
    <t>767141900RRE</t>
  </si>
  <si>
    <t>Repase původních kovových oken komplet vč.parapetů, specifikace dle PD</t>
  </si>
  <si>
    <t>RO1 : 3,62*2,8*2</t>
  </si>
  <si>
    <t>RO2 : 1,685*2,8*18</t>
  </si>
  <si>
    <t>RO3 : 1,625*2,8*2</t>
  </si>
  <si>
    <t>767141901REE</t>
  </si>
  <si>
    <t>RO29:Repase proskl.parteru , specifikace dle PD,dodávka a montáž</t>
  </si>
  <si>
    <t>767141902REE</t>
  </si>
  <si>
    <t>RO31:Repase proskl.parteru, specifikace dle PD,dodávka a montáž</t>
  </si>
  <si>
    <t>767141912REE</t>
  </si>
  <si>
    <t>Repase původních dveří kompletní,povrch nerez, specifikace dle PD</t>
  </si>
  <si>
    <t>RO26 : 3,79*3,15</t>
  </si>
  <si>
    <t>RO27 : 3,79*3,15</t>
  </si>
  <si>
    <t>RO28 : 1,2*2,15*1</t>
  </si>
  <si>
    <t>RO30 : 1,2*2,52*1</t>
  </si>
  <si>
    <t>767165111U00</t>
  </si>
  <si>
    <t>Dod.+mont. rovné madlo, specifikace dle výpisu</t>
  </si>
  <si>
    <t>Z25 : 14</t>
  </si>
  <si>
    <t>767165112U</t>
  </si>
  <si>
    <t>767200002RRR</t>
  </si>
  <si>
    <t>Zábradlí můstku</t>
  </si>
  <si>
    <t>Z24 : 2,1</t>
  </si>
  <si>
    <t>76762RR</t>
  </si>
  <si>
    <t>Ocelová část zábradlí</t>
  </si>
  <si>
    <t>Z47, Z48, Z49 : 380,5</t>
  </si>
  <si>
    <t>76763RR</t>
  </si>
  <si>
    <t>Nerezová část zábradlí</t>
  </si>
  <si>
    <t>Z47, Z48, Z49 : 85,0</t>
  </si>
  <si>
    <t>76764RR</t>
  </si>
  <si>
    <t>Ocelová část madla</t>
  </si>
  <si>
    <t>Z45, Z46, Z50 : 15,5</t>
  </si>
  <si>
    <t>76765RR</t>
  </si>
  <si>
    <t>Nerezová část madla</t>
  </si>
  <si>
    <t>Z45, Z46, Z50 : 91</t>
  </si>
  <si>
    <t>76766RR</t>
  </si>
  <si>
    <t>Demontáž,repase a zpětná montáž mříží pevných, specifikace dle PD</t>
  </si>
  <si>
    <t>RZ1 : 3,1*1,55*3</t>
  </si>
  <si>
    <t>RZ2 : 1,6*1,05</t>
  </si>
  <si>
    <t>RZ3 : 3,2*1,05</t>
  </si>
  <si>
    <t>RZ5 : 1,6*1,9</t>
  </si>
  <si>
    <t>RZ6 : 3,2*1,9</t>
  </si>
  <si>
    <t>RZ7 : 5,0</t>
  </si>
  <si>
    <t>76770RR</t>
  </si>
  <si>
    <t>Demontáž a zpětná montáž ocelové kce sirény na střeše</t>
  </si>
  <si>
    <t>767896120RR</t>
  </si>
  <si>
    <t>Dod.a montáž požárních rolet vč.příslušenství EW30, specifikace dle výpisu</t>
  </si>
  <si>
    <t>3,68*3,68*2</t>
  </si>
  <si>
    <t>1,685*2,8</t>
  </si>
  <si>
    <t>3,645*2,355</t>
  </si>
  <si>
    <t>1,975*1,55</t>
  </si>
  <si>
    <t>3,1*1,55</t>
  </si>
  <si>
    <t>3,25*1,9</t>
  </si>
  <si>
    <t>767896121RR</t>
  </si>
  <si>
    <t>Dod.a montáž požárních rolet vč.příslušenství EW45, specifikace dle výpisu</t>
  </si>
  <si>
    <t>3,2*1,05</t>
  </si>
  <si>
    <t>1,6*1,05</t>
  </si>
  <si>
    <t>3,2*1,9</t>
  </si>
  <si>
    <t>1,6*1,9</t>
  </si>
  <si>
    <t>76799100R</t>
  </si>
  <si>
    <t>Lem klimatizačních jednotek</t>
  </si>
  <si>
    <t>A18 : 26</t>
  </si>
  <si>
    <t>76799101R</t>
  </si>
  <si>
    <t>Z51: Zastřešení stávajícího světlíku, specifikace dle výpisu</t>
  </si>
  <si>
    <t>76799102R</t>
  </si>
  <si>
    <t>Z53: větrací mřížka šachty 1190x600</t>
  </si>
  <si>
    <t>767200002RA0</t>
  </si>
  <si>
    <t>Zábradlí balkonové, nátěry</t>
  </si>
  <si>
    <t>POL2_7</t>
  </si>
  <si>
    <t>Z6 : 9,6</t>
  </si>
  <si>
    <t>Z44 : 1,735+1,785</t>
  </si>
  <si>
    <t>132301300000R</t>
  </si>
  <si>
    <t>tyč ocelová  L (úhelník) válcovaná za tepla S235 (11375); rovnoramenná; tl = 3,00 mm; a = 30,0 mm; b = 30,0 mm</t>
  </si>
  <si>
    <t>0,5*4*1,36*1,1</t>
  </si>
  <si>
    <t>42972874R</t>
  </si>
  <si>
    <t>mřížka krycí; čtyřhranná; rozměr 500 x 500 mm; mater. výplň tahokov; barva základní nátěr; provedení s přírubou rámem a příchytkami pro osazení do zdi</t>
  </si>
  <si>
    <t>42972875R</t>
  </si>
  <si>
    <t>mřížka krycí; čtyřhranná; rozměr 630 x 250 mm; mater. výplň tahokov; barva základní nátěr; provedení s přírubou rámem a příchytkami pro osazení do zdi</t>
  </si>
  <si>
    <t>998767204R00</t>
  </si>
  <si>
    <t>771101210RT1</t>
  </si>
  <si>
    <t>Příprava podkladu pod dlažby penetrace podkladu pod dlažby</t>
  </si>
  <si>
    <t>800-771</t>
  </si>
  <si>
    <t>(973,57+597,79*0,08)</t>
  </si>
  <si>
    <t>771111121R00</t>
  </si>
  <si>
    <t>Doplňkové práce při kladení dlažeb montáž podlahových lišt dilatačních</t>
  </si>
  <si>
    <t>771475014R00</t>
  </si>
  <si>
    <t>Montáž soklíků z dlaždic keramických výšky 100 mm, soklíků vodorovných, kladených do flexibilního tmele</t>
  </si>
  <si>
    <t>1.07,8 : (1,2+2,2+3,6+3,7+2,35+1,5+1,1+1,7+0,46+6,0-0,8)</t>
  </si>
  <si>
    <t>1.10 : (3,8+0,6*2+2,5+1,9*2+2,9+1,4+7,5+4,6+1,8+1,7+3,5+3,3*2+3,6+1,4+0,6*8)</t>
  </si>
  <si>
    <t>4,0*2+0,5*2+1,3*2</t>
  </si>
  <si>
    <t>1.11,14,14a : (1,3+3,5+0,5)*2+1,2+2,2*2+3,5+4,8+2,1+2,0+7,1+10,0+0,8+0,15+3,4+2,0</t>
  </si>
  <si>
    <t>0,7*4+3,0+2,5+1,3-0,7</t>
  </si>
  <si>
    <t>2.05,06 : (20,2+1,9+2,4+2,1+22,2+1,9+7,4)*2-(1,6*4+0,9*18+0,7*5)</t>
  </si>
  <si>
    <t>2.07-09 : (3,73+2,48+4,19+3,4+6,0+4,7)*2-0,9*3</t>
  </si>
  <si>
    <t>2.41,42,43 : (6,1*2+4,6+0,85+3,9+2,0)*2+3,1+2,2-(0,8+0,9+2,4)</t>
  </si>
  <si>
    <t>2.46 : (0,18+0,275)*23*2+1,5</t>
  </si>
  <si>
    <t>S17 : 55,0</t>
  </si>
  <si>
    <t>S37 : 55,0</t>
  </si>
  <si>
    <t>S42 : 110,0</t>
  </si>
  <si>
    <t>S43 : 24,0</t>
  </si>
  <si>
    <t>771575111RT6</t>
  </si>
  <si>
    <t>Montáž podlah z dlaždic keramických 450 x 450 mm, režných nebo glazovaných, hladkých, kladených do flexibilního tmele</t>
  </si>
  <si>
    <t xml:space="preserve">FORMÁT DLAŽEB STANOVEN VE VÝPISU SKLADEB : </t>
  </si>
  <si>
    <t>S17 : 14,8</t>
  </si>
  <si>
    <t>S34 2.NP : 20,3</t>
  </si>
  <si>
    <t>S37 : 26,3</t>
  </si>
  <si>
    <t>S41 : 14,51</t>
  </si>
  <si>
    <t>S43 : 15,17</t>
  </si>
  <si>
    <t>59760172.AR</t>
  </si>
  <si>
    <t>profil dilatační PVC</t>
  </si>
  <si>
    <t>200*1,1</t>
  </si>
  <si>
    <t>59764203RR</t>
  </si>
  <si>
    <t>Dlažba v ceně CZ standard, dodávka dle výběru objednatele, Nordic</t>
  </si>
  <si>
    <t>(973,57-70,2+597,79*0,08)*1,15</t>
  </si>
  <si>
    <t xml:space="preserve">  mrazuvzdorná dlažba : </t>
  </si>
  <si>
    <t xml:space="preserve">  S34 : 20,3</t>
  </si>
  <si>
    <t xml:space="preserve">  S17 : 14,8</t>
  </si>
  <si>
    <t xml:space="preserve">  S37 : 26,3</t>
  </si>
  <si>
    <t xml:space="preserve">  soklíky : 110,0*0,08</t>
  </si>
  <si>
    <t>59764204R</t>
  </si>
  <si>
    <t>dlažba keramická š = 400 mm; l = 400 mm; h = 9,0 mm; povrch matný; pro interiér i exteriér</t>
  </si>
  <si>
    <t>RTS 12/ I</t>
  </si>
  <si>
    <t>S34 : 20,3*1,12</t>
  </si>
  <si>
    <t>S17 : 14,8*1,12</t>
  </si>
  <si>
    <t>S37 : 26,3*1,12</t>
  </si>
  <si>
    <t>soklíky : 110,0*0,08*1,12</t>
  </si>
  <si>
    <t>998771104R00</t>
  </si>
  <si>
    <t>Přesun hmot pro podlahy z dlaždic v objektech výšky do 36 m</t>
  </si>
  <si>
    <t>776101121R00</t>
  </si>
  <si>
    <t>Přípravné práce penetrace podkladu</t>
  </si>
  <si>
    <t>položky neobsahují žádný materiál</t>
  </si>
  <si>
    <t>776431010R00</t>
  </si>
  <si>
    <t>Montáž, lepení podlah. soklíků z kobercových pásů včetně dodávky kobercové lišty</t>
  </si>
  <si>
    <t>2.16 : (4,9+7,8)*2+0,8+0,95-0,9</t>
  </si>
  <si>
    <t>2.17-27 : 5,4+6,0*6+4,4+3,8+4,02*6+6,06+6,1+4,1+1,1*14+(0,6+0,53)*2*3-0,9*11</t>
  </si>
  <si>
    <t>2.38-39 : 8,5*2+10,5+8,7+9,0+0,9+0,5*3+1,2*2+2,7*2-0,9-3,72-2,25</t>
  </si>
  <si>
    <t>2.44,45 : 17,0+6,8+(4,0+3,9+0,55)*2+0,9*3+0,5*5+2,4+1,0+3,4+3,6+2,8-0,8*2-0,9</t>
  </si>
  <si>
    <t>3.NP : 94,0</t>
  </si>
  <si>
    <t>776572100RT1</t>
  </si>
  <si>
    <t>Položení povlakových podlah textilních montáž - podlahová krytina textilní ve specifikaci_x000D_
 lepených, z pásů textilních</t>
  </si>
  <si>
    <t>všívaných a vpichovaných</t>
  </si>
  <si>
    <t>69741046.AR</t>
  </si>
  <si>
    <t>koberec zátěžový; v rolích; PP; š = 4 000,0 mm; třída zatížení 32</t>
  </si>
  <si>
    <t>RTS 13/ I</t>
  </si>
  <si>
    <t>(574,3+327,64*0,08)*1,07</t>
  </si>
  <si>
    <t>998776104R00</t>
  </si>
  <si>
    <t>Přesun hmot pro podlahy povlakové v objektech výšky do 36 m</t>
  </si>
  <si>
    <t>vodorovně do 50 m</t>
  </si>
  <si>
    <t>781101210RT1</t>
  </si>
  <si>
    <t>Příprava podkladu pod obklady penetrace podkladu pod obklady</t>
  </si>
  <si>
    <t>1.09 : (1,52+1,3)*2*1,5-0,7*1,5</t>
  </si>
  <si>
    <t>1.12,13 : (0,9+1,6)*4*1,5-0,7*1,5*2</t>
  </si>
  <si>
    <t>1.14a,b : (2,5+1,6)*2*2,1-0,7*2,1+(1,5+0,9)*2*1,5-0,7*1,5+15,0</t>
  </si>
  <si>
    <t>2.10-15 : (1,9*4+1,95+1,8+0,9*4+1,5*2)*1,5-0,7*1,5*6</t>
  </si>
  <si>
    <t>2.28-35 : (1,76+1,88+2,98+2,4+1,5*4+1,4+0,8*3+2,4+0,9)*2*1,5-0,7*1,5*15</t>
  </si>
  <si>
    <t>2.36,7 : (2,2+2,1+2,4+1,2)*2*2,1-0,7*2,2*3+12,0</t>
  </si>
  <si>
    <t>3.NP : ((1,9+1,7+0,8)*2+0,1)*2,1-0,7*1,97</t>
  </si>
  <si>
    <t>(1,5+1,12+1,2+1,0*2+1,35+1,25+1,3*2+0,9*2+1,4)*2*1,5-0,7*1,5*6</t>
  </si>
  <si>
    <t>((1,85+1,9)*2+1,7+2,35+0,8*2+1,0*2+0,1*3)*2,1-0,7*1,97*3</t>
  </si>
  <si>
    <t>(2,85+2,3*3+2,45+2,4)*2*2,1-0,7*1,97*2+32,8</t>
  </si>
  <si>
    <t>4.NP : (1,4*2+1,3*4+1,2*2+0,9*8)*1,5-0,7*1,5*8</t>
  </si>
  <si>
    <t>(1,7*7+1,8*2+1,9*7+2,5*4+0,8*10+0,1*5)*2*2,1-0,7*1,97*10</t>
  </si>
  <si>
    <t>5.NP : (1,7*6+1,8*2+1,9*5+2,53*3+0,8*5+0,9*3+0,1*4)*2*2,1-0,7*1,97*8</t>
  </si>
  <si>
    <t>(1,4*2+1,3*4+0,9*6)*1,5-0,7*1,5*6</t>
  </si>
  <si>
    <t>6.NP : (1,4*2+1,3*4+1,2*2+0,9*8)*1,5-0,7*1,5*8</t>
  </si>
  <si>
    <t>7.NP : (1,7*5+1,8+1,9*4+2,53*2+0,8*4+0,9*2+0,1*3)*2*2,1-0,7*1,97*6</t>
  </si>
  <si>
    <t>(1,4*2+1,3*2+0,9*4)*1,5-0,7*1,5*4</t>
  </si>
  <si>
    <t>8.NP : ((2,2+2,3+0,3+1,7*2+1,8*2+2,1+2,2*2+2,4+0,9*5)*2+0,1*5)*2,1-0,7*1,97*5</t>
  </si>
  <si>
    <t>(1,4*2+1,3+1,5+0,9*5)*1,5-0,7*1,5*5</t>
  </si>
  <si>
    <t>781415015RT2</t>
  </si>
  <si>
    <t>Montáž obkladů vnitřních z obkládaček pórovinových montáž obkladů vnitřních  z obkladaček pórovinových do tmele  , 200 x 200, nebo 300 x 150 mm, lepených do flexibilního tmele</t>
  </si>
  <si>
    <t>5978136370RBB</t>
  </si>
  <si>
    <t>Obkládačka v ceně CZ standard, dodávka dle výběru objednatele</t>
  </si>
  <si>
    <t>1140,025*1,15</t>
  </si>
  <si>
    <t>998781104R00</t>
  </si>
  <si>
    <t>Přesun hmot pro obklady keramické v objektech výšky do 36 m</t>
  </si>
  <si>
    <t>782131140R00</t>
  </si>
  <si>
    <t>Montáž obkladu stěn deskami z tvrdých kamenů bez dodávky kamene_x000D_
 tloušťky 25 a 30 mm</t>
  </si>
  <si>
    <t>800-782</t>
  </si>
  <si>
    <t>svislých nebo šikmých stěn pravoúhlými deskami s lícem rovným</t>
  </si>
  <si>
    <t>Kompletní obložení fasády vč.špalet a parapetů, vč. omytí po montáži, impregnace. Pouze montáž, dodávka materiálu oceněna zvlášť.</t>
  </si>
  <si>
    <t>fasáda : 784,4</t>
  </si>
  <si>
    <t>výlohy - černá žula : 72,5</t>
  </si>
  <si>
    <t>782631323RT1</t>
  </si>
  <si>
    <t>Montáž obkladu parapetů deskami z tvrdých kamenů bez dodávky parapetů_x000D_
 tloušťky 25 a 30 mm</t>
  </si>
  <si>
    <t>5,2</t>
  </si>
  <si>
    <t>622450003RR</t>
  </si>
  <si>
    <t>Zaměření a dílenská dokumentace obložení ul.fasády</t>
  </si>
  <si>
    <t>622450003RRS</t>
  </si>
  <si>
    <t>Repase kamenného obložení sloupů dle výkresu SO 01.ST-14 POLOŽKA "L"</t>
  </si>
  <si>
    <t>0,95*1,75*11</t>
  </si>
  <si>
    <t>622450004RR</t>
  </si>
  <si>
    <t>Doprava materiálu pro obklad fasády</t>
  </si>
  <si>
    <t>7821399RR1</t>
  </si>
  <si>
    <t>Dodávka a montáž kotevního systému (nerez) pro obložení fasády</t>
  </si>
  <si>
    <t>58382183R</t>
  </si>
  <si>
    <t>obklad kamenný deska; žula; h = 30,0 mm; plocha do 0,24 m2; povrch leštěný</t>
  </si>
  <si>
    <t>vnitřní parapety : 5,2*1,1</t>
  </si>
  <si>
    <t>5838218R1R</t>
  </si>
  <si>
    <t>Deska obkladová leštěná tl.2,5 a 3cm</t>
  </si>
  <si>
    <t>Přesná specifikace materiálu dle TZ.</t>
  </si>
  <si>
    <t>fasáda : 784,4*1,1</t>
  </si>
  <si>
    <t>5838219R2R</t>
  </si>
  <si>
    <t>Deska obkladová leštěná - černá žula</t>
  </si>
  <si>
    <t>Přesná specifikace materiálu dle TZ</t>
  </si>
  <si>
    <t>výlohy : 72,5*1,1</t>
  </si>
  <si>
    <t>998782103R00</t>
  </si>
  <si>
    <t>Přesun hmot pro kamenné obklady v objektech výšky do 60 m</t>
  </si>
  <si>
    <t>783201821R00</t>
  </si>
  <si>
    <t>Odstranění nátěrů z kovových doplňk.konstrukcí opálením nebo oklepáním</t>
  </si>
  <si>
    <t>800-783</t>
  </si>
  <si>
    <t>Z27 : 11,0*2+6,0</t>
  </si>
  <si>
    <t>Z28 : 0,6*0,6*2</t>
  </si>
  <si>
    <t>Z33 : 10,5</t>
  </si>
  <si>
    <t>783225600R00</t>
  </si>
  <si>
    <t xml:space="preserve">Nátěry kov.stavebních doplňk.konstrukcí syntetické 2x email,  </t>
  </si>
  <si>
    <t>včetně pomocného lešení.</t>
  </si>
  <si>
    <t xml:space="preserve">Nátěr stáv.OK : </t>
  </si>
  <si>
    <t>Z3 : 19,85</t>
  </si>
  <si>
    <t>Z5 : 20,3</t>
  </si>
  <si>
    <t>OK pod terasou : 40</t>
  </si>
  <si>
    <t>A2 : 6,0</t>
  </si>
  <si>
    <t>konstrukce sirény na stše : 1,0</t>
  </si>
  <si>
    <t>78388126RRR</t>
  </si>
  <si>
    <t>Impregnační nátěr teracové podlahy</t>
  </si>
  <si>
    <t>2.PP : 14,5+13,46</t>
  </si>
  <si>
    <t>1.PP-8.NP : (8,04*2)*9+2,6*2</t>
  </si>
  <si>
    <t>784402801R00</t>
  </si>
  <si>
    <t>Odstranění maleb oškrabáním, v místnostech do 3,8 m</t>
  </si>
  <si>
    <t>800-784</t>
  </si>
  <si>
    <t>9098,8907*0,5</t>
  </si>
  <si>
    <t>784161401R00</t>
  </si>
  <si>
    <t>Příprava povrchu Penetrace (napouštění) podkladu disperzní, jednonásobná</t>
  </si>
  <si>
    <t xml:space="preserve">výkaz ploch viz.pol.malba tekutá : </t>
  </si>
  <si>
    <t>9098,8907</t>
  </si>
  <si>
    <t>784165522R00</t>
  </si>
  <si>
    <t>Malby z malířských směsí disperzních,  , barevné, dvojnásobné</t>
  </si>
  <si>
    <t>2.PP : (3,57+3,52*2+1,8)*2,6+(3,57+1,6*2)*1,35+2,5*(2,6+1,35)/2*2+2,5*1,35</t>
  </si>
  <si>
    <t>14,0*(2,6+1,35)/2*2+(3,65+2,85*2+2,3)*2,6+(1,7+2,15*4+1,4)*1,35</t>
  </si>
  <si>
    <t>2,1*(2,6+1,35)/2*2+2,1*1,35+(1,4+1,57+1,3+0,7)*2,6</t>
  </si>
  <si>
    <t>(7,7+7,35+0,1+2,1+3,2+2,2+1,18+0,75*2)*3,9+(4,8+0,5)*1,4+1,9*1,4</t>
  </si>
  <si>
    <t>(4,7+5,9+0,8+4,4+1,5+0,75+0,8+(0,65+0,75)*2)*2,6</t>
  </si>
  <si>
    <t>((3,65+8,6)*2*2,6+(12,12+8,3)*2+0,55*4+0,25*2+(0,8+0,53)*2)*2,6</t>
  </si>
  <si>
    <t>1.PP : 3,25*3,73*2</t>
  </si>
  <si>
    <t>01-03 : (2,9+3,65+0,2+2,3+2,7+10,7+2,8+0,3+1,7+9,0+1,1)*3,73</t>
  </si>
  <si>
    <t>04-07 : (2,46+3,4+4,25+3,7+3,0*2+5,3+2,5+0,9+1,0)*2*3,73</t>
  </si>
  <si>
    <t>08,09 : ((9,4+8,6+1,33*2)*2+0,4*3+0,2*6+8,9+3,5+0,35+0,8+5,3+3,0+3,1)*3,73</t>
  </si>
  <si>
    <t>10-12 : (2,5+5,2+(2,0+2,2+2,8+1,6)*2)*3,73</t>
  </si>
  <si>
    <t>13 : (1,+1,6)*2*4,2</t>
  </si>
  <si>
    <t>14-19 : (32,6-1,6+0,4+13,7+11,2+1,5+3,7+10,0+0,58+0,7+4,0+7,5+0,6)*2*3,73</t>
  </si>
  <si>
    <t>20-22 : ((3,8+5,9+0,33+0,1+3,6+7,3+0,18)*2+4,0+7,8+0,6*2+4,7+3,2+0,4)*3,73</t>
  </si>
  <si>
    <t>23-26 : (3,65+10,0+0,25+8,3+1,4*2+5,6+4,8*2+1,8*4+(4,5+2,36+2,5+1,8)*2)*3,73</t>
  </si>
  <si>
    <t>27,28 : ((3,8+2,7)*2-1,3)*3,73-1,4*3,73</t>
  </si>
  <si>
    <t>1.07,08 : (1,2+2,2+3,6+0,6+3,1+0,25+2,1+1,5+1,1+1,7+0,46+6,0)*3,2</t>
  </si>
  <si>
    <t>1.10 : (3,8+0,6*2+1,7+0,8+1,9*2+4,3+7,5+1,0+3,6+3,5*2+3,3*2+3,6+1,4+1,2)*3,2</t>
  </si>
  <si>
    <t>(4,0*2+1,0+1,3*2)*1,5</t>
  </si>
  <si>
    <t>1.11 : (1,3+3,5+0,5)*2*3,2</t>
  </si>
  <si>
    <t>1.14,14a : (1,2+2,2*2+3,5+4,8+4,1+7,1+10,8+0,15+3,4+0,5*4+0,7*4+3,0+2,5+1,3)*3,2</t>
  </si>
  <si>
    <t>1.09 : (1,52+1,3)*2*1,7-0,7*0,47</t>
  </si>
  <si>
    <t>1.12,13 : (0,9+1,6)*4*1,7-0,7*0,47*2</t>
  </si>
  <si>
    <t>1.14a,b : (2,5+1,6)*2*1,1+(1,5+0,9)*2*1,7-0,7*0,47</t>
  </si>
  <si>
    <t>2.05-09 : (20,2+1,9+2,4+2,1+22,2+1,9+7,4+3,73+2,48+4,19+3,4+6,0+4,7)*2*3,0</t>
  </si>
  <si>
    <t>-3,2*2,4*2</t>
  </si>
  <si>
    <t>2.10-16 : (1,9*4+1,95+1,8+0,9*4+1,5*2+4,9*2+7,8*2+0,8+0,95)*3,0-3,2*2,4</t>
  </si>
  <si>
    <t>2.17-27 : ((4,3+3,83+4,02*5+4,22+3,7+6,1*2+4,9*8+6,0*3)*2+1,1*14+1,13*6)*3,0</t>
  </si>
  <si>
    <t>-(3,2*2,4*20++3,62*2,8*2)</t>
  </si>
  <si>
    <t>2.28-37 : (1,76+1,88+2,98+2,4+1,5*4+1,4+0,8*3+2,2+1,9+2,4*2+0,9+1,2)*2*3,0</t>
  </si>
  <si>
    <t>2.38,39 : (8,5*2+10,5+8,7+9,0+0,9+0,5*3+1,2*2+2,7*2)*3,0-(3,72*2,4+2,25*2,4)</t>
  </si>
  <si>
    <t>2.41,42,43 : ((6,1*2+4,6+0,85+3,9+2,0)*2+3,1+2,2)*3,0-1,74*3,25</t>
  </si>
  <si>
    <t>2.44,45 : (17,0+6,8+(4,0+3,9+0,55+1,7+1,8)*2+0,9*3+0,5*7+2,4+1,3+1,5)*3,0</t>
  </si>
  <si>
    <t>-99,8</t>
  </si>
  <si>
    <t>3.NP : ((1,9+1,7+0,8)*2+0,1)*0,5</t>
  </si>
  <si>
    <t>(1,5+1,12+1,2+1,0*2+1,35+1,25+1,3*2+0,9*2+1,4)*2*1,1-0,7*0,47*6</t>
  </si>
  <si>
    <t>((1,85+1,9)*2+1,7+2,35+0,8*2+1,0*2+0,1*3)*0,5</t>
  </si>
  <si>
    <t>(2,85+2,3*3+2,45+2,4)*2*0,5</t>
  </si>
  <si>
    <t>4.NP : (1,4*2+1,3*4+1,2*2+0,9*8)*1,1-0,7*0,47*8</t>
  </si>
  <si>
    <t>(1,7*7+1,8*2+1,9*7+2,5*4+0,8*10+0,1*5)*2*0,5-0,7*0,47*10</t>
  </si>
  <si>
    <t>5.NP : (1,7*6+1,8*2+1,9*5+2,53*3+0,8*5+0,9*3+0,1*4)*2*0,5</t>
  </si>
  <si>
    <t>(1,4*2+1,3*4+0,9*6)*1,1-0,7*0,47*6</t>
  </si>
  <si>
    <t>6.NP : (1,4*2+1,3*4+1,2*2+0,9*8)*1,1-0,7*0,47*8</t>
  </si>
  <si>
    <t>(1,7*7+1,8*2+1,9*7+2,5*4+0,8*10+0,1*5)*2*0,5</t>
  </si>
  <si>
    <t>7.NP : (1,7*5+1,8+1,9*4+2,53*2+0,8*4+0,9*2+0,1*3)*2*0,5</t>
  </si>
  <si>
    <t>(1,4*2+1,3*2+0,9*4)*1,1-0,7*0,47*4</t>
  </si>
  <si>
    <t>8.NP : ((2,2+2,3+0,3+1,7*2+1,8*2+2,1+2,2*2+2,4+0,9*5)*2+0,1*5)*0,5</t>
  </si>
  <si>
    <t>(1,4*2+1,3+1,5+0,9*5)*1,1-0,7*0,47*5</t>
  </si>
  <si>
    <t>sdk podhledy : 1258,08</t>
  </si>
  <si>
    <t>stropy 2.pp : 275,11-14,5-13,46-1,65+9,61</t>
  </si>
  <si>
    <t>stropy 1.pp : 928,75-(9,55+1,89+3,7*5,1)</t>
  </si>
  <si>
    <t>výtahové šachty : 650,0</t>
  </si>
  <si>
    <t>ostatní, opravy : 1000,0</t>
  </si>
  <si>
    <t>790100034</t>
  </si>
  <si>
    <t>S34:Kuchyňská linka, specifikace dle PD</t>
  </si>
  <si>
    <t>790100057</t>
  </si>
  <si>
    <t>S57:Kuchyňská linka, specifikace dle PD</t>
  </si>
  <si>
    <t>790100058</t>
  </si>
  <si>
    <t>S58:Kuchyňská linka, specifikace dle PD</t>
  </si>
  <si>
    <t>790100062</t>
  </si>
  <si>
    <t>S62:Kuchyňská linka, specifikace dle PD</t>
  </si>
  <si>
    <t>833M10002</t>
  </si>
  <si>
    <t>Výtah BOV 320 kg 9/9 stanic, výroba,dodávka,montáž</t>
  </si>
  <si>
    <t>833M10003</t>
  </si>
  <si>
    <t>Výtah BOV 320 kg 10/10 stanic, výroba,dodávka,montáž</t>
  </si>
  <si>
    <t>833M10004</t>
  </si>
  <si>
    <t>Výtah MB 250 kg 2/2 stanic, výroba,dodávka,montáž</t>
  </si>
  <si>
    <t>833M10005</t>
  </si>
  <si>
    <t>Výtah 4 stanice výroba,dodávka,montáž</t>
  </si>
  <si>
    <t>833M10006</t>
  </si>
  <si>
    <t>Lešení pro montáž výtahů</t>
  </si>
  <si>
    <t>ks</t>
  </si>
  <si>
    <t>Včetně:</t>
  </si>
  <si>
    <t>Pol__0001</t>
  </si>
  <si>
    <t>Ústředna LDP, kompletní</t>
  </si>
  <si>
    <t>Pol__0002</t>
  </si>
  <si>
    <t>Akumulátor 12V/12Ah</t>
  </si>
  <si>
    <t>Pol__0003</t>
  </si>
  <si>
    <t>Modul I/O 1 vstup, 1 výstup</t>
  </si>
  <si>
    <t>Pol__0004</t>
  </si>
  <si>
    <t>Modul I/O 4 vstupy, 2 výstupy</t>
  </si>
  <si>
    <t>Pol__0005</t>
  </si>
  <si>
    <t>Modul I/O 4 výstupy</t>
  </si>
  <si>
    <t>Pol__0006</t>
  </si>
  <si>
    <t>Hlásič multisenzorový</t>
  </si>
  <si>
    <t>Pol_007a</t>
  </si>
  <si>
    <t>Hlásič požáru autonomní bateriový, není připojen do systému LDP</t>
  </si>
  <si>
    <t>Pol__0007</t>
  </si>
  <si>
    <t>Tlačítkový hlásič</t>
  </si>
  <si>
    <t>Pol__0008</t>
  </si>
  <si>
    <t>Siréna, EN54-3</t>
  </si>
  <si>
    <t>Pol__0009</t>
  </si>
  <si>
    <t>Zkušební plyn</t>
  </si>
  <si>
    <t>Pol__0010</t>
  </si>
  <si>
    <t>Zařízení dálkového přenosu, GSM brána, příp.dodávka PCO</t>
  </si>
  <si>
    <t>Pol__0011</t>
  </si>
  <si>
    <t>Zdroj 12V/3A, příp.dodávka PCO</t>
  </si>
  <si>
    <t>Pol__0012</t>
  </si>
  <si>
    <t>Aku 12V/7Ah, příp.dodávka PCO</t>
  </si>
  <si>
    <t>Pol__0013</t>
  </si>
  <si>
    <t>Kabel pro hlásiče, 1x2x0,8</t>
  </si>
  <si>
    <t>Pol__0014</t>
  </si>
  <si>
    <t>Kabel pro PBZ, 2x2x0,8, B2ca,s1,d1</t>
  </si>
  <si>
    <t>Pol__0015</t>
  </si>
  <si>
    <t>Kabel pro sirény, 2x1,5, B2ca,s1,d1</t>
  </si>
  <si>
    <t>Pol__0016</t>
  </si>
  <si>
    <t>Trubky ohebné 20</t>
  </si>
  <si>
    <t>Pol__0017</t>
  </si>
  <si>
    <t>Trubky pevné 20, včetně příchytek</t>
  </si>
  <si>
    <t>Pol__0018</t>
  </si>
  <si>
    <t>Příchytky na kabely, ohniodolné</t>
  </si>
  <si>
    <t>Pol__0019</t>
  </si>
  <si>
    <t>Podružný materiál</t>
  </si>
  <si>
    <t>Materiál nutný pro montáž navrženého systému.</t>
  </si>
  <si>
    <t>Pol__0020</t>
  </si>
  <si>
    <t>Výchozí revize, vypracování revizní zprávy</t>
  </si>
  <si>
    <t>Pol__0021</t>
  </si>
  <si>
    <t>Měření a koordinace na stavbě</t>
  </si>
  <si>
    <t>Pol__0022</t>
  </si>
  <si>
    <t>Protipožární utěsnění</t>
  </si>
  <si>
    <t>Utěsnění prostupů sítí požárně-dělícími konstrukcemi dle PD.</t>
  </si>
  <si>
    <t>Pol__0023</t>
  </si>
  <si>
    <t>Výrobní dokumentace</t>
  </si>
  <si>
    <t>005241010R</t>
  </si>
  <si>
    <t xml:space="preserve">Dokumentace skutečného provedení </t>
  </si>
  <si>
    <t>Pol__0025</t>
  </si>
  <si>
    <t>Doprava a přesun materiálu</t>
  </si>
  <si>
    <t>Mimostaveništní a vnitrostaveništní doprava materiálu.</t>
  </si>
  <si>
    <t>Pol__0026</t>
  </si>
  <si>
    <t>Prostupy</t>
  </si>
  <si>
    <t>Vrtání prostupů pro sítě LDP.</t>
  </si>
  <si>
    <t>Pol__0027</t>
  </si>
  <si>
    <t>Oživení a nastavení</t>
  </si>
  <si>
    <t>Pol__0028</t>
  </si>
  <si>
    <t>Koordinační funkční zkouška</t>
  </si>
  <si>
    <t>Pol__0029</t>
  </si>
  <si>
    <t>Pronájem lešení</t>
  </si>
  <si>
    <t>Mobilní lešení pro montáž sítí LDP.</t>
  </si>
  <si>
    <t>Pol__0030</t>
  </si>
  <si>
    <t>Zaškolení</t>
  </si>
  <si>
    <t>Ústředna až 520 zón a 32 grup v krytu bez klávesnice s komunikátorem a zdrojem</t>
  </si>
  <si>
    <t>Akumulátor 17Ah</t>
  </si>
  <si>
    <t>371202510R</t>
  </si>
  <si>
    <t>komunikátor plní funkci vícekanálového univerzálního GSM hlásiče a ovládače</t>
  </si>
  <si>
    <t>IP komunikátor</t>
  </si>
  <si>
    <t>Ovládací klávesnice PZTS systému</t>
  </si>
  <si>
    <t>Rozšiřující modul (koncentrátor)</t>
  </si>
  <si>
    <t>Kryt plechový pro moduly s ochranným kontaktem</t>
  </si>
  <si>
    <t>Zálohový napájecí zdroj vč. krytu</t>
  </si>
  <si>
    <t>Siréna s majákem</t>
  </si>
  <si>
    <t>Magnetický kontakt vč. případného příslušenství</t>
  </si>
  <si>
    <t>Detektor tříštění skla</t>
  </si>
  <si>
    <t>Detektor pohybu PIR</t>
  </si>
  <si>
    <t>Tísňové tlačítko</t>
  </si>
  <si>
    <t>Kabel FI-H06</t>
  </si>
  <si>
    <t>Kabel FTP cat.5e LSOH</t>
  </si>
  <si>
    <t>Kabel J-H(St)H 2x2x0,8</t>
  </si>
  <si>
    <t>Trubka DN 25 ohebná LSOH</t>
  </si>
  <si>
    <t>Trubka DN 25 pevná vč. spojek a příchytek</t>
  </si>
  <si>
    <t>Trubka DN 40 ohebná LSOH</t>
  </si>
  <si>
    <t>Trubka DN 40 pevná vč. spojek a příchytek</t>
  </si>
  <si>
    <t>Instalační PVC lišta 40x20</t>
  </si>
  <si>
    <t>Žlab kovový 200/50 vč. spojovacího a kotvícího materiálu</t>
  </si>
  <si>
    <t>Ostatní instalační a úložný materiál</t>
  </si>
  <si>
    <t>Materiál nutný pro instalaci a kotvení všech prvků systému.</t>
  </si>
  <si>
    <t>Pol__0024</t>
  </si>
  <si>
    <t>SW (Platforma)</t>
  </si>
  <si>
    <t>Aplikační server - IntelPentium G4400 2 jádra HD2x1TB</t>
  </si>
  <si>
    <t>SW VoIP licence, 1 uživatel</t>
  </si>
  <si>
    <t>Hlavní jednotka s kamerou</t>
  </si>
  <si>
    <t>Dotykový display module</t>
  </si>
  <si>
    <t>Modul 5 tlačítek</t>
  </si>
  <si>
    <t>13.56MHz čtečka zabezpeč. karet, NFC, čte UID + PACS ID</t>
  </si>
  <si>
    <t>Pol__0031</t>
  </si>
  <si>
    <t>Rám pro instalaci do zdi, 2 moduly</t>
  </si>
  <si>
    <t>Pol__0032</t>
  </si>
  <si>
    <t>Krabice pro instalaci do zdi, 2 moduly</t>
  </si>
  <si>
    <t>Pol__0033</t>
  </si>
  <si>
    <t>Access Commander - licence pro 5 zařízení</t>
  </si>
  <si>
    <t>Pol__0034</t>
  </si>
  <si>
    <t>Access Commander - licence pro 25 uživatelů (docházka)</t>
  </si>
  <si>
    <t>Pol__0035</t>
  </si>
  <si>
    <t>Záslepka jednoho tlačítka</t>
  </si>
  <si>
    <t>Pol__0036</t>
  </si>
  <si>
    <t>Předplatné Mobile Video na 365 dnů</t>
  </si>
  <si>
    <t>Pol__0037</t>
  </si>
  <si>
    <t>VoIP videotelefon</t>
  </si>
  <si>
    <t>Pol__0038</t>
  </si>
  <si>
    <t>StarPoint IP T19 E2 PoE</t>
  </si>
  <si>
    <t>Pol__0039</t>
  </si>
  <si>
    <t>IP relé čtyři výstupy – externí, PoE</t>
  </si>
  <si>
    <t>Pol__0040</t>
  </si>
  <si>
    <t>IP interkom RFID Čipová karta  Mifare 13.56MHz</t>
  </si>
  <si>
    <t>Pol__0041</t>
  </si>
  <si>
    <t>Zapojení a nastavení systému</t>
  </si>
  <si>
    <t>Pol__0042</t>
  </si>
  <si>
    <t>Pol__0043</t>
  </si>
  <si>
    <t>Pol__0044</t>
  </si>
  <si>
    <t>Pol__0045</t>
  </si>
  <si>
    <t>Modul - 5 tlačítek</t>
  </si>
  <si>
    <t>Pol__0046</t>
  </si>
  <si>
    <t>Pol__0047</t>
  </si>
  <si>
    <t>Pol__0048</t>
  </si>
  <si>
    <t>Pol__0049</t>
  </si>
  <si>
    <t>Licence pro 5 zařízení</t>
  </si>
  <si>
    <t>Pol__0050</t>
  </si>
  <si>
    <t>Licence pro 25 uživatelů (docházka)</t>
  </si>
  <si>
    <t>Pol__0051</t>
  </si>
  <si>
    <t>Indoor audio telefon handsfree, bílý</t>
  </si>
  <si>
    <t>Pol__0052</t>
  </si>
  <si>
    <t>Pol__0053</t>
  </si>
  <si>
    <t>Indoor video telefon handsfree, bílý</t>
  </si>
  <si>
    <t>Pol__0054</t>
  </si>
  <si>
    <t>Pol__0055</t>
  </si>
  <si>
    <t>Pol__0056</t>
  </si>
  <si>
    <t>Zvonkové tlačítko</t>
  </si>
  <si>
    <t>Pol__0057</t>
  </si>
  <si>
    <t>Pol__0058</t>
  </si>
  <si>
    <t>Pol__0059</t>
  </si>
  <si>
    <t>Stojanový RACK 42U, 800x1000</t>
  </si>
  <si>
    <t>Pol__0060</t>
  </si>
  <si>
    <t>Ventilační jednotka - 4 ventilátory</t>
  </si>
  <si>
    <t>Pol__0061</t>
  </si>
  <si>
    <t>Napajeci panel, 3 m, 5 pozic, s přepěťovou ochranou včetně vany</t>
  </si>
  <si>
    <t>Pol__0062</t>
  </si>
  <si>
    <t>UPS 2200VA</t>
  </si>
  <si>
    <t>Pol__0063</t>
  </si>
  <si>
    <t>Police 19" 1U 550mm, úchyt na přední i zadní lišty</t>
  </si>
  <si>
    <t>Pol__0064</t>
  </si>
  <si>
    <t>Switch 24x 10/100 Mbps/1 Gbit + 2 porty combo - SFP, 1Gbps, Vlan, Poe 24 portů</t>
  </si>
  <si>
    <t>Pol__0065</t>
  </si>
  <si>
    <t>Optická vana, 24x LC duplex, vč. Pigtailů, kazety, čela apod., kompletní pro 12 svárů</t>
  </si>
  <si>
    <t>Pol__0066</t>
  </si>
  <si>
    <t>Vyvazovací panel 19" 1U BK ocelový</t>
  </si>
  <si>
    <t>Pol__0067</t>
  </si>
  <si>
    <t>Patch panel 24 x RJ45 CAT6 UTP s vyvazovací lištou černý 1U</t>
  </si>
  <si>
    <t>Pol__0068</t>
  </si>
  <si>
    <t>Zásuvka jednoportová, cat.6 UTP, pod omítku, vč. Krabice KU68</t>
  </si>
  <si>
    <t>Pol__0069</t>
  </si>
  <si>
    <t>Zásuvka dvouportová, cat.6 UTP, pod omítku, vč. Krabice KU68</t>
  </si>
  <si>
    <t>Pol__0070</t>
  </si>
  <si>
    <t>Zásuvka dvouportová, cat.6 UTP, modul 45x45</t>
  </si>
  <si>
    <t>Pol__0071</t>
  </si>
  <si>
    <t>Podlahová krabice 24 modulů</t>
  </si>
  <si>
    <t>Pol__0072</t>
  </si>
  <si>
    <t>Patch kabel CAT6 UTP PVC 0,5m šedý snag-proof</t>
  </si>
  <si>
    <t>Pol__0073</t>
  </si>
  <si>
    <t>Patch kabel CAT6 UTP PVC 1m šedý snag-proof</t>
  </si>
  <si>
    <t>Pol__0074</t>
  </si>
  <si>
    <t>Patch kabel CAT6 UTP PVC 2m šedý snag-proof</t>
  </si>
  <si>
    <t>Pol__0075</t>
  </si>
  <si>
    <t>Kabel optický, SM, 9/125um, 12vl.</t>
  </si>
  <si>
    <t>Pol__0076</t>
  </si>
  <si>
    <t>Kabel UTP cat.6, LSOH</t>
  </si>
  <si>
    <t>Pol__0077</t>
  </si>
  <si>
    <t>Trubka HDPE 40mm</t>
  </si>
  <si>
    <t>Pol__0078</t>
  </si>
  <si>
    <t>Trubka 25mm ohebná</t>
  </si>
  <si>
    <t>Pol__0079</t>
  </si>
  <si>
    <t>Trasa SLP, žlab, příchytky apod.</t>
  </si>
  <si>
    <t>Pol__0080</t>
  </si>
  <si>
    <t>Stoupací žebřík 300mm</t>
  </si>
  <si>
    <t>Pol__0081</t>
  </si>
  <si>
    <t>Připojení optiky na stávající trasu, vyhledání, konektorování, měření apod.</t>
  </si>
  <si>
    <t>Pol__0082</t>
  </si>
  <si>
    <t>Ostatní instalační materiál</t>
  </si>
  <si>
    <t>Pol__0083</t>
  </si>
  <si>
    <t>Stojanový RACK 42U</t>
  </si>
  <si>
    <t>Pol__0084</t>
  </si>
  <si>
    <t>Pol__0085</t>
  </si>
  <si>
    <t>Pol__0086</t>
  </si>
  <si>
    <t>Pol__0087</t>
  </si>
  <si>
    <t>Pol__0088</t>
  </si>
  <si>
    <t>Pol__0089</t>
  </si>
  <si>
    <t>Pol__0090</t>
  </si>
  <si>
    <t>Pol__0091</t>
  </si>
  <si>
    <t>Patch panel Solarix 24 x RJ45 CAT6 UTP s vyvazovací lištou černý 1U</t>
  </si>
  <si>
    <t>Pol__0092</t>
  </si>
  <si>
    <t>Zásuvka jednoportová, cat.6 UTP</t>
  </si>
  <si>
    <t>Pol__0093</t>
  </si>
  <si>
    <t>Zásuvka dvouportová, cat.6 UTP</t>
  </si>
  <si>
    <t>Pol__0094</t>
  </si>
  <si>
    <t>Pol__0095</t>
  </si>
  <si>
    <t>Pol__0096</t>
  </si>
  <si>
    <t>Pol__0097</t>
  </si>
  <si>
    <t>Pol__0098</t>
  </si>
  <si>
    <t>Pol__0099</t>
  </si>
  <si>
    <t>Pol__0100</t>
  </si>
  <si>
    <t>Pol__0101</t>
  </si>
  <si>
    <t>Pol__0102</t>
  </si>
  <si>
    <t>Pol__0103</t>
  </si>
  <si>
    <t>Pol__0104</t>
  </si>
  <si>
    <t>Pol__0105</t>
  </si>
  <si>
    <t>Pol__0106</t>
  </si>
  <si>
    <t>Drážkování</t>
  </si>
  <si>
    <t>Pol__0107</t>
  </si>
  <si>
    <t>Funkční zkouška EZS</t>
  </si>
  <si>
    <t>Pol__0108</t>
  </si>
  <si>
    <t>Oživení, naprogramování, odzkoušení</t>
  </si>
  <si>
    <t>Pol__0109</t>
  </si>
  <si>
    <t>Pol__0110</t>
  </si>
  <si>
    <t>Pol__0111</t>
  </si>
  <si>
    <t>005231030R</t>
  </si>
  <si>
    <t>Zkušební provoz</t>
  </si>
  <si>
    <t>Pol__0113</t>
  </si>
  <si>
    <t>Ekologická likvidace materiálu</t>
  </si>
  <si>
    <t>Pol__0114</t>
  </si>
  <si>
    <t>Drobný instalační materiál, cestovné</t>
  </si>
  <si>
    <t>747704OA0</t>
  </si>
  <si>
    <t>ZAŠKOLENÍ OBSLUHY</t>
  </si>
  <si>
    <t>Pol__0116</t>
  </si>
  <si>
    <t>Plošiny, mechanismy, lešení</t>
  </si>
  <si>
    <t>Pol__0117</t>
  </si>
  <si>
    <t>Protipožární ucpávky prostupů</t>
  </si>
  <si>
    <t>Pol__0118</t>
  </si>
  <si>
    <t>Dokumentace skutečného provedení stavby</t>
  </si>
  <si>
    <t>713-01</t>
  </si>
  <si>
    <t>Potrubní pouzdra z pěnového polyetylenu s uzavřenou buněčnou strukturou vnitř.prům 15, tl. 9mm, (lepené)</t>
  </si>
  <si>
    <t>bm</t>
  </si>
  <si>
    <t>POL3_0</t>
  </si>
  <si>
    <t>termoizolační trubice z pěnového polyetylenu s uzavřenou</t>
  </si>
  <si>
    <t>buněčnou strukturou, laminované zesílenou hliníkovou fólií,</t>
  </si>
  <si>
    <t>?=0,046 W/mK, µ=40015</t>
  </si>
  <si>
    <t>713-02</t>
  </si>
  <si>
    <t>Potrubní pouzdra z pěnového polyetylenu s uzavřenou buněčnou strukturou vnitř.prům 18, tl. 9mm, (lepené)</t>
  </si>
  <si>
    <t>713-03</t>
  </si>
  <si>
    <t>Potrubní pouzdra z pěnového polyetylenu s uzavřenou buněčnou strukturou vnitř.prům 22, tl. 9mm, (lepené)</t>
  </si>
  <si>
    <t>713-04</t>
  </si>
  <si>
    <t>Potrubní pouzdra z pěnového polyetylenu s uzavřenou buněčnou strukturou vnitř.prům 28, tl. 9mm Potru, (lepené)</t>
  </si>
  <si>
    <t>713-05</t>
  </si>
  <si>
    <t>Potrubní pouzdra s Al-polepem prům.až 15, tl.25 včetně izolace tvarovek. Kašírované potrubní, izolační pouzdro z kamenné vlny (minerální plsti) pojené organickou pryskyřicí</t>
  </si>
  <si>
    <t>potrubní izolační pouzdro s povrchovou úpravou z hliníkové fólie,</t>
  </si>
  <si>
    <t>z kamenné vlny pojené organickým pojivem, reakce na oheň dle ČSN EN 13501-1 A2L-s1, d0</t>
  </si>
  <si>
    <t>713-06</t>
  </si>
  <si>
    <t>Potrubní pouzdra s Al-polepem prům.až 18, tl.25 včetně izolace tvarovek. Kašírované potrubní, izolační pouzdro z kamenné vlny (minerální plsti) pojené organickou pryskyřicí</t>
  </si>
  <si>
    <t>713-07</t>
  </si>
  <si>
    <t>Potrubní pouzdra s Al-polepem prům.až 22, tl.25 včetně izolace tvarovek. Kašírované potrubní, izolační pouzdro z kamenné vlny (minerální plsti) pojené organickou pryskyřicí</t>
  </si>
  <si>
    <t>713-08</t>
  </si>
  <si>
    <t>Potrubní pouzdra s Al-polepem prům.až 28, tl.25 včetně izolace tvarovek. Kašírované potrubní, izolační pouzdro z kamenné vlny (minerální plsti) pojené organickou pryskyřicí</t>
  </si>
  <si>
    <t>713-09</t>
  </si>
  <si>
    <t>Potrubní pouzdra s Al-polepem prům.až 35, tl.50 včetně izolace tvarovek. Kašírované potrubní, izolační pouzdro z kamenné vlny (minerální plsti) pojené organickou pryskyřicí</t>
  </si>
  <si>
    <t>713-10</t>
  </si>
  <si>
    <t>Potrubní pouzdra s Al-polepem prům.až 48, tl.50 včetně izolace tvarovek. Kašírované potrubní, izolační pouzdro z kamenné vlny (minerální plsti) pojené organickou pryskyřicí</t>
  </si>
  <si>
    <t>713-11</t>
  </si>
  <si>
    <t>Potrubní pouzdra s Al-polepem prům.až 60, tl.50 včetně izolace tvarovek. Kašírované potrubní, izolační pouzdro z kamenné vlny (minerální plsti) pojené organickou pryskyřicí</t>
  </si>
  <si>
    <t>713-12</t>
  </si>
  <si>
    <t>Potrubní pouzdra s Al-polepem prům.až76, tl.50 včetně izolace tvarovek. Kašírované potrubní izolační, pouzdro z kamenné vlny (minerální plsti) pojené organickou pryskyřicí</t>
  </si>
  <si>
    <t>713-13</t>
  </si>
  <si>
    <t>Potrubní pouzdra s Al-polepem prům.až89, tl.50 včetně izolace tvarovek. Kašírované potrubní izolační, pouzdro z kamenné vlny (minerální plsti) pojené organickou pryskyřicí</t>
  </si>
  <si>
    <t>713-14</t>
  </si>
  <si>
    <t>Potrubní pouzdra s Al-polepem prům.až114, tl.80 včetně izolace tvarovek. Kašírované potrubní, izolační pouzdro z kamenné vlny (minerální plsti) pojené organickou pryskyřicí</t>
  </si>
  <si>
    <t>713-15</t>
  </si>
  <si>
    <t>Potrubní pouzdra s požární odolností dle PBŘ prům.až 18, tl.25 včetně izolace tvarovek.</t>
  </si>
  <si>
    <t>713-16</t>
  </si>
  <si>
    <t>Potrubní pouzdra s požární odolností dle PBŘ prům.až 35, tl.50 včetně izolace tvarovek.</t>
  </si>
  <si>
    <t>713-17</t>
  </si>
  <si>
    <t>Lepidlo s citlivostí na tlak</t>
  </si>
  <si>
    <t>713-18</t>
  </si>
  <si>
    <t>Čistič pro lepidlo</t>
  </si>
  <si>
    <t>713-20</t>
  </si>
  <si>
    <t>Kompletní montáž izolace tepelné včetně lepení</t>
  </si>
  <si>
    <t>(240+74+101+112+30+224+170+181*2+106+99+97+20+56+20+30)*1,1</t>
  </si>
  <si>
    <t>998713201R00</t>
  </si>
  <si>
    <t>Přesun hmot pro izolace tepelné v objektech výšky do 6 m</t>
  </si>
  <si>
    <t>732-01</t>
  </si>
  <si>
    <t>Rozdělovač DN150, výstupy 1xDN80, 1xDN65, 1xDN40</t>
  </si>
  <si>
    <t>732-02</t>
  </si>
  <si>
    <t>Sběrač DN150, výstupy 1xDN80, 1xDN65, 1xDN40</t>
  </si>
  <si>
    <t>732-03</t>
  </si>
  <si>
    <t>Kompletní montáž strojovny včetně lepení</t>
  </si>
  <si>
    <t>Kompletní montáž rozdělovače a sběrače dle PD</t>
  </si>
  <si>
    <t>998732201R00</t>
  </si>
  <si>
    <t>Přesun hmot pro strojovny v objektech výšky do 6 m</t>
  </si>
  <si>
    <t>800-731</t>
  </si>
  <si>
    <t>733-01</t>
  </si>
  <si>
    <t>Systémová trubka 5-vrstvá DN12 v kotoučích - ze silnostěnné PE základní trubky pro vedení vody s, hliníkovou vrstvou a vnější polyetylenovou ochrannou vrstvou. Hliníková vrstva je natupo svařena</t>
  </si>
  <si>
    <t>laserem a tvoří jednolitou vrstvu a plní funkci tvarového stabilizátoru a kyslíkové bariéry. Spojení jednotlivých vrstev zajišťuje vrstva kvalitního polymeru. Potrubí je včetně lisovaných tvarovek.</t>
  </si>
  <si>
    <t>733-02</t>
  </si>
  <si>
    <t>Systémová trubka 5-vrstvá DN15 v tyčích - ze silnostěnné PE základní trubky pro vedení vody s, hliníkovou vrstvou a vnější polyetylenovou ochrannou vrstvou. Hliníková vrstva je natupo svařena</t>
  </si>
  <si>
    <t>733-03</t>
  </si>
  <si>
    <t>Systémová trubka 5-vrstvá DN20 v tyčích - ze silnostěnné PE základní trubky pro vedení vody s, hliníkovou vrstvou a vnější polyetylenovou ochrannou vrstvou. Hliníková vrstva je natupo svařena</t>
  </si>
  <si>
    <t>733-04</t>
  </si>
  <si>
    <t>Systémová trubka 5-vrstvá DN25 v tyčích - ze silnostěnné PE základní trubky pro vedení vody s Potrub, hliníkovou vrstvou a vnější polyetylenovou ochrannou vrstvou. Hliníková vrstva je natupo svařena</t>
  </si>
  <si>
    <t>733-05</t>
  </si>
  <si>
    <t>Cu potrubí  s lisovanými/pájenými tvarovkami DN12  - 15x1, včetně lisovaných případně pájených, tvarovek. V nabídce zohlednit nejmenší dělitelnost dodávky potrubí. Součástí dodávky je uchycení po</t>
  </si>
  <si>
    <t>1,0m a přechodové kusy pro přerušení elektrochemického článku.</t>
  </si>
  <si>
    <t>733-06</t>
  </si>
  <si>
    <t>Cu potrubí  s lisovanými/pájenými tvarovkami DN15  - 18x1, včetně lisovaných případně pájených, tvarovek. V nabídce zohlednit nejmenší dělitelnost dodávky potrubí. Součástí dodávky je uchycení po</t>
  </si>
  <si>
    <t>733-07</t>
  </si>
  <si>
    <t>Cu potrubí  s lisovanými/pájenými tvarovkami DN20  - 22x1, včetně lisovaných případně pájených, tvarovek. V nabídce zohlednit nejmenší dělitelnost dodávky potrubí. Součástí dodávky je uchycení po</t>
  </si>
  <si>
    <t>733-08</t>
  </si>
  <si>
    <t>Cu potrubí  s lisovanými/pájenými tvarovkami DN25  - 28x1,5, včetně lisovaných případně pájených, tvarovek. V nabídce zohlednit nejmenší dělitelnost dodávky potrubí. Součástí dodávky je uchycení po</t>
  </si>
  <si>
    <t>733-09</t>
  </si>
  <si>
    <t>Cu potrubí  s lisovanými/pájenými tvarovkami DN32  - 35x1,5, včetně lisovaných případně pájených, tvarovek. V nabídce zohlednit nejmenší dělitelnost dodávky potrubí. Součástí dodávky je uchycení po</t>
  </si>
  <si>
    <t>733-10</t>
  </si>
  <si>
    <t>Potrubí hladké bezešvé nízkotlaké D 44,5 (DN 40) včetně tvarovek a přechodů</t>
  </si>
  <si>
    <t>733-11</t>
  </si>
  <si>
    <t>Potrubí hladké bezešvé nízkotlaké D 57 (DN 50) včetně tvarovek a přechodů</t>
  </si>
  <si>
    <t>733-12</t>
  </si>
  <si>
    <t>Potrubí hladké bezešvé nízkotlaké D 76 (DN 65) včetně tvarovek a přechodů</t>
  </si>
  <si>
    <t>733-13</t>
  </si>
  <si>
    <t>Potrubí hladké bezešvé nízkotlaké D 80 (DN 89) včetně tvarovek a přechodů</t>
  </si>
  <si>
    <t>733-14</t>
  </si>
  <si>
    <t>Potrubí hladké bezešvé nízkotlaké D 100 (DN 109) včetně tvarovek a přechodů</t>
  </si>
  <si>
    <t>733-15</t>
  </si>
  <si>
    <t>Tlaková zkouška potrubí do DN 50 (včetně)</t>
  </si>
  <si>
    <t>733-16</t>
  </si>
  <si>
    <t>Tlaková zkouška potrubí do DN 100 (včetně)</t>
  </si>
  <si>
    <t>733-17</t>
  </si>
  <si>
    <t>Požární ucpávka prostupu potrubí do DN32, ucpávka z minerální plsti stup. hoř. A a elastický, protipožární tmel; pož.odolnost dle projektu PBŘ</t>
  </si>
  <si>
    <t>733-18</t>
  </si>
  <si>
    <t>Požární ucpávka prostupu potrubí do DN65, ucpávka z minerální plsti stup. hoř. A a elastický, protipožární tmel; pož.odolnost dle projektu PBŘ</t>
  </si>
  <si>
    <t>733-19</t>
  </si>
  <si>
    <t>Požární ucpávka prostupu potrubí do DN125, ucpávka z minerální plsti stup. hoř. A a elastický, protipožární tmel; pož.odolnost dle projektu PBŘ</t>
  </si>
  <si>
    <t>733-20</t>
  </si>
  <si>
    <t>Ochranná trubka l=0,7m, pro potrubí do DN 32 vč.zapravení</t>
  </si>
  <si>
    <t>733-21</t>
  </si>
  <si>
    <t>Ochranná trubka l=0,7m, pro potrubí do DN65 vč.zapravení</t>
  </si>
  <si>
    <t>733-22</t>
  </si>
  <si>
    <t>Ochranná trubka l=0,7m, pro potrubí do DN125 vč.zapravení</t>
  </si>
  <si>
    <t>733-23</t>
  </si>
  <si>
    <t>Vrty pro potrubí do DN 32, l=do 500 mm</t>
  </si>
  <si>
    <t>733-24</t>
  </si>
  <si>
    <t>Vrty pro potrubí do DN 65, l=do 500 mm</t>
  </si>
  <si>
    <t>733-25</t>
  </si>
  <si>
    <t>Vrty pro potrubí do DN 125, l=do 500 mm</t>
  </si>
  <si>
    <t>733-26</t>
  </si>
  <si>
    <t>Drážky nebo vedení potrubí v drážce zdiva do 220x100 bez koncového zapravení</t>
  </si>
  <si>
    <t>733-27</t>
  </si>
  <si>
    <t>Hzs - zednické výpomoci</t>
  </si>
  <si>
    <t>hod</t>
  </si>
  <si>
    <t>733-28</t>
  </si>
  <si>
    <t>Kompletní montáž rozvodů potrubí</t>
  </si>
  <si>
    <t>(240+74+101+112+30+224+170+181*2+106+99+97+20+56+1518+173)*1,1</t>
  </si>
  <si>
    <t>733-29</t>
  </si>
  <si>
    <t>Přesun hmot pro rozvody potrubí, výšky do 20m</t>
  </si>
  <si>
    <t>734-01</t>
  </si>
  <si>
    <t>Kohout kulový, -vnitř.z. do DN 15 PN 16 včetně vsuvek</t>
  </si>
  <si>
    <t>734-02</t>
  </si>
  <si>
    <t>Kohout kulový, -vnitř.z. do DN 20 PN 16 včetně vsuvek</t>
  </si>
  <si>
    <t>734-03</t>
  </si>
  <si>
    <t>Kohout kulový, -vnitř.z. do DN 25 PN 16 včetně vsuvek</t>
  </si>
  <si>
    <t>734-04</t>
  </si>
  <si>
    <t>Kohouty plnicí a vypouštěcí do DN 15, PN 16</t>
  </si>
  <si>
    <t>734-05</t>
  </si>
  <si>
    <t>Automatické odvzdušňovací ventil včetně zpětné klapky do DN15 vč.kohoutu kul.do DN15</t>
  </si>
  <si>
    <t>734-06</t>
  </si>
  <si>
    <t>Vyvažovací ventil DN 15 , včetně měření tlaku a průtoku včetně izolační skořepiny, tlaková ztráta, 3kPa při daném průtoku, včetně protišroubení</t>
  </si>
  <si>
    <t>734-07</t>
  </si>
  <si>
    <t>Vyvažovací ventil DN 20 , včetně měření tlaku a průtoku včetně izolační skořepiny, tlaková ztráta No, 3kPa při daném průtoku, včetně protišroubení</t>
  </si>
  <si>
    <t>734-08</t>
  </si>
  <si>
    <t>Mezipřírubová uzavírací klapka - DN40, vč. 2ks protipřírub</t>
  </si>
  <si>
    <t>734-09</t>
  </si>
  <si>
    <t>Mezipřírubová uzavírací klapka - DN65, vč. 2ks protipřírub</t>
  </si>
  <si>
    <t>734-10</t>
  </si>
  <si>
    <t>Mezipřírubová uzavírací klapka - DN80, vč. 2ks protipřírub</t>
  </si>
  <si>
    <t>734-11</t>
  </si>
  <si>
    <t>Mezipřírubová zpětná klapka - DN65, vč. 2ks protipřírub</t>
  </si>
  <si>
    <t>734-12</t>
  </si>
  <si>
    <t>Mezipřírubová zpětná klapka - DN80, vč. 2ks protipřírub</t>
  </si>
  <si>
    <t>734-13</t>
  </si>
  <si>
    <t>Teploměr axiální - zadní napojení 1/2" - D63/L50-100mm - 120°C</t>
  </si>
  <si>
    <t>734-14</t>
  </si>
  <si>
    <t>Tlakoměr + smyčka + kohout DN 10 3ks + potrubní propojení DN 10 - 2bm Měřící a uzavírací uzel - masn</t>
  </si>
  <si>
    <t>734-15</t>
  </si>
  <si>
    <t>Redukce varná do DN25/20</t>
  </si>
  <si>
    <t>734-16</t>
  </si>
  <si>
    <t>Redukce varná do DN25/15</t>
  </si>
  <si>
    <t>734-17</t>
  </si>
  <si>
    <t>734-18</t>
  </si>
  <si>
    <t>Vyvažovací ventil DN 20 , včetně měření tlaku a průtoku včetně izolační skořepiny, tlaková ztráta, 3kPa při daném průtoku, včetně protišroubení</t>
  </si>
  <si>
    <t>734-19</t>
  </si>
  <si>
    <t>734-20</t>
  </si>
  <si>
    <t>Měřič tepla DN15, qp=1,5m3/h, PN25, závitové připojení, vzdálené odečty, M-bus modul G4 včetně jímek, pro měření</t>
  </si>
  <si>
    <t>734-21</t>
  </si>
  <si>
    <t>734-22</t>
  </si>
  <si>
    <t>Tlakoměr + smyčka + kohout DN 10 3ks + potrubní propojení DN 10 - 2bm</t>
  </si>
  <si>
    <t>734-23</t>
  </si>
  <si>
    <t>Návarky pro teploměry a tlakoměry Měřící a uzavírací uzel - 1.08</t>
  </si>
  <si>
    <t>734-24</t>
  </si>
  <si>
    <t>734-25</t>
  </si>
  <si>
    <t>734-26</t>
  </si>
  <si>
    <t>734-27</t>
  </si>
  <si>
    <t>Měřič tepla DN15, qp=0,6m3/h, PN25, závitové připojení, vzdálené odečty, M-bus modul G4 včetně jímek, pro měření</t>
  </si>
  <si>
    <t>734-28</t>
  </si>
  <si>
    <t>734-29</t>
  </si>
  <si>
    <t>734-30</t>
  </si>
  <si>
    <t>Návarky pro teploměry a tlakoměry Měřící a uzavírací uzel - 1.10</t>
  </si>
  <si>
    <t>734-31</t>
  </si>
  <si>
    <t>Redukce varná do DN32/25</t>
  </si>
  <si>
    <t>734-32</t>
  </si>
  <si>
    <t>Redukce varná do DN32/15</t>
  </si>
  <si>
    <t>734-33</t>
  </si>
  <si>
    <t>Kohout kulový, -vnitř.z. do DN 32 PN 16 včetně vsuvek</t>
  </si>
  <si>
    <t>734-34</t>
  </si>
  <si>
    <t>Vyvažovací ventil DN 25 , včetně měření tlaku a průtoku včetně izolační skořepiny, tlaková ztráta, 3kPa při daném průtoku, včetně protišroubení</t>
  </si>
  <si>
    <t>734-35</t>
  </si>
  <si>
    <t>734-36</t>
  </si>
  <si>
    <t>734-37</t>
  </si>
  <si>
    <t>734-38</t>
  </si>
  <si>
    <t>734-39</t>
  </si>
  <si>
    <t>Návarky pro teploměry a tlakoměry Měřící a uzavírací uzel - 1.14</t>
  </si>
  <si>
    <t>734-40</t>
  </si>
  <si>
    <t>734-41</t>
  </si>
  <si>
    <t>734-42</t>
  </si>
  <si>
    <t>734-43</t>
  </si>
  <si>
    <t>734-44</t>
  </si>
  <si>
    <t>734-45</t>
  </si>
  <si>
    <t>734-46</t>
  </si>
  <si>
    <t>734-47</t>
  </si>
  <si>
    <t>734-48</t>
  </si>
  <si>
    <t>Návarky pro teploměry a tlakoměry Měřící a uzavírací uzel - OST</t>
  </si>
  <si>
    <t>734-49</t>
  </si>
  <si>
    <t>Redukce varná do DN50/40</t>
  </si>
  <si>
    <t>734-50</t>
  </si>
  <si>
    <t>Redukce varná do DN50/25</t>
  </si>
  <si>
    <t>734-51</t>
  </si>
  <si>
    <t>Kohout kulový, -vnitř.z. do DN 50 PN 16 včetně vsuvek</t>
  </si>
  <si>
    <t>734-52</t>
  </si>
  <si>
    <t>734-53</t>
  </si>
  <si>
    <t>734-54</t>
  </si>
  <si>
    <t>Měřič tepla DN25, qp=3,5m3/h, PN25, závitové připojení, vzdálené odečty, M-bus modul G4 včetně jímek, pro měření</t>
  </si>
  <si>
    <t>734-55</t>
  </si>
  <si>
    <t>734-56</t>
  </si>
  <si>
    <t>734-57</t>
  </si>
  <si>
    <t>Návarky pro teploměry a tlakoměry</t>
  </si>
  <si>
    <t>734-58</t>
  </si>
  <si>
    <t>Kompletní montáž armatur</t>
  </si>
  <si>
    <t>(18+3+33+37+34+9+15+3*2+2*1+4*2+3+2*1+3*2+4+3+1+2+1+2*2+4+2*2+3+1+3*2+1+4+3*2+2*1+3+4*2+4+3+2*1+3*2+4)</t>
  </si>
  <si>
    <t>734-59</t>
  </si>
  <si>
    <t>Přesun hmot pro armatury, výšky do 20m</t>
  </si>
  <si>
    <t>735-01</t>
  </si>
  <si>
    <t>Systémová vytápěcí trubka 17x2,0 (kotouč 600 m)</t>
  </si>
  <si>
    <t>5vrstvá vytápěcí trubka podle DIN 16833 a DIN 4721, s kyslíkovou bariérou podle DIN 4726,</t>
  </si>
  <si>
    <t>venkovním vlivům při skladování, dopravě a instalaci.</t>
  </si>
  <si>
    <t>735-02</t>
  </si>
  <si>
    <t>Svěrné šroubení univerzální 17x3/4 (převlečená matice, trubkový adaptér a svěrný kroužek)</t>
  </si>
  <si>
    <t>735-03</t>
  </si>
  <si>
    <t>Sytémová vrstvená role. Tepelná a kročejová izolace dle DIN EN 13163 s hydroizolační folií s kotevní, tkaninou s natištěným 5cm rastrem dle DIN 18560. (dxšxv): 10000x1000x30</t>
  </si>
  <si>
    <t>735-04</t>
  </si>
  <si>
    <t>Topný rozdělovač s průtokoměry uzavíratelný pro 3 topných okruhů</t>
  </si>
  <si>
    <t>735-05</t>
  </si>
  <si>
    <t>Topný rozdělovač s průtokoměry uzavíratelný pro 5 topných okruhů</t>
  </si>
  <si>
    <t>735-06</t>
  </si>
  <si>
    <t>Topný rozdělovač s průtokoměry uzavíratelný pro 8 topných okruhů</t>
  </si>
  <si>
    <t>735-07</t>
  </si>
  <si>
    <t>Regulační ekvitermní stanice s oběhovým čerpadlem, obsahuje směšovací ventil s 3bodovým pohonem,, regulátor, čidlo výstupní a vratné vody a čidlo venkovní teploty, kulové kohouty na primární straně</t>
  </si>
  <si>
    <t>735-08</t>
  </si>
  <si>
    <t>Termoelektrický pohon 230V NC</t>
  </si>
  <si>
    <t>735-09</t>
  </si>
  <si>
    <t>Prostorový termostat pro veřejné prostory se skrytým ovládáním</t>
  </si>
  <si>
    <t>735-10</t>
  </si>
  <si>
    <t>Připojovací modul pro přehledné spojení mezi prostorovými termostaty a termoelektrickými pohony</t>
  </si>
  <si>
    <t>735-11</t>
  </si>
  <si>
    <t>Transformátor pro přeměnu nápjecího napájení 230 / 24 V AC</t>
  </si>
  <si>
    <t>735-12</t>
  </si>
  <si>
    <t>Skříň pro rozdělovač pod omítku, velikost III, z pozinkovaného plechu, viditelné části bílé, s, uzamykatelnými dvířky, výškově nastavitelné montážní nohy</t>
  </si>
  <si>
    <t>735-13</t>
  </si>
  <si>
    <t>Skříň pro rozdělovač pod omítku, velikost IV, z pozinkovaného plechu, viditelné části bílé, s, uzamykatelnými dvířky, výškově nastavitelné montážní nohy</t>
  </si>
  <si>
    <t>735-14</t>
  </si>
  <si>
    <t>PE ochranná trubka 19/25 k ochraně vytápěcích trubek</t>
  </si>
  <si>
    <t>735-15</t>
  </si>
  <si>
    <t>Cementový plastifikátor</t>
  </si>
  <si>
    <t>l</t>
  </si>
  <si>
    <t>735-16</t>
  </si>
  <si>
    <t>Dilatační pás</t>
  </si>
  <si>
    <t>735-17</t>
  </si>
  <si>
    <t>Lepící páska, 50 mm šířka, 66 m délka</t>
  </si>
  <si>
    <t>735-18</t>
  </si>
  <si>
    <t>Okrajový izolační pás 160x10 mm, zadní strana samolepící</t>
  </si>
  <si>
    <t>735-19</t>
  </si>
  <si>
    <t>U-spona s dvojitými zpětnými háčky pro upevnění do systémové role s funkcí nadzvednutí trubky,, balení po 1000 ks</t>
  </si>
  <si>
    <t>735-20</t>
  </si>
  <si>
    <t>Vodící koleno 90° pro potrubí</t>
  </si>
  <si>
    <t>735-21</t>
  </si>
  <si>
    <t>Nastavení průtokoměru</t>
  </si>
  <si>
    <t>735-22</t>
  </si>
  <si>
    <t>Odvzdušňovací box</t>
  </si>
  <si>
    <t>735-23</t>
  </si>
  <si>
    <t>Litinové článkové otopné těleso s bočním připojením. Počet článků 25, výška 350 mm, hloubka 160 mm., RAL dle architekta. 25x350/160. Těleso včetně drobných armatur k připojení</t>
  </si>
  <si>
    <t>735-24</t>
  </si>
  <si>
    <t>Litinové článkové otopné těleso s bočním připojením. Počet článků 10, výška 500 mm, hloubka 160 mm., RAL dle architekta. 10x500/160. Těleso včetně drobných armatur k připojení</t>
  </si>
  <si>
    <t>735-25</t>
  </si>
  <si>
    <t>Litinové článkové otopné těleso s bočním připojením. Počet článků 15, výška 500 mm, hloubka 160 mm., RAL dle architekta. 15x500/160. Těleso včetně drobných armatur k připojení</t>
  </si>
  <si>
    <t>735-26</t>
  </si>
  <si>
    <t>Litinové článkové otopné těleso s bočním připojením. Počet článků 17, výška 500 mm, hloubka 160 mm., RAL dle architekta. 17x500/160. Těleso včetně drobných armatur k připojení</t>
  </si>
  <si>
    <t>735-27</t>
  </si>
  <si>
    <t>Litinové článkové otopné těleso s bočním připojením. Počet článků 20, výška 500 mm, hloubka 160 mm., RAL dle architekta.20x500/160. Těleso včetně drobných armatur k připojení</t>
  </si>
  <si>
    <t>735-28</t>
  </si>
  <si>
    <t>Litinové článkové otopné těleso s bočním připojením. Počet článků 25, výška 500 mm, hloubka 160 mm., RAL dle architekta. 25x500/160. Těleso včetně drobných armatur k připojení</t>
  </si>
  <si>
    <t>735-29</t>
  </si>
  <si>
    <t>Litinové článkové otopné těleso s bočním připojením. Počet článků 20, výška 900 mm, hloubka 70 mm., RAL dle architekta.20x900/70. Těleso včetně drobných armatur k připojení</t>
  </si>
  <si>
    <t>735-30</t>
  </si>
  <si>
    <t>Litinové článkové otopné těleso s bočním připojením. Počet článků 23, výška 900 mm, hloubka 160 mm. , RAL dle architekta. 23x900/160. Těleso včetně drobných armatur k připojení</t>
  </si>
  <si>
    <t>735-31</t>
  </si>
  <si>
    <t>trubkové otopné těleso 900x600 - RAL 9016 se spodním krajovým připojením zdola dolů, včetně Otopné l, příslušenství pro upevnění a montáže</t>
  </si>
  <si>
    <t>Podlahový konvektor 28/80/1600 včetně montáže, spodního připojení, šroubení</t>
  </si>
  <si>
    <t>735-32</t>
  </si>
  <si>
    <t>Otopná lavice 18/150/1600  včetně ražené mřížky, montáže, spodního připojení, šroubení, stojánkových, konzol</t>
  </si>
  <si>
    <t>maximální povrchová teplota 40 °C, Připojovací závit vnitřní G 1/2", opláštění s raženou mřížkou</t>
  </si>
  <si>
    <t>z ocelového pozinkovaného plechu lakovaného v odstínu RAL 9016 - bílá, včetně boční krytky, včetně axiálního termostatického ventilu 425, závit M30x1,5, Al/Cu výměník tepla pro univerzální připojení</t>
  </si>
  <si>
    <t>s nízkým obsahem vody, odvzdušňovacím ventilem, stojánková konzola na čistou podlahu</t>
  </si>
  <si>
    <t>735-33</t>
  </si>
  <si>
    <t>podlahový konvektor s ventilátorem</t>
  </si>
  <si>
    <t>735-34</t>
  </si>
  <si>
    <t>735-35</t>
  </si>
  <si>
    <t>Krycí mřížka k podlahovým konvektorům hliníková, šířka 280mm, délka 1600mm</t>
  </si>
  <si>
    <t>735-36</t>
  </si>
  <si>
    <t>Krycí mřížka k podlahovým konvektorům hliníková, šířka 280mm, délka 2800mm</t>
  </si>
  <si>
    <t>735-37</t>
  </si>
  <si>
    <t>Stojánková konzola na hrubou podlahu, 2ks v balení Termostatické hlavice, připojovací šroubení</t>
  </si>
  <si>
    <t>735-38</t>
  </si>
  <si>
    <t>Termostatické hlavice pro veřejné prostory pro otopná tělesa a trubková otopná tělesa: 7-28°C, 0 *, nastavení 1-5, kapalinové čidlo, barva bílá. Nastavení požadovaných hodnot klíčem se nemění otočením</t>
  </si>
  <si>
    <t>ventilu,  integrovaná pojistka  proti odcizení.</t>
  </si>
  <si>
    <t>735-39</t>
  </si>
  <si>
    <t>Termostatické hlavice pro dálkové ovládání, kapilára 2 m, pro instalace na nepřístupná a zakrytá OT., Nastavení 1-5, kapalinové čidlo, barva bílá. Nastavení požadovaných hodnot klíčem se nemění</t>
  </si>
  <si>
    <t>otočením ventilu, integrovaná pojistka  proti odcizení.</t>
  </si>
  <si>
    <t>735-40</t>
  </si>
  <si>
    <t>Připojení článkových otopných těles: Termostatický ventil přímý s termostatickou vložkou pro, automatické hydraulické vyvážení - 15 kPa, připojení M30x1,5</t>
  </si>
  <si>
    <t>735-41</t>
  </si>
  <si>
    <t>Připojení článkových otopných těles: Uzavírací šroubení přímé pro navýšení tlakové ztráty otopného, tělesa, vnější závit G3/4"s mosazným šroubením, pro uzavírání, zaregulování a vypouštění</t>
  </si>
  <si>
    <t>735-42</t>
  </si>
  <si>
    <t>Připojení trubkových otopných těles: Termostatický ventil přímý s termostatickou vložkou pro, automatické hydraulické vyvážení - 15 kPa, připojení M30x1,5</t>
  </si>
  <si>
    <t>735-43</t>
  </si>
  <si>
    <t>Připojení trubkových otopných těles: Uzavírací šroubení přímé vnější závit G3/4"s mosazným šroubením, , pro uzavírání, zaregulování a vypouštění</t>
  </si>
  <si>
    <t>735-44</t>
  </si>
  <si>
    <t>Připojení otopných lavic a podlahových konvektorů: Termostatický ventil přímý s termostatickou, vložkou pro automatické hydraulické vyvážení - 15 kPa, připojení M30x1,5</t>
  </si>
  <si>
    <t>735-45</t>
  </si>
  <si>
    <t>Připojení otopných lavic a podlahových konvektorů: Uzavírací šroubení přímé vnější závit G3/4"s, mosazným šroubením, pro uzavírání, zaregulování a vypouštění</t>
  </si>
  <si>
    <t>735-46</t>
  </si>
  <si>
    <t>Kompletní montáž otopných těles</t>
  </si>
  <si>
    <t>60+1*7+2*3+3*5+4*3+33+60+7*3+5*3+25+53+8+23*2+33*2</t>
  </si>
  <si>
    <t>735-47</t>
  </si>
  <si>
    <t>Kompletní montáž otopných podlahových ploch</t>
  </si>
  <si>
    <t>735-48</t>
  </si>
  <si>
    <t>Kompletní montáž instalačního příslušenství</t>
  </si>
  <si>
    <t>(2340+30*2+296)*1,1</t>
  </si>
  <si>
    <t>735-49</t>
  </si>
  <si>
    <t>767-01</t>
  </si>
  <si>
    <t>Montáž atypických konstrukcí hmotnosti do 5 kg Drobný materiál, určený ke kotvení potrubí (dělené, objímky, závitové tyče, hmoždiny, vruty...)</t>
  </si>
  <si>
    <t>767-02</t>
  </si>
  <si>
    <t>Montáž atypických konstrukcí hmotnosti do 10 kg Materiál, určený k uložení/zavěšení potrubních tras, (mimo objímek, třmenů apod.) - nosné konzoly apod.</t>
  </si>
  <si>
    <t>767-03</t>
  </si>
  <si>
    <t>Kotvící a závěsný materiál včetně objímek, táhel, kotev a ostatního drobného materiálu.</t>
  </si>
  <si>
    <t>767-04</t>
  </si>
  <si>
    <t>Přesun hmot pro zámečnické konstr., výšky do 20 m</t>
  </si>
  <si>
    <t>783125530R00</t>
  </si>
  <si>
    <t>Nátěry ocelových konstrukcí syntetické C+CC ocelové konstrukce lehké + velmi lehké, dvojnásobné + 1x email</t>
  </si>
  <si>
    <t>na vzduchu schnoucí</t>
  </si>
  <si>
    <t>783424340R00</t>
  </si>
  <si>
    <t>Nátěry potrubí a armatur syntetické potrubí, do DN 50 mm, dvojnásobné s 1x emailováním a základním nátěrem</t>
  </si>
  <si>
    <t>783426360R00</t>
  </si>
  <si>
    <t>Nátěry potrubí a armatur syntetické potrubí, do DN 150 mm, dvojnásobné s 1x emailováním a základním nátěrem</t>
  </si>
  <si>
    <t>041-01</t>
  </si>
  <si>
    <t>Demontáž potrubí včetně izolace</t>
  </si>
  <si>
    <t>041-02</t>
  </si>
  <si>
    <t>Demontáž armatur</t>
  </si>
  <si>
    <t>041-03</t>
  </si>
  <si>
    <t>Demontáž otopněho tělesa</t>
  </si>
  <si>
    <t>041-04</t>
  </si>
  <si>
    <t>Úklid prostor dotčených demontáží</t>
  </si>
  <si>
    <t>041-05</t>
  </si>
  <si>
    <t>Ekologická likvidace včetně dopravy</t>
  </si>
  <si>
    <t>tun</t>
  </si>
  <si>
    <t>900-01</t>
  </si>
  <si>
    <t>Pojízdné lešení  pro montáž páteřních rozvodů</t>
  </si>
  <si>
    <t>dní</t>
  </si>
  <si>
    <t>900-02</t>
  </si>
  <si>
    <t>Popisy regulačních uzlů, popisy zařízení, schema a půdorys kotelny, štítkování nastavení regulačních, ventilů, štítkování pozic čerpadel, štíťky na potrubí - vše zalaminováno</t>
  </si>
  <si>
    <t>900-03</t>
  </si>
  <si>
    <t>Vodivé pospojování</t>
  </si>
  <si>
    <t>900-04</t>
  </si>
  <si>
    <t>Napuštění a odvzdušnění systému - provozního</t>
  </si>
  <si>
    <t>900-05</t>
  </si>
  <si>
    <t>Napuštění a odvzdušnění systému(pro čištění systému se uvažuje s vícenásobným napuštěním)</t>
  </si>
  <si>
    <t>900-06</t>
  </si>
  <si>
    <t>Funkční zkoušky, dilatační zkoušky, topné zkoušky včetně výstupních protokolů</t>
  </si>
  <si>
    <t>900-07</t>
  </si>
  <si>
    <t>Zkouška těsnosti po jednotlivých úsecích včetně výstupních protokolů jednotlivých odzkoušených úseků, - v návaznosti na harmonogram stavby</t>
  </si>
  <si>
    <t>900-08</t>
  </si>
  <si>
    <t>Vyvažení soustavy ÚT včetně nastavení ventilů koncových otopných prvků, součástí je měření, vyvažovacích ventilů a protokol o hydraulickém zaregulování soustavy</t>
  </si>
  <si>
    <t>900-09</t>
  </si>
  <si>
    <t>Dodavatelská projektová dokumentace  UT - součástí předávací dokumentace</t>
  </si>
  <si>
    <t>900-10</t>
  </si>
  <si>
    <t>Projektová dokumentace UT - skutečného provedení - součástí předávací dokumentace</t>
  </si>
  <si>
    <t>900-11</t>
  </si>
  <si>
    <t>Příplatek za ztíženou montáž z důvodů: etapizace prací,  zrychlená montáž, noční práce, provizorní, řešení, dočasné přepojení potrubního systému, napojení na stávající systém se skrytou vadou,</t>
  </si>
  <si>
    <t>zajištění dočasného provozu, dále ostatní vlivy nepředpokládané.  Součástí položky je dále oprava izolací při poškození po napojení na stávající potrubní systém.</t>
  </si>
  <si>
    <t>900-12</t>
  </si>
  <si>
    <t>Doprava</t>
  </si>
  <si>
    <t>kompl</t>
  </si>
  <si>
    <t>OPN</t>
  </si>
  <si>
    <t>POL13_0</t>
  </si>
  <si>
    <t>s dodatečným PEX pláštěm pro zvýšenou mechanickou ochranu (při transportua manipulaci na</t>
  </si>
  <si>
    <t>stavbě). Speciální nažloutlá vrchní vrstva je značkou pro vysokoumechanickou odolnost proti</t>
  </si>
  <si>
    <t>Maximální provozní přetlak 1,2 MPa, maximální provozní teplota 110 °C,</t>
  </si>
  <si>
    <t>Skříňový rozvaděč nástěnný WS, Doplnění v rozsahu instalované technologie</t>
  </si>
  <si>
    <t>Rozšiřující V/V modul, DM-UI8AO8U 8x univ. IN, 8x analog OUT 0-10V, rozlišení 12 bitů</t>
  </si>
  <si>
    <t>Rozšiřující V/V modul, DM-AO8U 8x analog OUT 0-10V, rozlišení 12 bitů</t>
  </si>
  <si>
    <t>Teplotní snímač, Ponorná jímka, nerez, 50mm</t>
  </si>
  <si>
    <t>Snímač teploty NTC "K2", TS-9103-8220 , tyč, 200mm</t>
  </si>
  <si>
    <t>Převodník tlaku typ P499, el.připojení DIN 43650, P499ABH-401C, rozsah -1až 8 bar, 1/4" SAE, vnější závit, 4 až 20 mA</t>
  </si>
  <si>
    <t>Tlakový snímač, P48AAA-9120  20/400 kPa</t>
  </si>
  <si>
    <t>Regul.ventil,vnitř.závit,třícestný směšovací,válcový závit,mosaz,lineár.vstupy,PN16, VG7802ST DN 50, kv 40</t>
  </si>
  <si>
    <t>Regul.ventil,vnitř.závit,třícestný směšovací,válcový závit,mosaz,lineár.vstupy,PN16, VG7802PT DN 32, kv 16</t>
  </si>
  <si>
    <t>Elektrický pohon, VA7810-GGC-11 ovládání proporcionální 0(2) - 10VDC / 0(4) - 20mA,, On/Off, přírůstkové, 0(2) - 10VDCa 2 přídavné spínače, 24 VAC</t>
  </si>
  <si>
    <t>Elektrický pohon, VA-7746-1001 Proporcionální regulace 0-10 V / 0(4) - 20 mA, 24 Vstř.</t>
  </si>
  <si>
    <t>Generace bodu regulátoru</t>
  </si>
  <si>
    <t>Display</t>
  </si>
  <si>
    <t>TEST 1:1</t>
  </si>
  <si>
    <t>Vizualizace  bodu regulátoru</t>
  </si>
  <si>
    <t>NV-TS Navarek pro snimac teplo</t>
  </si>
  <si>
    <t>M20x1,5 uzavirací ventil</t>
  </si>
  <si>
    <t>Pol_020</t>
  </si>
  <si>
    <t>Doprava, přesun</t>
  </si>
  <si>
    <t>Pol_022</t>
  </si>
  <si>
    <t>Dodavatelská dokumentace</t>
  </si>
  <si>
    <t>Pol_023</t>
  </si>
  <si>
    <t>Dokumentace skutečného provedení</t>
  </si>
  <si>
    <t>JYTY-O 2x1 mm , pevně</t>
  </si>
  <si>
    <t>JYTY-O 4x1 mm , pevně</t>
  </si>
  <si>
    <t>Kabel závlačný TCEKFLE 6P1 - ruční.zatahov.do chráničky</t>
  </si>
  <si>
    <t>CYKY-J 3x1.5 , pevně</t>
  </si>
  <si>
    <t>NIXKZ 50X62 ŽLAB KABELOVÝ</t>
  </si>
  <si>
    <t>NS 50 SPOJKA - MARS II</t>
  </si>
  <si>
    <t>OBLOUK 90°</t>
  </si>
  <si>
    <t>VÍKO OBLOUKU 90°</t>
  </si>
  <si>
    <t>NIXPS 62 PODPĚRA NA STĚNU</t>
  </si>
  <si>
    <t>S  8x20 šroub se šestihr. hlavou</t>
  </si>
  <si>
    <t>M 8 matice šestihranná</t>
  </si>
  <si>
    <t>PD 8 podložka</t>
  </si>
  <si>
    <t>Osazení hmoždinky do zdiva, HM8</t>
  </si>
  <si>
    <t>LHD40x20 hranatá</t>
  </si>
  <si>
    <t>Vyhledani pripojovaciho mista</t>
  </si>
  <si>
    <t>Napojeni na stavajici zarizeni</t>
  </si>
  <si>
    <t>Priprava ke komplexni zkousce</t>
  </si>
  <si>
    <t>Spolupráce s dodavatelem při zapojovani a zkouskach</t>
  </si>
  <si>
    <t>Koordinace s ostatnimi profesemi</t>
  </si>
  <si>
    <t>Revizni technik</t>
  </si>
  <si>
    <t>Spoluprace s reviz.technikem</t>
  </si>
  <si>
    <t>Materiál potřebný pro montáž navrženého zařízení.</t>
  </si>
  <si>
    <t>1.1</t>
  </si>
  <si>
    <t>VZT jednotka - vnitřní s protiproudým rekuperátorem - nástěnné  provedení.filtr s tř. filtrace G4,, , by-pass včetně příslušenství MaR a regulačních prvků P=450m3h-1, Pext=300Pa O=450m3h-1 Pext=300Pa</t>
  </si>
  <si>
    <t>Kabeláž MaR a zprovoznění zařízení autorizovaným technikem</t>
  </si>
  <si>
    <t>sada</t>
  </si>
  <si>
    <t>1.2</t>
  </si>
  <si>
    <t>Požární klapka s odolností 90 min - ruční a teplotní s koncovým spínačem "ZAVŘENO", 200x250</t>
  </si>
  <si>
    <t>Vyztužovací rám pro osazení klapky</t>
  </si>
  <si>
    <t>Dotěsnění prostupu atestovaným tmelem vč. štítku a obložky</t>
  </si>
  <si>
    <t>Výchozí revize vč. vystavení evidenčního štítku založení knihy požárních elementů</t>
  </si>
  <si>
    <t>1.3</t>
  </si>
  <si>
    <t>Tlumič hluku do kruhového potrubí, DN200</t>
  </si>
  <si>
    <t>1.4</t>
  </si>
  <si>
    <t>Vyúsť s výřivým výtokem vzduchu vč. regulační klapky přívodní, 100-320 m3h-1</t>
  </si>
  <si>
    <t>1.5</t>
  </si>
  <si>
    <t>Talířový ventil kovový - odvodní vč. upínacího kroužku a zděře, DN 200</t>
  </si>
  <si>
    <t>1.6</t>
  </si>
  <si>
    <t>Vyúsť s výřivým výtokem vzduchu vč. regulační klapky odvodní, 100-320 m3h-1</t>
  </si>
  <si>
    <t>1.14</t>
  </si>
  <si>
    <t>Kruhové potrubí SPIRO z poz. plechu sk. I v běžném provedení v třídě těsnosti A (I a II).  30%, tvarovek DN200</t>
  </si>
  <si>
    <t>Ohebná Al hluk tlumící hadice, DN 200</t>
  </si>
  <si>
    <t>1.15</t>
  </si>
  <si>
    <t>Ocelové čtyřhranné potrubí sk.I tl. (1+4) s těsností A - 20% tvarovek</t>
  </si>
  <si>
    <t>Samolepící parotěsná kaučuková izolace s Al polepem, 20 mm</t>
  </si>
  <si>
    <t>Tepelná a hluková izolace z desek z kamenné vlny tl. 60mm s Al polepem - plní funkci požární izolace, s odolností EI 30 DP1 60 mm</t>
  </si>
  <si>
    <t>3.1</t>
  </si>
  <si>
    <t>VZT jednotka - venkovní motor s EC technologií, regulační klapka se servopohonem 230V, tlumící, vložka Přívod=3700m3h-1, Pext.p=400Pa</t>
  </si>
  <si>
    <t>3.2</t>
  </si>
  <si>
    <t>3.3</t>
  </si>
  <si>
    <t>Krycí mřížka - propustnost min 70%, 600x14000</t>
  </si>
  <si>
    <t>3.4</t>
  </si>
  <si>
    <t>3.5</t>
  </si>
  <si>
    <t>Krycí mřížka - propustnost min 70%, DN200</t>
  </si>
  <si>
    <t>3.6</t>
  </si>
  <si>
    <t>Zpětná klapka, DN200</t>
  </si>
  <si>
    <t xml:space="preserve">neobsazeno : </t>
  </si>
  <si>
    <t>3.9</t>
  </si>
  <si>
    <t>Kruhové potrubí SPIRO z poz. plechu sk. I v běžném provedení v třídě těsnosti A (I a II).  20%, tvarovek DN200</t>
  </si>
  <si>
    <t>Výfuková hlavice, DN200</t>
  </si>
  <si>
    <t>3.10</t>
  </si>
  <si>
    <t>Tepelná a hluková izolace z desek z kamenné vlny tl. 60mm s Al polepem - plní funkci požární izolace, s odolností EI 60 DP1 60 mm</t>
  </si>
  <si>
    <t>2.3</t>
  </si>
  <si>
    <t>Radiální ventilátor, 130m3hod-1/0Pa</t>
  </si>
  <si>
    <t>4.1/2.5</t>
  </si>
  <si>
    <t>Axiální ventilátor s hydrostatem a doběhem, 95m3hod-1/0Pa</t>
  </si>
  <si>
    <t>4.2/2.6</t>
  </si>
  <si>
    <t>Axiální ventilátor s hydrostatem a doběhem, 185m3hod-1/0Pa</t>
  </si>
  <si>
    <t>2.7</t>
  </si>
  <si>
    <t>Malá kuchyňská digestoř, 230m3hod-1</t>
  </si>
  <si>
    <t>2.8-10</t>
  </si>
  <si>
    <t>2.11</t>
  </si>
  <si>
    <t>Žaluziová klapka plastová, DN 125</t>
  </si>
  <si>
    <t>2.12</t>
  </si>
  <si>
    <t>Žaluziová klapka plastová, DN 160</t>
  </si>
  <si>
    <t>4.14/2.14</t>
  </si>
  <si>
    <t>Kruhové potrubí SPIRO z poz. plechu sk. I v běžném provedení v třídě těsnosti A (I a II).  40%, tvarovek DN100-160</t>
  </si>
  <si>
    <t>Výfuková hlavice, DN125</t>
  </si>
  <si>
    <t>Ohebná Al hluk tlumící hadice, DN 100</t>
  </si>
  <si>
    <t>Ohebná Al hluk tlumící hadice, DN 125</t>
  </si>
  <si>
    <t>Ohebná Al hluk tlumící hadice, DN 160</t>
  </si>
  <si>
    <t>5.1</t>
  </si>
  <si>
    <t>Ventilátor diagonální do kruhového potrubí, DN 160, 560m3hod-1/0Pa</t>
  </si>
  <si>
    <t>Servisní vypínač</t>
  </si>
  <si>
    <t>Pružná manžeta, DN 160</t>
  </si>
  <si>
    <t>Spona, DN 160</t>
  </si>
  <si>
    <t>Zpětná klapka - kruhová - pozinkovaná, DN 160</t>
  </si>
  <si>
    <t>5.2</t>
  </si>
  <si>
    <t>Ventilátor diagonální do kruhového potrubí, DN 200, 1040m3hod-1/0Pa</t>
  </si>
  <si>
    <t>Pružná manžeta, DN 200</t>
  </si>
  <si>
    <t>Spona, DN 200</t>
  </si>
  <si>
    <t>Zpětná klapka - kruhová - pozinkovaná, DN 200</t>
  </si>
  <si>
    <t>5.3-4</t>
  </si>
  <si>
    <t>5.5</t>
  </si>
  <si>
    <t>5.6</t>
  </si>
  <si>
    <t>5.7</t>
  </si>
  <si>
    <t>5.8</t>
  </si>
  <si>
    <t>Talířový ventil kovový - odvodní vč. upínacího kroužku a zděře, DN 160</t>
  </si>
  <si>
    <t>5.8-13</t>
  </si>
  <si>
    <t>5.14</t>
  </si>
  <si>
    <t>Kruhové potrubí SPIRO z poz. plechu sk. I v běžném provedení v třídě těsnosti A (I a II).  30%, tvarovek DN160-250</t>
  </si>
  <si>
    <t>Výfuková hlavice, DN250</t>
  </si>
  <si>
    <t>Ohebná Al hluk tlumící hadice, DN 250</t>
  </si>
  <si>
    <t>6.1</t>
  </si>
  <si>
    <t>Venkovní kondenzační jednotka Standard invertor R32, Qch/t= 5/5,8 kW (R32)</t>
  </si>
  <si>
    <t>6.2</t>
  </si>
  <si>
    <t>Vnitřníkazetová jednotka R32</t>
  </si>
  <si>
    <t>Čelní panel pro 4 cestné kazety</t>
  </si>
  <si>
    <t>Infra ovladač je součástí vnitřní jednotky nebo kabelový zvlášť</t>
  </si>
  <si>
    <t>6.3</t>
  </si>
  <si>
    <t>Měděnné potrubí kapalina/plyn včetně izolace a komunikační kabeláže mezi jednotkami, 6,35/12,7 mm</t>
  </si>
  <si>
    <t>6.4</t>
  </si>
  <si>
    <t>Venkovní kondenzační jednotka Standard invertor R32, Qch/t= 3,5 kW (R32)</t>
  </si>
  <si>
    <t>6.5</t>
  </si>
  <si>
    <t>Vnitřnínástěnná jednotka R32 včetně infra ovladače</t>
  </si>
  <si>
    <t>6.6</t>
  </si>
  <si>
    <t>Měděnné potrubí kapalina/plyn včetně izolace a komunikační kabeláže mezi jednotkami, 6,35/9,52 mm</t>
  </si>
  <si>
    <t>6.7</t>
  </si>
  <si>
    <t>Venkovní kondenzační jednotka Standard invertor R32, Qch/t= 12,5/14 kW (R32)</t>
  </si>
  <si>
    <t>6.8</t>
  </si>
  <si>
    <t>Cu rozbočka SCAC Synchro</t>
  </si>
  <si>
    <t>6.9</t>
  </si>
  <si>
    <t>Měděnné potrubí kapalina/plyn včetně izolace a komunikační kabeláže mezi jednotkami, 6,35/9,52/12,7/15,88 mm</t>
  </si>
  <si>
    <t>6.10</t>
  </si>
  <si>
    <t>Venkovní kondenzační jednotka Multi F  R32, Qch/t= 8,8/10,1 kW (R32)</t>
  </si>
  <si>
    <t>6.11</t>
  </si>
  <si>
    <t>Vnitřníkazetová jednotka R32, Qch/t= 3,4 kW (R32)</t>
  </si>
  <si>
    <t>6.12</t>
  </si>
  <si>
    <t>6.13</t>
  </si>
  <si>
    <t>6.14</t>
  </si>
  <si>
    <t>6.15</t>
  </si>
  <si>
    <t>Vnitřníkazetová jednotka R32, Qch/t= 1,5/1,6 kW (R32)</t>
  </si>
  <si>
    <t>6.16</t>
  </si>
  <si>
    <t>6.17</t>
  </si>
  <si>
    <t>Venkovní kondenzační jednotka Standard invertor R32, Qch/t= 13,9/15,3 kW (R410a)</t>
  </si>
  <si>
    <t>6.18</t>
  </si>
  <si>
    <t>6.19</t>
  </si>
  <si>
    <t>6.20</t>
  </si>
  <si>
    <t>Venkovní kondenzační jednotka, 12,7/28,58 mm, Qch/t= 33,6/33,6 kW (R410a)</t>
  </si>
  <si>
    <t>6.21</t>
  </si>
  <si>
    <t>Vnitřní jednotka kazetová 4cestná, 6,35/12,7 mm, Qch/t= 2,2/2,5kW (R410a)</t>
  </si>
  <si>
    <t>6.22</t>
  </si>
  <si>
    <t>Vnitřní jednotka kazetová 4cestná, 6,35/12,7 mm, Qch/t= 1,6/1,8kW (R410a)</t>
  </si>
  <si>
    <t>6.23</t>
  </si>
  <si>
    <t>Vnitřní jednotka kazetová 4cestná, 6,35/12,7 mm, Qch/t= 2,8/3,6kW (R410a)</t>
  </si>
  <si>
    <t>6.24</t>
  </si>
  <si>
    <t>Vnitřní jednotka kazetová 4cestná, 6,35/12,7 mm, Qch/t= 3,6/4kW (R410a)</t>
  </si>
  <si>
    <t>Kabelový ovladač</t>
  </si>
  <si>
    <t>Cu rozbočka Multi V</t>
  </si>
  <si>
    <t>Měděnné potrubí kapalina/plyn včetně izolace, 6,35/9,52/12,7/15,88/19,05/22,2/28,58 mm</t>
  </si>
  <si>
    <t>Dodávka a propojení venkovní a vnitřních jednotek - komunikační kabeláž</t>
  </si>
  <si>
    <t>Propojení ovladače komunikační kabeláží vč. kabelu a úchytného materiálu</t>
  </si>
  <si>
    <t>Kotvení a uložení svazků Cu potrubí včetně rámečků a žlabů</t>
  </si>
  <si>
    <t>Doplnění chladiva R410a včetně obalového materiálu a ekologické likvidace</t>
  </si>
  <si>
    <t>Pol__0112</t>
  </si>
  <si>
    <t>Zkouška těsnosti potrubí, vstupní revize, vč. založení evidenční knihy chladícího zařízení</t>
  </si>
  <si>
    <t>Zprovoznění zařízení autorizovaným technikem</t>
  </si>
  <si>
    <t>6.27</t>
  </si>
  <si>
    <t>Venkovní kondenzační jednotka Multi F  R32, Qch/t= 7/8,1 kW (R32)</t>
  </si>
  <si>
    <t>6,28</t>
  </si>
  <si>
    <t>6,29</t>
  </si>
  <si>
    <t>6.30</t>
  </si>
  <si>
    <t>6.31</t>
  </si>
  <si>
    <t>Pol__0120</t>
  </si>
  <si>
    <t>6.32</t>
  </si>
  <si>
    <t>Pol__0122</t>
  </si>
  <si>
    <t>Náklady na dopravu</t>
  </si>
  <si>
    <t>Pol__0123</t>
  </si>
  <si>
    <t>Vnitrostaveništní doprava</t>
  </si>
  <si>
    <t>Pol__0124</t>
  </si>
  <si>
    <t>Demomtáž - nutno upřesnit rozsah před započetím prací 120 hod</t>
  </si>
  <si>
    <t>Pol__0125</t>
  </si>
  <si>
    <t>Pol__0126</t>
  </si>
  <si>
    <t>Úprava na stávajích vzduchotechnických rozvodech</t>
  </si>
  <si>
    <t>Pol__0127</t>
  </si>
  <si>
    <t>Montážní, těsnící a spojovací materiál</t>
  </si>
  <si>
    <t>Pol__0128</t>
  </si>
  <si>
    <t>Komplexní vyzkoušení a zaregulování systému, zaškolení obsluhy</t>
  </si>
  <si>
    <t>Pol__0129</t>
  </si>
  <si>
    <t>Značení vzduchotechnického zařízení a potrubí dle platných ČSN</t>
  </si>
  <si>
    <t>Pol__0130</t>
  </si>
  <si>
    <t>Ekologická likvidace odpadu</t>
  </si>
  <si>
    <t>Pol__0131</t>
  </si>
  <si>
    <t>Měření hluku od VZT zařízení</t>
  </si>
  <si>
    <t>Pol__0132</t>
  </si>
  <si>
    <t>Předávací dokumentace</t>
  </si>
  <si>
    <t>Pol__0133</t>
  </si>
  <si>
    <t>Dokumentace skutečného stavu</t>
  </si>
  <si>
    <t>02.I</t>
  </si>
  <si>
    <t>VZT jednotka-venkovní provedení s komorami uspořádanými nad sebou vč.příslušenství</t>
  </si>
  <si>
    <t>02.II</t>
  </si>
  <si>
    <t>Rýhovaná guma pro uložení jednotky</t>
  </si>
  <si>
    <t xml:space="preserve">sada  </t>
  </si>
  <si>
    <t>02.III</t>
  </si>
  <si>
    <t>Kabeláž MaR a zprovoznění zařízení vč.zdroje chladu autorizovaným technikem</t>
  </si>
  <si>
    <t>02.IV</t>
  </si>
  <si>
    <t>Koordinace prací s navazujícími profesemi</t>
  </si>
  <si>
    <t>2.2.1</t>
  </si>
  <si>
    <t>Kulový tlumič hluku, 100x790x1000.1</t>
  </si>
  <si>
    <t>2.2.2</t>
  </si>
  <si>
    <t>Kulový tlumič hluku, 100x790x1000.2</t>
  </si>
  <si>
    <t>2.2.3</t>
  </si>
  <si>
    <t>Kulový tlumič hluku, 100x790x1000.3</t>
  </si>
  <si>
    <t>Vyúsť.s vířivým výtokem vzduchu vč.regulační klapky odvodní, 360-850m3/h</t>
  </si>
  <si>
    <t>2.4</t>
  </si>
  <si>
    <t>Kuchyňská digestoř nástěnná akumulační s účinností odlučovačů tuku min.85%, 800x800</t>
  </si>
  <si>
    <t>2.5</t>
  </si>
  <si>
    <t>Kuchyňská digestoř nástěnná akumulační s účinností odlučovačů tuku min.85%, 1000x800x450</t>
  </si>
  <si>
    <t>2.6</t>
  </si>
  <si>
    <t>Kuchyňská digestoř nástěnná akumulační s účinností odlučovačů tuku min.85%, 2600x800x450</t>
  </si>
  <si>
    <t>Výustka odvodní, 225x125x450</t>
  </si>
  <si>
    <t>2.8</t>
  </si>
  <si>
    <t>Výustka přívodní, 625x325</t>
  </si>
  <si>
    <t>2.9</t>
  </si>
  <si>
    <t>Odlučovače tuků celonerezové vertikální, 525x225</t>
  </si>
  <si>
    <t>2.14</t>
  </si>
  <si>
    <t>Kruhové potrubí SPIRO z Pz plechusk.I v běžném provedení v tř.těsnosti A, 30% tvarovek, DN 250</t>
  </si>
  <si>
    <t>2.14.1</t>
  </si>
  <si>
    <t>Ohebná Al.hluk tlumící hlavice, DN 250</t>
  </si>
  <si>
    <t>2.15</t>
  </si>
  <si>
    <t>Ocelové čtyřhranné potrubí sk.I-III s těsností A-E, 30% tvarovek</t>
  </si>
  <si>
    <t>2.15.1</t>
  </si>
  <si>
    <t>Samotěsnící kaučuková izolace s Al.polepem 20mm</t>
  </si>
  <si>
    <t>2.15.2</t>
  </si>
  <si>
    <t>Tepelná a hluková izolace z desek z kamenné vlny tl. 60mm s Al polepem - plní funkci požární izolace, odolnost dle PBŘ, 60mm</t>
  </si>
  <si>
    <t>2.15.3</t>
  </si>
  <si>
    <t>Tepelná a hluková izolace z desek z kamenné vlny tl. 80mm s Al polepem - plní funkci požární izolace, s odolností EI 30 DP1, 80mm</t>
  </si>
  <si>
    <t>6.26</t>
  </si>
  <si>
    <t>Venkovní kondenzační jednotka Standard invertor R410A pro VZT jednotku 12,7/28,58 mm, Qch/t= 13,5/15,5 kW (R410a)</t>
  </si>
  <si>
    <t>6.26.1</t>
  </si>
  <si>
    <t>VZT řídící box, řízení na základě zpětného vzduchu, EEV ventil je součástí KJ</t>
  </si>
  <si>
    <t>Měděnné potrubí kapalina/plyn včetně izolace a komunikační kabeláže mezi jednotkami, 9,52/15,88 mm</t>
  </si>
  <si>
    <t>139711101RT3</t>
  </si>
  <si>
    <t>Vykopávka v uzavřených prostorách v hornině 3</t>
  </si>
  <si>
    <t>s naložením výkopku na dopravní prostředek</t>
  </si>
  <si>
    <t>174101101R00</t>
  </si>
  <si>
    <t>Zásyp sypaninou se zhutněním jam, šachet, rýh nebo kolem objektů v těchto vykopávkách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</si>
  <si>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</si>
  <si>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</si>
  <si>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</si>
  <si>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003</t>
  </si>
  <si>
    <t>Poplatek za skládku</t>
  </si>
  <si>
    <t>POL13_-1</t>
  </si>
  <si>
    <t>451572111RK1</t>
  </si>
  <si>
    <t>Lože pod potrubí, stoky a drobné objekty z kameniva drobného těženého 0÷4 mm</t>
  </si>
  <si>
    <t>827-1</t>
  </si>
  <si>
    <t>v otevřeném výkopu,</t>
  </si>
  <si>
    <t>115100001RAA</t>
  </si>
  <si>
    <t>Čerpání vody na dopravní výšku do 10 m a pohotovost záložní čerpací soupravy, přítok do 500 l</t>
  </si>
  <si>
    <t>POL2_0</t>
  </si>
  <si>
    <t>na dopravní výšku do 10 m, vč. pohotovosti záložní čerpací soupravy.</t>
  </si>
  <si>
    <t>612403399R00</t>
  </si>
  <si>
    <t>Hrubá výplň rýh ve stěnách, jakoukoliv maltou jakoukoliv maltou_x000D_
 jakékoliv šířky</t>
  </si>
  <si>
    <t>612409991R00</t>
  </si>
  <si>
    <t>Začištění omítek kolem oken, dveří a obkladů apod. maltou vápenou</t>
  </si>
  <si>
    <t>28349014R</t>
  </si>
  <si>
    <t>dvířka revizní plná; materiál PVC; š = 300,0 mm; h = 300,0 mm; barva bílá, šedá</t>
  </si>
  <si>
    <t>974041111R00</t>
  </si>
  <si>
    <t>Vysekání cementové nebo betonové zálivky o průřezu spáry 30x30 mm</t>
  </si>
  <si>
    <t>ze spár mezi panely z lešeňové klece,</t>
  </si>
  <si>
    <t>721176102R00</t>
  </si>
  <si>
    <t>Potrubí HT připojovací vnější průměr D 40 mm, tloušťka stěny 1,8 mm, DN 40</t>
  </si>
  <si>
    <t>včetně tvarovek, objímek. Bez zednických výpomocí.</t>
  </si>
  <si>
    <t>721176103R00</t>
  </si>
  <si>
    <t>Potrubí HT připojovací vnější průměr D 50 mm, tloušťka stěny 1,8 mm, DN 50</t>
  </si>
  <si>
    <t>721176104R00</t>
  </si>
  <si>
    <t>Potrubí HT připojovací vnější průměr D 75 mm, tloušťka stěny 1,9 mm, DN 70</t>
  </si>
  <si>
    <t>721176105R00</t>
  </si>
  <si>
    <t>Potrubí HT připojovací vnější průměr D 110 mm, tloušťka stěny 2,7 mm, DN 100</t>
  </si>
  <si>
    <t>721176114R00</t>
  </si>
  <si>
    <t>Potrubí HT odpadní svislé vnější průměr D 75 mm, tloušťka stěny 1,9 mm, DN 70</t>
  </si>
  <si>
    <t>Mimo RTS b</t>
  </si>
  <si>
    <t>Napojení na stávající kanalizaci</t>
  </si>
  <si>
    <t>Napojení nových páteřních rozvodů na stávající kanalizační potrubí stávající přípojky.</t>
  </si>
  <si>
    <t>Mimo RTS c</t>
  </si>
  <si>
    <t>Nerezové sací potrubí DN 100 vč.bajonetové spojky A110 a vč.víčka</t>
  </si>
  <si>
    <t>Vyústění odčerpávání stávajícího lapolu na fasádu</t>
  </si>
  <si>
    <t>721290823R00</t>
  </si>
  <si>
    <t>Vnitrostaveništní přemístění vybouraných hmot svislý , v objektech výšky přes 12 do 24 m</t>
  </si>
  <si>
    <t>vodorovně do 100 m</t>
  </si>
  <si>
    <t>721176115R00</t>
  </si>
  <si>
    <t>Potrubí HT odpadní svislé vnější průměr D 110 mm, tloušťka stěny 2,7 mm, DN 100</t>
  </si>
  <si>
    <t>721176116R00</t>
  </si>
  <si>
    <t>Potrubí HT odpadní svislé vnější průměr D 125 mm, tloušťka stěny 3,1 mm, DN 125</t>
  </si>
  <si>
    <t>721176117R00</t>
  </si>
  <si>
    <t>Potrubí HT odpadní svislé vnější průměr D 160 mm, tloušťka stěny 3,9 mm, DN 150</t>
  </si>
  <si>
    <t>721176212R00</t>
  </si>
  <si>
    <t>Potrubí KG odpadní svislé vnější průměr D 110 mm, tloušťka stěny 3,2 mm, DN 100</t>
  </si>
  <si>
    <t>721176213R00</t>
  </si>
  <si>
    <t>Potrubí KG odpadní svislé vnější průměr D 125 mm, tloušťka stěny 3,2 mm, DN 125</t>
  </si>
  <si>
    <t>721176214R00</t>
  </si>
  <si>
    <t>Potrubí KG odpadní svislé vnější průměr D 160 mm, ťlouška stěny 4,0 mm, DN 150</t>
  </si>
  <si>
    <t>721176225R00</t>
  </si>
  <si>
    <t>Potrubí KG svodné (ležaté) v zemi vnější průměr D 200 mm, tloušťka stěny 4,9 mm, DN 200</t>
  </si>
  <si>
    <t>722171216R00</t>
  </si>
  <si>
    <t>Potrubí z plastických hmot polyetylenové potrubí PE-HD, D 63 mm, s 5,8 mm, PN 10, svěrné spojky, včetně zednických výpomocí</t>
  </si>
  <si>
    <t>včetně tvarovek, bez zednických výpomocí</t>
  </si>
  <si>
    <t>721263001RT4</t>
  </si>
  <si>
    <t>Koncové klapky D 200 mm, automatické zpětné armatury proti vzduté vodě s vyjímatelnou klapkou z nerezové oceli a krytem k čištění, mat.ABS, včetně dodávky materiálu</t>
  </si>
  <si>
    <t>721263001RT2</t>
  </si>
  <si>
    <t>Koncové klapky D 125 mm, automatické zpětné armatury proti vzduté vodě s vyjímatelnou klapkou z nerezové oceli a krytem k čištění, mat.ABS, včetně dodávky materiálu</t>
  </si>
  <si>
    <t>55162150.AR</t>
  </si>
  <si>
    <t>vtok nálevka; PP; DN 32; se zápachovou klapkou a uzávěrem pro suchý stav</t>
  </si>
  <si>
    <t>721273150R00</t>
  </si>
  <si>
    <t>Ventilační hlavice D 50, 75, 110 mm, přivzdušňovací ventil D 50/75/110 mm s dvojitou izolační stěnou, s masivní pryžovou membránou, s odnímatelnou mřížkou proti hmyzu a pro čištění, mat. , včetně dodávky materiálu</t>
  </si>
  <si>
    <t>721223460RT1</t>
  </si>
  <si>
    <t>Vpusť sklepní se zápachovou uzávěrou průměr 110 mm, s vodorovným odtokem,s 3-násobným uzávěrem proti vzduté vodě s plastovou vtokovou mřížkou 180x125 mm, s lapačem nečistot, včetně dodávky materiálu</t>
  </si>
  <si>
    <t>Mimo RTS</t>
  </si>
  <si>
    <t>Ponorné čerpadlo, pro čerpání splaškových vod</t>
  </si>
  <si>
    <t>Dopravní výška 30m Průtok 3m3/h</t>
  </si>
  <si>
    <t>plovákový spínač</t>
  </si>
  <si>
    <t>integrovaná jednotka pro řízení čerpadla</t>
  </si>
  <si>
    <t>721242115R00</t>
  </si>
  <si>
    <t>Lapač střešních splavenin DN 100, litina, včetně dodávky materiálu</t>
  </si>
  <si>
    <t>721273145R00</t>
  </si>
  <si>
    <t>Ventilační hlavice DN 100, z PVC, s posuvným mezikružím, povrch stabilizován proti UV záření, včetně dodávky materiálu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</si>
  <si>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</si>
  <si>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</si>
  <si>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</si>
  <si>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</si>
  <si>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</si>
  <si>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721194109R00</t>
  </si>
  <si>
    <t>Zřízení přípojek na potrubí D 110  mm, materiál ve specifikaci</t>
  </si>
  <si>
    <t>Protipožární manžeta do DN150, odolnost dle PBŘ</t>
  </si>
  <si>
    <t>R-položka</t>
  </si>
  <si>
    <t>POL12_1</t>
  </si>
  <si>
    <t>721290111R00</t>
  </si>
  <si>
    <t>Zkouška těsnosti kanalizace v objektech vodou, DN 125</t>
  </si>
  <si>
    <t>721140802R00</t>
  </si>
  <si>
    <t>Demontáž potrubí z litinových trub do DN 100</t>
  </si>
  <si>
    <t>odpadního nebo dešťového,</t>
  </si>
  <si>
    <t>721242804R00</t>
  </si>
  <si>
    <t>Demontáž lapačů střešních splavenin DN 125</t>
  </si>
  <si>
    <t>998721103R00</t>
  </si>
  <si>
    <t>Přesun hmot pro vnitřní kanalizaci v objektech výšky do 24 m</t>
  </si>
  <si>
    <t>50 m vodorovně, měřeno od těžiště půdorysné plochy skládky do těžiště půdorysné plochy objektu</t>
  </si>
  <si>
    <t>Vrtání prostupu do DN150, cihla beton</t>
  </si>
  <si>
    <t>Pasportizace stávající kanalizace, doplnění projektové dokumentace</t>
  </si>
  <si>
    <t>286143001R</t>
  </si>
  <si>
    <t>trubka vícevrstvá PP-RCT; AL; PP-R; hladká; PN 20; da = 21,8 mm; di = 14,4 mm; s = 2,80 mm;  použití pro otopné systémy, vodovody; teplota média max. 60 °C</t>
  </si>
  <si>
    <t>286143002R</t>
  </si>
  <si>
    <t>trubka vícevrstvá PP-RCT; AL; PP-R; hladká; PN 20; da = 26,8 mm; di = 19,4 mm; s = 2,80 mm;  použití pro otopné systémy, vodovody; teplota média max. 60 °C</t>
  </si>
  <si>
    <t>286143003R</t>
  </si>
  <si>
    <t>trubka vícevrstvá PP-RCT; AL; PP-R; hladká; PN 20; da = 33,8 mm; di = 24,8 mm; s = 3,60 mm;  použití pro otopné systémy, vodovody; teplota média max. 60 °C</t>
  </si>
  <si>
    <t>286143004R</t>
  </si>
  <si>
    <t>trubka vícevrstvá PP-RCT; AL; PP-R; hladká; PN 20; da = 41,8 mm; di = 31,0 mm; s = 4,50 mm;  použití pro otopné systémy, vodovody; teplota média max. 60 °C</t>
  </si>
  <si>
    <t>286143005R</t>
  </si>
  <si>
    <t>trubka vícevrstvá PP-RCT; AL; PP-R; hladká; PN 20; da = 51,8 mm; di = 38,8 mm; s = 5,60 mm;  použití pro otopné systémy, vodovody; teplota média max. 60 °C</t>
  </si>
  <si>
    <t>286143006R</t>
  </si>
  <si>
    <t>trubka vícevrstvá PP-RCT; AL; PP-R; hladká; PN 20; da = 65,0 mm; di = 48,8 mm; s = 7,10 mm;  použití pro otopné systémy, vodovody; teplota média max. 60 °C</t>
  </si>
  <si>
    <t>286143007R</t>
  </si>
  <si>
    <t>trubka vícevrstvá PP-RCT; AL; PP-R; hladká; PN 20; da = 77,0 mm; di = 58,2 mm; s = 8,40 mm;  použití pro otopné systémy, vodovody; teplota média max. 60 °C</t>
  </si>
  <si>
    <t>Mimo RTS d</t>
  </si>
  <si>
    <t>Napojení na stávající vodovod</t>
  </si>
  <si>
    <t>Napojení nových páteřních rozvodů vodovodu na stávající přípojku</t>
  </si>
  <si>
    <t>722174212R00</t>
  </si>
  <si>
    <t>Montáž potrubí rovného z plastů svařované polyfuzně, D přes 16 do 20 mm</t>
  </si>
  <si>
    <t>722174213R00</t>
  </si>
  <si>
    <t>Montáž potrubí rovného z plastů svařované polyfuzně, D přes 20 do 25 mm</t>
  </si>
  <si>
    <t>722174214R00</t>
  </si>
  <si>
    <t>Montáž potrubí rovného z plastů svařované polyfuzně, D přes 25 do 32 mm</t>
  </si>
  <si>
    <t>722174215R00</t>
  </si>
  <si>
    <t>Montáž potrubí rovného z plastů svařované polyfuzně, D přes 32 do 40 mm</t>
  </si>
  <si>
    <t>722174216R00</t>
  </si>
  <si>
    <t>Montáž potrubí rovného z plastů svařované polyfuzně, D přes 40 do 50 mm</t>
  </si>
  <si>
    <t>722174217R00</t>
  </si>
  <si>
    <t>Montáž potrubí rovného z plastů svařované polyfuzně, D přes 50 do 63 mm</t>
  </si>
  <si>
    <t>722290823R00</t>
  </si>
  <si>
    <t>Vnitrostaveništní přemístění vybouraných hmot svislé, v objektech výšky přes 12 do 24 m</t>
  </si>
  <si>
    <t>vodorovně do 100 m,</t>
  </si>
  <si>
    <t>722174218R00</t>
  </si>
  <si>
    <t>Montáž potrubí rovného z plastů svařované polyfuzně, D přes 63 do 75 mm</t>
  </si>
  <si>
    <t>Izolace potrubí návleková včetně izolace tvarovek , d22/6-10mm,Montáž+dodávka,lepící páska</t>
  </si>
  <si>
    <t>Izolace potrubí z min.vlny včetně izolace tvarovek, d28/20mm,povrchová úpr.AL, montáž+dodávka,lepící páska</t>
  </si>
  <si>
    <t>Izolace potrubí z min.vlny včetně izolace tvarovek, na d32/30mm,povrchová úpr.AL, montáž+dodávka,lepící páska</t>
  </si>
  <si>
    <t>Izolace potrubí z min.vlny včetně izolace tvarovek, na d35/20mm,povrchová úpr.AL, montáž+dodávka,lepící páska</t>
  </si>
  <si>
    <t>Izolace potrubí z min.vlny včetně izolace tvarovek, na d40/30mm,povrchová úpr.AL, montáž+dodávka,lepící páska</t>
  </si>
  <si>
    <t>Izolace potrubí z min.vlny včetně izolace tvarovek, na d40/40mm,povrchová úpr.AL, montáž+dodávka,lepící páska</t>
  </si>
  <si>
    <t>Izolace potrubí z min.vlny včetně izolace tvarovek, na d42/20mm,povrchová úpr.AL, montáž+dodávka,lepící páska</t>
  </si>
  <si>
    <t>Izolace potrubí z min.vlny včetně izolace tvarovek, na d52/20mm,povrchová úpr.AL, montáž+dodávka,lepící páska</t>
  </si>
  <si>
    <t>Izolace potrubí z min.vlny včetně izolace tvarovek, na d63/40mm,povrchová úpr.AL, montáž+dodávka,lepící páska</t>
  </si>
  <si>
    <t>Izolace potrubí z min.vlny včetně izolace tvarovek, na d65/20mm,povrchová úpr.AL, montáž+dodávka,lepící páska</t>
  </si>
  <si>
    <t>Izolace potrubí z min.vlny včetně izolace tvarovek, na d76/20mm,povrchová úpr.AL, montáž+dodávka,lepící páska</t>
  </si>
  <si>
    <t>722130233R00</t>
  </si>
  <si>
    <t>Potrubí z ocelových trubek závitových pozinkovaných DN 25, svařovaných 11 343,  , včetně dodávky materiálu</t>
  </si>
  <si>
    <t>722130234R00</t>
  </si>
  <si>
    <t>Potrubí z ocelových trubek závitových pozinkovaných DN 32, svařovaných 11 343,  , včetně dodávky materiálu</t>
  </si>
  <si>
    <t>722130236R00</t>
  </si>
  <si>
    <t>Potrubí z ocelových trubek závitových pozinkovaných DN 50, svařovaných 11 343,  , včetně dodávky materiálu</t>
  </si>
  <si>
    <t>722190401R00</t>
  </si>
  <si>
    <t>Vyvedení a upevnění výpustek DN 15</t>
  </si>
  <si>
    <t>722254231RT2</t>
  </si>
  <si>
    <t>Požární příslušenství Hydrantový systém, box  průměr 19/30, stálotvará hadice</t>
  </si>
  <si>
    <t>Vodoměr s dálkovým odečtem Qn1,5m3/h</t>
  </si>
  <si>
    <t>Vodoměr s dálkovým odečtem Qn2,5m3/h</t>
  </si>
  <si>
    <t>722235111R00</t>
  </si>
  <si>
    <t>Kohout kulový, mosazný, vnitřní-vnitřní závit, DN 15, PN 25, včetně dodávky materiálu</t>
  </si>
  <si>
    <t>722235112R00</t>
  </si>
  <si>
    <t>Kohout kulový, mosazný, vnitřní-vnitřní závit, DN 20, PN 25, včetně dodávky materiálu</t>
  </si>
  <si>
    <t>722235114R00</t>
  </si>
  <si>
    <t>Kohout kulový, mosazný, vnitřní-vnitřní závit, DN 32, PN 25, včetně dodávky materiálu</t>
  </si>
  <si>
    <t>722235116R00</t>
  </si>
  <si>
    <t>Kohout kulový, mosazný, vnitřní-vnitřní závit, DN 50, PN 16, včetně dodávky materiálu</t>
  </si>
  <si>
    <t>Zdroj napětí 230V/12 pro 1-3 zařízení</t>
  </si>
  <si>
    <t>Samoregulační ventil pro cirkulaci DN15</t>
  </si>
  <si>
    <t>Oddělovač systémů DN50, typ EA</t>
  </si>
  <si>
    <t>Kulový kohout s připojením na hadici DN15</t>
  </si>
  <si>
    <t>Protipožarní tmel 310ml</t>
  </si>
  <si>
    <t>722290234R00</t>
  </si>
  <si>
    <t>Proplach a dezinfekce vodovodního potrubí do DN 80</t>
  </si>
  <si>
    <t>722290215R00</t>
  </si>
  <si>
    <t>Dílčí tlakové zkoušky vodovodního potrubí přírubového nebo hrdlového, do DN 100</t>
  </si>
  <si>
    <t>998722103R00</t>
  </si>
  <si>
    <t>Přesun hmot pro vnitřní vodovod v objektech výšky do 24 m</t>
  </si>
  <si>
    <t>722130801R00</t>
  </si>
  <si>
    <t>Demontáž potrubí z ocelových trubek závitových do DN 25</t>
  </si>
  <si>
    <t>722130802R00</t>
  </si>
  <si>
    <t>Demontáž potrubí z ocelových trubek závitových přes DN 25 do DN 40</t>
  </si>
  <si>
    <t>722130803R00</t>
  </si>
  <si>
    <t>Demontáž potrubí z ocelových trubek závitových přes DN 40 do DN 50</t>
  </si>
  <si>
    <t>722130804R00</t>
  </si>
  <si>
    <t>Demontáž potrubí z ocelových trubek závitových DN 65</t>
  </si>
  <si>
    <t>722130805R00</t>
  </si>
  <si>
    <t>Demontáž potrubí z ocelových trubek závitových DN 80</t>
  </si>
  <si>
    <t>220261662R00</t>
  </si>
  <si>
    <t>Zhotovení drážky ve zdi cihlovém</t>
  </si>
  <si>
    <t>Vrání prostupu do DN100, cihla, beton</t>
  </si>
  <si>
    <t>220261664R00</t>
  </si>
  <si>
    <t>Zazdění drážky</t>
  </si>
  <si>
    <t>220261665R00</t>
  </si>
  <si>
    <t>Začištění drážky, konečná úprava</t>
  </si>
  <si>
    <t>Pasportizace stávajícího vodovodu, doplnění projektové dokumentace</t>
  </si>
  <si>
    <t>Umyvadlo</t>
  </si>
  <si>
    <t>umyvadlo klasické s otvorem 55cm, umyvadlová baterie stojánková, propojovací hadice 3/8“, 2x RV DN15,zápachová uzávěrka (tvar tubus) povrch chrom, upevňovací materiál,uzavíratelná vpust click clack</t>
  </si>
  <si>
    <t>Sprchová vanička</t>
  </si>
  <si>
    <t>sprchová vanička 900x900 s vpustí a zápachovou uzávěrkou, baterie sprchová se sprchovou růžicí,zástěna dodávka stavba ,držák sprchy, zápachová uzávěrka</t>
  </si>
  <si>
    <t>Klozet závěsný</t>
  </si>
  <si>
    <t>klozet závěsný 53cm bílý, splachovací tlačítko kov, nádrž 9l, upevňovací prvky, předstěnová instalace, sedátko se zpomalovacím mechanismem pro závěsné klozety</t>
  </si>
  <si>
    <t>725249103R00</t>
  </si>
  <si>
    <t xml:space="preserve">Montáž sprchového koutu  </t>
  </si>
  <si>
    <t>725219401R00</t>
  </si>
  <si>
    <t>Umyvadlo montáž na šrouby do zdiva</t>
  </si>
  <si>
    <t>Včetně dodání zápachové uzávěrky.</t>
  </si>
  <si>
    <t>725119305R00</t>
  </si>
  <si>
    <t>Klozetové mísy montáž  kombinované</t>
  </si>
  <si>
    <t>Dřez nerezový</t>
  </si>
  <si>
    <t>Dřez nerezový(dodávka stavba), baterie stojánková, propojovací hadice 3/8“, 2x RV DN15; zápachová uzávěrka dřezová,uzavíratelná vpust</t>
  </si>
  <si>
    <t>Mimo RTS e</t>
  </si>
  <si>
    <t>Revizní dvířka 300x300mm</t>
  </si>
  <si>
    <t>725590813R00</t>
  </si>
  <si>
    <t>Vnitrostaveništní  přemístění vybouraných hmot svislé, v objektech výšky přes 12 do 24 m</t>
  </si>
  <si>
    <t>Výlevka</t>
  </si>
  <si>
    <t>Závěsná keramická výlevka s plastovou mřížkou, upevňovací prvky,předstěnová instalace, mříž,nástěnná baterie Podomítková, délka ramínka 225 mm</t>
  </si>
  <si>
    <t>Pisoár</t>
  </si>
  <si>
    <t>Pisoár radarovým řízením splachováním, předstěnová instalace, zápachová uzávěrka , automatické splachování, upevňovací prvky</t>
  </si>
  <si>
    <t>Vana</t>
  </si>
  <si>
    <t>Vana smalt klasická, zápachová uzávěrka, uzavíratelná vpust,  vanová baterie,sprchová hlavice(vč. Držáku)</t>
  </si>
  <si>
    <t>Dálkové ovládání pro optoelektroniku pisoárů</t>
  </si>
  <si>
    <t>725110814R00</t>
  </si>
  <si>
    <t>Demontáž klozetů kombinovaných</t>
  </si>
  <si>
    <t>725210821R00</t>
  </si>
  <si>
    <t>Demontáž umyvadel umyvadel bez výtokových armatur</t>
  </si>
  <si>
    <t>725220841R00</t>
  </si>
  <si>
    <t>Demontáž van ocelových</t>
  </si>
  <si>
    <t>725310823R00</t>
  </si>
  <si>
    <t>Demontáž dřezů jednodílných v kuchyňské sestavě</t>
  </si>
  <si>
    <t>bez výtokových armatur,</t>
  </si>
  <si>
    <t>725330840R00</t>
  </si>
  <si>
    <t>Demontáž výlevek ocelových nebo litinových</t>
  </si>
  <si>
    <t>bez výtokových armatur a bez nádrže a splachovacího potrubí,</t>
  </si>
  <si>
    <t>725240811R00</t>
  </si>
  <si>
    <t>Demontáž sprchových kabin a mís kabin bez výtokových armatur</t>
  </si>
  <si>
    <t>725820801R00</t>
  </si>
  <si>
    <t>Demontáž baterií nástěnných do G 3/4"</t>
  </si>
  <si>
    <t>725840860R00</t>
  </si>
  <si>
    <t>Demontáž baterií sprchových sprchových ramen nebo nebo sprch táhlových</t>
  </si>
  <si>
    <t>725840851R00</t>
  </si>
  <si>
    <t>Demontáž baterií sprchových diferenciálních G 5/4x6/4</t>
  </si>
  <si>
    <t>725860811R00</t>
  </si>
  <si>
    <t>Demontáž zápachových uzávěrek pro zařiz. předměty jednoduchých</t>
  </si>
  <si>
    <t>998725103R00</t>
  </si>
  <si>
    <t>Přesun hmot pro zařizovací předměty v objektech výšky do 24 m</t>
  </si>
  <si>
    <t>725860182R00</t>
  </si>
  <si>
    <t>Zápachová uzávěrka (sifon) pro zařizovací předměty D 40/50 mm; podomítková, pro pračky/myčky; PE; příslušenství přip. koleno, krycí deska nerez, montážní kryt, nástěnka mosaz, montážní deska, včetně dodávky materiálu</t>
  </si>
  <si>
    <t>734235131R00</t>
  </si>
  <si>
    <t>Kohout kulový s odvodněním, mosazný, DN 15, PN 42, vnitřní-vnitřní, včetně dodávky materiálu</t>
  </si>
  <si>
    <t>734235135R00</t>
  </si>
  <si>
    <t>Kohout kulový s odvodněním, mosazný, DN 40, PN 35, vnitřní-vnitřní, včetně dodávky materiálu</t>
  </si>
  <si>
    <t>762421230R00</t>
  </si>
  <si>
    <t>Obložení stropů nebo střešních podhledů montáž_x000D_
 sádrokartonem, jakékoliv tloušťky</t>
  </si>
  <si>
    <t>Systémové uložení potrubí a zařízení</t>
  </si>
  <si>
    <t>998767103R00</t>
  </si>
  <si>
    <t>Přesun hmot pro kovové stavební doplňk. konstrukce v objektech výšky do 24 m</t>
  </si>
  <si>
    <t>210010311RT1</t>
  </si>
  <si>
    <t>Montáž krabice plastové univerzální, kruhové, o průměru 73 mm, hloubky 42 mm, s víčkem, do zdiva, bez zapojení, včetně dodávky</t>
  </si>
  <si>
    <t>210010322RT1</t>
  </si>
  <si>
    <t>Montáž krabice plastové rozvodné, kruhové, o průměru 73 mm, hloubky 42 mm, s víčkem a svorkovnicí, do zdiva, se zapojením, včetně dodávky</t>
  </si>
  <si>
    <t>210110041RT6</t>
  </si>
  <si>
    <t>Montáž spínače zapuštěného a polozapuštěného včetně zapojení, dodávky spínače, krytu a rámečku, jednopólového,  , řazení 1</t>
  </si>
  <si>
    <t>210110042RT6</t>
  </si>
  <si>
    <t>Montáž spínače zapuštěného a polozapuštěného včetně zapojení a dodávky spínače, dvoupólového,  , řazení 2</t>
  </si>
  <si>
    <t>210110045RT6</t>
  </si>
  <si>
    <t>Montáž spínače zapuštěného a polozapuštěného včetně zapojení, dodávky spínače, krytu a rámečku, střídavého,  , řazení 6</t>
  </si>
  <si>
    <t>210110046RT6</t>
  </si>
  <si>
    <t>Montáž spínače zapuštěného a polozapuštěného včetně zapojení, dodávky spínače, krytu a rámečku, křížového,  , řazení 7</t>
  </si>
  <si>
    <t>210110062RT2</t>
  </si>
  <si>
    <t xml:space="preserve">Montáž infrapasivního spínače osvětlení včetně dodávky stropního interiérového čidla </t>
  </si>
  <si>
    <t>210111011RT6</t>
  </si>
  <si>
    <t xml:space="preserve">Montáž zásuvky domovní zapuštěné včetně zapojení včetně dodávky zásuvky kompletní jednonásobné s ochr.kolíkem 16A/250VAC a rámečkem,  , provedení 2P+PE,  </t>
  </si>
  <si>
    <t>210111014RT6</t>
  </si>
  <si>
    <t xml:space="preserve">Montáž zásuvky domovní zapuštěné včetně zapojení,  včetně dodávky zásuvky dvojnásobné s ochrannými kolíky 16A/250VAC a rámečku,  , provedení 2x (2P+PE),  </t>
  </si>
  <si>
    <t>210111014RRR</t>
  </si>
  <si>
    <t>Zásuvka domovní zapuštěná - provedení 2x (2P+PE) +SPD T3 s předpěťovou ochranou, včetně dodávky zásuvky a rámečku</t>
  </si>
  <si>
    <t>210111021RRR</t>
  </si>
  <si>
    <t>Zásuvka 16A/250 VAC</t>
  </si>
  <si>
    <t>210111022RRS</t>
  </si>
  <si>
    <t>Zásuvka 16A/250 VAC s předpěťovou ochranou SPD T3</t>
  </si>
  <si>
    <t>210800105RT1</t>
  </si>
  <si>
    <t>Montáž kabelu CYKY 750 V, 3 x 1,5 mm2, uloženého pod omítkou, včetně dodávky kabelu</t>
  </si>
  <si>
    <t>210800106RT1</t>
  </si>
  <si>
    <t>Montáž kabelu CYKY 750 V, 3 x 2,5 mm2, uloženého pod omítkou, včetně dodávky kabelu</t>
  </si>
  <si>
    <t>210800115RT1</t>
  </si>
  <si>
    <t>Montáž kabelu CYKY 750 V, 5 x 1,5 mm2, uloženého pod omítkou, včetně dodávky kabelu</t>
  </si>
  <si>
    <t>210800118RT1</t>
  </si>
  <si>
    <t>Montáž kabelu CYKY 750 V, 5 x 6 mm2, uloženého pod omítkou, včetně dodávky kabelu</t>
  </si>
  <si>
    <t>210800118RT2</t>
  </si>
  <si>
    <t>Montáž kabelu CYKY 750 V, 5 x 10 mm2, uloženého pod omítkou, včetně dodávky kabelu</t>
  </si>
  <si>
    <t>210800118RT3</t>
  </si>
  <si>
    <t>Montáž kabelu CYKY 750 V, 5 x 16 mm2, uloženého pod omítkou, včetně dodávky kabelu</t>
  </si>
  <si>
    <t>210800648RT1</t>
  </si>
  <si>
    <t>Montáž vodiče H07V-K (CYA), 16 mm2, uloženého pevně, včetně dodávky vodiče</t>
  </si>
  <si>
    <t>210901093RT1</t>
  </si>
  <si>
    <t>Vodiče, šňůry a kabely hliníkové kabel silový AYKY 1 kV, 4 x 70 mm2, pevně uložený včetně dodávky materiálu - kabel s Al jádrem 1-AYKY 4B x 70 mm2</t>
  </si>
  <si>
    <t>210201033RR1</t>
  </si>
  <si>
    <t>Svítidlo LED 3 dle knihy svítidel vč.svítidla</t>
  </si>
  <si>
    <t>210201034RT1A</t>
  </si>
  <si>
    <t>Svítidlo dle knihy svítidel typ A, včetně svítidla</t>
  </si>
  <si>
    <t>210201034RT1A1</t>
  </si>
  <si>
    <t>Svítidlo dle knihy svítidel typ A1, včetně svítidla</t>
  </si>
  <si>
    <t>210201034RT1A2</t>
  </si>
  <si>
    <t>Svítidlo dle knihy svítidel typ A2, včetně svítidla</t>
  </si>
  <si>
    <t>210201034RT1C</t>
  </si>
  <si>
    <t>Svítidlo dle knihy svítidel typ C, včetně svítidla</t>
  </si>
  <si>
    <t>210201034RT1E</t>
  </si>
  <si>
    <t>Svítidlo dle knihy svítidel typ E, včetně svítidla</t>
  </si>
  <si>
    <t>210201034RT1F</t>
  </si>
  <si>
    <t>Svítidlo dle knihy svítidel typ F, včetně svítidla</t>
  </si>
  <si>
    <t>210201034RT1G</t>
  </si>
  <si>
    <t>Svítidlo dle knihy svítidel typ G, včetně svítidla</t>
  </si>
  <si>
    <t>210201034RT1GN</t>
  </si>
  <si>
    <t>Svítidlo dle knihy svítidel typ GN, včetně svítidla</t>
  </si>
  <si>
    <t>210201034RT1H</t>
  </si>
  <si>
    <t>Svítidlo dle knihy svítidel typ H, včetně svítidla</t>
  </si>
  <si>
    <t>210201034RT1I</t>
  </si>
  <si>
    <t>Svítidlo dle knihy svítidel typ I, včetně svítidla</t>
  </si>
  <si>
    <t>210201034RT1J1</t>
  </si>
  <si>
    <t>Svítidlo dle knihy svítidel typ J1, včetně svítidla</t>
  </si>
  <si>
    <t>210201034RT1L</t>
  </si>
  <si>
    <t>Svítidlo dle knihy svítidel typ L, včetně svítidla</t>
  </si>
  <si>
    <t>210201034RT1K</t>
  </si>
  <si>
    <t>Svítidlo dle knihy svítidel typ K, včetně svítidla</t>
  </si>
  <si>
    <t>210201034RT1N</t>
  </si>
  <si>
    <t>Svítidlo dle knihy svítidel typ N, včetně svítidla</t>
  </si>
  <si>
    <t>210201034RT1P</t>
  </si>
  <si>
    <t>Svítidlo dle knihy svítidel typ P, včetně svítidla</t>
  </si>
  <si>
    <t>210201034RT1P1</t>
  </si>
  <si>
    <t>Svítidlo dle knihy svítidel typ P1, včetně svítidla</t>
  </si>
  <si>
    <t>210201034RT1Q</t>
  </si>
  <si>
    <t>Svítidlo dle knihy svítidel typ Q, včetně svítidla</t>
  </si>
  <si>
    <t>210201034RT1R</t>
  </si>
  <si>
    <t>Svítidlo dle knihy svítidel typ R, včetně svítidla</t>
  </si>
  <si>
    <t>210201034RT1S</t>
  </si>
  <si>
    <t>Svítidlo dle knihy svítidel typ S, včetně svítidla</t>
  </si>
  <si>
    <t>210201034RT1S1</t>
  </si>
  <si>
    <t>Svítidlo dle knihy svítidel typ S1, včetně svítidla</t>
  </si>
  <si>
    <t>210201034RT1T</t>
  </si>
  <si>
    <t>Svítidlo dle knihy svítidel typ T, včetně svítidla</t>
  </si>
  <si>
    <t>210201034RT1T1</t>
  </si>
  <si>
    <t>Svítidlo dle knihy svítidel typ T1, včetně svítidla</t>
  </si>
  <si>
    <t>210800105RT1-1</t>
  </si>
  <si>
    <t>Kabel CYKY-O 750 V 3x1,5 mm2 uložený pod omítkou,včetně dodávky kabelu</t>
  </si>
  <si>
    <t>24633211R</t>
  </si>
  <si>
    <t>tmel akrylátový; těsnicí, požární; š. spáry od 5 mm; pro interiér; expandující; barva šedá; přilnavost k materiálům beton, omítky, sádrokarton, zdivo; přetíratelný</t>
  </si>
  <si>
    <t>34111715104R</t>
  </si>
  <si>
    <t>kabel 1-CHKE-V; se zvýšnou odolností proti šíření plamene, bezhalogenový ohnioodolný; volné nebo pevné uložení, možno i na hořlavý podklad; Cu jádro plné; počet a průřez žil 5x1,5mm2; vnější průměr 12,0 mm; teplota použití -30 až 90 °C; min.teplota pokládky -5 °C; splňuje požadavky na požární odolnost; barva pláště oranžová</t>
  </si>
  <si>
    <t>34111715112R</t>
  </si>
  <si>
    <t>kabel 1-CHKE-V; se zvýšnou odolností proti šíření plamene, bezhalogenový ohnioodolný; volné nebo pevné uložení, možno i na hořlavý podklad; Cu jádro plné; počet a průřez žil 3x2,5mm2; vnější průměr 11,0 mm; teplota použití -30 až 90 °C; min.teplota pokládky -5 °C; splňuje požadavky na požární odolnost; barva pláště oranžová</t>
  </si>
  <si>
    <t>34111715114R</t>
  </si>
  <si>
    <t>kabel 1-CHKE-V; se zvýšnou odolností proti šíření plamene, bezhalogenový ohnioodolný; volné nebo pevné uložení, možno i na hořlavý podklad; Cu jádro plné; počet a průřez žil 5x2,5mm2; vnější průměr 13,5 mm; teplota použití -30 až 90 °C; min.teplota pokládky -5 °C; splňuje požadavky na požární odolnost; barva pláště oranžová</t>
  </si>
  <si>
    <t>34111715154R</t>
  </si>
  <si>
    <t>kabel 1-CHKE-V; se zvýšnou odolností proti šíření plamene, bezhalogenový ohnioodolný; volné nebo pevné uložení, možno i na hořlavý podklad; Cu jádro plné; počet a průřez žil 5x16mm2; vnější průměr 21,5 mm; teplota použití -30 až 90 °C; min.teplota pokládky -5 °C; splňuje požadavky na požární odolnost; barva pláště oranžová</t>
  </si>
  <si>
    <t>3457171102R</t>
  </si>
  <si>
    <t>příchytka typ jednostranná, kabelová; ocelový pozinkovaný plech; rozměr průměr upevň.otvoru 4,3 mm, rozměr 22,8 x 10 mm, vnitř.průměr 10 mm, pro pr. kabelu 8 mm</t>
  </si>
  <si>
    <t>3457171104R</t>
  </si>
  <si>
    <t>příchytka typ jednostranná, kabelová; ocelový pozinkovaný plech; rozměr pro pr. kabelu 14 mm</t>
  </si>
  <si>
    <t>44985121R</t>
  </si>
  <si>
    <t>hlásič požární tlačítkový s kladívkem, IP 55; montáž na omítku</t>
  </si>
  <si>
    <t>DEMOST</t>
  </si>
  <si>
    <t>Demontáž stávající elektroinstalace</t>
  </si>
  <si>
    <t>Demontáž veškerých stávajících svítidel,vypínačů,zásuvek,drobného materiálu a viditelných rozvodů vč.kotvících prvků ve všech řešených prostorách.</t>
  </si>
  <si>
    <t>OSTMAT</t>
  </si>
  <si>
    <t>Ostatní montážní a konstrukční materiál (kotvícítechnika, sádra, ostatní)</t>
  </si>
  <si>
    <t>RE3X</t>
  </si>
  <si>
    <t>Skříň elektroměrová pro dvojtarif (3xELM+ 3xHDO),vnitřní, IP 40/20C, pro DS EON,</t>
  </si>
  <si>
    <t>RE5X</t>
  </si>
  <si>
    <t>Skříň elektroměrová pro dvojtarif (5xELM+ 5xHDO),vnitřní, IP 40/20C, pro DS EON,</t>
  </si>
  <si>
    <t>RH1</t>
  </si>
  <si>
    <t>Rozvaděč RH1</t>
  </si>
  <si>
    <t>ROZV1</t>
  </si>
  <si>
    <t>Připojení přívodu  a úprava bytové rozvodnice</t>
  </si>
  <si>
    <t>RP1A</t>
  </si>
  <si>
    <t>Skříň rozvaděčová typ specifikace RP1A</t>
  </si>
  <si>
    <t>RP1B</t>
  </si>
  <si>
    <t>Skříň rozvaděčová typ specifikace RP1B</t>
  </si>
  <si>
    <t>RP1C</t>
  </si>
  <si>
    <t>Skříň rozvaděčová typ specifikace RP1C</t>
  </si>
  <si>
    <t>RP2AB</t>
  </si>
  <si>
    <t>Skříň rozvaděčová typ specifikace RP2A, RP2B,RP3B,RP3A</t>
  </si>
  <si>
    <t>RP9AB</t>
  </si>
  <si>
    <t>Skříň rozvaděčová typ specifikace RP9A, RP9B</t>
  </si>
  <si>
    <t>RPO1</t>
  </si>
  <si>
    <t>Skříň rozvaděčová typ specifikace RPO1, včetněpřepínání sítí</t>
  </si>
  <si>
    <t>RS1</t>
  </si>
  <si>
    <t>Skříň rozvaděčová typ specifikace RS1</t>
  </si>
  <si>
    <t>RT1</t>
  </si>
  <si>
    <t>Rozvaděč RT1</t>
  </si>
  <si>
    <t>RB1</t>
  </si>
  <si>
    <t>Skříň rozvaděčová typ specifikace RB1</t>
  </si>
  <si>
    <t>RB2</t>
  </si>
  <si>
    <t>Skříň rozvaděčová typ specifikace RB2</t>
  </si>
  <si>
    <t>ZEDOST</t>
  </si>
  <si>
    <t>Ostatní zednické a dokončovací práce - drážkování,průrazy, zapravení kabelových tras</t>
  </si>
  <si>
    <t>Záložní zdroj UPS 3F, 9kW</t>
  </si>
  <si>
    <t>220890202R00</t>
  </si>
  <si>
    <t>Revize</t>
  </si>
  <si>
    <t>R_3031112T00</t>
  </si>
  <si>
    <t>Zajištění součinosti EON, 2x vypnutí objektu vtrafostanici, přemístění RE1, práce technika EON</t>
  </si>
  <si>
    <t>979081111RT3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</si>
</sst>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rgb="FFDF7000"/>
      <name val="Arial CE"/>
      <charset val="238"/>
    </font>
    <font>
      <sz val="8"/>
      <color indexed="2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1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3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3" fontId="7" fillId="0" borderId="33" xfId="0" applyNumberFormat="1" applyFont="1" applyBorder="1" applyAlignment="1">
      <alignment vertical="center"/>
    </xf>
    <xf numFmtId="3" fontId="7" fillId="3" borderId="37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164" fontId="18" fillId="0" borderId="0" xfId="0" applyNumberFormat="1" applyFont="1" applyBorder="1" applyAlignment="1">
      <alignment horizontal="center" vertical="top" wrapText="1" shrinkToFit="1"/>
    </xf>
    <xf numFmtId="164" fontId="18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4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164" fontId="18" fillId="0" borderId="0" xfId="0" quotePrefix="1" applyNumberFormat="1" applyFont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49" fontId="16" fillId="0" borderId="0" xfId="0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16" fillId="0" borderId="18" xfId="0" applyNumberFormat="1" applyFont="1" applyBorder="1" applyAlignment="1">
      <alignment horizontal="left" vertical="top" wrapText="1"/>
    </xf>
    <xf numFmtId="0" fontId="16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0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38</v>
      </c>
    </row>
    <row r="2" spans="1:7" ht="57.75" customHeight="1" x14ac:dyDescent="0.25">
      <c r="A2" s="200" t="s">
        <v>39</v>
      </c>
      <c r="B2" s="200"/>
      <c r="C2" s="200"/>
      <c r="D2" s="200"/>
      <c r="E2" s="200"/>
      <c r="F2" s="200"/>
      <c r="G2" s="200"/>
    </row>
  </sheetData>
  <sheetProtection algorithmName="SHA-512" hashValue="x7N06pRKz8wkHAtMXj/LRUcuHkPbHw3rY+kWt+mekYo8MsNQ+QE9xVv6bGhC5osOd7prsLs3+WMx1Z8DxMH0vA==" saltValue="GQgU5hKrMrEd0GPYO27ewg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6D647-9ABC-49A9-A3DF-3AD42BAB789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68</v>
      </c>
      <c r="C3" s="259" t="s">
        <v>69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70</v>
      </c>
      <c r="C4" s="262" t="s">
        <v>71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153</v>
      </c>
      <c r="C8" s="184" t="s">
        <v>154</v>
      </c>
      <c r="D8" s="164"/>
      <c r="E8" s="165"/>
      <c r="F8" s="166"/>
      <c r="G8" s="166">
        <f>SUMIF(AG9:AG64,"&lt;&gt;NOR",G9:G64)</f>
        <v>0</v>
      </c>
      <c r="H8" s="166"/>
      <c r="I8" s="166">
        <f>SUM(I9:I64)</f>
        <v>0</v>
      </c>
      <c r="J8" s="166"/>
      <c r="K8" s="166">
        <f>SUM(K9:K64)</f>
        <v>0</v>
      </c>
      <c r="L8" s="166"/>
      <c r="M8" s="166">
        <f>SUM(M9:M64)</f>
        <v>0</v>
      </c>
      <c r="N8" s="166"/>
      <c r="O8" s="166">
        <f>SUM(O9:O64)</f>
        <v>0</v>
      </c>
      <c r="P8" s="166"/>
      <c r="Q8" s="166">
        <f>SUM(Q9:Q64)</f>
        <v>0</v>
      </c>
      <c r="R8" s="166"/>
      <c r="S8" s="166"/>
      <c r="T8" s="167"/>
      <c r="U8" s="161"/>
      <c r="V8" s="161">
        <f>SUM(V9:V64)</f>
        <v>0</v>
      </c>
      <c r="W8" s="161"/>
      <c r="X8" s="161"/>
      <c r="AG8" t="s">
        <v>244</v>
      </c>
    </row>
    <row r="9" spans="1:60" ht="20.399999999999999" outlineLevel="1" x14ac:dyDescent="0.25">
      <c r="A9" s="168">
        <v>1</v>
      </c>
      <c r="B9" s="169" t="s">
        <v>2488</v>
      </c>
      <c r="C9" s="185" t="s">
        <v>2489</v>
      </c>
      <c r="D9" s="170" t="s">
        <v>2490</v>
      </c>
      <c r="E9" s="171">
        <v>240</v>
      </c>
      <c r="F9" s="172"/>
      <c r="G9" s="173">
        <f>ROUND(E9*F9,2)</f>
        <v>0</v>
      </c>
      <c r="H9" s="172"/>
      <c r="I9" s="173">
        <f>ROUND(E9*H9,2)</f>
        <v>0</v>
      </c>
      <c r="J9" s="172"/>
      <c r="K9" s="173">
        <f>ROUND(E9*J9,2)</f>
        <v>0</v>
      </c>
      <c r="L9" s="173">
        <v>15</v>
      </c>
      <c r="M9" s="173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3"/>
      <c r="S9" s="173" t="s">
        <v>277</v>
      </c>
      <c r="T9" s="174" t="s">
        <v>249</v>
      </c>
      <c r="U9" s="157">
        <v>0</v>
      </c>
      <c r="V9" s="157">
        <f>ROUND(E9*U9,2)</f>
        <v>0</v>
      </c>
      <c r="W9" s="157"/>
      <c r="X9" s="157" t="s">
        <v>752</v>
      </c>
      <c r="Y9" s="147"/>
      <c r="Z9" s="147"/>
      <c r="AA9" s="147"/>
      <c r="AB9" s="147"/>
      <c r="AC9" s="147"/>
      <c r="AD9" s="147"/>
      <c r="AE9" s="147"/>
      <c r="AF9" s="147"/>
      <c r="AG9" s="147" t="s">
        <v>2491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54"/>
      <c r="B10" s="155"/>
      <c r="C10" s="256" t="s">
        <v>2492</v>
      </c>
      <c r="D10" s="257"/>
      <c r="E10" s="257"/>
      <c r="F10" s="257"/>
      <c r="G10" s="2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253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54"/>
      <c r="B11" s="155"/>
      <c r="C11" s="267" t="s">
        <v>2493</v>
      </c>
      <c r="D11" s="268"/>
      <c r="E11" s="268"/>
      <c r="F11" s="268"/>
      <c r="G11" s="268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253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54"/>
      <c r="B12" s="155"/>
      <c r="C12" s="267" t="s">
        <v>2494</v>
      </c>
      <c r="D12" s="268"/>
      <c r="E12" s="268"/>
      <c r="F12" s="268"/>
      <c r="G12" s="268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253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0.399999999999999" outlineLevel="1" x14ac:dyDescent="0.25">
      <c r="A13" s="168">
        <v>2</v>
      </c>
      <c r="B13" s="169" t="s">
        <v>2495</v>
      </c>
      <c r="C13" s="185" t="s">
        <v>2496</v>
      </c>
      <c r="D13" s="170" t="s">
        <v>2490</v>
      </c>
      <c r="E13" s="171">
        <v>74</v>
      </c>
      <c r="F13" s="172"/>
      <c r="G13" s="173">
        <f>ROUND(E13*F13,2)</f>
        <v>0</v>
      </c>
      <c r="H13" s="172"/>
      <c r="I13" s="173">
        <f>ROUND(E13*H13,2)</f>
        <v>0</v>
      </c>
      <c r="J13" s="172"/>
      <c r="K13" s="173">
        <f>ROUND(E13*J13,2)</f>
        <v>0</v>
      </c>
      <c r="L13" s="173">
        <v>15</v>
      </c>
      <c r="M13" s="173">
        <f>G13*(1+L13/100)</f>
        <v>0</v>
      </c>
      <c r="N13" s="173">
        <v>0</v>
      </c>
      <c r="O13" s="173">
        <f>ROUND(E13*N13,2)</f>
        <v>0</v>
      </c>
      <c r="P13" s="173">
        <v>0</v>
      </c>
      <c r="Q13" s="173">
        <f>ROUND(E13*P13,2)</f>
        <v>0</v>
      </c>
      <c r="R13" s="173"/>
      <c r="S13" s="173" t="s">
        <v>277</v>
      </c>
      <c r="T13" s="174" t="s">
        <v>249</v>
      </c>
      <c r="U13" s="157">
        <v>0</v>
      </c>
      <c r="V13" s="157">
        <f>ROUND(E13*U13,2)</f>
        <v>0</v>
      </c>
      <c r="W13" s="157"/>
      <c r="X13" s="157" t="s">
        <v>752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2491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54"/>
      <c r="B14" s="155"/>
      <c r="C14" s="256" t="s">
        <v>2492</v>
      </c>
      <c r="D14" s="257"/>
      <c r="E14" s="257"/>
      <c r="F14" s="257"/>
      <c r="G14" s="2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253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54"/>
      <c r="B15" s="155"/>
      <c r="C15" s="267" t="s">
        <v>2493</v>
      </c>
      <c r="D15" s="268"/>
      <c r="E15" s="268"/>
      <c r="F15" s="268"/>
      <c r="G15" s="268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253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54"/>
      <c r="B16" s="155"/>
      <c r="C16" s="267" t="s">
        <v>2494</v>
      </c>
      <c r="D16" s="268"/>
      <c r="E16" s="268"/>
      <c r="F16" s="268"/>
      <c r="G16" s="268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253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1" x14ac:dyDescent="0.25">
      <c r="A17" s="168">
        <v>3</v>
      </c>
      <c r="B17" s="169" t="s">
        <v>2497</v>
      </c>
      <c r="C17" s="185" t="s">
        <v>2498</v>
      </c>
      <c r="D17" s="170" t="s">
        <v>2490</v>
      </c>
      <c r="E17" s="171">
        <v>101</v>
      </c>
      <c r="F17" s="172"/>
      <c r="G17" s="173">
        <f>ROUND(E17*F17,2)</f>
        <v>0</v>
      </c>
      <c r="H17" s="172"/>
      <c r="I17" s="173">
        <f>ROUND(E17*H17,2)</f>
        <v>0</v>
      </c>
      <c r="J17" s="172"/>
      <c r="K17" s="173">
        <f>ROUND(E17*J17,2)</f>
        <v>0</v>
      </c>
      <c r="L17" s="173">
        <v>15</v>
      </c>
      <c r="M17" s="173">
        <f>G17*(1+L17/100)</f>
        <v>0</v>
      </c>
      <c r="N17" s="173">
        <v>0</v>
      </c>
      <c r="O17" s="173">
        <f>ROUND(E17*N17,2)</f>
        <v>0</v>
      </c>
      <c r="P17" s="173">
        <v>0</v>
      </c>
      <c r="Q17" s="173">
        <f>ROUND(E17*P17,2)</f>
        <v>0</v>
      </c>
      <c r="R17" s="173"/>
      <c r="S17" s="173" t="s">
        <v>277</v>
      </c>
      <c r="T17" s="174" t="s">
        <v>249</v>
      </c>
      <c r="U17" s="157">
        <v>0</v>
      </c>
      <c r="V17" s="157">
        <f>ROUND(E17*U17,2)</f>
        <v>0</v>
      </c>
      <c r="W17" s="157"/>
      <c r="X17" s="157" t="s">
        <v>752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2491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54"/>
      <c r="B18" s="155"/>
      <c r="C18" s="256" t="s">
        <v>2492</v>
      </c>
      <c r="D18" s="257"/>
      <c r="E18" s="257"/>
      <c r="F18" s="257"/>
      <c r="G18" s="2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253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54"/>
      <c r="B19" s="155"/>
      <c r="C19" s="267" t="s">
        <v>2493</v>
      </c>
      <c r="D19" s="268"/>
      <c r="E19" s="268"/>
      <c r="F19" s="268"/>
      <c r="G19" s="268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54"/>
      <c r="B20" s="155"/>
      <c r="C20" s="267" t="s">
        <v>2494</v>
      </c>
      <c r="D20" s="268"/>
      <c r="E20" s="268"/>
      <c r="F20" s="268"/>
      <c r="G20" s="268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253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0.399999999999999" outlineLevel="1" x14ac:dyDescent="0.25">
      <c r="A21" s="168">
        <v>4</v>
      </c>
      <c r="B21" s="169" t="s">
        <v>2499</v>
      </c>
      <c r="C21" s="185" t="s">
        <v>2500</v>
      </c>
      <c r="D21" s="170" t="s">
        <v>2490</v>
      </c>
      <c r="E21" s="171">
        <v>112</v>
      </c>
      <c r="F21" s="172"/>
      <c r="G21" s="173">
        <f>ROUND(E21*F21,2)</f>
        <v>0</v>
      </c>
      <c r="H21" s="172"/>
      <c r="I21" s="173">
        <f>ROUND(E21*H21,2)</f>
        <v>0</v>
      </c>
      <c r="J21" s="172"/>
      <c r="K21" s="173">
        <f>ROUND(E21*J21,2)</f>
        <v>0</v>
      </c>
      <c r="L21" s="173">
        <v>15</v>
      </c>
      <c r="M21" s="173">
        <f>G21*(1+L21/100)</f>
        <v>0</v>
      </c>
      <c r="N21" s="173">
        <v>0</v>
      </c>
      <c r="O21" s="173">
        <f>ROUND(E21*N21,2)</f>
        <v>0</v>
      </c>
      <c r="P21" s="173">
        <v>0</v>
      </c>
      <c r="Q21" s="173">
        <f>ROUND(E21*P21,2)</f>
        <v>0</v>
      </c>
      <c r="R21" s="173"/>
      <c r="S21" s="173" t="s">
        <v>277</v>
      </c>
      <c r="T21" s="174" t="s">
        <v>249</v>
      </c>
      <c r="U21" s="157">
        <v>0</v>
      </c>
      <c r="V21" s="157">
        <f>ROUND(E21*U21,2)</f>
        <v>0</v>
      </c>
      <c r="W21" s="157"/>
      <c r="X21" s="157" t="s">
        <v>752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2491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54"/>
      <c r="B22" s="155"/>
      <c r="C22" s="256" t="s">
        <v>2492</v>
      </c>
      <c r="D22" s="257"/>
      <c r="E22" s="257"/>
      <c r="F22" s="257"/>
      <c r="G22" s="2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253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54"/>
      <c r="B23" s="155"/>
      <c r="C23" s="267" t="s">
        <v>2493</v>
      </c>
      <c r="D23" s="268"/>
      <c r="E23" s="268"/>
      <c r="F23" s="268"/>
      <c r="G23" s="268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253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54"/>
      <c r="B24" s="155"/>
      <c r="C24" s="267" t="s">
        <v>2494</v>
      </c>
      <c r="D24" s="268"/>
      <c r="E24" s="268"/>
      <c r="F24" s="268"/>
      <c r="G24" s="268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253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0.399999999999999" outlineLevel="1" x14ac:dyDescent="0.25">
      <c r="A25" s="168">
        <v>5</v>
      </c>
      <c r="B25" s="169" t="s">
        <v>2501</v>
      </c>
      <c r="C25" s="185" t="s">
        <v>2502</v>
      </c>
      <c r="D25" s="170" t="s">
        <v>2490</v>
      </c>
      <c r="E25" s="171">
        <v>30</v>
      </c>
      <c r="F25" s="172"/>
      <c r="G25" s="173">
        <f>ROUND(E25*F25,2)</f>
        <v>0</v>
      </c>
      <c r="H25" s="172"/>
      <c r="I25" s="173">
        <f>ROUND(E25*H25,2)</f>
        <v>0</v>
      </c>
      <c r="J25" s="172"/>
      <c r="K25" s="173">
        <f>ROUND(E25*J25,2)</f>
        <v>0</v>
      </c>
      <c r="L25" s="173">
        <v>15</v>
      </c>
      <c r="M25" s="173">
        <f>G25*(1+L25/100)</f>
        <v>0</v>
      </c>
      <c r="N25" s="173">
        <v>0</v>
      </c>
      <c r="O25" s="173">
        <f>ROUND(E25*N25,2)</f>
        <v>0</v>
      </c>
      <c r="P25" s="173">
        <v>0</v>
      </c>
      <c r="Q25" s="173">
        <f>ROUND(E25*P25,2)</f>
        <v>0</v>
      </c>
      <c r="R25" s="173"/>
      <c r="S25" s="173" t="s">
        <v>277</v>
      </c>
      <c r="T25" s="174" t="s">
        <v>249</v>
      </c>
      <c r="U25" s="157">
        <v>0</v>
      </c>
      <c r="V25" s="157">
        <f>ROUND(E25*U25,2)</f>
        <v>0</v>
      </c>
      <c r="W25" s="157"/>
      <c r="X25" s="157" t="s">
        <v>752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2491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54"/>
      <c r="B26" s="155"/>
      <c r="C26" s="256" t="s">
        <v>2503</v>
      </c>
      <c r="D26" s="257"/>
      <c r="E26" s="257"/>
      <c r="F26" s="257"/>
      <c r="G26" s="2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253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54"/>
      <c r="B27" s="155"/>
      <c r="C27" s="267" t="s">
        <v>2504</v>
      </c>
      <c r="D27" s="268"/>
      <c r="E27" s="268"/>
      <c r="F27" s="268"/>
      <c r="G27" s="268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253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68">
        <v>6</v>
      </c>
      <c r="B28" s="169" t="s">
        <v>2505</v>
      </c>
      <c r="C28" s="185" t="s">
        <v>2506</v>
      </c>
      <c r="D28" s="170" t="s">
        <v>2490</v>
      </c>
      <c r="E28" s="171">
        <v>224</v>
      </c>
      <c r="F28" s="172"/>
      <c r="G28" s="173">
        <f>ROUND(E28*F28,2)</f>
        <v>0</v>
      </c>
      <c r="H28" s="172"/>
      <c r="I28" s="173">
        <f>ROUND(E28*H28,2)</f>
        <v>0</v>
      </c>
      <c r="J28" s="172"/>
      <c r="K28" s="173">
        <f>ROUND(E28*J28,2)</f>
        <v>0</v>
      </c>
      <c r="L28" s="173">
        <v>15</v>
      </c>
      <c r="M28" s="173">
        <f>G28*(1+L28/100)</f>
        <v>0</v>
      </c>
      <c r="N28" s="173">
        <v>0</v>
      </c>
      <c r="O28" s="173">
        <f>ROUND(E28*N28,2)</f>
        <v>0</v>
      </c>
      <c r="P28" s="173">
        <v>0</v>
      </c>
      <c r="Q28" s="173">
        <f>ROUND(E28*P28,2)</f>
        <v>0</v>
      </c>
      <c r="R28" s="173"/>
      <c r="S28" s="173" t="s">
        <v>277</v>
      </c>
      <c r="T28" s="174" t="s">
        <v>249</v>
      </c>
      <c r="U28" s="157">
        <v>0</v>
      </c>
      <c r="V28" s="157">
        <f>ROUND(E28*U28,2)</f>
        <v>0</v>
      </c>
      <c r="W28" s="157"/>
      <c r="X28" s="157" t="s">
        <v>752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2491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54"/>
      <c r="B29" s="155"/>
      <c r="C29" s="256" t="s">
        <v>2503</v>
      </c>
      <c r="D29" s="257"/>
      <c r="E29" s="257"/>
      <c r="F29" s="257"/>
      <c r="G29" s="2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253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54"/>
      <c r="B30" s="155"/>
      <c r="C30" s="267" t="s">
        <v>2504</v>
      </c>
      <c r="D30" s="268"/>
      <c r="E30" s="268"/>
      <c r="F30" s="268"/>
      <c r="G30" s="268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0.399999999999999" outlineLevel="1" x14ac:dyDescent="0.25">
      <c r="A31" s="168">
        <v>7</v>
      </c>
      <c r="B31" s="169" t="s">
        <v>2507</v>
      </c>
      <c r="C31" s="185" t="s">
        <v>2508</v>
      </c>
      <c r="D31" s="170" t="s">
        <v>2490</v>
      </c>
      <c r="E31" s="171">
        <v>170</v>
      </c>
      <c r="F31" s="172"/>
      <c r="G31" s="173">
        <f>ROUND(E31*F31,2)</f>
        <v>0</v>
      </c>
      <c r="H31" s="172"/>
      <c r="I31" s="173">
        <f>ROUND(E31*H31,2)</f>
        <v>0</v>
      </c>
      <c r="J31" s="172"/>
      <c r="K31" s="173">
        <f>ROUND(E31*J31,2)</f>
        <v>0</v>
      </c>
      <c r="L31" s="173">
        <v>15</v>
      </c>
      <c r="M31" s="173">
        <f>G31*(1+L31/100)</f>
        <v>0</v>
      </c>
      <c r="N31" s="173">
        <v>0</v>
      </c>
      <c r="O31" s="173">
        <f>ROUND(E31*N31,2)</f>
        <v>0</v>
      </c>
      <c r="P31" s="173">
        <v>0</v>
      </c>
      <c r="Q31" s="173">
        <f>ROUND(E31*P31,2)</f>
        <v>0</v>
      </c>
      <c r="R31" s="173"/>
      <c r="S31" s="173" t="s">
        <v>277</v>
      </c>
      <c r="T31" s="174" t="s">
        <v>249</v>
      </c>
      <c r="U31" s="157">
        <v>0</v>
      </c>
      <c r="V31" s="157">
        <f>ROUND(E31*U31,2)</f>
        <v>0</v>
      </c>
      <c r="W31" s="157"/>
      <c r="X31" s="157" t="s">
        <v>752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2491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256" t="s">
        <v>2503</v>
      </c>
      <c r="D32" s="257"/>
      <c r="E32" s="257"/>
      <c r="F32" s="257"/>
      <c r="G32" s="2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253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54"/>
      <c r="B33" s="155"/>
      <c r="C33" s="267" t="s">
        <v>2504</v>
      </c>
      <c r="D33" s="268"/>
      <c r="E33" s="268"/>
      <c r="F33" s="268"/>
      <c r="G33" s="268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253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0.399999999999999" outlineLevel="1" x14ac:dyDescent="0.25">
      <c r="A34" s="168">
        <v>8</v>
      </c>
      <c r="B34" s="169" t="s">
        <v>2509</v>
      </c>
      <c r="C34" s="185" t="s">
        <v>2510</v>
      </c>
      <c r="D34" s="170" t="s">
        <v>2490</v>
      </c>
      <c r="E34" s="171">
        <v>181</v>
      </c>
      <c r="F34" s="172"/>
      <c r="G34" s="173">
        <f>ROUND(E34*F34,2)</f>
        <v>0</v>
      </c>
      <c r="H34" s="172"/>
      <c r="I34" s="173">
        <f>ROUND(E34*H34,2)</f>
        <v>0</v>
      </c>
      <c r="J34" s="172"/>
      <c r="K34" s="173">
        <f>ROUND(E34*J34,2)</f>
        <v>0</v>
      </c>
      <c r="L34" s="173">
        <v>15</v>
      </c>
      <c r="M34" s="173">
        <f>G34*(1+L34/100)</f>
        <v>0</v>
      </c>
      <c r="N34" s="173">
        <v>0</v>
      </c>
      <c r="O34" s="173">
        <f>ROUND(E34*N34,2)</f>
        <v>0</v>
      </c>
      <c r="P34" s="173">
        <v>0</v>
      </c>
      <c r="Q34" s="173">
        <f>ROUND(E34*P34,2)</f>
        <v>0</v>
      </c>
      <c r="R34" s="173"/>
      <c r="S34" s="173" t="s">
        <v>277</v>
      </c>
      <c r="T34" s="174" t="s">
        <v>249</v>
      </c>
      <c r="U34" s="157">
        <v>0</v>
      </c>
      <c r="V34" s="157">
        <f>ROUND(E34*U34,2)</f>
        <v>0</v>
      </c>
      <c r="W34" s="157"/>
      <c r="X34" s="157" t="s">
        <v>752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2491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54"/>
      <c r="B35" s="155"/>
      <c r="C35" s="256" t="s">
        <v>2503</v>
      </c>
      <c r="D35" s="257"/>
      <c r="E35" s="257"/>
      <c r="F35" s="257"/>
      <c r="G35" s="2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253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54"/>
      <c r="B36" s="155"/>
      <c r="C36" s="267" t="s">
        <v>2504</v>
      </c>
      <c r="D36" s="268"/>
      <c r="E36" s="268"/>
      <c r="F36" s="268"/>
      <c r="G36" s="268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253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0.399999999999999" outlineLevel="1" x14ac:dyDescent="0.25">
      <c r="A37" s="168">
        <v>9</v>
      </c>
      <c r="B37" s="169" t="s">
        <v>2511</v>
      </c>
      <c r="C37" s="185" t="s">
        <v>2512</v>
      </c>
      <c r="D37" s="170" t="s">
        <v>2490</v>
      </c>
      <c r="E37" s="171">
        <v>181</v>
      </c>
      <c r="F37" s="172"/>
      <c r="G37" s="173">
        <f>ROUND(E37*F37,2)</f>
        <v>0</v>
      </c>
      <c r="H37" s="172"/>
      <c r="I37" s="173">
        <f>ROUND(E37*H37,2)</f>
        <v>0</v>
      </c>
      <c r="J37" s="172"/>
      <c r="K37" s="173">
        <f>ROUND(E37*J37,2)</f>
        <v>0</v>
      </c>
      <c r="L37" s="173">
        <v>15</v>
      </c>
      <c r="M37" s="173">
        <f>G37*(1+L37/100)</f>
        <v>0</v>
      </c>
      <c r="N37" s="173">
        <v>0</v>
      </c>
      <c r="O37" s="173">
        <f>ROUND(E37*N37,2)</f>
        <v>0</v>
      </c>
      <c r="P37" s="173">
        <v>0</v>
      </c>
      <c r="Q37" s="173">
        <f>ROUND(E37*P37,2)</f>
        <v>0</v>
      </c>
      <c r="R37" s="173"/>
      <c r="S37" s="173" t="s">
        <v>277</v>
      </c>
      <c r="T37" s="174" t="s">
        <v>249</v>
      </c>
      <c r="U37" s="157">
        <v>0</v>
      </c>
      <c r="V37" s="157">
        <f>ROUND(E37*U37,2)</f>
        <v>0</v>
      </c>
      <c r="W37" s="157"/>
      <c r="X37" s="157" t="s">
        <v>752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2491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54"/>
      <c r="B38" s="155"/>
      <c r="C38" s="256" t="s">
        <v>2503</v>
      </c>
      <c r="D38" s="257"/>
      <c r="E38" s="257"/>
      <c r="F38" s="257"/>
      <c r="G38" s="2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253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54"/>
      <c r="B39" s="155"/>
      <c r="C39" s="267" t="s">
        <v>2504</v>
      </c>
      <c r="D39" s="268"/>
      <c r="E39" s="268"/>
      <c r="F39" s="268"/>
      <c r="G39" s="268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253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20.399999999999999" outlineLevel="1" x14ac:dyDescent="0.25">
      <c r="A40" s="168">
        <v>10</v>
      </c>
      <c r="B40" s="169" t="s">
        <v>2513</v>
      </c>
      <c r="C40" s="185" t="s">
        <v>2514</v>
      </c>
      <c r="D40" s="170" t="s">
        <v>2490</v>
      </c>
      <c r="E40" s="171">
        <v>106</v>
      </c>
      <c r="F40" s="172"/>
      <c r="G40" s="173">
        <f>ROUND(E40*F40,2)</f>
        <v>0</v>
      </c>
      <c r="H40" s="172"/>
      <c r="I40" s="173">
        <f>ROUND(E40*H40,2)</f>
        <v>0</v>
      </c>
      <c r="J40" s="172"/>
      <c r="K40" s="173">
        <f>ROUND(E40*J40,2)</f>
        <v>0</v>
      </c>
      <c r="L40" s="173">
        <v>15</v>
      </c>
      <c r="M40" s="173">
        <f>G40*(1+L40/100)</f>
        <v>0</v>
      </c>
      <c r="N40" s="173">
        <v>0</v>
      </c>
      <c r="O40" s="173">
        <f>ROUND(E40*N40,2)</f>
        <v>0</v>
      </c>
      <c r="P40" s="173">
        <v>0</v>
      </c>
      <c r="Q40" s="173">
        <f>ROUND(E40*P40,2)</f>
        <v>0</v>
      </c>
      <c r="R40" s="173"/>
      <c r="S40" s="173" t="s">
        <v>277</v>
      </c>
      <c r="T40" s="174" t="s">
        <v>249</v>
      </c>
      <c r="U40" s="157">
        <v>0</v>
      </c>
      <c r="V40" s="157">
        <f>ROUND(E40*U40,2)</f>
        <v>0</v>
      </c>
      <c r="W40" s="157"/>
      <c r="X40" s="157" t="s">
        <v>752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2491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54"/>
      <c r="B41" s="155"/>
      <c r="C41" s="256" t="s">
        <v>2503</v>
      </c>
      <c r="D41" s="257"/>
      <c r="E41" s="257"/>
      <c r="F41" s="257"/>
      <c r="G41" s="2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253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54"/>
      <c r="B42" s="155"/>
      <c r="C42" s="267" t="s">
        <v>2504</v>
      </c>
      <c r="D42" s="268"/>
      <c r="E42" s="268"/>
      <c r="F42" s="268"/>
      <c r="G42" s="268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253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0.399999999999999" outlineLevel="1" x14ac:dyDescent="0.25">
      <c r="A43" s="168">
        <v>11</v>
      </c>
      <c r="B43" s="169" t="s">
        <v>2515</v>
      </c>
      <c r="C43" s="185" t="s">
        <v>2516</v>
      </c>
      <c r="D43" s="170" t="s">
        <v>2490</v>
      </c>
      <c r="E43" s="171">
        <v>99</v>
      </c>
      <c r="F43" s="172"/>
      <c r="G43" s="173">
        <f>ROUND(E43*F43,2)</f>
        <v>0</v>
      </c>
      <c r="H43" s="172"/>
      <c r="I43" s="173">
        <f>ROUND(E43*H43,2)</f>
        <v>0</v>
      </c>
      <c r="J43" s="172"/>
      <c r="K43" s="173">
        <f>ROUND(E43*J43,2)</f>
        <v>0</v>
      </c>
      <c r="L43" s="173">
        <v>15</v>
      </c>
      <c r="M43" s="173">
        <f>G43*(1+L43/100)</f>
        <v>0</v>
      </c>
      <c r="N43" s="173">
        <v>0</v>
      </c>
      <c r="O43" s="173">
        <f>ROUND(E43*N43,2)</f>
        <v>0</v>
      </c>
      <c r="P43" s="173">
        <v>0</v>
      </c>
      <c r="Q43" s="173">
        <f>ROUND(E43*P43,2)</f>
        <v>0</v>
      </c>
      <c r="R43" s="173"/>
      <c r="S43" s="173" t="s">
        <v>277</v>
      </c>
      <c r="T43" s="174" t="s">
        <v>249</v>
      </c>
      <c r="U43" s="157">
        <v>0</v>
      </c>
      <c r="V43" s="157">
        <f>ROUND(E43*U43,2)</f>
        <v>0</v>
      </c>
      <c r="W43" s="157"/>
      <c r="X43" s="157" t="s">
        <v>752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2491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54"/>
      <c r="B44" s="155"/>
      <c r="C44" s="256" t="s">
        <v>2503</v>
      </c>
      <c r="D44" s="257"/>
      <c r="E44" s="257"/>
      <c r="F44" s="257"/>
      <c r="G44" s="2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54"/>
      <c r="B45" s="155"/>
      <c r="C45" s="267" t="s">
        <v>2504</v>
      </c>
      <c r="D45" s="268"/>
      <c r="E45" s="268"/>
      <c r="F45" s="268"/>
      <c r="G45" s="268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253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0.399999999999999" outlineLevel="1" x14ac:dyDescent="0.25">
      <c r="A46" s="168">
        <v>12</v>
      </c>
      <c r="B46" s="169" t="s">
        <v>2517</v>
      </c>
      <c r="C46" s="185" t="s">
        <v>2518</v>
      </c>
      <c r="D46" s="170" t="s">
        <v>2490</v>
      </c>
      <c r="E46" s="171">
        <v>97</v>
      </c>
      <c r="F46" s="172"/>
      <c r="G46" s="173">
        <f>ROUND(E46*F46,2)</f>
        <v>0</v>
      </c>
      <c r="H46" s="172"/>
      <c r="I46" s="173">
        <f>ROUND(E46*H46,2)</f>
        <v>0</v>
      </c>
      <c r="J46" s="172"/>
      <c r="K46" s="173">
        <f>ROUND(E46*J46,2)</f>
        <v>0</v>
      </c>
      <c r="L46" s="173">
        <v>15</v>
      </c>
      <c r="M46" s="173">
        <f>G46*(1+L46/100)</f>
        <v>0</v>
      </c>
      <c r="N46" s="173">
        <v>0</v>
      </c>
      <c r="O46" s="173">
        <f>ROUND(E46*N46,2)</f>
        <v>0</v>
      </c>
      <c r="P46" s="173">
        <v>0</v>
      </c>
      <c r="Q46" s="173">
        <f>ROUND(E46*P46,2)</f>
        <v>0</v>
      </c>
      <c r="R46" s="173"/>
      <c r="S46" s="173" t="s">
        <v>277</v>
      </c>
      <c r="T46" s="174" t="s">
        <v>249</v>
      </c>
      <c r="U46" s="157">
        <v>0</v>
      </c>
      <c r="V46" s="157">
        <f>ROUND(E46*U46,2)</f>
        <v>0</v>
      </c>
      <c r="W46" s="157"/>
      <c r="X46" s="157" t="s">
        <v>752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2491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54"/>
      <c r="B47" s="155"/>
      <c r="C47" s="256" t="s">
        <v>2503</v>
      </c>
      <c r="D47" s="257"/>
      <c r="E47" s="257"/>
      <c r="F47" s="257"/>
      <c r="G47" s="2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253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54"/>
      <c r="B48" s="155"/>
      <c r="C48" s="267" t="s">
        <v>2504</v>
      </c>
      <c r="D48" s="268"/>
      <c r="E48" s="268"/>
      <c r="F48" s="268"/>
      <c r="G48" s="268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253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0.399999999999999" outlineLevel="1" x14ac:dyDescent="0.25">
      <c r="A49" s="168">
        <v>13</v>
      </c>
      <c r="B49" s="169" t="s">
        <v>2519</v>
      </c>
      <c r="C49" s="185" t="s">
        <v>2520</v>
      </c>
      <c r="D49" s="170" t="s">
        <v>2490</v>
      </c>
      <c r="E49" s="171">
        <v>20</v>
      </c>
      <c r="F49" s="172"/>
      <c r="G49" s="173">
        <f>ROUND(E49*F49,2)</f>
        <v>0</v>
      </c>
      <c r="H49" s="172"/>
      <c r="I49" s="173">
        <f>ROUND(E49*H49,2)</f>
        <v>0</v>
      </c>
      <c r="J49" s="172"/>
      <c r="K49" s="173">
        <f>ROUND(E49*J49,2)</f>
        <v>0</v>
      </c>
      <c r="L49" s="173">
        <v>15</v>
      </c>
      <c r="M49" s="173">
        <f>G49*(1+L49/100)</f>
        <v>0</v>
      </c>
      <c r="N49" s="173">
        <v>0</v>
      </c>
      <c r="O49" s="173">
        <f>ROUND(E49*N49,2)</f>
        <v>0</v>
      </c>
      <c r="P49" s="173">
        <v>0</v>
      </c>
      <c r="Q49" s="173">
        <f>ROUND(E49*P49,2)</f>
        <v>0</v>
      </c>
      <c r="R49" s="173"/>
      <c r="S49" s="173" t="s">
        <v>277</v>
      </c>
      <c r="T49" s="174" t="s">
        <v>249</v>
      </c>
      <c r="U49" s="157">
        <v>0</v>
      </c>
      <c r="V49" s="157">
        <f>ROUND(E49*U49,2)</f>
        <v>0</v>
      </c>
      <c r="W49" s="157"/>
      <c r="X49" s="157" t="s">
        <v>752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2491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54"/>
      <c r="B50" s="155"/>
      <c r="C50" s="256" t="s">
        <v>2503</v>
      </c>
      <c r="D50" s="257"/>
      <c r="E50" s="257"/>
      <c r="F50" s="257"/>
      <c r="G50" s="2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47"/>
      <c r="Z50" s="147"/>
      <c r="AA50" s="147"/>
      <c r="AB50" s="147"/>
      <c r="AC50" s="147"/>
      <c r="AD50" s="147"/>
      <c r="AE50" s="147"/>
      <c r="AF50" s="147"/>
      <c r="AG50" s="147" t="s">
        <v>253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54"/>
      <c r="B51" s="155"/>
      <c r="C51" s="267" t="s">
        <v>2504</v>
      </c>
      <c r="D51" s="268"/>
      <c r="E51" s="268"/>
      <c r="F51" s="268"/>
      <c r="G51" s="268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253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0.399999999999999" outlineLevel="1" x14ac:dyDescent="0.25">
      <c r="A52" s="168">
        <v>14</v>
      </c>
      <c r="B52" s="169" t="s">
        <v>2521</v>
      </c>
      <c r="C52" s="185" t="s">
        <v>2522</v>
      </c>
      <c r="D52" s="170" t="s">
        <v>2490</v>
      </c>
      <c r="E52" s="171">
        <v>56</v>
      </c>
      <c r="F52" s="172"/>
      <c r="G52" s="173">
        <f>ROUND(E52*F52,2)</f>
        <v>0</v>
      </c>
      <c r="H52" s="172"/>
      <c r="I52" s="173">
        <f>ROUND(E52*H52,2)</f>
        <v>0</v>
      </c>
      <c r="J52" s="172"/>
      <c r="K52" s="173">
        <f>ROUND(E52*J52,2)</f>
        <v>0</v>
      </c>
      <c r="L52" s="173">
        <v>15</v>
      </c>
      <c r="M52" s="173">
        <f>G52*(1+L52/100)</f>
        <v>0</v>
      </c>
      <c r="N52" s="173">
        <v>0</v>
      </c>
      <c r="O52" s="173">
        <f>ROUND(E52*N52,2)</f>
        <v>0</v>
      </c>
      <c r="P52" s="173">
        <v>0</v>
      </c>
      <c r="Q52" s="173">
        <f>ROUND(E52*P52,2)</f>
        <v>0</v>
      </c>
      <c r="R52" s="173"/>
      <c r="S52" s="173" t="s">
        <v>277</v>
      </c>
      <c r="T52" s="174" t="s">
        <v>249</v>
      </c>
      <c r="U52" s="157">
        <v>0</v>
      </c>
      <c r="V52" s="157">
        <f>ROUND(E52*U52,2)</f>
        <v>0</v>
      </c>
      <c r="W52" s="157"/>
      <c r="X52" s="157" t="s">
        <v>752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2491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54"/>
      <c r="B53" s="155"/>
      <c r="C53" s="256" t="s">
        <v>2503</v>
      </c>
      <c r="D53" s="257"/>
      <c r="E53" s="257"/>
      <c r="F53" s="257"/>
      <c r="G53" s="2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253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54"/>
      <c r="B54" s="155"/>
      <c r="C54" s="267" t="s">
        <v>2504</v>
      </c>
      <c r="D54" s="268"/>
      <c r="E54" s="268"/>
      <c r="F54" s="268"/>
      <c r="G54" s="268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253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68">
        <v>15</v>
      </c>
      <c r="B55" s="169" t="s">
        <v>2523</v>
      </c>
      <c r="C55" s="185" t="s">
        <v>2524</v>
      </c>
      <c r="D55" s="170" t="s">
        <v>2490</v>
      </c>
      <c r="E55" s="171">
        <v>20</v>
      </c>
      <c r="F55" s="172"/>
      <c r="G55" s="173">
        <f>ROUND(E55*F55,2)</f>
        <v>0</v>
      </c>
      <c r="H55" s="172"/>
      <c r="I55" s="173">
        <f>ROUND(E55*H55,2)</f>
        <v>0</v>
      </c>
      <c r="J55" s="172"/>
      <c r="K55" s="173">
        <f>ROUND(E55*J55,2)</f>
        <v>0</v>
      </c>
      <c r="L55" s="173">
        <v>15</v>
      </c>
      <c r="M55" s="173">
        <f>G55*(1+L55/100)</f>
        <v>0</v>
      </c>
      <c r="N55" s="173">
        <v>0</v>
      </c>
      <c r="O55" s="173">
        <f>ROUND(E55*N55,2)</f>
        <v>0</v>
      </c>
      <c r="P55" s="173">
        <v>0</v>
      </c>
      <c r="Q55" s="173">
        <f>ROUND(E55*P55,2)</f>
        <v>0</v>
      </c>
      <c r="R55" s="173"/>
      <c r="S55" s="173" t="s">
        <v>277</v>
      </c>
      <c r="T55" s="174" t="s">
        <v>249</v>
      </c>
      <c r="U55" s="157">
        <v>0</v>
      </c>
      <c r="V55" s="157">
        <f>ROUND(E55*U55,2)</f>
        <v>0</v>
      </c>
      <c r="W55" s="157"/>
      <c r="X55" s="157" t="s">
        <v>752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2491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54"/>
      <c r="B56" s="155"/>
      <c r="C56" s="256" t="s">
        <v>2503</v>
      </c>
      <c r="D56" s="257"/>
      <c r="E56" s="257"/>
      <c r="F56" s="257"/>
      <c r="G56" s="2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253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54"/>
      <c r="B57" s="155"/>
      <c r="C57" s="267" t="s">
        <v>2504</v>
      </c>
      <c r="D57" s="268"/>
      <c r="E57" s="268"/>
      <c r="F57" s="268"/>
      <c r="G57" s="268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253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6">
        <v>16</v>
      </c>
      <c r="B58" s="177" t="s">
        <v>2525</v>
      </c>
      <c r="C58" s="187" t="s">
        <v>2526</v>
      </c>
      <c r="D58" s="178" t="s">
        <v>2490</v>
      </c>
      <c r="E58" s="179">
        <v>30</v>
      </c>
      <c r="F58" s="180"/>
      <c r="G58" s="181">
        <f>ROUND(E58*F58,2)</f>
        <v>0</v>
      </c>
      <c r="H58" s="180"/>
      <c r="I58" s="181">
        <f>ROUND(E58*H58,2)</f>
        <v>0</v>
      </c>
      <c r="J58" s="180"/>
      <c r="K58" s="181">
        <f>ROUND(E58*J58,2)</f>
        <v>0</v>
      </c>
      <c r="L58" s="181">
        <v>15</v>
      </c>
      <c r="M58" s="181">
        <f>G58*(1+L58/100)</f>
        <v>0</v>
      </c>
      <c r="N58" s="181">
        <v>0</v>
      </c>
      <c r="O58" s="181">
        <f>ROUND(E58*N58,2)</f>
        <v>0</v>
      </c>
      <c r="P58" s="181">
        <v>0</v>
      </c>
      <c r="Q58" s="181">
        <f>ROUND(E58*P58,2)</f>
        <v>0</v>
      </c>
      <c r="R58" s="181"/>
      <c r="S58" s="181" t="s">
        <v>277</v>
      </c>
      <c r="T58" s="182" t="s">
        <v>249</v>
      </c>
      <c r="U58" s="157">
        <v>0</v>
      </c>
      <c r="V58" s="157">
        <f>ROUND(E58*U58,2)</f>
        <v>0</v>
      </c>
      <c r="W58" s="157"/>
      <c r="X58" s="157" t="s">
        <v>752</v>
      </c>
      <c r="Y58" s="147"/>
      <c r="Z58" s="147"/>
      <c r="AA58" s="147"/>
      <c r="AB58" s="147"/>
      <c r="AC58" s="147"/>
      <c r="AD58" s="147"/>
      <c r="AE58" s="147"/>
      <c r="AF58" s="147"/>
      <c r="AG58" s="147" t="s">
        <v>2491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6">
        <v>17</v>
      </c>
      <c r="B59" s="177" t="s">
        <v>2527</v>
      </c>
      <c r="C59" s="187" t="s">
        <v>2528</v>
      </c>
      <c r="D59" s="178" t="s">
        <v>792</v>
      </c>
      <c r="E59" s="179">
        <v>5</v>
      </c>
      <c r="F59" s="180"/>
      <c r="G59" s="181">
        <f>ROUND(E59*F59,2)</f>
        <v>0</v>
      </c>
      <c r="H59" s="180"/>
      <c r="I59" s="181">
        <f>ROUND(E59*H59,2)</f>
        <v>0</v>
      </c>
      <c r="J59" s="180"/>
      <c r="K59" s="181">
        <f>ROUND(E59*J59,2)</f>
        <v>0</v>
      </c>
      <c r="L59" s="181">
        <v>15</v>
      </c>
      <c r="M59" s="181">
        <f>G59*(1+L59/100)</f>
        <v>0</v>
      </c>
      <c r="N59" s="181">
        <v>0</v>
      </c>
      <c r="O59" s="181">
        <f>ROUND(E59*N59,2)</f>
        <v>0</v>
      </c>
      <c r="P59" s="181">
        <v>0</v>
      </c>
      <c r="Q59" s="181">
        <f>ROUND(E59*P59,2)</f>
        <v>0</v>
      </c>
      <c r="R59" s="181"/>
      <c r="S59" s="181" t="s">
        <v>277</v>
      </c>
      <c r="T59" s="182" t="s">
        <v>249</v>
      </c>
      <c r="U59" s="157">
        <v>0</v>
      </c>
      <c r="V59" s="157">
        <f>ROUND(E59*U59,2)</f>
        <v>0</v>
      </c>
      <c r="W59" s="157"/>
      <c r="X59" s="157" t="s">
        <v>752</v>
      </c>
      <c r="Y59" s="147"/>
      <c r="Z59" s="147"/>
      <c r="AA59" s="147"/>
      <c r="AB59" s="147"/>
      <c r="AC59" s="147"/>
      <c r="AD59" s="147"/>
      <c r="AE59" s="147"/>
      <c r="AF59" s="147"/>
      <c r="AG59" s="147" t="s">
        <v>2491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6">
        <v>18</v>
      </c>
      <c r="B60" s="177" t="s">
        <v>2529</v>
      </c>
      <c r="C60" s="187" t="s">
        <v>2530</v>
      </c>
      <c r="D60" s="178" t="s">
        <v>538</v>
      </c>
      <c r="E60" s="179">
        <v>2</v>
      </c>
      <c r="F60" s="180"/>
      <c r="G60" s="181">
        <f>ROUND(E60*F60,2)</f>
        <v>0</v>
      </c>
      <c r="H60" s="180"/>
      <c r="I60" s="181">
        <f>ROUND(E60*H60,2)</f>
        <v>0</v>
      </c>
      <c r="J60" s="180"/>
      <c r="K60" s="181">
        <f>ROUND(E60*J60,2)</f>
        <v>0</v>
      </c>
      <c r="L60" s="181">
        <v>15</v>
      </c>
      <c r="M60" s="181">
        <f>G60*(1+L60/100)</f>
        <v>0</v>
      </c>
      <c r="N60" s="181">
        <v>0</v>
      </c>
      <c r="O60" s="181">
        <f>ROUND(E60*N60,2)</f>
        <v>0</v>
      </c>
      <c r="P60" s="181">
        <v>0</v>
      </c>
      <c r="Q60" s="181">
        <f>ROUND(E60*P60,2)</f>
        <v>0</v>
      </c>
      <c r="R60" s="181"/>
      <c r="S60" s="181" t="s">
        <v>277</v>
      </c>
      <c r="T60" s="182" t="s">
        <v>249</v>
      </c>
      <c r="U60" s="157">
        <v>0</v>
      </c>
      <c r="V60" s="157">
        <f>ROUND(E60*U60,2)</f>
        <v>0</v>
      </c>
      <c r="W60" s="157"/>
      <c r="X60" s="157" t="s">
        <v>752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2491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68">
        <v>19</v>
      </c>
      <c r="B61" s="169" t="s">
        <v>2531</v>
      </c>
      <c r="C61" s="185" t="s">
        <v>2532</v>
      </c>
      <c r="D61" s="170" t="s">
        <v>576</v>
      </c>
      <c r="E61" s="171">
        <v>1915.1</v>
      </c>
      <c r="F61" s="172"/>
      <c r="G61" s="173">
        <f>ROUND(E61*F61,2)</f>
        <v>0</v>
      </c>
      <c r="H61" s="172"/>
      <c r="I61" s="173">
        <f>ROUND(E61*H61,2)</f>
        <v>0</v>
      </c>
      <c r="J61" s="172"/>
      <c r="K61" s="173">
        <f>ROUND(E61*J61,2)</f>
        <v>0</v>
      </c>
      <c r="L61" s="173">
        <v>15</v>
      </c>
      <c r="M61" s="173">
        <f>G61*(1+L61/100)</f>
        <v>0</v>
      </c>
      <c r="N61" s="173">
        <v>0</v>
      </c>
      <c r="O61" s="173">
        <f>ROUND(E61*N61,2)</f>
        <v>0</v>
      </c>
      <c r="P61" s="173">
        <v>0</v>
      </c>
      <c r="Q61" s="173">
        <f>ROUND(E61*P61,2)</f>
        <v>0</v>
      </c>
      <c r="R61" s="173"/>
      <c r="S61" s="173" t="s">
        <v>277</v>
      </c>
      <c r="T61" s="174" t="s">
        <v>249</v>
      </c>
      <c r="U61" s="157">
        <v>0</v>
      </c>
      <c r="V61" s="157">
        <f>ROUND(E61*U61,2)</f>
        <v>0</v>
      </c>
      <c r="W61" s="157"/>
      <c r="X61" s="157" t="s">
        <v>304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639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54"/>
      <c r="B62" s="155"/>
      <c r="C62" s="186" t="s">
        <v>2533</v>
      </c>
      <c r="D62" s="159"/>
      <c r="E62" s="160">
        <v>1915.1</v>
      </c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287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68">
        <v>20</v>
      </c>
      <c r="B63" s="169" t="s">
        <v>2534</v>
      </c>
      <c r="C63" s="185" t="s">
        <v>2535</v>
      </c>
      <c r="D63" s="170" t="s">
        <v>0</v>
      </c>
      <c r="E63" s="171">
        <v>422.75</v>
      </c>
      <c r="F63" s="172"/>
      <c r="G63" s="173">
        <f>ROUND(E63*F63,2)</f>
        <v>0</v>
      </c>
      <c r="H63" s="172"/>
      <c r="I63" s="173">
        <f>ROUND(E63*H63,2)</f>
        <v>0</v>
      </c>
      <c r="J63" s="172"/>
      <c r="K63" s="173">
        <f>ROUND(E63*J63,2)</f>
        <v>0</v>
      </c>
      <c r="L63" s="173">
        <v>15</v>
      </c>
      <c r="M63" s="173">
        <f>G63*(1+L63/100)</f>
        <v>0</v>
      </c>
      <c r="N63" s="173">
        <v>0</v>
      </c>
      <c r="O63" s="173">
        <f>ROUND(E63*N63,2)</f>
        <v>0</v>
      </c>
      <c r="P63" s="173">
        <v>0</v>
      </c>
      <c r="Q63" s="173">
        <f>ROUND(E63*P63,2)</f>
        <v>0</v>
      </c>
      <c r="R63" s="173" t="s">
        <v>719</v>
      </c>
      <c r="S63" s="173" t="s">
        <v>248</v>
      </c>
      <c r="T63" s="174" t="s">
        <v>249</v>
      </c>
      <c r="U63" s="157">
        <v>0</v>
      </c>
      <c r="V63" s="157">
        <f>ROUND(E63*U63,2)</f>
        <v>0</v>
      </c>
      <c r="W63" s="157"/>
      <c r="X63" s="157" t="s">
        <v>304</v>
      </c>
      <c r="Y63" s="147"/>
      <c r="Z63" s="147"/>
      <c r="AA63" s="147"/>
      <c r="AB63" s="147"/>
      <c r="AC63" s="147"/>
      <c r="AD63" s="147"/>
      <c r="AE63" s="147"/>
      <c r="AF63" s="147"/>
      <c r="AG63" s="147" t="s">
        <v>639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54"/>
      <c r="B64" s="155"/>
      <c r="C64" s="265" t="s">
        <v>757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307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x14ac:dyDescent="0.25">
      <c r="A65" s="162" t="s">
        <v>243</v>
      </c>
      <c r="B65" s="163" t="s">
        <v>161</v>
      </c>
      <c r="C65" s="184" t="s">
        <v>162</v>
      </c>
      <c r="D65" s="164"/>
      <c r="E65" s="165"/>
      <c r="F65" s="166"/>
      <c r="G65" s="166">
        <f>SUMIF(AG66:AG70,"&lt;&gt;NOR",G66:G70)</f>
        <v>0</v>
      </c>
      <c r="H65" s="166"/>
      <c r="I65" s="166">
        <f>SUM(I66:I70)</f>
        <v>0</v>
      </c>
      <c r="J65" s="166"/>
      <c r="K65" s="166">
        <f>SUM(K66:K70)</f>
        <v>0</v>
      </c>
      <c r="L65" s="166"/>
      <c r="M65" s="166">
        <f>SUM(M66:M70)</f>
        <v>0</v>
      </c>
      <c r="N65" s="166"/>
      <c r="O65" s="166">
        <f>SUM(O66:O70)</f>
        <v>0</v>
      </c>
      <c r="P65" s="166"/>
      <c r="Q65" s="166">
        <f>SUM(Q66:Q70)</f>
        <v>0</v>
      </c>
      <c r="R65" s="166"/>
      <c r="S65" s="166"/>
      <c r="T65" s="167"/>
      <c r="U65" s="161"/>
      <c r="V65" s="161">
        <f>SUM(V66:V70)</f>
        <v>0</v>
      </c>
      <c r="W65" s="161"/>
      <c r="X65" s="161"/>
      <c r="AG65" t="s">
        <v>244</v>
      </c>
    </row>
    <row r="66" spans="1:60" outlineLevel="1" x14ac:dyDescent="0.25">
      <c r="A66" s="176">
        <v>21</v>
      </c>
      <c r="B66" s="177" t="s">
        <v>2536</v>
      </c>
      <c r="C66" s="187" t="s">
        <v>2537</v>
      </c>
      <c r="D66" s="178" t="s">
        <v>538</v>
      </c>
      <c r="E66" s="179">
        <v>1</v>
      </c>
      <c r="F66" s="180"/>
      <c r="G66" s="181">
        <f>ROUND(E66*F66,2)</f>
        <v>0</v>
      </c>
      <c r="H66" s="180"/>
      <c r="I66" s="181">
        <f>ROUND(E66*H66,2)</f>
        <v>0</v>
      </c>
      <c r="J66" s="180"/>
      <c r="K66" s="181">
        <f>ROUND(E66*J66,2)</f>
        <v>0</v>
      </c>
      <c r="L66" s="181">
        <v>15</v>
      </c>
      <c r="M66" s="181">
        <f>G66*(1+L66/100)</f>
        <v>0</v>
      </c>
      <c r="N66" s="181">
        <v>0</v>
      </c>
      <c r="O66" s="181">
        <f>ROUND(E66*N66,2)</f>
        <v>0</v>
      </c>
      <c r="P66" s="181">
        <v>0</v>
      </c>
      <c r="Q66" s="181">
        <f>ROUND(E66*P66,2)</f>
        <v>0</v>
      </c>
      <c r="R66" s="181"/>
      <c r="S66" s="181" t="s">
        <v>277</v>
      </c>
      <c r="T66" s="182" t="s">
        <v>249</v>
      </c>
      <c r="U66" s="157">
        <v>0</v>
      </c>
      <c r="V66" s="157">
        <f>ROUND(E66*U66,2)</f>
        <v>0</v>
      </c>
      <c r="W66" s="157"/>
      <c r="X66" s="157" t="s">
        <v>752</v>
      </c>
      <c r="Y66" s="147"/>
      <c r="Z66" s="147"/>
      <c r="AA66" s="147"/>
      <c r="AB66" s="147"/>
      <c r="AC66" s="147"/>
      <c r="AD66" s="147"/>
      <c r="AE66" s="147"/>
      <c r="AF66" s="147"/>
      <c r="AG66" s="147" t="s">
        <v>2491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6">
        <v>22</v>
      </c>
      <c r="B67" s="177" t="s">
        <v>2538</v>
      </c>
      <c r="C67" s="187" t="s">
        <v>2539</v>
      </c>
      <c r="D67" s="178" t="s">
        <v>538</v>
      </c>
      <c r="E67" s="179">
        <v>1</v>
      </c>
      <c r="F67" s="180"/>
      <c r="G67" s="181">
        <f>ROUND(E67*F67,2)</f>
        <v>0</v>
      </c>
      <c r="H67" s="180"/>
      <c r="I67" s="181">
        <f>ROUND(E67*H67,2)</f>
        <v>0</v>
      </c>
      <c r="J67" s="180"/>
      <c r="K67" s="181">
        <f>ROUND(E67*J67,2)</f>
        <v>0</v>
      </c>
      <c r="L67" s="181">
        <v>15</v>
      </c>
      <c r="M67" s="181">
        <f>G67*(1+L67/100)</f>
        <v>0</v>
      </c>
      <c r="N67" s="181">
        <v>0</v>
      </c>
      <c r="O67" s="181">
        <f>ROUND(E67*N67,2)</f>
        <v>0</v>
      </c>
      <c r="P67" s="181">
        <v>0</v>
      </c>
      <c r="Q67" s="181">
        <f>ROUND(E67*P67,2)</f>
        <v>0</v>
      </c>
      <c r="R67" s="181"/>
      <c r="S67" s="181" t="s">
        <v>277</v>
      </c>
      <c r="T67" s="182" t="s">
        <v>249</v>
      </c>
      <c r="U67" s="157">
        <v>0</v>
      </c>
      <c r="V67" s="157">
        <f>ROUND(E67*U67,2)</f>
        <v>0</v>
      </c>
      <c r="W67" s="157"/>
      <c r="X67" s="157" t="s">
        <v>752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2491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68">
        <v>23</v>
      </c>
      <c r="B68" s="169" t="s">
        <v>2540</v>
      </c>
      <c r="C68" s="185" t="s">
        <v>2541</v>
      </c>
      <c r="D68" s="170" t="s">
        <v>276</v>
      </c>
      <c r="E68" s="171">
        <v>1</v>
      </c>
      <c r="F68" s="172"/>
      <c r="G68" s="173">
        <f>ROUND(E68*F68,2)</f>
        <v>0</v>
      </c>
      <c r="H68" s="172"/>
      <c r="I68" s="173">
        <f>ROUND(E68*H68,2)</f>
        <v>0</v>
      </c>
      <c r="J68" s="172"/>
      <c r="K68" s="173">
        <f>ROUND(E68*J68,2)</f>
        <v>0</v>
      </c>
      <c r="L68" s="173">
        <v>15</v>
      </c>
      <c r="M68" s="173">
        <f>G68*(1+L68/100)</f>
        <v>0</v>
      </c>
      <c r="N68" s="173">
        <v>0</v>
      </c>
      <c r="O68" s="173">
        <f>ROUND(E68*N68,2)</f>
        <v>0</v>
      </c>
      <c r="P68" s="173">
        <v>0</v>
      </c>
      <c r="Q68" s="173">
        <f>ROUND(E68*P68,2)</f>
        <v>0</v>
      </c>
      <c r="R68" s="173"/>
      <c r="S68" s="173" t="s">
        <v>277</v>
      </c>
      <c r="T68" s="174" t="s">
        <v>249</v>
      </c>
      <c r="U68" s="157">
        <v>0</v>
      </c>
      <c r="V68" s="157">
        <f>ROUND(E68*U68,2)</f>
        <v>0</v>
      </c>
      <c r="W68" s="157"/>
      <c r="X68" s="157" t="s">
        <v>304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639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54"/>
      <c r="B69" s="155"/>
      <c r="C69" s="256" t="s">
        <v>2542</v>
      </c>
      <c r="D69" s="257"/>
      <c r="E69" s="257"/>
      <c r="F69" s="257"/>
      <c r="G69" s="2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253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6">
        <v>24</v>
      </c>
      <c r="B70" s="177" t="s">
        <v>2543</v>
      </c>
      <c r="C70" s="187" t="s">
        <v>2544</v>
      </c>
      <c r="D70" s="178" t="s">
        <v>0</v>
      </c>
      <c r="E70" s="179">
        <v>333.25</v>
      </c>
      <c r="F70" s="180"/>
      <c r="G70" s="181">
        <f>ROUND(E70*F70,2)</f>
        <v>0</v>
      </c>
      <c r="H70" s="180"/>
      <c r="I70" s="181">
        <f>ROUND(E70*H70,2)</f>
        <v>0</v>
      </c>
      <c r="J70" s="180"/>
      <c r="K70" s="181">
        <f>ROUND(E70*J70,2)</f>
        <v>0</v>
      </c>
      <c r="L70" s="181">
        <v>15</v>
      </c>
      <c r="M70" s="181">
        <f>G70*(1+L70/100)</f>
        <v>0</v>
      </c>
      <c r="N70" s="181">
        <v>0</v>
      </c>
      <c r="O70" s="181">
        <f>ROUND(E70*N70,2)</f>
        <v>0</v>
      </c>
      <c r="P70" s="181">
        <v>0</v>
      </c>
      <c r="Q70" s="181">
        <f>ROUND(E70*P70,2)</f>
        <v>0</v>
      </c>
      <c r="R70" s="181" t="s">
        <v>2545</v>
      </c>
      <c r="S70" s="181" t="s">
        <v>248</v>
      </c>
      <c r="T70" s="182" t="s">
        <v>249</v>
      </c>
      <c r="U70" s="157">
        <v>0</v>
      </c>
      <c r="V70" s="157">
        <f>ROUND(E70*U70,2)</f>
        <v>0</v>
      </c>
      <c r="W70" s="157"/>
      <c r="X70" s="157" t="s">
        <v>304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639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x14ac:dyDescent="0.25">
      <c r="A71" s="162" t="s">
        <v>243</v>
      </c>
      <c r="B71" s="163" t="s">
        <v>163</v>
      </c>
      <c r="C71" s="184" t="s">
        <v>164</v>
      </c>
      <c r="D71" s="164"/>
      <c r="E71" s="165"/>
      <c r="F71" s="166"/>
      <c r="G71" s="166">
        <f>SUMIF(AG72:AG110,"&lt;&gt;NOR",G72:G110)</f>
        <v>0</v>
      </c>
      <c r="H71" s="166"/>
      <c r="I71" s="166">
        <f>SUM(I72:I110)</f>
        <v>0</v>
      </c>
      <c r="J71" s="166"/>
      <c r="K71" s="166">
        <f>SUM(K72:K110)</f>
        <v>0</v>
      </c>
      <c r="L71" s="166"/>
      <c r="M71" s="166">
        <f>SUM(M72:M110)</f>
        <v>0</v>
      </c>
      <c r="N71" s="166"/>
      <c r="O71" s="166">
        <f>SUM(O72:O110)</f>
        <v>0</v>
      </c>
      <c r="P71" s="166"/>
      <c r="Q71" s="166">
        <f>SUM(Q72:Q110)</f>
        <v>0</v>
      </c>
      <c r="R71" s="166"/>
      <c r="S71" s="166"/>
      <c r="T71" s="167"/>
      <c r="U71" s="161"/>
      <c r="V71" s="161">
        <f>SUM(V72:V110)</f>
        <v>0</v>
      </c>
      <c r="W71" s="161"/>
      <c r="X71" s="161"/>
      <c r="AG71" t="s">
        <v>244</v>
      </c>
    </row>
    <row r="72" spans="1:60" ht="30.6" outlineLevel="1" x14ac:dyDescent="0.25">
      <c r="A72" s="168">
        <v>25</v>
      </c>
      <c r="B72" s="169" t="s">
        <v>2546</v>
      </c>
      <c r="C72" s="185" t="s">
        <v>2547</v>
      </c>
      <c r="D72" s="170" t="s">
        <v>576</v>
      </c>
      <c r="E72" s="171">
        <v>240</v>
      </c>
      <c r="F72" s="172"/>
      <c r="G72" s="173">
        <f>ROUND(E72*F72,2)</f>
        <v>0</v>
      </c>
      <c r="H72" s="172"/>
      <c r="I72" s="173">
        <f>ROUND(E72*H72,2)</f>
        <v>0</v>
      </c>
      <c r="J72" s="172"/>
      <c r="K72" s="173">
        <f>ROUND(E72*J72,2)</f>
        <v>0</v>
      </c>
      <c r="L72" s="173">
        <v>15</v>
      </c>
      <c r="M72" s="173">
        <f>G72*(1+L72/100)</f>
        <v>0</v>
      </c>
      <c r="N72" s="173">
        <v>0</v>
      </c>
      <c r="O72" s="173">
        <f>ROUND(E72*N72,2)</f>
        <v>0</v>
      </c>
      <c r="P72" s="173">
        <v>0</v>
      </c>
      <c r="Q72" s="173">
        <f>ROUND(E72*P72,2)</f>
        <v>0</v>
      </c>
      <c r="R72" s="173"/>
      <c r="S72" s="173" t="s">
        <v>277</v>
      </c>
      <c r="T72" s="174" t="s">
        <v>249</v>
      </c>
      <c r="U72" s="157">
        <v>0</v>
      </c>
      <c r="V72" s="157">
        <f>ROUND(E72*U72,2)</f>
        <v>0</v>
      </c>
      <c r="W72" s="157"/>
      <c r="X72" s="157" t="s">
        <v>752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2491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1" outlineLevel="1" x14ac:dyDescent="0.25">
      <c r="A73" s="154"/>
      <c r="B73" s="155"/>
      <c r="C73" s="256" t="s">
        <v>2548</v>
      </c>
      <c r="D73" s="257"/>
      <c r="E73" s="257"/>
      <c r="F73" s="257"/>
      <c r="G73" s="2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47"/>
      <c r="Z73" s="147"/>
      <c r="AA73" s="147"/>
      <c r="AB73" s="147"/>
      <c r="AC73" s="147"/>
      <c r="AD73" s="147"/>
      <c r="AE73" s="147"/>
      <c r="AF73" s="147"/>
      <c r="AG73" s="147" t="s">
        <v>253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75" t="str">
        <f>C73</f>
        <v>laserem a tvoří jednolitou vrstvu a plní funkci tvarového stabilizátoru a kyslíkové bariéry. Spojení jednotlivých vrstev zajišťuje vrstva kvalitního polymeru. Potrubí je včetně lisovaných tvarovek.</v>
      </c>
      <c r="BB73" s="147"/>
      <c r="BC73" s="147"/>
      <c r="BD73" s="147"/>
      <c r="BE73" s="147"/>
      <c r="BF73" s="147"/>
      <c r="BG73" s="147"/>
      <c r="BH73" s="147"/>
    </row>
    <row r="74" spans="1:60" ht="30.6" outlineLevel="1" x14ac:dyDescent="0.25">
      <c r="A74" s="168">
        <v>26</v>
      </c>
      <c r="B74" s="169" t="s">
        <v>2549</v>
      </c>
      <c r="C74" s="185" t="s">
        <v>2550</v>
      </c>
      <c r="D74" s="170" t="s">
        <v>576</v>
      </c>
      <c r="E74" s="171">
        <v>74</v>
      </c>
      <c r="F74" s="172"/>
      <c r="G74" s="173">
        <f>ROUND(E74*F74,2)</f>
        <v>0</v>
      </c>
      <c r="H74" s="172"/>
      <c r="I74" s="173">
        <f>ROUND(E74*H74,2)</f>
        <v>0</v>
      </c>
      <c r="J74" s="172"/>
      <c r="K74" s="173">
        <f>ROUND(E74*J74,2)</f>
        <v>0</v>
      </c>
      <c r="L74" s="173">
        <v>15</v>
      </c>
      <c r="M74" s="173">
        <f>G74*(1+L74/100)</f>
        <v>0</v>
      </c>
      <c r="N74" s="173">
        <v>0</v>
      </c>
      <c r="O74" s="173">
        <f>ROUND(E74*N74,2)</f>
        <v>0</v>
      </c>
      <c r="P74" s="173">
        <v>0</v>
      </c>
      <c r="Q74" s="173">
        <f>ROUND(E74*P74,2)</f>
        <v>0</v>
      </c>
      <c r="R74" s="173"/>
      <c r="S74" s="173" t="s">
        <v>277</v>
      </c>
      <c r="T74" s="174" t="s">
        <v>249</v>
      </c>
      <c r="U74" s="157">
        <v>0</v>
      </c>
      <c r="V74" s="157">
        <f>ROUND(E74*U74,2)</f>
        <v>0</v>
      </c>
      <c r="W74" s="157"/>
      <c r="X74" s="157" t="s">
        <v>752</v>
      </c>
      <c r="Y74" s="147"/>
      <c r="Z74" s="147"/>
      <c r="AA74" s="147"/>
      <c r="AB74" s="147"/>
      <c r="AC74" s="147"/>
      <c r="AD74" s="147"/>
      <c r="AE74" s="147"/>
      <c r="AF74" s="147"/>
      <c r="AG74" s="147" t="s">
        <v>2491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1" outlineLevel="1" x14ac:dyDescent="0.25">
      <c r="A75" s="154"/>
      <c r="B75" s="155"/>
      <c r="C75" s="256" t="s">
        <v>2548</v>
      </c>
      <c r="D75" s="257"/>
      <c r="E75" s="257"/>
      <c r="F75" s="257"/>
      <c r="G75" s="2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253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75" t="str">
        <f>C75</f>
        <v>laserem a tvoří jednolitou vrstvu a plní funkci tvarového stabilizátoru a kyslíkové bariéry. Spojení jednotlivých vrstev zajišťuje vrstva kvalitního polymeru. Potrubí je včetně lisovaných tvarovek.</v>
      </c>
      <c r="BB75" s="147"/>
      <c r="BC75" s="147"/>
      <c r="BD75" s="147"/>
      <c r="BE75" s="147"/>
      <c r="BF75" s="147"/>
      <c r="BG75" s="147"/>
      <c r="BH75" s="147"/>
    </row>
    <row r="76" spans="1:60" ht="30.6" outlineLevel="1" x14ac:dyDescent="0.25">
      <c r="A76" s="168">
        <v>27</v>
      </c>
      <c r="B76" s="169" t="s">
        <v>2551</v>
      </c>
      <c r="C76" s="185" t="s">
        <v>2552</v>
      </c>
      <c r="D76" s="170" t="s">
        <v>576</v>
      </c>
      <c r="E76" s="171">
        <v>101</v>
      </c>
      <c r="F76" s="172"/>
      <c r="G76" s="173">
        <f>ROUND(E76*F76,2)</f>
        <v>0</v>
      </c>
      <c r="H76" s="172"/>
      <c r="I76" s="173">
        <f>ROUND(E76*H76,2)</f>
        <v>0</v>
      </c>
      <c r="J76" s="172"/>
      <c r="K76" s="173">
        <f>ROUND(E76*J76,2)</f>
        <v>0</v>
      </c>
      <c r="L76" s="173">
        <v>15</v>
      </c>
      <c r="M76" s="173">
        <f>G76*(1+L76/100)</f>
        <v>0</v>
      </c>
      <c r="N76" s="173">
        <v>0</v>
      </c>
      <c r="O76" s="173">
        <f>ROUND(E76*N76,2)</f>
        <v>0</v>
      </c>
      <c r="P76" s="173">
        <v>0</v>
      </c>
      <c r="Q76" s="173">
        <f>ROUND(E76*P76,2)</f>
        <v>0</v>
      </c>
      <c r="R76" s="173"/>
      <c r="S76" s="173" t="s">
        <v>277</v>
      </c>
      <c r="T76" s="174" t="s">
        <v>249</v>
      </c>
      <c r="U76" s="157">
        <v>0</v>
      </c>
      <c r="V76" s="157">
        <f>ROUND(E76*U76,2)</f>
        <v>0</v>
      </c>
      <c r="W76" s="157"/>
      <c r="X76" s="157" t="s">
        <v>752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2491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ht="21" outlineLevel="1" x14ac:dyDescent="0.25">
      <c r="A77" s="154"/>
      <c r="B77" s="155"/>
      <c r="C77" s="256" t="s">
        <v>2548</v>
      </c>
      <c r="D77" s="257"/>
      <c r="E77" s="257"/>
      <c r="F77" s="257"/>
      <c r="G77" s="2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253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75" t="str">
        <f>C77</f>
        <v>laserem a tvoří jednolitou vrstvu a plní funkci tvarového stabilizátoru a kyslíkové bariéry. Spojení jednotlivých vrstev zajišťuje vrstva kvalitního polymeru. Potrubí je včetně lisovaných tvarovek.</v>
      </c>
      <c r="BB77" s="147"/>
      <c r="BC77" s="147"/>
      <c r="BD77" s="147"/>
      <c r="BE77" s="147"/>
      <c r="BF77" s="147"/>
      <c r="BG77" s="147"/>
      <c r="BH77" s="147"/>
    </row>
    <row r="78" spans="1:60" ht="30.6" outlineLevel="1" x14ac:dyDescent="0.25">
      <c r="A78" s="168">
        <v>28</v>
      </c>
      <c r="B78" s="169" t="s">
        <v>2553</v>
      </c>
      <c r="C78" s="185" t="s">
        <v>2554</v>
      </c>
      <c r="D78" s="170" t="s">
        <v>576</v>
      </c>
      <c r="E78" s="171">
        <v>112</v>
      </c>
      <c r="F78" s="172"/>
      <c r="G78" s="173">
        <f>ROUND(E78*F78,2)</f>
        <v>0</v>
      </c>
      <c r="H78" s="172"/>
      <c r="I78" s="173">
        <f>ROUND(E78*H78,2)</f>
        <v>0</v>
      </c>
      <c r="J78" s="172"/>
      <c r="K78" s="173">
        <f>ROUND(E78*J78,2)</f>
        <v>0</v>
      </c>
      <c r="L78" s="173">
        <v>15</v>
      </c>
      <c r="M78" s="173">
        <f>G78*(1+L78/100)</f>
        <v>0</v>
      </c>
      <c r="N78" s="173">
        <v>0</v>
      </c>
      <c r="O78" s="173">
        <f>ROUND(E78*N78,2)</f>
        <v>0</v>
      </c>
      <c r="P78" s="173">
        <v>0</v>
      </c>
      <c r="Q78" s="173">
        <f>ROUND(E78*P78,2)</f>
        <v>0</v>
      </c>
      <c r="R78" s="173"/>
      <c r="S78" s="173" t="s">
        <v>277</v>
      </c>
      <c r="T78" s="174" t="s">
        <v>249</v>
      </c>
      <c r="U78" s="157">
        <v>0</v>
      </c>
      <c r="V78" s="157">
        <f>ROUND(E78*U78,2)</f>
        <v>0</v>
      </c>
      <c r="W78" s="157"/>
      <c r="X78" s="157" t="s">
        <v>752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2491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1" outlineLevel="1" x14ac:dyDescent="0.25">
      <c r="A79" s="154"/>
      <c r="B79" s="155"/>
      <c r="C79" s="256" t="s">
        <v>2548</v>
      </c>
      <c r="D79" s="257"/>
      <c r="E79" s="257"/>
      <c r="F79" s="257"/>
      <c r="G79" s="2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47"/>
      <c r="Z79" s="147"/>
      <c r="AA79" s="147"/>
      <c r="AB79" s="147"/>
      <c r="AC79" s="147"/>
      <c r="AD79" s="147"/>
      <c r="AE79" s="147"/>
      <c r="AF79" s="147"/>
      <c r="AG79" s="147" t="s">
        <v>253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75" t="str">
        <f>C79</f>
        <v>laserem a tvoří jednolitou vrstvu a plní funkci tvarového stabilizátoru a kyslíkové bariéry. Spojení jednotlivých vrstev zajišťuje vrstva kvalitního polymeru. Potrubí je včetně lisovaných tvarovek.</v>
      </c>
      <c r="BB79" s="147"/>
      <c r="BC79" s="147"/>
      <c r="BD79" s="147"/>
      <c r="BE79" s="147"/>
      <c r="BF79" s="147"/>
      <c r="BG79" s="147"/>
      <c r="BH79" s="147"/>
    </row>
    <row r="80" spans="1:60" ht="30.6" outlineLevel="1" x14ac:dyDescent="0.25">
      <c r="A80" s="168">
        <v>29</v>
      </c>
      <c r="B80" s="169" t="s">
        <v>2555</v>
      </c>
      <c r="C80" s="185" t="s">
        <v>2556</v>
      </c>
      <c r="D80" s="170" t="s">
        <v>576</v>
      </c>
      <c r="E80" s="171">
        <v>30</v>
      </c>
      <c r="F80" s="172"/>
      <c r="G80" s="173">
        <f>ROUND(E80*F80,2)</f>
        <v>0</v>
      </c>
      <c r="H80" s="172"/>
      <c r="I80" s="173">
        <f>ROUND(E80*H80,2)</f>
        <v>0</v>
      </c>
      <c r="J80" s="172"/>
      <c r="K80" s="173">
        <f>ROUND(E80*J80,2)</f>
        <v>0</v>
      </c>
      <c r="L80" s="173">
        <v>15</v>
      </c>
      <c r="M80" s="173">
        <f>G80*(1+L80/100)</f>
        <v>0</v>
      </c>
      <c r="N80" s="173">
        <v>0</v>
      </c>
      <c r="O80" s="173">
        <f>ROUND(E80*N80,2)</f>
        <v>0</v>
      </c>
      <c r="P80" s="173">
        <v>0</v>
      </c>
      <c r="Q80" s="173">
        <f>ROUND(E80*P80,2)</f>
        <v>0</v>
      </c>
      <c r="R80" s="173"/>
      <c r="S80" s="173" t="s">
        <v>277</v>
      </c>
      <c r="T80" s="174" t="s">
        <v>249</v>
      </c>
      <c r="U80" s="157">
        <v>0</v>
      </c>
      <c r="V80" s="157">
        <f>ROUND(E80*U80,2)</f>
        <v>0</v>
      </c>
      <c r="W80" s="157"/>
      <c r="X80" s="157" t="s">
        <v>752</v>
      </c>
      <c r="Y80" s="147"/>
      <c r="Z80" s="147"/>
      <c r="AA80" s="147"/>
      <c r="AB80" s="147"/>
      <c r="AC80" s="147"/>
      <c r="AD80" s="147"/>
      <c r="AE80" s="147"/>
      <c r="AF80" s="147"/>
      <c r="AG80" s="147" t="s">
        <v>2491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54"/>
      <c r="B81" s="155"/>
      <c r="C81" s="256" t="s">
        <v>2557</v>
      </c>
      <c r="D81" s="257"/>
      <c r="E81" s="257"/>
      <c r="F81" s="257"/>
      <c r="G81" s="2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253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30.6" outlineLevel="1" x14ac:dyDescent="0.25">
      <c r="A82" s="168">
        <v>30</v>
      </c>
      <c r="B82" s="169" t="s">
        <v>2558</v>
      </c>
      <c r="C82" s="185" t="s">
        <v>2559</v>
      </c>
      <c r="D82" s="170" t="s">
        <v>576</v>
      </c>
      <c r="E82" s="171">
        <v>224</v>
      </c>
      <c r="F82" s="172"/>
      <c r="G82" s="173">
        <f>ROUND(E82*F82,2)</f>
        <v>0</v>
      </c>
      <c r="H82" s="172"/>
      <c r="I82" s="173">
        <f>ROUND(E82*H82,2)</f>
        <v>0</v>
      </c>
      <c r="J82" s="172"/>
      <c r="K82" s="173">
        <f>ROUND(E82*J82,2)</f>
        <v>0</v>
      </c>
      <c r="L82" s="173">
        <v>15</v>
      </c>
      <c r="M82" s="173">
        <f>G82*(1+L82/100)</f>
        <v>0</v>
      </c>
      <c r="N82" s="173">
        <v>0</v>
      </c>
      <c r="O82" s="173">
        <f>ROUND(E82*N82,2)</f>
        <v>0</v>
      </c>
      <c r="P82" s="173">
        <v>0</v>
      </c>
      <c r="Q82" s="173">
        <f>ROUND(E82*P82,2)</f>
        <v>0</v>
      </c>
      <c r="R82" s="173"/>
      <c r="S82" s="173" t="s">
        <v>277</v>
      </c>
      <c r="T82" s="174" t="s">
        <v>249</v>
      </c>
      <c r="U82" s="157">
        <v>0</v>
      </c>
      <c r="V82" s="157">
        <f>ROUND(E82*U82,2)</f>
        <v>0</v>
      </c>
      <c r="W82" s="157"/>
      <c r="X82" s="157" t="s">
        <v>752</v>
      </c>
      <c r="Y82" s="147"/>
      <c r="Z82" s="147"/>
      <c r="AA82" s="147"/>
      <c r="AB82" s="147"/>
      <c r="AC82" s="147"/>
      <c r="AD82" s="147"/>
      <c r="AE82" s="147"/>
      <c r="AF82" s="147"/>
      <c r="AG82" s="147" t="s">
        <v>2491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54"/>
      <c r="B83" s="155"/>
      <c r="C83" s="256" t="s">
        <v>2557</v>
      </c>
      <c r="D83" s="257"/>
      <c r="E83" s="257"/>
      <c r="F83" s="257"/>
      <c r="G83" s="2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253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30.6" outlineLevel="1" x14ac:dyDescent="0.25">
      <c r="A84" s="168">
        <v>31</v>
      </c>
      <c r="B84" s="169" t="s">
        <v>2560</v>
      </c>
      <c r="C84" s="185" t="s">
        <v>2561</v>
      </c>
      <c r="D84" s="170" t="s">
        <v>576</v>
      </c>
      <c r="E84" s="171">
        <v>170</v>
      </c>
      <c r="F84" s="172"/>
      <c r="G84" s="173">
        <f>ROUND(E84*F84,2)</f>
        <v>0</v>
      </c>
      <c r="H84" s="172"/>
      <c r="I84" s="173">
        <f>ROUND(E84*H84,2)</f>
        <v>0</v>
      </c>
      <c r="J84" s="172"/>
      <c r="K84" s="173">
        <f>ROUND(E84*J84,2)</f>
        <v>0</v>
      </c>
      <c r="L84" s="173">
        <v>15</v>
      </c>
      <c r="M84" s="173">
        <f>G84*(1+L84/100)</f>
        <v>0</v>
      </c>
      <c r="N84" s="173">
        <v>0</v>
      </c>
      <c r="O84" s="173">
        <f>ROUND(E84*N84,2)</f>
        <v>0</v>
      </c>
      <c r="P84" s="173">
        <v>0</v>
      </c>
      <c r="Q84" s="173">
        <f>ROUND(E84*P84,2)</f>
        <v>0</v>
      </c>
      <c r="R84" s="173"/>
      <c r="S84" s="173" t="s">
        <v>277</v>
      </c>
      <c r="T84" s="174" t="s">
        <v>249</v>
      </c>
      <c r="U84" s="157">
        <v>0</v>
      </c>
      <c r="V84" s="157">
        <f>ROUND(E84*U84,2)</f>
        <v>0</v>
      </c>
      <c r="W84" s="157"/>
      <c r="X84" s="157" t="s">
        <v>752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2491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54"/>
      <c r="B85" s="155"/>
      <c r="C85" s="256" t="s">
        <v>2557</v>
      </c>
      <c r="D85" s="257"/>
      <c r="E85" s="257"/>
      <c r="F85" s="257"/>
      <c r="G85" s="2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253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30.6" outlineLevel="1" x14ac:dyDescent="0.25">
      <c r="A86" s="168">
        <v>32</v>
      </c>
      <c r="B86" s="169" t="s">
        <v>2562</v>
      </c>
      <c r="C86" s="185" t="s">
        <v>2563</v>
      </c>
      <c r="D86" s="170" t="s">
        <v>576</v>
      </c>
      <c r="E86" s="171">
        <v>181</v>
      </c>
      <c r="F86" s="172"/>
      <c r="G86" s="173">
        <f>ROUND(E86*F86,2)</f>
        <v>0</v>
      </c>
      <c r="H86" s="172"/>
      <c r="I86" s="173">
        <f>ROUND(E86*H86,2)</f>
        <v>0</v>
      </c>
      <c r="J86" s="172"/>
      <c r="K86" s="173">
        <f>ROUND(E86*J86,2)</f>
        <v>0</v>
      </c>
      <c r="L86" s="173">
        <v>15</v>
      </c>
      <c r="M86" s="173">
        <f>G86*(1+L86/100)</f>
        <v>0</v>
      </c>
      <c r="N86" s="173">
        <v>0</v>
      </c>
      <c r="O86" s="173">
        <f>ROUND(E86*N86,2)</f>
        <v>0</v>
      </c>
      <c r="P86" s="173">
        <v>0</v>
      </c>
      <c r="Q86" s="173">
        <f>ROUND(E86*P86,2)</f>
        <v>0</v>
      </c>
      <c r="R86" s="173"/>
      <c r="S86" s="173" t="s">
        <v>277</v>
      </c>
      <c r="T86" s="174" t="s">
        <v>249</v>
      </c>
      <c r="U86" s="157">
        <v>0</v>
      </c>
      <c r="V86" s="157">
        <f>ROUND(E86*U86,2)</f>
        <v>0</v>
      </c>
      <c r="W86" s="157"/>
      <c r="X86" s="157" t="s">
        <v>752</v>
      </c>
      <c r="Y86" s="147"/>
      <c r="Z86" s="147"/>
      <c r="AA86" s="147"/>
      <c r="AB86" s="147"/>
      <c r="AC86" s="147"/>
      <c r="AD86" s="147"/>
      <c r="AE86" s="147"/>
      <c r="AF86" s="147"/>
      <c r="AG86" s="147" t="s">
        <v>2491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54"/>
      <c r="B87" s="155"/>
      <c r="C87" s="256" t="s">
        <v>2557</v>
      </c>
      <c r="D87" s="257"/>
      <c r="E87" s="257"/>
      <c r="F87" s="257"/>
      <c r="G87" s="2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253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30.6" outlineLevel="1" x14ac:dyDescent="0.25">
      <c r="A88" s="168">
        <v>33</v>
      </c>
      <c r="B88" s="169" t="s">
        <v>2564</v>
      </c>
      <c r="C88" s="185" t="s">
        <v>2565</v>
      </c>
      <c r="D88" s="170" t="s">
        <v>576</v>
      </c>
      <c r="E88" s="171">
        <v>181</v>
      </c>
      <c r="F88" s="172"/>
      <c r="G88" s="173">
        <f>ROUND(E88*F88,2)</f>
        <v>0</v>
      </c>
      <c r="H88" s="172"/>
      <c r="I88" s="173">
        <f>ROUND(E88*H88,2)</f>
        <v>0</v>
      </c>
      <c r="J88" s="172"/>
      <c r="K88" s="173">
        <f>ROUND(E88*J88,2)</f>
        <v>0</v>
      </c>
      <c r="L88" s="173">
        <v>15</v>
      </c>
      <c r="M88" s="173">
        <f>G88*(1+L88/100)</f>
        <v>0</v>
      </c>
      <c r="N88" s="173">
        <v>0</v>
      </c>
      <c r="O88" s="173">
        <f>ROUND(E88*N88,2)</f>
        <v>0</v>
      </c>
      <c r="P88" s="173">
        <v>0</v>
      </c>
      <c r="Q88" s="173">
        <f>ROUND(E88*P88,2)</f>
        <v>0</v>
      </c>
      <c r="R88" s="173"/>
      <c r="S88" s="173" t="s">
        <v>277</v>
      </c>
      <c r="T88" s="174" t="s">
        <v>249</v>
      </c>
      <c r="U88" s="157">
        <v>0</v>
      </c>
      <c r="V88" s="157">
        <f>ROUND(E88*U88,2)</f>
        <v>0</v>
      </c>
      <c r="W88" s="157"/>
      <c r="X88" s="157" t="s">
        <v>752</v>
      </c>
      <c r="Y88" s="147"/>
      <c r="Z88" s="147"/>
      <c r="AA88" s="147"/>
      <c r="AB88" s="147"/>
      <c r="AC88" s="147"/>
      <c r="AD88" s="147"/>
      <c r="AE88" s="147"/>
      <c r="AF88" s="147"/>
      <c r="AG88" s="147" t="s">
        <v>2491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54"/>
      <c r="B89" s="155"/>
      <c r="C89" s="256" t="s">
        <v>2557</v>
      </c>
      <c r="D89" s="257"/>
      <c r="E89" s="257"/>
      <c r="F89" s="257"/>
      <c r="G89" s="2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253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6">
        <v>34</v>
      </c>
      <c r="B90" s="177" t="s">
        <v>2566</v>
      </c>
      <c r="C90" s="187" t="s">
        <v>2567</v>
      </c>
      <c r="D90" s="178" t="s">
        <v>576</v>
      </c>
      <c r="E90" s="179">
        <v>106</v>
      </c>
      <c r="F90" s="180"/>
      <c r="G90" s="181">
        <f t="shared" ref="G90:G108" si="0">ROUND(E90*F90,2)</f>
        <v>0</v>
      </c>
      <c r="H90" s="180"/>
      <c r="I90" s="181">
        <f t="shared" ref="I90:I108" si="1">ROUND(E90*H90,2)</f>
        <v>0</v>
      </c>
      <c r="J90" s="180"/>
      <c r="K90" s="181">
        <f t="shared" ref="K90:K108" si="2">ROUND(E90*J90,2)</f>
        <v>0</v>
      </c>
      <c r="L90" s="181">
        <v>15</v>
      </c>
      <c r="M90" s="181">
        <f t="shared" ref="M90:M108" si="3">G90*(1+L90/100)</f>
        <v>0</v>
      </c>
      <c r="N90" s="181">
        <v>0</v>
      </c>
      <c r="O90" s="181">
        <f t="shared" ref="O90:O108" si="4">ROUND(E90*N90,2)</f>
        <v>0</v>
      </c>
      <c r="P90" s="181">
        <v>0</v>
      </c>
      <c r="Q90" s="181">
        <f t="shared" ref="Q90:Q108" si="5">ROUND(E90*P90,2)</f>
        <v>0</v>
      </c>
      <c r="R90" s="181"/>
      <c r="S90" s="181" t="s">
        <v>277</v>
      </c>
      <c r="T90" s="182" t="s">
        <v>249</v>
      </c>
      <c r="U90" s="157">
        <v>0</v>
      </c>
      <c r="V90" s="157">
        <f t="shared" ref="V90:V108" si="6">ROUND(E90*U90,2)</f>
        <v>0</v>
      </c>
      <c r="W90" s="157"/>
      <c r="X90" s="157" t="s">
        <v>304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639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76">
        <v>35</v>
      </c>
      <c r="B91" s="177" t="s">
        <v>2568</v>
      </c>
      <c r="C91" s="187" t="s">
        <v>2569</v>
      </c>
      <c r="D91" s="178" t="s">
        <v>576</v>
      </c>
      <c r="E91" s="179">
        <v>99</v>
      </c>
      <c r="F91" s="180"/>
      <c r="G91" s="181">
        <f t="shared" si="0"/>
        <v>0</v>
      </c>
      <c r="H91" s="180"/>
      <c r="I91" s="181">
        <f t="shared" si="1"/>
        <v>0</v>
      </c>
      <c r="J91" s="180"/>
      <c r="K91" s="181">
        <f t="shared" si="2"/>
        <v>0</v>
      </c>
      <c r="L91" s="181">
        <v>15</v>
      </c>
      <c r="M91" s="181">
        <f t="shared" si="3"/>
        <v>0</v>
      </c>
      <c r="N91" s="181">
        <v>0</v>
      </c>
      <c r="O91" s="181">
        <f t="shared" si="4"/>
        <v>0</v>
      </c>
      <c r="P91" s="181">
        <v>0</v>
      </c>
      <c r="Q91" s="181">
        <f t="shared" si="5"/>
        <v>0</v>
      </c>
      <c r="R91" s="181"/>
      <c r="S91" s="181" t="s">
        <v>277</v>
      </c>
      <c r="T91" s="182" t="s">
        <v>249</v>
      </c>
      <c r="U91" s="157">
        <v>0</v>
      </c>
      <c r="V91" s="157">
        <f t="shared" si="6"/>
        <v>0</v>
      </c>
      <c r="W91" s="157"/>
      <c r="X91" s="157" t="s">
        <v>304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639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6">
        <v>36</v>
      </c>
      <c r="B92" s="177" t="s">
        <v>2570</v>
      </c>
      <c r="C92" s="187" t="s">
        <v>2571</v>
      </c>
      <c r="D92" s="178" t="s">
        <v>576</v>
      </c>
      <c r="E92" s="179">
        <v>97</v>
      </c>
      <c r="F92" s="180"/>
      <c r="G92" s="181">
        <f t="shared" si="0"/>
        <v>0</v>
      </c>
      <c r="H92" s="180"/>
      <c r="I92" s="181">
        <f t="shared" si="1"/>
        <v>0</v>
      </c>
      <c r="J92" s="180"/>
      <c r="K92" s="181">
        <f t="shared" si="2"/>
        <v>0</v>
      </c>
      <c r="L92" s="181">
        <v>15</v>
      </c>
      <c r="M92" s="181">
        <f t="shared" si="3"/>
        <v>0</v>
      </c>
      <c r="N92" s="181">
        <v>0</v>
      </c>
      <c r="O92" s="181">
        <f t="shared" si="4"/>
        <v>0</v>
      </c>
      <c r="P92" s="181">
        <v>0</v>
      </c>
      <c r="Q92" s="181">
        <f t="shared" si="5"/>
        <v>0</v>
      </c>
      <c r="R92" s="181"/>
      <c r="S92" s="181" t="s">
        <v>277</v>
      </c>
      <c r="T92" s="182" t="s">
        <v>249</v>
      </c>
      <c r="U92" s="157">
        <v>0</v>
      </c>
      <c r="V92" s="157">
        <f t="shared" si="6"/>
        <v>0</v>
      </c>
      <c r="W92" s="157"/>
      <c r="X92" s="157" t="s">
        <v>304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639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6">
        <v>37</v>
      </c>
      <c r="B93" s="177" t="s">
        <v>2572</v>
      </c>
      <c r="C93" s="187" t="s">
        <v>2573</v>
      </c>
      <c r="D93" s="178" t="s">
        <v>576</v>
      </c>
      <c r="E93" s="179">
        <v>20</v>
      </c>
      <c r="F93" s="180"/>
      <c r="G93" s="181">
        <f t="shared" si="0"/>
        <v>0</v>
      </c>
      <c r="H93" s="180"/>
      <c r="I93" s="181">
        <f t="shared" si="1"/>
        <v>0</v>
      </c>
      <c r="J93" s="180"/>
      <c r="K93" s="181">
        <f t="shared" si="2"/>
        <v>0</v>
      </c>
      <c r="L93" s="181">
        <v>15</v>
      </c>
      <c r="M93" s="181">
        <f t="shared" si="3"/>
        <v>0</v>
      </c>
      <c r="N93" s="181">
        <v>0</v>
      </c>
      <c r="O93" s="181">
        <f t="shared" si="4"/>
        <v>0</v>
      </c>
      <c r="P93" s="181">
        <v>0</v>
      </c>
      <c r="Q93" s="181">
        <f t="shared" si="5"/>
        <v>0</v>
      </c>
      <c r="R93" s="181"/>
      <c r="S93" s="181" t="s">
        <v>277</v>
      </c>
      <c r="T93" s="182" t="s">
        <v>249</v>
      </c>
      <c r="U93" s="157">
        <v>0</v>
      </c>
      <c r="V93" s="157">
        <f t="shared" si="6"/>
        <v>0</v>
      </c>
      <c r="W93" s="157"/>
      <c r="X93" s="157" t="s">
        <v>304</v>
      </c>
      <c r="Y93" s="147"/>
      <c r="Z93" s="147"/>
      <c r="AA93" s="147"/>
      <c r="AB93" s="147"/>
      <c r="AC93" s="147"/>
      <c r="AD93" s="147"/>
      <c r="AE93" s="147"/>
      <c r="AF93" s="147"/>
      <c r="AG93" s="147" t="s">
        <v>639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6">
        <v>38</v>
      </c>
      <c r="B94" s="177" t="s">
        <v>2574</v>
      </c>
      <c r="C94" s="187" t="s">
        <v>2575</v>
      </c>
      <c r="D94" s="178" t="s">
        <v>576</v>
      </c>
      <c r="E94" s="179">
        <v>56</v>
      </c>
      <c r="F94" s="180"/>
      <c r="G94" s="181">
        <f t="shared" si="0"/>
        <v>0</v>
      </c>
      <c r="H94" s="180"/>
      <c r="I94" s="181">
        <f t="shared" si="1"/>
        <v>0</v>
      </c>
      <c r="J94" s="180"/>
      <c r="K94" s="181">
        <f t="shared" si="2"/>
        <v>0</v>
      </c>
      <c r="L94" s="181">
        <v>15</v>
      </c>
      <c r="M94" s="181">
        <f t="shared" si="3"/>
        <v>0</v>
      </c>
      <c r="N94" s="181">
        <v>0</v>
      </c>
      <c r="O94" s="181">
        <f t="shared" si="4"/>
        <v>0</v>
      </c>
      <c r="P94" s="181">
        <v>0</v>
      </c>
      <c r="Q94" s="181">
        <f t="shared" si="5"/>
        <v>0</v>
      </c>
      <c r="R94" s="181"/>
      <c r="S94" s="181" t="s">
        <v>277</v>
      </c>
      <c r="T94" s="182" t="s">
        <v>249</v>
      </c>
      <c r="U94" s="157">
        <v>0</v>
      </c>
      <c r="V94" s="157">
        <f t="shared" si="6"/>
        <v>0</v>
      </c>
      <c r="W94" s="157"/>
      <c r="X94" s="157" t="s">
        <v>304</v>
      </c>
      <c r="Y94" s="147"/>
      <c r="Z94" s="147"/>
      <c r="AA94" s="147"/>
      <c r="AB94" s="147"/>
      <c r="AC94" s="147"/>
      <c r="AD94" s="147"/>
      <c r="AE94" s="147"/>
      <c r="AF94" s="147"/>
      <c r="AG94" s="147" t="s">
        <v>639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6">
        <v>39</v>
      </c>
      <c r="B95" s="177" t="s">
        <v>2576</v>
      </c>
      <c r="C95" s="187" t="s">
        <v>2577</v>
      </c>
      <c r="D95" s="178" t="s">
        <v>576</v>
      </c>
      <c r="E95" s="179">
        <v>1518</v>
      </c>
      <c r="F95" s="180"/>
      <c r="G95" s="181">
        <f t="shared" si="0"/>
        <v>0</v>
      </c>
      <c r="H95" s="180"/>
      <c r="I95" s="181">
        <f t="shared" si="1"/>
        <v>0</v>
      </c>
      <c r="J95" s="180"/>
      <c r="K95" s="181">
        <f t="shared" si="2"/>
        <v>0</v>
      </c>
      <c r="L95" s="181">
        <v>15</v>
      </c>
      <c r="M95" s="181">
        <f t="shared" si="3"/>
        <v>0</v>
      </c>
      <c r="N95" s="181">
        <v>0</v>
      </c>
      <c r="O95" s="181">
        <f t="shared" si="4"/>
        <v>0</v>
      </c>
      <c r="P95" s="181">
        <v>0</v>
      </c>
      <c r="Q95" s="181">
        <f t="shared" si="5"/>
        <v>0</v>
      </c>
      <c r="R95" s="181"/>
      <c r="S95" s="181" t="s">
        <v>277</v>
      </c>
      <c r="T95" s="182" t="s">
        <v>249</v>
      </c>
      <c r="U95" s="157">
        <v>0</v>
      </c>
      <c r="V95" s="157">
        <f t="shared" si="6"/>
        <v>0</v>
      </c>
      <c r="W95" s="157"/>
      <c r="X95" s="157" t="s">
        <v>304</v>
      </c>
      <c r="Y95" s="147"/>
      <c r="Z95" s="147"/>
      <c r="AA95" s="147"/>
      <c r="AB95" s="147"/>
      <c r="AC95" s="147"/>
      <c r="AD95" s="147"/>
      <c r="AE95" s="147"/>
      <c r="AF95" s="147"/>
      <c r="AG95" s="147" t="s">
        <v>639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6">
        <v>40</v>
      </c>
      <c r="B96" s="177" t="s">
        <v>2578</v>
      </c>
      <c r="C96" s="187" t="s">
        <v>2579</v>
      </c>
      <c r="D96" s="178" t="s">
        <v>576</v>
      </c>
      <c r="E96" s="179">
        <v>173</v>
      </c>
      <c r="F96" s="180"/>
      <c r="G96" s="181">
        <f t="shared" si="0"/>
        <v>0</v>
      </c>
      <c r="H96" s="180"/>
      <c r="I96" s="181">
        <f t="shared" si="1"/>
        <v>0</v>
      </c>
      <c r="J96" s="180"/>
      <c r="K96" s="181">
        <f t="shared" si="2"/>
        <v>0</v>
      </c>
      <c r="L96" s="181">
        <v>15</v>
      </c>
      <c r="M96" s="181">
        <f t="shared" si="3"/>
        <v>0</v>
      </c>
      <c r="N96" s="181">
        <v>0</v>
      </c>
      <c r="O96" s="181">
        <f t="shared" si="4"/>
        <v>0</v>
      </c>
      <c r="P96" s="181">
        <v>0</v>
      </c>
      <c r="Q96" s="181">
        <f t="shared" si="5"/>
        <v>0</v>
      </c>
      <c r="R96" s="181"/>
      <c r="S96" s="181" t="s">
        <v>277</v>
      </c>
      <c r="T96" s="182" t="s">
        <v>249</v>
      </c>
      <c r="U96" s="157">
        <v>0</v>
      </c>
      <c r="V96" s="157">
        <f t="shared" si="6"/>
        <v>0</v>
      </c>
      <c r="W96" s="157"/>
      <c r="X96" s="157" t="s">
        <v>304</v>
      </c>
      <c r="Y96" s="147"/>
      <c r="Z96" s="147"/>
      <c r="AA96" s="147"/>
      <c r="AB96" s="147"/>
      <c r="AC96" s="147"/>
      <c r="AD96" s="147"/>
      <c r="AE96" s="147"/>
      <c r="AF96" s="147"/>
      <c r="AG96" s="147" t="s">
        <v>639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20.399999999999999" outlineLevel="1" x14ac:dyDescent="0.25">
      <c r="A97" s="176">
        <v>41</v>
      </c>
      <c r="B97" s="177" t="s">
        <v>2580</v>
      </c>
      <c r="C97" s="187" t="s">
        <v>2581</v>
      </c>
      <c r="D97" s="178" t="s">
        <v>538</v>
      </c>
      <c r="E97" s="179">
        <v>112</v>
      </c>
      <c r="F97" s="180"/>
      <c r="G97" s="181">
        <f t="shared" si="0"/>
        <v>0</v>
      </c>
      <c r="H97" s="180"/>
      <c r="I97" s="181">
        <f t="shared" si="1"/>
        <v>0</v>
      </c>
      <c r="J97" s="180"/>
      <c r="K97" s="181">
        <f t="shared" si="2"/>
        <v>0</v>
      </c>
      <c r="L97" s="181">
        <v>15</v>
      </c>
      <c r="M97" s="181">
        <f t="shared" si="3"/>
        <v>0</v>
      </c>
      <c r="N97" s="181">
        <v>0</v>
      </c>
      <c r="O97" s="181">
        <f t="shared" si="4"/>
        <v>0</v>
      </c>
      <c r="P97" s="181">
        <v>0</v>
      </c>
      <c r="Q97" s="181">
        <f t="shared" si="5"/>
        <v>0</v>
      </c>
      <c r="R97" s="181"/>
      <c r="S97" s="181" t="s">
        <v>277</v>
      </c>
      <c r="T97" s="182" t="s">
        <v>249</v>
      </c>
      <c r="U97" s="157">
        <v>0</v>
      </c>
      <c r="V97" s="157">
        <f t="shared" si="6"/>
        <v>0</v>
      </c>
      <c r="W97" s="157"/>
      <c r="X97" s="157" t="s">
        <v>304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639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6">
        <v>42</v>
      </c>
      <c r="B98" s="177" t="s">
        <v>2582</v>
      </c>
      <c r="C98" s="187" t="s">
        <v>2583</v>
      </c>
      <c r="D98" s="178" t="s">
        <v>538</v>
      </c>
      <c r="E98" s="179">
        <v>20</v>
      </c>
      <c r="F98" s="180"/>
      <c r="G98" s="181">
        <f t="shared" si="0"/>
        <v>0</v>
      </c>
      <c r="H98" s="180"/>
      <c r="I98" s="181">
        <f t="shared" si="1"/>
        <v>0</v>
      </c>
      <c r="J98" s="180"/>
      <c r="K98" s="181">
        <f t="shared" si="2"/>
        <v>0</v>
      </c>
      <c r="L98" s="181">
        <v>15</v>
      </c>
      <c r="M98" s="181">
        <f t="shared" si="3"/>
        <v>0</v>
      </c>
      <c r="N98" s="181">
        <v>0</v>
      </c>
      <c r="O98" s="181">
        <f t="shared" si="4"/>
        <v>0</v>
      </c>
      <c r="P98" s="181">
        <v>0</v>
      </c>
      <c r="Q98" s="181">
        <f t="shared" si="5"/>
        <v>0</v>
      </c>
      <c r="R98" s="181"/>
      <c r="S98" s="181" t="s">
        <v>277</v>
      </c>
      <c r="T98" s="182" t="s">
        <v>249</v>
      </c>
      <c r="U98" s="157">
        <v>0</v>
      </c>
      <c r="V98" s="157">
        <f t="shared" si="6"/>
        <v>0</v>
      </c>
      <c r="W98" s="157"/>
      <c r="X98" s="157" t="s">
        <v>304</v>
      </c>
      <c r="Y98" s="147"/>
      <c r="Z98" s="147"/>
      <c r="AA98" s="147"/>
      <c r="AB98" s="147"/>
      <c r="AC98" s="147"/>
      <c r="AD98" s="147"/>
      <c r="AE98" s="147"/>
      <c r="AF98" s="147"/>
      <c r="AG98" s="147" t="s">
        <v>639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0.399999999999999" outlineLevel="1" x14ac:dyDescent="0.25">
      <c r="A99" s="176">
        <v>43</v>
      </c>
      <c r="B99" s="177" t="s">
        <v>2584</v>
      </c>
      <c r="C99" s="187" t="s">
        <v>2585</v>
      </c>
      <c r="D99" s="178" t="s">
        <v>538</v>
      </c>
      <c r="E99" s="179">
        <v>6</v>
      </c>
      <c r="F99" s="180"/>
      <c r="G99" s="181">
        <f t="shared" si="0"/>
        <v>0</v>
      </c>
      <c r="H99" s="180"/>
      <c r="I99" s="181">
        <f t="shared" si="1"/>
        <v>0</v>
      </c>
      <c r="J99" s="180"/>
      <c r="K99" s="181">
        <f t="shared" si="2"/>
        <v>0</v>
      </c>
      <c r="L99" s="181">
        <v>15</v>
      </c>
      <c r="M99" s="181">
        <f t="shared" si="3"/>
        <v>0</v>
      </c>
      <c r="N99" s="181">
        <v>0</v>
      </c>
      <c r="O99" s="181">
        <f t="shared" si="4"/>
        <v>0</v>
      </c>
      <c r="P99" s="181">
        <v>0</v>
      </c>
      <c r="Q99" s="181">
        <f t="shared" si="5"/>
        <v>0</v>
      </c>
      <c r="R99" s="181"/>
      <c r="S99" s="181" t="s">
        <v>277</v>
      </c>
      <c r="T99" s="182" t="s">
        <v>249</v>
      </c>
      <c r="U99" s="157">
        <v>0</v>
      </c>
      <c r="V99" s="157">
        <f t="shared" si="6"/>
        <v>0</v>
      </c>
      <c r="W99" s="157"/>
      <c r="X99" s="157" t="s">
        <v>304</v>
      </c>
      <c r="Y99" s="147"/>
      <c r="Z99" s="147"/>
      <c r="AA99" s="147"/>
      <c r="AB99" s="147"/>
      <c r="AC99" s="147"/>
      <c r="AD99" s="147"/>
      <c r="AE99" s="147"/>
      <c r="AF99" s="147"/>
      <c r="AG99" s="147" t="s">
        <v>639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6">
        <v>44</v>
      </c>
      <c r="B100" s="177" t="s">
        <v>2586</v>
      </c>
      <c r="C100" s="187" t="s">
        <v>2587</v>
      </c>
      <c r="D100" s="178" t="s">
        <v>538</v>
      </c>
      <c r="E100" s="179">
        <v>112</v>
      </c>
      <c r="F100" s="180"/>
      <c r="G100" s="181">
        <f t="shared" si="0"/>
        <v>0</v>
      </c>
      <c r="H100" s="180"/>
      <c r="I100" s="181">
        <f t="shared" si="1"/>
        <v>0</v>
      </c>
      <c r="J100" s="180"/>
      <c r="K100" s="181">
        <f t="shared" si="2"/>
        <v>0</v>
      </c>
      <c r="L100" s="181">
        <v>15</v>
      </c>
      <c r="M100" s="181">
        <f t="shared" si="3"/>
        <v>0</v>
      </c>
      <c r="N100" s="181">
        <v>0</v>
      </c>
      <c r="O100" s="181">
        <f t="shared" si="4"/>
        <v>0</v>
      </c>
      <c r="P100" s="181">
        <v>0</v>
      </c>
      <c r="Q100" s="181">
        <f t="shared" si="5"/>
        <v>0</v>
      </c>
      <c r="R100" s="181"/>
      <c r="S100" s="181" t="s">
        <v>277</v>
      </c>
      <c r="T100" s="182" t="s">
        <v>249</v>
      </c>
      <c r="U100" s="157">
        <v>0</v>
      </c>
      <c r="V100" s="157">
        <f t="shared" si="6"/>
        <v>0</v>
      </c>
      <c r="W100" s="157"/>
      <c r="X100" s="157" t="s">
        <v>304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639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6">
        <v>45</v>
      </c>
      <c r="B101" s="177" t="s">
        <v>2588</v>
      </c>
      <c r="C101" s="187" t="s">
        <v>2589</v>
      </c>
      <c r="D101" s="178" t="s">
        <v>538</v>
      </c>
      <c r="E101" s="179">
        <v>20</v>
      </c>
      <c r="F101" s="180"/>
      <c r="G101" s="181">
        <f t="shared" si="0"/>
        <v>0</v>
      </c>
      <c r="H101" s="180"/>
      <c r="I101" s="181">
        <f t="shared" si="1"/>
        <v>0</v>
      </c>
      <c r="J101" s="180"/>
      <c r="K101" s="181">
        <f t="shared" si="2"/>
        <v>0</v>
      </c>
      <c r="L101" s="181">
        <v>15</v>
      </c>
      <c r="M101" s="181">
        <f t="shared" si="3"/>
        <v>0</v>
      </c>
      <c r="N101" s="181">
        <v>0</v>
      </c>
      <c r="O101" s="181">
        <f t="shared" si="4"/>
        <v>0</v>
      </c>
      <c r="P101" s="181">
        <v>0</v>
      </c>
      <c r="Q101" s="181">
        <f t="shared" si="5"/>
        <v>0</v>
      </c>
      <c r="R101" s="181"/>
      <c r="S101" s="181" t="s">
        <v>277</v>
      </c>
      <c r="T101" s="182" t="s">
        <v>249</v>
      </c>
      <c r="U101" s="157">
        <v>0</v>
      </c>
      <c r="V101" s="157">
        <f t="shared" si="6"/>
        <v>0</v>
      </c>
      <c r="W101" s="157"/>
      <c r="X101" s="157" t="s">
        <v>304</v>
      </c>
      <c r="Y101" s="147"/>
      <c r="Z101" s="147"/>
      <c r="AA101" s="147"/>
      <c r="AB101" s="147"/>
      <c r="AC101" s="147"/>
      <c r="AD101" s="147"/>
      <c r="AE101" s="147"/>
      <c r="AF101" s="147"/>
      <c r="AG101" s="147" t="s">
        <v>639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6">
        <v>46</v>
      </c>
      <c r="B102" s="177" t="s">
        <v>2590</v>
      </c>
      <c r="C102" s="187" t="s">
        <v>2591</v>
      </c>
      <c r="D102" s="178" t="s">
        <v>538</v>
      </c>
      <c r="E102" s="179">
        <v>6</v>
      </c>
      <c r="F102" s="180"/>
      <c r="G102" s="181">
        <f t="shared" si="0"/>
        <v>0</v>
      </c>
      <c r="H102" s="180"/>
      <c r="I102" s="181">
        <f t="shared" si="1"/>
        <v>0</v>
      </c>
      <c r="J102" s="180"/>
      <c r="K102" s="181">
        <f t="shared" si="2"/>
        <v>0</v>
      </c>
      <c r="L102" s="181">
        <v>15</v>
      </c>
      <c r="M102" s="181">
        <f t="shared" si="3"/>
        <v>0</v>
      </c>
      <c r="N102" s="181">
        <v>0</v>
      </c>
      <c r="O102" s="181">
        <f t="shared" si="4"/>
        <v>0</v>
      </c>
      <c r="P102" s="181">
        <v>0</v>
      </c>
      <c r="Q102" s="181">
        <f t="shared" si="5"/>
        <v>0</v>
      </c>
      <c r="R102" s="181"/>
      <c r="S102" s="181" t="s">
        <v>277</v>
      </c>
      <c r="T102" s="182" t="s">
        <v>249</v>
      </c>
      <c r="U102" s="157">
        <v>0</v>
      </c>
      <c r="V102" s="157">
        <f t="shared" si="6"/>
        <v>0</v>
      </c>
      <c r="W102" s="157"/>
      <c r="X102" s="157" t="s">
        <v>304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639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6">
        <v>47</v>
      </c>
      <c r="B103" s="177" t="s">
        <v>2592</v>
      </c>
      <c r="C103" s="187" t="s">
        <v>2593</v>
      </c>
      <c r="D103" s="178" t="s">
        <v>538</v>
      </c>
      <c r="E103" s="179">
        <v>112</v>
      </c>
      <c r="F103" s="180"/>
      <c r="G103" s="181">
        <f t="shared" si="0"/>
        <v>0</v>
      </c>
      <c r="H103" s="180"/>
      <c r="I103" s="181">
        <f t="shared" si="1"/>
        <v>0</v>
      </c>
      <c r="J103" s="180"/>
      <c r="K103" s="181">
        <f t="shared" si="2"/>
        <v>0</v>
      </c>
      <c r="L103" s="181">
        <v>15</v>
      </c>
      <c r="M103" s="181">
        <f t="shared" si="3"/>
        <v>0</v>
      </c>
      <c r="N103" s="181">
        <v>0</v>
      </c>
      <c r="O103" s="181">
        <f t="shared" si="4"/>
        <v>0</v>
      </c>
      <c r="P103" s="181">
        <v>0</v>
      </c>
      <c r="Q103" s="181">
        <f t="shared" si="5"/>
        <v>0</v>
      </c>
      <c r="R103" s="181"/>
      <c r="S103" s="181" t="s">
        <v>277</v>
      </c>
      <c r="T103" s="182" t="s">
        <v>249</v>
      </c>
      <c r="U103" s="157">
        <v>0</v>
      </c>
      <c r="V103" s="157">
        <f t="shared" si="6"/>
        <v>0</v>
      </c>
      <c r="W103" s="157"/>
      <c r="X103" s="157" t="s">
        <v>304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639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6">
        <v>48</v>
      </c>
      <c r="B104" s="177" t="s">
        <v>2594</v>
      </c>
      <c r="C104" s="187" t="s">
        <v>2595</v>
      </c>
      <c r="D104" s="178" t="s">
        <v>538</v>
      </c>
      <c r="E104" s="179">
        <v>20</v>
      </c>
      <c r="F104" s="180"/>
      <c r="G104" s="181">
        <f t="shared" si="0"/>
        <v>0</v>
      </c>
      <c r="H104" s="180"/>
      <c r="I104" s="181">
        <f t="shared" si="1"/>
        <v>0</v>
      </c>
      <c r="J104" s="180"/>
      <c r="K104" s="181">
        <f t="shared" si="2"/>
        <v>0</v>
      </c>
      <c r="L104" s="181">
        <v>15</v>
      </c>
      <c r="M104" s="181">
        <f t="shared" si="3"/>
        <v>0</v>
      </c>
      <c r="N104" s="181">
        <v>0</v>
      </c>
      <c r="O104" s="181">
        <f t="shared" si="4"/>
        <v>0</v>
      </c>
      <c r="P104" s="181">
        <v>0</v>
      </c>
      <c r="Q104" s="181">
        <f t="shared" si="5"/>
        <v>0</v>
      </c>
      <c r="R104" s="181"/>
      <c r="S104" s="181" t="s">
        <v>277</v>
      </c>
      <c r="T104" s="182" t="s">
        <v>249</v>
      </c>
      <c r="U104" s="157">
        <v>0</v>
      </c>
      <c r="V104" s="157">
        <f t="shared" si="6"/>
        <v>0</v>
      </c>
      <c r="W104" s="157"/>
      <c r="X104" s="157" t="s">
        <v>304</v>
      </c>
      <c r="Y104" s="147"/>
      <c r="Z104" s="147"/>
      <c r="AA104" s="147"/>
      <c r="AB104" s="147"/>
      <c r="AC104" s="147"/>
      <c r="AD104" s="147"/>
      <c r="AE104" s="147"/>
      <c r="AF104" s="147"/>
      <c r="AG104" s="147" t="s">
        <v>639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76">
        <v>49</v>
      </c>
      <c r="B105" s="177" t="s">
        <v>2596</v>
      </c>
      <c r="C105" s="187" t="s">
        <v>2597</v>
      </c>
      <c r="D105" s="178" t="s">
        <v>538</v>
      </c>
      <c r="E105" s="179">
        <v>6</v>
      </c>
      <c r="F105" s="180"/>
      <c r="G105" s="181">
        <f t="shared" si="0"/>
        <v>0</v>
      </c>
      <c r="H105" s="180"/>
      <c r="I105" s="181">
        <f t="shared" si="1"/>
        <v>0</v>
      </c>
      <c r="J105" s="180"/>
      <c r="K105" s="181">
        <f t="shared" si="2"/>
        <v>0</v>
      </c>
      <c r="L105" s="181">
        <v>15</v>
      </c>
      <c r="M105" s="181">
        <f t="shared" si="3"/>
        <v>0</v>
      </c>
      <c r="N105" s="181">
        <v>0</v>
      </c>
      <c r="O105" s="181">
        <f t="shared" si="4"/>
        <v>0</v>
      </c>
      <c r="P105" s="181">
        <v>0</v>
      </c>
      <c r="Q105" s="181">
        <f t="shared" si="5"/>
        <v>0</v>
      </c>
      <c r="R105" s="181"/>
      <c r="S105" s="181" t="s">
        <v>277</v>
      </c>
      <c r="T105" s="182" t="s">
        <v>249</v>
      </c>
      <c r="U105" s="157">
        <v>0</v>
      </c>
      <c r="V105" s="157">
        <f t="shared" si="6"/>
        <v>0</v>
      </c>
      <c r="W105" s="157"/>
      <c r="X105" s="157" t="s">
        <v>304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639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6">
        <v>50</v>
      </c>
      <c r="B106" s="177" t="s">
        <v>2598</v>
      </c>
      <c r="C106" s="187" t="s">
        <v>2599</v>
      </c>
      <c r="D106" s="178" t="s">
        <v>2490</v>
      </c>
      <c r="E106" s="179">
        <v>50</v>
      </c>
      <c r="F106" s="180"/>
      <c r="G106" s="181">
        <f t="shared" si="0"/>
        <v>0</v>
      </c>
      <c r="H106" s="180"/>
      <c r="I106" s="181">
        <f t="shared" si="1"/>
        <v>0</v>
      </c>
      <c r="J106" s="180"/>
      <c r="K106" s="181">
        <f t="shared" si="2"/>
        <v>0</v>
      </c>
      <c r="L106" s="181">
        <v>15</v>
      </c>
      <c r="M106" s="181">
        <f t="shared" si="3"/>
        <v>0</v>
      </c>
      <c r="N106" s="181">
        <v>0</v>
      </c>
      <c r="O106" s="181">
        <f t="shared" si="4"/>
        <v>0</v>
      </c>
      <c r="P106" s="181">
        <v>0</v>
      </c>
      <c r="Q106" s="181">
        <f t="shared" si="5"/>
        <v>0</v>
      </c>
      <c r="R106" s="181"/>
      <c r="S106" s="181" t="s">
        <v>277</v>
      </c>
      <c r="T106" s="182" t="s">
        <v>249</v>
      </c>
      <c r="U106" s="157">
        <v>0</v>
      </c>
      <c r="V106" s="157">
        <f t="shared" si="6"/>
        <v>0</v>
      </c>
      <c r="W106" s="157"/>
      <c r="X106" s="157" t="s">
        <v>752</v>
      </c>
      <c r="Y106" s="147"/>
      <c r="Z106" s="147"/>
      <c r="AA106" s="147"/>
      <c r="AB106" s="147"/>
      <c r="AC106" s="147"/>
      <c r="AD106" s="147"/>
      <c r="AE106" s="147"/>
      <c r="AF106" s="147"/>
      <c r="AG106" s="147" t="s">
        <v>2491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76">
        <v>51</v>
      </c>
      <c r="B107" s="177" t="s">
        <v>2600</v>
      </c>
      <c r="C107" s="187" t="s">
        <v>2601</v>
      </c>
      <c r="D107" s="178" t="s">
        <v>2602</v>
      </c>
      <c r="E107" s="179">
        <v>36</v>
      </c>
      <c r="F107" s="180"/>
      <c r="G107" s="181">
        <f t="shared" si="0"/>
        <v>0</v>
      </c>
      <c r="H107" s="180"/>
      <c r="I107" s="181">
        <f t="shared" si="1"/>
        <v>0</v>
      </c>
      <c r="J107" s="180"/>
      <c r="K107" s="181">
        <f t="shared" si="2"/>
        <v>0</v>
      </c>
      <c r="L107" s="181">
        <v>15</v>
      </c>
      <c r="M107" s="181">
        <f t="shared" si="3"/>
        <v>0</v>
      </c>
      <c r="N107" s="181">
        <v>0</v>
      </c>
      <c r="O107" s="181">
        <f t="shared" si="4"/>
        <v>0</v>
      </c>
      <c r="P107" s="181">
        <v>0</v>
      </c>
      <c r="Q107" s="181">
        <f t="shared" si="5"/>
        <v>0</v>
      </c>
      <c r="R107" s="181"/>
      <c r="S107" s="181" t="s">
        <v>277</v>
      </c>
      <c r="T107" s="182" t="s">
        <v>249</v>
      </c>
      <c r="U107" s="157">
        <v>0</v>
      </c>
      <c r="V107" s="157">
        <f t="shared" si="6"/>
        <v>0</v>
      </c>
      <c r="W107" s="157"/>
      <c r="X107" s="157" t="s">
        <v>304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639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68">
        <v>52</v>
      </c>
      <c r="B108" s="169" t="s">
        <v>2603</v>
      </c>
      <c r="C108" s="185" t="s">
        <v>2604</v>
      </c>
      <c r="D108" s="170" t="s">
        <v>576</v>
      </c>
      <c r="E108" s="171">
        <v>3720.2</v>
      </c>
      <c r="F108" s="172"/>
      <c r="G108" s="173">
        <f t="shared" si="0"/>
        <v>0</v>
      </c>
      <c r="H108" s="172"/>
      <c r="I108" s="173">
        <f t="shared" si="1"/>
        <v>0</v>
      </c>
      <c r="J108" s="172"/>
      <c r="K108" s="173">
        <f t="shared" si="2"/>
        <v>0</v>
      </c>
      <c r="L108" s="173">
        <v>15</v>
      </c>
      <c r="M108" s="173">
        <f t="shared" si="3"/>
        <v>0</v>
      </c>
      <c r="N108" s="173">
        <v>0</v>
      </c>
      <c r="O108" s="173">
        <f t="shared" si="4"/>
        <v>0</v>
      </c>
      <c r="P108" s="173">
        <v>0</v>
      </c>
      <c r="Q108" s="173">
        <f t="shared" si="5"/>
        <v>0</v>
      </c>
      <c r="R108" s="173"/>
      <c r="S108" s="173" t="s">
        <v>277</v>
      </c>
      <c r="T108" s="174" t="s">
        <v>249</v>
      </c>
      <c r="U108" s="157">
        <v>0</v>
      </c>
      <c r="V108" s="157">
        <f t="shared" si="6"/>
        <v>0</v>
      </c>
      <c r="W108" s="157"/>
      <c r="X108" s="157" t="s">
        <v>304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639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54"/>
      <c r="B109" s="155"/>
      <c r="C109" s="186" t="s">
        <v>2605</v>
      </c>
      <c r="D109" s="159"/>
      <c r="E109" s="160">
        <v>3720.2</v>
      </c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287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6">
        <v>53</v>
      </c>
      <c r="B110" s="177" t="s">
        <v>2606</v>
      </c>
      <c r="C110" s="187" t="s">
        <v>2607</v>
      </c>
      <c r="D110" s="178" t="s">
        <v>247</v>
      </c>
      <c r="E110" s="179">
        <v>1</v>
      </c>
      <c r="F110" s="180"/>
      <c r="G110" s="181">
        <f>ROUND(E110*F110,2)</f>
        <v>0</v>
      </c>
      <c r="H110" s="180"/>
      <c r="I110" s="181">
        <f>ROUND(E110*H110,2)</f>
        <v>0</v>
      </c>
      <c r="J110" s="180"/>
      <c r="K110" s="181">
        <f>ROUND(E110*J110,2)</f>
        <v>0</v>
      </c>
      <c r="L110" s="181">
        <v>15</v>
      </c>
      <c r="M110" s="181">
        <f>G110*(1+L110/100)</f>
        <v>0</v>
      </c>
      <c r="N110" s="181">
        <v>0</v>
      </c>
      <c r="O110" s="181">
        <f>ROUND(E110*N110,2)</f>
        <v>0</v>
      </c>
      <c r="P110" s="181">
        <v>0</v>
      </c>
      <c r="Q110" s="181">
        <f>ROUND(E110*P110,2)</f>
        <v>0</v>
      </c>
      <c r="R110" s="181"/>
      <c r="S110" s="181" t="s">
        <v>277</v>
      </c>
      <c r="T110" s="182" t="s">
        <v>249</v>
      </c>
      <c r="U110" s="157">
        <v>0</v>
      </c>
      <c r="V110" s="157">
        <f>ROUND(E110*U110,2)</f>
        <v>0</v>
      </c>
      <c r="W110" s="157"/>
      <c r="X110" s="157" t="s">
        <v>304</v>
      </c>
      <c r="Y110" s="147"/>
      <c r="Z110" s="147"/>
      <c r="AA110" s="147"/>
      <c r="AB110" s="147"/>
      <c r="AC110" s="147"/>
      <c r="AD110" s="147"/>
      <c r="AE110" s="147"/>
      <c r="AF110" s="147"/>
      <c r="AG110" s="147" t="s">
        <v>639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x14ac:dyDescent="0.25">
      <c r="A111" s="162" t="s">
        <v>243</v>
      </c>
      <c r="B111" s="163" t="s">
        <v>165</v>
      </c>
      <c r="C111" s="184" t="s">
        <v>166</v>
      </c>
      <c r="D111" s="164"/>
      <c r="E111" s="165"/>
      <c r="F111" s="166"/>
      <c r="G111" s="166">
        <f>SUMIF(AG112:AG171,"&lt;&gt;NOR",G112:G171)</f>
        <v>0</v>
      </c>
      <c r="H111" s="166"/>
      <c r="I111" s="166">
        <f>SUM(I112:I171)</f>
        <v>0</v>
      </c>
      <c r="J111" s="166"/>
      <c r="K111" s="166">
        <f>SUM(K112:K171)</f>
        <v>0</v>
      </c>
      <c r="L111" s="166"/>
      <c r="M111" s="166">
        <f>SUM(M112:M171)</f>
        <v>0</v>
      </c>
      <c r="N111" s="166"/>
      <c r="O111" s="166">
        <f>SUM(O112:O171)</f>
        <v>0</v>
      </c>
      <c r="P111" s="166"/>
      <c r="Q111" s="166">
        <f>SUM(Q112:Q171)</f>
        <v>0</v>
      </c>
      <c r="R111" s="166"/>
      <c r="S111" s="166"/>
      <c r="T111" s="167"/>
      <c r="U111" s="161"/>
      <c r="V111" s="161">
        <f>SUM(V112:V171)</f>
        <v>0</v>
      </c>
      <c r="W111" s="161"/>
      <c r="X111" s="161"/>
      <c r="AG111" t="s">
        <v>244</v>
      </c>
    </row>
    <row r="112" spans="1:60" outlineLevel="1" x14ac:dyDescent="0.25">
      <c r="A112" s="176">
        <v>54</v>
      </c>
      <c r="B112" s="177" t="s">
        <v>2608</v>
      </c>
      <c r="C112" s="187" t="s">
        <v>2609</v>
      </c>
      <c r="D112" s="178" t="s">
        <v>538</v>
      </c>
      <c r="E112" s="179">
        <v>18</v>
      </c>
      <c r="F112" s="180"/>
      <c r="G112" s="181">
        <f t="shared" ref="G112:G143" si="7">ROUND(E112*F112,2)</f>
        <v>0</v>
      </c>
      <c r="H112" s="180"/>
      <c r="I112" s="181">
        <f t="shared" ref="I112:I143" si="8">ROUND(E112*H112,2)</f>
        <v>0</v>
      </c>
      <c r="J112" s="180"/>
      <c r="K112" s="181">
        <f t="shared" ref="K112:K143" si="9">ROUND(E112*J112,2)</f>
        <v>0</v>
      </c>
      <c r="L112" s="181">
        <v>15</v>
      </c>
      <c r="M112" s="181">
        <f t="shared" ref="M112:M143" si="10">G112*(1+L112/100)</f>
        <v>0</v>
      </c>
      <c r="N112" s="181">
        <v>0</v>
      </c>
      <c r="O112" s="181">
        <f t="shared" ref="O112:O143" si="11">ROUND(E112*N112,2)</f>
        <v>0</v>
      </c>
      <c r="P112" s="181">
        <v>0</v>
      </c>
      <c r="Q112" s="181">
        <f t="shared" ref="Q112:Q143" si="12">ROUND(E112*P112,2)</f>
        <v>0</v>
      </c>
      <c r="R112" s="181"/>
      <c r="S112" s="181" t="s">
        <v>277</v>
      </c>
      <c r="T112" s="182" t="s">
        <v>249</v>
      </c>
      <c r="U112" s="157">
        <v>0</v>
      </c>
      <c r="V112" s="157">
        <f t="shared" ref="V112:V143" si="13">ROUND(E112*U112,2)</f>
        <v>0</v>
      </c>
      <c r="W112" s="157"/>
      <c r="X112" s="157" t="s">
        <v>752</v>
      </c>
      <c r="Y112" s="147"/>
      <c r="Z112" s="147"/>
      <c r="AA112" s="147"/>
      <c r="AB112" s="147"/>
      <c r="AC112" s="147"/>
      <c r="AD112" s="147"/>
      <c r="AE112" s="147"/>
      <c r="AF112" s="147"/>
      <c r="AG112" s="147" t="s">
        <v>2491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6">
        <v>55</v>
      </c>
      <c r="B113" s="177" t="s">
        <v>2610</v>
      </c>
      <c r="C113" s="187" t="s">
        <v>2611</v>
      </c>
      <c r="D113" s="178" t="s">
        <v>538</v>
      </c>
      <c r="E113" s="179">
        <v>3</v>
      </c>
      <c r="F113" s="180"/>
      <c r="G113" s="181">
        <f t="shared" si="7"/>
        <v>0</v>
      </c>
      <c r="H113" s="180"/>
      <c r="I113" s="181">
        <f t="shared" si="8"/>
        <v>0</v>
      </c>
      <c r="J113" s="180"/>
      <c r="K113" s="181">
        <f t="shared" si="9"/>
        <v>0</v>
      </c>
      <c r="L113" s="181">
        <v>15</v>
      </c>
      <c r="M113" s="181">
        <f t="shared" si="10"/>
        <v>0</v>
      </c>
      <c r="N113" s="181">
        <v>0</v>
      </c>
      <c r="O113" s="181">
        <f t="shared" si="11"/>
        <v>0</v>
      </c>
      <c r="P113" s="181">
        <v>0</v>
      </c>
      <c r="Q113" s="181">
        <f t="shared" si="12"/>
        <v>0</v>
      </c>
      <c r="R113" s="181"/>
      <c r="S113" s="181" t="s">
        <v>277</v>
      </c>
      <c r="T113" s="182" t="s">
        <v>249</v>
      </c>
      <c r="U113" s="157">
        <v>0</v>
      </c>
      <c r="V113" s="157">
        <f t="shared" si="13"/>
        <v>0</v>
      </c>
      <c r="W113" s="157"/>
      <c r="X113" s="157" t="s">
        <v>752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2491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6">
        <v>56</v>
      </c>
      <c r="B114" s="177" t="s">
        <v>2612</v>
      </c>
      <c r="C114" s="187" t="s">
        <v>2613</v>
      </c>
      <c r="D114" s="178" t="s">
        <v>538</v>
      </c>
      <c r="E114" s="179">
        <v>33</v>
      </c>
      <c r="F114" s="180"/>
      <c r="G114" s="181">
        <f t="shared" si="7"/>
        <v>0</v>
      </c>
      <c r="H114" s="180"/>
      <c r="I114" s="181">
        <f t="shared" si="8"/>
        <v>0</v>
      </c>
      <c r="J114" s="180"/>
      <c r="K114" s="181">
        <f t="shared" si="9"/>
        <v>0</v>
      </c>
      <c r="L114" s="181">
        <v>15</v>
      </c>
      <c r="M114" s="181">
        <f t="shared" si="10"/>
        <v>0</v>
      </c>
      <c r="N114" s="181">
        <v>0</v>
      </c>
      <c r="O114" s="181">
        <f t="shared" si="11"/>
        <v>0</v>
      </c>
      <c r="P114" s="181">
        <v>0</v>
      </c>
      <c r="Q114" s="181">
        <f t="shared" si="12"/>
        <v>0</v>
      </c>
      <c r="R114" s="181"/>
      <c r="S114" s="181" t="s">
        <v>277</v>
      </c>
      <c r="T114" s="182" t="s">
        <v>249</v>
      </c>
      <c r="U114" s="157">
        <v>0</v>
      </c>
      <c r="V114" s="157">
        <f t="shared" si="13"/>
        <v>0</v>
      </c>
      <c r="W114" s="157"/>
      <c r="X114" s="157" t="s">
        <v>752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2491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6">
        <v>57</v>
      </c>
      <c r="B115" s="177" t="s">
        <v>2614</v>
      </c>
      <c r="C115" s="187" t="s">
        <v>2615</v>
      </c>
      <c r="D115" s="178" t="s">
        <v>538</v>
      </c>
      <c r="E115" s="179">
        <v>37</v>
      </c>
      <c r="F115" s="180"/>
      <c r="G115" s="181">
        <f t="shared" si="7"/>
        <v>0</v>
      </c>
      <c r="H115" s="180"/>
      <c r="I115" s="181">
        <f t="shared" si="8"/>
        <v>0</v>
      </c>
      <c r="J115" s="180"/>
      <c r="K115" s="181">
        <f t="shared" si="9"/>
        <v>0</v>
      </c>
      <c r="L115" s="181">
        <v>15</v>
      </c>
      <c r="M115" s="181">
        <f t="shared" si="10"/>
        <v>0</v>
      </c>
      <c r="N115" s="181">
        <v>0</v>
      </c>
      <c r="O115" s="181">
        <f t="shared" si="11"/>
        <v>0</v>
      </c>
      <c r="P115" s="181">
        <v>0</v>
      </c>
      <c r="Q115" s="181">
        <f t="shared" si="12"/>
        <v>0</v>
      </c>
      <c r="R115" s="181"/>
      <c r="S115" s="181" t="s">
        <v>277</v>
      </c>
      <c r="T115" s="182" t="s">
        <v>249</v>
      </c>
      <c r="U115" s="157">
        <v>0</v>
      </c>
      <c r="V115" s="157">
        <f t="shared" si="13"/>
        <v>0</v>
      </c>
      <c r="W115" s="157"/>
      <c r="X115" s="157" t="s">
        <v>752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2491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6">
        <v>58</v>
      </c>
      <c r="B116" s="177" t="s">
        <v>2616</v>
      </c>
      <c r="C116" s="187" t="s">
        <v>2617</v>
      </c>
      <c r="D116" s="178" t="s">
        <v>538</v>
      </c>
      <c r="E116" s="179">
        <v>34</v>
      </c>
      <c r="F116" s="180"/>
      <c r="G116" s="181">
        <f t="shared" si="7"/>
        <v>0</v>
      </c>
      <c r="H116" s="180"/>
      <c r="I116" s="181">
        <f t="shared" si="8"/>
        <v>0</v>
      </c>
      <c r="J116" s="180"/>
      <c r="K116" s="181">
        <f t="shared" si="9"/>
        <v>0</v>
      </c>
      <c r="L116" s="181">
        <v>15</v>
      </c>
      <c r="M116" s="181">
        <f t="shared" si="10"/>
        <v>0</v>
      </c>
      <c r="N116" s="181">
        <v>0</v>
      </c>
      <c r="O116" s="181">
        <f t="shared" si="11"/>
        <v>0</v>
      </c>
      <c r="P116" s="181">
        <v>0</v>
      </c>
      <c r="Q116" s="181">
        <f t="shared" si="12"/>
        <v>0</v>
      </c>
      <c r="R116" s="181"/>
      <c r="S116" s="181" t="s">
        <v>277</v>
      </c>
      <c r="T116" s="182" t="s">
        <v>249</v>
      </c>
      <c r="U116" s="157">
        <v>0</v>
      </c>
      <c r="V116" s="157">
        <f t="shared" si="13"/>
        <v>0</v>
      </c>
      <c r="W116" s="157"/>
      <c r="X116" s="157" t="s">
        <v>752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2491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0.399999999999999" outlineLevel="1" x14ac:dyDescent="0.25">
      <c r="A117" s="176">
        <v>59</v>
      </c>
      <c r="B117" s="177" t="s">
        <v>2618</v>
      </c>
      <c r="C117" s="187" t="s">
        <v>2619</v>
      </c>
      <c r="D117" s="178" t="s">
        <v>538</v>
      </c>
      <c r="E117" s="179">
        <v>9</v>
      </c>
      <c r="F117" s="180"/>
      <c r="G117" s="181">
        <f t="shared" si="7"/>
        <v>0</v>
      </c>
      <c r="H117" s="180"/>
      <c r="I117" s="181">
        <f t="shared" si="8"/>
        <v>0</v>
      </c>
      <c r="J117" s="180"/>
      <c r="K117" s="181">
        <f t="shared" si="9"/>
        <v>0</v>
      </c>
      <c r="L117" s="181">
        <v>15</v>
      </c>
      <c r="M117" s="181">
        <f t="shared" si="10"/>
        <v>0</v>
      </c>
      <c r="N117" s="181">
        <v>0</v>
      </c>
      <c r="O117" s="181">
        <f t="shared" si="11"/>
        <v>0</v>
      </c>
      <c r="P117" s="181">
        <v>0</v>
      </c>
      <c r="Q117" s="181">
        <f t="shared" si="12"/>
        <v>0</v>
      </c>
      <c r="R117" s="181"/>
      <c r="S117" s="181" t="s">
        <v>277</v>
      </c>
      <c r="T117" s="182" t="s">
        <v>249</v>
      </c>
      <c r="U117" s="157">
        <v>0</v>
      </c>
      <c r="V117" s="157">
        <f t="shared" si="13"/>
        <v>0</v>
      </c>
      <c r="W117" s="157"/>
      <c r="X117" s="157" t="s">
        <v>752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2491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20.399999999999999" outlineLevel="1" x14ac:dyDescent="0.25">
      <c r="A118" s="176">
        <v>60</v>
      </c>
      <c r="B118" s="177" t="s">
        <v>2620</v>
      </c>
      <c r="C118" s="187" t="s">
        <v>2621</v>
      </c>
      <c r="D118" s="178" t="s">
        <v>538</v>
      </c>
      <c r="E118" s="179">
        <v>15</v>
      </c>
      <c r="F118" s="180"/>
      <c r="G118" s="181">
        <f t="shared" si="7"/>
        <v>0</v>
      </c>
      <c r="H118" s="180"/>
      <c r="I118" s="181">
        <f t="shared" si="8"/>
        <v>0</v>
      </c>
      <c r="J118" s="180"/>
      <c r="K118" s="181">
        <f t="shared" si="9"/>
        <v>0</v>
      </c>
      <c r="L118" s="181">
        <v>15</v>
      </c>
      <c r="M118" s="181">
        <f t="shared" si="10"/>
        <v>0</v>
      </c>
      <c r="N118" s="181">
        <v>0</v>
      </c>
      <c r="O118" s="181">
        <f t="shared" si="11"/>
        <v>0</v>
      </c>
      <c r="P118" s="181">
        <v>0</v>
      </c>
      <c r="Q118" s="181">
        <f t="shared" si="12"/>
        <v>0</v>
      </c>
      <c r="R118" s="181"/>
      <c r="S118" s="181" t="s">
        <v>277</v>
      </c>
      <c r="T118" s="182" t="s">
        <v>249</v>
      </c>
      <c r="U118" s="157">
        <v>0</v>
      </c>
      <c r="V118" s="157">
        <f t="shared" si="13"/>
        <v>0</v>
      </c>
      <c r="W118" s="157"/>
      <c r="X118" s="157" t="s">
        <v>752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2491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6">
        <v>61</v>
      </c>
      <c r="B119" s="177" t="s">
        <v>2622</v>
      </c>
      <c r="C119" s="187" t="s">
        <v>2623</v>
      </c>
      <c r="D119" s="178" t="s">
        <v>538</v>
      </c>
      <c r="E119" s="179">
        <v>2</v>
      </c>
      <c r="F119" s="180"/>
      <c r="G119" s="181">
        <f t="shared" si="7"/>
        <v>0</v>
      </c>
      <c r="H119" s="180"/>
      <c r="I119" s="181">
        <f t="shared" si="8"/>
        <v>0</v>
      </c>
      <c r="J119" s="180"/>
      <c r="K119" s="181">
        <f t="shared" si="9"/>
        <v>0</v>
      </c>
      <c r="L119" s="181">
        <v>15</v>
      </c>
      <c r="M119" s="181">
        <f t="shared" si="10"/>
        <v>0</v>
      </c>
      <c r="N119" s="181">
        <v>0</v>
      </c>
      <c r="O119" s="181">
        <f t="shared" si="11"/>
        <v>0</v>
      </c>
      <c r="P119" s="181">
        <v>0</v>
      </c>
      <c r="Q119" s="181">
        <f t="shared" si="12"/>
        <v>0</v>
      </c>
      <c r="R119" s="181"/>
      <c r="S119" s="181" t="s">
        <v>277</v>
      </c>
      <c r="T119" s="182" t="s">
        <v>249</v>
      </c>
      <c r="U119" s="157">
        <v>0</v>
      </c>
      <c r="V119" s="157">
        <f t="shared" si="13"/>
        <v>0</v>
      </c>
      <c r="W119" s="157"/>
      <c r="X119" s="157" t="s">
        <v>752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2491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6">
        <v>62</v>
      </c>
      <c r="B120" s="177" t="s">
        <v>2624</v>
      </c>
      <c r="C120" s="187" t="s">
        <v>2625</v>
      </c>
      <c r="D120" s="178" t="s">
        <v>538</v>
      </c>
      <c r="E120" s="179">
        <v>2</v>
      </c>
      <c r="F120" s="180"/>
      <c r="G120" s="181">
        <f t="shared" si="7"/>
        <v>0</v>
      </c>
      <c r="H120" s="180"/>
      <c r="I120" s="181">
        <f t="shared" si="8"/>
        <v>0</v>
      </c>
      <c r="J120" s="180"/>
      <c r="K120" s="181">
        <f t="shared" si="9"/>
        <v>0</v>
      </c>
      <c r="L120" s="181">
        <v>15</v>
      </c>
      <c r="M120" s="181">
        <f t="shared" si="10"/>
        <v>0</v>
      </c>
      <c r="N120" s="181">
        <v>0</v>
      </c>
      <c r="O120" s="181">
        <f t="shared" si="11"/>
        <v>0</v>
      </c>
      <c r="P120" s="181">
        <v>0</v>
      </c>
      <c r="Q120" s="181">
        <f t="shared" si="12"/>
        <v>0</v>
      </c>
      <c r="R120" s="181"/>
      <c r="S120" s="181" t="s">
        <v>277</v>
      </c>
      <c r="T120" s="182" t="s">
        <v>249</v>
      </c>
      <c r="U120" s="157">
        <v>0</v>
      </c>
      <c r="V120" s="157">
        <f t="shared" si="13"/>
        <v>0</v>
      </c>
      <c r="W120" s="157"/>
      <c r="X120" s="157" t="s">
        <v>752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2491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76">
        <v>63</v>
      </c>
      <c r="B121" s="177" t="s">
        <v>2626</v>
      </c>
      <c r="C121" s="187" t="s">
        <v>2627</v>
      </c>
      <c r="D121" s="178" t="s">
        <v>538</v>
      </c>
      <c r="E121" s="179">
        <v>2</v>
      </c>
      <c r="F121" s="180"/>
      <c r="G121" s="181">
        <f t="shared" si="7"/>
        <v>0</v>
      </c>
      <c r="H121" s="180"/>
      <c r="I121" s="181">
        <f t="shared" si="8"/>
        <v>0</v>
      </c>
      <c r="J121" s="180"/>
      <c r="K121" s="181">
        <f t="shared" si="9"/>
        <v>0</v>
      </c>
      <c r="L121" s="181">
        <v>15</v>
      </c>
      <c r="M121" s="181">
        <f t="shared" si="10"/>
        <v>0</v>
      </c>
      <c r="N121" s="181">
        <v>0</v>
      </c>
      <c r="O121" s="181">
        <f t="shared" si="11"/>
        <v>0</v>
      </c>
      <c r="P121" s="181">
        <v>0</v>
      </c>
      <c r="Q121" s="181">
        <f t="shared" si="12"/>
        <v>0</v>
      </c>
      <c r="R121" s="181"/>
      <c r="S121" s="181" t="s">
        <v>277</v>
      </c>
      <c r="T121" s="182" t="s">
        <v>249</v>
      </c>
      <c r="U121" s="157">
        <v>0</v>
      </c>
      <c r="V121" s="157">
        <f t="shared" si="13"/>
        <v>0</v>
      </c>
      <c r="W121" s="157"/>
      <c r="X121" s="157" t="s">
        <v>752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2491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6">
        <v>64</v>
      </c>
      <c r="B122" s="177" t="s">
        <v>2628</v>
      </c>
      <c r="C122" s="187" t="s">
        <v>2629</v>
      </c>
      <c r="D122" s="178" t="s">
        <v>538</v>
      </c>
      <c r="E122" s="179">
        <v>1</v>
      </c>
      <c r="F122" s="180"/>
      <c r="G122" s="181">
        <f t="shared" si="7"/>
        <v>0</v>
      </c>
      <c r="H122" s="180"/>
      <c r="I122" s="181">
        <f t="shared" si="8"/>
        <v>0</v>
      </c>
      <c r="J122" s="180"/>
      <c r="K122" s="181">
        <f t="shared" si="9"/>
        <v>0</v>
      </c>
      <c r="L122" s="181">
        <v>15</v>
      </c>
      <c r="M122" s="181">
        <f t="shared" si="10"/>
        <v>0</v>
      </c>
      <c r="N122" s="181">
        <v>0</v>
      </c>
      <c r="O122" s="181">
        <f t="shared" si="11"/>
        <v>0</v>
      </c>
      <c r="P122" s="181">
        <v>0</v>
      </c>
      <c r="Q122" s="181">
        <f t="shared" si="12"/>
        <v>0</v>
      </c>
      <c r="R122" s="181"/>
      <c r="S122" s="181" t="s">
        <v>277</v>
      </c>
      <c r="T122" s="182" t="s">
        <v>249</v>
      </c>
      <c r="U122" s="157">
        <v>0</v>
      </c>
      <c r="V122" s="157">
        <f t="shared" si="13"/>
        <v>0</v>
      </c>
      <c r="W122" s="157"/>
      <c r="X122" s="157" t="s">
        <v>752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2491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5">
      <c r="A123" s="176">
        <v>65</v>
      </c>
      <c r="B123" s="177" t="s">
        <v>2630</v>
      </c>
      <c r="C123" s="187" t="s">
        <v>2631</v>
      </c>
      <c r="D123" s="178" t="s">
        <v>538</v>
      </c>
      <c r="E123" s="179">
        <v>1</v>
      </c>
      <c r="F123" s="180"/>
      <c r="G123" s="181">
        <f t="shared" si="7"/>
        <v>0</v>
      </c>
      <c r="H123" s="180"/>
      <c r="I123" s="181">
        <f t="shared" si="8"/>
        <v>0</v>
      </c>
      <c r="J123" s="180"/>
      <c r="K123" s="181">
        <f t="shared" si="9"/>
        <v>0</v>
      </c>
      <c r="L123" s="181">
        <v>15</v>
      </c>
      <c r="M123" s="181">
        <f t="shared" si="10"/>
        <v>0</v>
      </c>
      <c r="N123" s="181">
        <v>0</v>
      </c>
      <c r="O123" s="181">
        <f t="shared" si="11"/>
        <v>0</v>
      </c>
      <c r="P123" s="181">
        <v>0</v>
      </c>
      <c r="Q123" s="181">
        <f t="shared" si="12"/>
        <v>0</v>
      </c>
      <c r="R123" s="181"/>
      <c r="S123" s="181" t="s">
        <v>277</v>
      </c>
      <c r="T123" s="182" t="s">
        <v>249</v>
      </c>
      <c r="U123" s="157">
        <v>0</v>
      </c>
      <c r="V123" s="157">
        <f t="shared" si="13"/>
        <v>0</v>
      </c>
      <c r="W123" s="157"/>
      <c r="X123" s="157" t="s">
        <v>752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2491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6">
        <v>66</v>
      </c>
      <c r="B124" s="177" t="s">
        <v>2632</v>
      </c>
      <c r="C124" s="187" t="s">
        <v>2633</v>
      </c>
      <c r="D124" s="178" t="s">
        <v>538</v>
      </c>
      <c r="E124" s="179">
        <v>2</v>
      </c>
      <c r="F124" s="180"/>
      <c r="G124" s="181">
        <f t="shared" si="7"/>
        <v>0</v>
      </c>
      <c r="H124" s="180"/>
      <c r="I124" s="181">
        <f t="shared" si="8"/>
        <v>0</v>
      </c>
      <c r="J124" s="180"/>
      <c r="K124" s="181">
        <f t="shared" si="9"/>
        <v>0</v>
      </c>
      <c r="L124" s="181">
        <v>15</v>
      </c>
      <c r="M124" s="181">
        <f t="shared" si="10"/>
        <v>0</v>
      </c>
      <c r="N124" s="181">
        <v>0</v>
      </c>
      <c r="O124" s="181">
        <f t="shared" si="11"/>
        <v>0</v>
      </c>
      <c r="P124" s="181">
        <v>0</v>
      </c>
      <c r="Q124" s="181">
        <f t="shared" si="12"/>
        <v>0</v>
      </c>
      <c r="R124" s="181"/>
      <c r="S124" s="181" t="s">
        <v>277</v>
      </c>
      <c r="T124" s="182" t="s">
        <v>249</v>
      </c>
      <c r="U124" s="157">
        <v>0</v>
      </c>
      <c r="V124" s="157">
        <f t="shared" si="13"/>
        <v>0</v>
      </c>
      <c r="W124" s="157"/>
      <c r="X124" s="157" t="s">
        <v>752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2491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0.399999999999999" outlineLevel="1" x14ac:dyDescent="0.25">
      <c r="A125" s="176">
        <v>67</v>
      </c>
      <c r="B125" s="177" t="s">
        <v>2634</v>
      </c>
      <c r="C125" s="187" t="s">
        <v>2635</v>
      </c>
      <c r="D125" s="178" t="s">
        <v>538</v>
      </c>
      <c r="E125" s="179">
        <v>2</v>
      </c>
      <c r="F125" s="180"/>
      <c r="G125" s="181">
        <f t="shared" si="7"/>
        <v>0</v>
      </c>
      <c r="H125" s="180"/>
      <c r="I125" s="181">
        <f t="shared" si="8"/>
        <v>0</v>
      </c>
      <c r="J125" s="180"/>
      <c r="K125" s="181">
        <f t="shared" si="9"/>
        <v>0</v>
      </c>
      <c r="L125" s="181">
        <v>15</v>
      </c>
      <c r="M125" s="181">
        <f t="shared" si="10"/>
        <v>0</v>
      </c>
      <c r="N125" s="181">
        <v>0</v>
      </c>
      <c r="O125" s="181">
        <f t="shared" si="11"/>
        <v>0</v>
      </c>
      <c r="P125" s="181">
        <v>0</v>
      </c>
      <c r="Q125" s="181">
        <f t="shared" si="12"/>
        <v>0</v>
      </c>
      <c r="R125" s="181"/>
      <c r="S125" s="181" t="s">
        <v>277</v>
      </c>
      <c r="T125" s="182" t="s">
        <v>249</v>
      </c>
      <c r="U125" s="157">
        <v>0</v>
      </c>
      <c r="V125" s="157">
        <f t="shared" si="13"/>
        <v>0</v>
      </c>
      <c r="W125" s="157"/>
      <c r="X125" s="157" t="s">
        <v>752</v>
      </c>
      <c r="Y125" s="147"/>
      <c r="Z125" s="147"/>
      <c r="AA125" s="147"/>
      <c r="AB125" s="147"/>
      <c r="AC125" s="147"/>
      <c r="AD125" s="147"/>
      <c r="AE125" s="147"/>
      <c r="AF125" s="147"/>
      <c r="AG125" s="147" t="s">
        <v>2491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6">
        <v>68</v>
      </c>
      <c r="B126" s="177" t="s">
        <v>2636</v>
      </c>
      <c r="C126" s="187" t="s">
        <v>2637</v>
      </c>
      <c r="D126" s="178" t="s">
        <v>538</v>
      </c>
      <c r="E126" s="179">
        <v>2</v>
      </c>
      <c r="F126" s="180"/>
      <c r="G126" s="181">
        <f t="shared" si="7"/>
        <v>0</v>
      </c>
      <c r="H126" s="180"/>
      <c r="I126" s="181">
        <f t="shared" si="8"/>
        <v>0</v>
      </c>
      <c r="J126" s="180"/>
      <c r="K126" s="181">
        <f t="shared" si="9"/>
        <v>0</v>
      </c>
      <c r="L126" s="181">
        <v>15</v>
      </c>
      <c r="M126" s="181">
        <f t="shared" si="10"/>
        <v>0</v>
      </c>
      <c r="N126" s="181">
        <v>0</v>
      </c>
      <c r="O126" s="181">
        <f t="shared" si="11"/>
        <v>0</v>
      </c>
      <c r="P126" s="181">
        <v>0</v>
      </c>
      <c r="Q126" s="181">
        <f t="shared" si="12"/>
        <v>0</v>
      </c>
      <c r="R126" s="181"/>
      <c r="S126" s="181" t="s">
        <v>277</v>
      </c>
      <c r="T126" s="182" t="s">
        <v>249</v>
      </c>
      <c r="U126" s="157">
        <v>0</v>
      </c>
      <c r="V126" s="157">
        <f t="shared" si="13"/>
        <v>0</v>
      </c>
      <c r="W126" s="157"/>
      <c r="X126" s="157" t="s">
        <v>752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2491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76">
        <v>69</v>
      </c>
      <c r="B127" s="177" t="s">
        <v>2638</v>
      </c>
      <c r="C127" s="187" t="s">
        <v>2639</v>
      </c>
      <c r="D127" s="178" t="s">
        <v>538</v>
      </c>
      <c r="E127" s="179">
        <v>2</v>
      </c>
      <c r="F127" s="180"/>
      <c r="G127" s="181">
        <f t="shared" si="7"/>
        <v>0</v>
      </c>
      <c r="H127" s="180"/>
      <c r="I127" s="181">
        <f t="shared" si="8"/>
        <v>0</v>
      </c>
      <c r="J127" s="180"/>
      <c r="K127" s="181">
        <f t="shared" si="9"/>
        <v>0</v>
      </c>
      <c r="L127" s="181">
        <v>15</v>
      </c>
      <c r="M127" s="181">
        <f t="shared" si="10"/>
        <v>0</v>
      </c>
      <c r="N127" s="181">
        <v>0</v>
      </c>
      <c r="O127" s="181">
        <f t="shared" si="11"/>
        <v>0</v>
      </c>
      <c r="P127" s="181">
        <v>0</v>
      </c>
      <c r="Q127" s="181">
        <f t="shared" si="12"/>
        <v>0</v>
      </c>
      <c r="R127" s="181"/>
      <c r="S127" s="181" t="s">
        <v>277</v>
      </c>
      <c r="T127" s="182" t="s">
        <v>249</v>
      </c>
      <c r="U127" s="157">
        <v>0</v>
      </c>
      <c r="V127" s="157">
        <f t="shared" si="13"/>
        <v>0</v>
      </c>
      <c r="W127" s="157"/>
      <c r="X127" s="157" t="s">
        <v>752</v>
      </c>
      <c r="Y127" s="147"/>
      <c r="Z127" s="147"/>
      <c r="AA127" s="147"/>
      <c r="AB127" s="147"/>
      <c r="AC127" s="147"/>
      <c r="AD127" s="147"/>
      <c r="AE127" s="147"/>
      <c r="AF127" s="147"/>
      <c r="AG127" s="147" t="s">
        <v>2491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6">
        <v>70</v>
      </c>
      <c r="B128" s="177" t="s">
        <v>2640</v>
      </c>
      <c r="C128" s="187" t="s">
        <v>2613</v>
      </c>
      <c r="D128" s="178" t="s">
        <v>538</v>
      </c>
      <c r="E128" s="179">
        <v>3</v>
      </c>
      <c r="F128" s="180"/>
      <c r="G128" s="181">
        <f t="shared" si="7"/>
        <v>0</v>
      </c>
      <c r="H128" s="180"/>
      <c r="I128" s="181">
        <f t="shared" si="8"/>
        <v>0</v>
      </c>
      <c r="J128" s="180"/>
      <c r="K128" s="181">
        <f t="shared" si="9"/>
        <v>0</v>
      </c>
      <c r="L128" s="181">
        <v>15</v>
      </c>
      <c r="M128" s="181">
        <f t="shared" si="10"/>
        <v>0</v>
      </c>
      <c r="N128" s="181">
        <v>0</v>
      </c>
      <c r="O128" s="181">
        <f t="shared" si="11"/>
        <v>0</v>
      </c>
      <c r="P128" s="181">
        <v>0</v>
      </c>
      <c r="Q128" s="181">
        <f t="shared" si="12"/>
        <v>0</v>
      </c>
      <c r="R128" s="181"/>
      <c r="S128" s="181" t="s">
        <v>277</v>
      </c>
      <c r="T128" s="182" t="s">
        <v>249</v>
      </c>
      <c r="U128" s="157">
        <v>0</v>
      </c>
      <c r="V128" s="157">
        <f t="shared" si="13"/>
        <v>0</v>
      </c>
      <c r="W128" s="157"/>
      <c r="X128" s="157" t="s">
        <v>752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2491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0.399999999999999" outlineLevel="1" x14ac:dyDescent="0.25">
      <c r="A129" s="176">
        <v>71</v>
      </c>
      <c r="B129" s="177" t="s">
        <v>2641</v>
      </c>
      <c r="C129" s="187" t="s">
        <v>2642</v>
      </c>
      <c r="D129" s="178" t="s">
        <v>538</v>
      </c>
      <c r="E129" s="179">
        <v>1</v>
      </c>
      <c r="F129" s="180"/>
      <c r="G129" s="181">
        <f t="shared" si="7"/>
        <v>0</v>
      </c>
      <c r="H129" s="180"/>
      <c r="I129" s="181">
        <f t="shared" si="8"/>
        <v>0</v>
      </c>
      <c r="J129" s="180"/>
      <c r="K129" s="181">
        <f t="shared" si="9"/>
        <v>0</v>
      </c>
      <c r="L129" s="181">
        <v>15</v>
      </c>
      <c r="M129" s="181">
        <f t="shared" si="10"/>
        <v>0</v>
      </c>
      <c r="N129" s="181">
        <v>0</v>
      </c>
      <c r="O129" s="181">
        <f t="shared" si="11"/>
        <v>0</v>
      </c>
      <c r="P129" s="181">
        <v>0</v>
      </c>
      <c r="Q129" s="181">
        <f t="shared" si="12"/>
        <v>0</v>
      </c>
      <c r="R129" s="181"/>
      <c r="S129" s="181" t="s">
        <v>277</v>
      </c>
      <c r="T129" s="182" t="s">
        <v>249</v>
      </c>
      <c r="U129" s="157">
        <v>0</v>
      </c>
      <c r="V129" s="157">
        <f t="shared" si="13"/>
        <v>0</v>
      </c>
      <c r="W129" s="157"/>
      <c r="X129" s="157" t="s">
        <v>752</v>
      </c>
      <c r="Y129" s="147"/>
      <c r="Z129" s="147"/>
      <c r="AA129" s="147"/>
      <c r="AB129" s="147"/>
      <c r="AC129" s="147"/>
      <c r="AD129" s="147"/>
      <c r="AE129" s="147"/>
      <c r="AF129" s="147"/>
      <c r="AG129" s="147" t="s">
        <v>2491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6">
        <v>72</v>
      </c>
      <c r="B130" s="177" t="s">
        <v>2643</v>
      </c>
      <c r="C130" s="187" t="s">
        <v>2615</v>
      </c>
      <c r="D130" s="178" t="s">
        <v>538</v>
      </c>
      <c r="E130" s="179">
        <v>2</v>
      </c>
      <c r="F130" s="180"/>
      <c r="G130" s="181">
        <f t="shared" si="7"/>
        <v>0</v>
      </c>
      <c r="H130" s="180"/>
      <c r="I130" s="181">
        <f t="shared" si="8"/>
        <v>0</v>
      </c>
      <c r="J130" s="180"/>
      <c r="K130" s="181">
        <f t="shared" si="9"/>
        <v>0</v>
      </c>
      <c r="L130" s="181">
        <v>15</v>
      </c>
      <c r="M130" s="181">
        <f t="shared" si="10"/>
        <v>0</v>
      </c>
      <c r="N130" s="181">
        <v>0</v>
      </c>
      <c r="O130" s="181">
        <f t="shared" si="11"/>
        <v>0</v>
      </c>
      <c r="P130" s="181">
        <v>0</v>
      </c>
      <c r="Q130" s="181">
        <f t="shared" si="12"/>
        <v>0</v>
      </c>
      <c r="R130" s="181"/>
      <c r="S130" s="181" t="s">
        <v>277</v>
      </c>
      <c r="T130" s="182" t="s">
        <v>249</v>
      </c>
      <c r="U130" s="157">
        <v>0</v>
      </c>
      <c r="V130" s="157">
        <f t="shared" si="13"/>
        <v>0</v>
      </c>
      <c r="W130" s="157"/>
      <c r="X130" s="157" t="s">
        <v>752</v>
      </c>
      <c r="Y130" s="147"/>
      <c r="Z130" s="147"/>
      <c r="AA130" s="147"/>
      <c r="AB130" s="147"/>
      <c r="AC130" s="147"/>
      <c r="AD130" s="147"/>
      <c r="AE130" s="147"/>
      <c r="AF130" s="147"/>
      <c r="AG130" s="147" t="s">
        <v>2491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ht="20.399999999999999" outlineLevel="1" x14ac:dyDescent="0.25">
      <c r="A131" s="176">
        <v>73</v>
      </c>
      <c r="B131" s="177" t="s">
        <v>2644</v>
      </c>
      <c r="C131" s="187" t="s">
        <v>2645</v>
      </c>
      <c r="D131" s="178" t="s">
        <v>538</v>
      </c>
      <c r="E131" s="179">
        <v>1</v>
      </c>
      <c r="F131" s="180"/>
      <c r="G131" s="181">
        <f t="shared" si="7"/>
        <v>0</v>
      </c>
      <c r="H131" s="180"/>
      <c r="I131" s="181">
        <f t="shared" si="8"/>
        <v>0</v>
      </c>
      <c r="J131" s="180"/>
      <c r="K131" s="181">
        <f t="shared" si="9"/>
        <v>0</v>
      </c>
      <c r="L131" s="181">
        <v>15</v>
      </c>
      <c r="M131" s="181">
        <f t="shared" si="10"/>
        <v>0</v>
      </c>
      <c r="N131" s="181">
        <v>0</v>
      </c>
      <c r="O131" s="181">
        <f t="shared" si="11"/>
        <v>0</v>
      </c>
      <c r="P131" s="181">
        <v>0</v>
      </c>
      <c r="Q131" s="181">
        <f t="shared" si="12"/>
        <v>0</v>
      </c>
      <c r="R131" s="181"/>
      <c r="S131" s="181" t="s">
        <v>277</v>
      </c>
      <c r="T131" s="182" t="s">
        <v>249</v>
      </c>
      <c r="U131" s="157">
        <v>0</v>
      </c>
      <c r="V131" s="157">
        <f t="shared" si="13"/>
        <v>0</v>
      </c>
      <c r="W131" s="157"/>
      <c r="X131" s="157" t="s">
        <v>752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2491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6">
        <v>74</v>
      </c>
      <c r="B132" s="177" t="s">
        <v>2646</v>
      </c>
      <c r="C132" s="187" t="s">
        <v>2633</v>
      </c>
      <c r="D132" s="178" t="s">
        <v>538</v>
      </c>
      <c r="E132" s="179">
        <v>2</v>
      </c>
      <c r="F132" s="180"/>
      <c r="G132" s="181">
        <f t="shared" si="7"/>
        <v>0</v>
      </c>
      <c r="H132" s="180"/>
      <c r="I132" s="181">
        <f t="shared" si="8"/>
        <v>0</v>
      </c>
      <c r="J132" s="180"/>
      <c r="K132" s="181">
        <f t="shared" si="9"/>
        <v>0</v>
      </c>
      <c r="L132" s="181">
        <v>15</v>
      </c>
      <c r="M132" s="181">
        <f t="shared" si="10"/>
        <v>0</v>
      </c>
      <c r="N132" s="181">
        <v>0</v>
      </c>
      <c r="O132" s="181">
        <f t="shared" si="11"/>
        <v>0</v>
      </c>
      <c r="P132" s="181">
        <v>0</v>
      </c>
      <c r="Q132" s="181">
        <f t="shared" si="12"/>
        <v>0</v>
      </c>
      <c r="R132" s="181"/>
      <c r="S132" s="181" t="s">
        <v>277</v>
      </c>
      <c r="T132" s="182" t="s">
        <v>249</v>
      </c>
      <c r="U132" s="157">
        <v>0</v>
      </c>
      <c r="V132" s="157">
        <f t="shared" si="13"/>
        <v>0</v>
      </c>
      <c r="W132" s="157"/>
      <c r="X132" s="157" t="s">
        <v>752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2491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6">
        <v>75</v>
      </c>
      <c r="B133" s="177" t="s">
        <v>2647</v>
      </c>
      <c r="C133" s="187" t="s">
        <v>2648</v>
      </c>
      <c r="D133" s="178" t="s">
        <v>538</v>
      </c>
      <c r="E133" s="179">
        <v>2</v>
      </c>
      <c r="F133" s="180"/>
      <c r="G133" s="181">
        <f t="shared" si="7"/>
        <v>0</v>
      </c>
      <c r="H133" s="180"/>
      <c r="I133" s="181">
        <f t="shared" si="8"/>
        <v>0</v>
      </c>
      <c r="J133" s="180"/>
      <c r="K133" s="181">
        <f t="shared" si="9"/>
        <v>0</v>
      </c>
      <c r="L133" s="181">
        <v>15</v>
      </c>
      <c r="M133" s="181">
        <f t="shared" si="10"/>
        <v>0</v>
      </c>
      <c r="N133" s="181">
        <v>0</v>
      </c>
      <c r="O133" s="181">
        <f t="shared" si="11"/>
        <v>0</v>
      </c>
      <c r="P133" s="181">
        <v>0</v>
      </c>
      <c r="Q133" s="181">
        <f t="shared" si="12"/>
        <v>0</v>
      </c>
      <c r="R133" s="181"/>
      <c r="S133" s="181" t="s">
        <v>277</v>
      </c>
      <c r="T133" s="182" t="s">
        <v>249</v>
      </c>
      <c r="U133" s="157">
        <v>0</v>
      </c>
      <c r="V133" s="157">
        <f t="shared" si="13"/>
        <v>0</v>
      </c>
      <c r="W133" s="157"/>
      <c r="X133" s="157" t="s">
        <v>752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2491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6">
        <v>76</v>
      </c>
      <c r="B134" s="177" t="s">
        <v>2649</v>
      </c>
      <c r="C134" s="187" t="s">
        <v>2650</v>
      </c>
      <c r="D134" s="178" t="s">
        <v>538</v>
      </c>
      <c r="E134" s="179">
        <v>4</v>
      </c>
      <c r="F134" s="180"/>
      <c r="G134" s="181">
        <f t="shared" si="7"/>
        <v>0</v>
      </c>
      <c r="H134" s="180"/>
      <c r="I134" s="181">
        <f t="shared" si="8"/>
        <v>0</v>
      </c>
      <c r="J134" s="180"/>
      <c r="K134" s="181">
        <f t="shared" si="9"/>
        <v>0</v>
      </c>
      <c r="L134" s="181">
        <v>15</v>
      </c>
      <c r="M134" s="181">
        <f t="shared" si="10"/>
        <v>0</v>
      </c>
      <c r="N134" s="181">
        <v>0</v>
      </c>
      <c r="O134" s="181">
        <f t="shared" si="11"/>
        <v>0</v>
      </c>
      <c r="P134" s="181">
        <v>0</v>
      </c>
      <c r="Q134" s="181">
        <f t="shared" si="12"/>
        <v>0</v>
      </c>
      <c r="R134" s="181"/>
      <c r="S134" s="181" t="s">
        <v>277</v>
      </c>
      <c r="T134" s="182" t="s">
        <v>249</v>
      </c>
      <c r="U134" s="157">
        <v>0</v>
      </c>
      <c r="V134" s="157">
        <f t="shared" si="13"/>
        <v>0</v>
      </c>
      <c r="W134" s="157"/>
      <c r="X134" s="157" t="s">
        <v>304</v>
      </c>
      <c r="Y134" s="147"/>
      <c r="Z134" s="147"/>
      <c r="AA134" s="147"/>
      <c r="AB134" s="147"/>
      <c r="AC134" s="147"/>
      <c r="AD134" s="147"/>
      <c r="AE134" s="147"/>
      <c r="AF134" s="147"/>
      <c r="AG134" s="147" t="s">
        <v>639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6">
        <v>77</v>
      </c>
      <c r="B135" s="177" t="s">
        <v>2651</v>
      </c>
      <c r="C135" s="187" t="s">
        <v>2609</v>
      </c>
      <c r="D135" s="178" t="s">
        <v>538</v>
      </c>
      <c r="E135" s="179">
        <v>3</v>
      </c>
      <c r="F135" s="180"/>
      <c r="G135" s="181">
        <f t="shared" si="7"/>
        <v>0</v>
      </c>
      <c r="H135" s="180"/>
      <c r="I135" s="181">
        <f t="shared" si="8"/>
        <v>0</v>
      </c>
      <c r="J135" s="180"/>
      <c r="K135" s="181">
        <f t="shared" si="9"/>
        <v>0</v>
      </c>
      <c r="L135" s="181">
        <v>15</v>
      </c>
      <c r="M135" s="181">
        <f t="shared" si="10"/>
        <v>0</v>
      </c>
      <c r="N135" s="181">
        <v>0</v>
      </c>
      <c r="O135" s="181">
        <f t="shared" si="11"/>
        <v>0</v>
      </c>
      <c r="P135" s="181">
        <v>0</v>
      </c>
      <c r="Q135" s="181">
        <f t="shared" si="12"/>
        <v>0</v>
      </c>
      <c r="R135" s="181"/>
      <c r="S135" s="181" t="s">
        <v>277</v>
      </c>
      <c r="T135" s="182" t="s">
        <v>249</v>
      </c>
      <c r="U135" s="157">
        <v>0</v>
      </c>
      <c r="V135" s="157">
        <f t="shared" si="13"/>
        <v>0</v>
      </c>
      <c r="W135" s="157"/>
      <c r="X135" s="157" t="s">
        <v>752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2491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0.399999999999999" outlineLevel="1" x14ac:dyDescent="0.25">
      <c r="A136" s="176">
        <v>78</v>
      </c>
      <c r="B136" s="177" t="s">
        <v>2652</v>
      </c>
      <c r="C136" s="187" t="s">
        <v>2619</v>
      </c>
      <c r="D136" s="178" t="s">
        <v>538</v>
      </c>
      <c r="E136" s="179">
        <v>1</v>
      </c>
      <c r="F136" s="180"/>
      <c r="G136" s="181">
        <f t="shared" si="7"/>
        <v>0</v>
      </c>
      <c r="H136" s="180"/>
      <c r="I136" s="181">
        <f t="shared" si="8"/>
        <v>0</v>
      </c>
      <c r="J136" s="180"/>
      <c r="K136" s="181">
        <f t="shared" si="9"/>
        <v>0</v>
      </c>
      <c r="L136" s="181">
        <v>15</v>
      </c>
      <c r="M136" s="181">
        <f t="shared" si="10"/>
        <v>0</v>
      </c>
      <c r="N136" s="181">
        <v>0</v>
      </c>
      <c r="O136" s="181">
        <f t="shared" si="11"/>
        <v>0</v>
      </c>
      <c r="P136" s="181">
        <v>0</v>
      </c>
      <c r="Q136" s="181">
        <f t="shared" si="12"/>
        <v>0</v>
      </c>
      <c r="R136" s="181"/>
      <c r="S136" s="181" t="s">
        <v>277</v>
      </c>
      <c r="T136" s="182" t="s">
        <v>249</v>
      </c>
      <c r="U136" s="157">
        <v>0</v>
      </c>
      <c r="V136" s="157">
        <f t="shared" si="13"/>
        <v>0</v>
      </c>
      <c r="W136" s="157"/>
      <c r="X136" s="157" t="s">
        <v>752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2491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76">
        <v>79</v>
      </c>
      <c r="B137" s="177" t="s">
        <v>2653</v>
      </c>
      <c r="C137" s="187" t="s">
        <v>2615</v>
      </c>
      <c r="D137" s="178" t="s">
        <v>538</v>
      </c>
      <c r="E137" s="179">
        <v>2</v>
      </c>
      <c r="F137" s="180"/>
      <c r="G137" s="181">
        <f t="shared" si="7"/>
        <v>0</v>
      </c>
      <c r="H137" s="180"/>
      <c r="I137" s="181">
        <f t="shared" si="8"/>
        <v>0</v>
      </c>
      <c r="J137" s="180"/>
      <c r="K137" s="181">
        <f t="shared" si="9"/>
        <v>0</v>
      </c>
      <c r="L137" s="181">
        <v>15</v>
      </c>
      <c r="M137" s="181">
        <f t="shared" si="10"/>
        <v>0</v>
      </c>
      <c r="N137" s="181">
        <v>0</v>
      </c>
      <c r="O137" s="181">
        <f t="shared" si="11"/>
        <v>0</v>
      </c>
      <c r="P137" s="181">
        <v>0</v>
      </c>
      <c r="Q137" s="181">
        <f t="shared" si="12"/>
        <v>0</v>
      </c>
      <c r="R137" s="181"/>
      <c r="S137" s="181" t="s">
        <v>277</v>
      </c>
      <c r="T137" s="182" t="s">
        <v>249</v>
      </c>
      <c r="U137" s="157">
        <v>0</v>
      </c>
      <c r="V137" s="157">
        <f t="shared" si="13"/>
        <v>0</v>
      </c>
      <c r="W137" s="157"/>
      <c r="X137" s="157" t="s">
        <v>752</v>
      </c>
      <c r="Y137" s="147"/>
      <c r="Z137" s="147"/>
      <c r="AA137" s="147"/>
      <c r="AB137" s="147"/>
      <c r="AC137" s="147"/>
      <c r="AD137" s="147"/>
      <c r="AE137" s="147"/>
      <c r="AF137" s="147"/>
      <c r="AG137" s="147" t="s">
        <v>2491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ht="20.399999999999999" outlineLevel="1" x14ac:dyDescent="0.25">
      <c r="A138" s="176">
        <v>80</v>
      </c>
      <c r="B138" s="177" t="s">
        <v>2654</v>
      </c>
      <c r="C138" s="187" t="s">
        <v>2655</v>
      </c>
      <c r="D138" s="178" t="s">
        <v>538</v>
      </c>
      <c r="E138" s="179">
        <v>1</v>
      </c>
      <c r="F138" s="180"/>
      <c r="G138" s="181">
        <f t="shared" si="7"/>
        <v>0</v>
      </c>
      <c r="H138" s="180"/>
      <c r="I138" s="181">
        <f t="shared" si="8"/>
        <v>0</v>
      </c>
      <c r="J138" s="180"/>
      <c r="K138" s="181">
        <f t="shared" si="9"/>
        <v>0</v>
      </c>
      <c r="L138" s="181">
        <v>15</v>
      </c>
      <c r="M138" s="181">
        <f t="shared" si="10"/>
        <v>0</v>
      </c>
      <c r="N138" s="181">
        <v>0</v>
      </c>
      <c r="O138" s="181">
        <f t="shared" si="11"/>
        <v>0</v>
      </c>
      <c r="P138" s="181">
        <v>0</v>
      </c>
      <c r="Q138" s="181">
        <f t="shared" si="12"/>
        <v>0</v>
      </c>
      <c r="R138" s="181"/>
      <c r="S138" s="181" t="s">
        <v>277</v>
      </c>
      <c r="T138" s="182" t="s">
        <v>249</v>
      </c>
      <c r="U138" s="157">
        <v>0</v>
      </c>
      <c r="V138" s="157">
        <f t="shared" si="13"/>
        <v>0</v>
      </c>
      <c r="W138" s="157"/>
      <c r="X138" s="157" t="s">
        <v>752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2491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76">
        <v>81</v>
      </c>
      <c r="B139" s="177" t="s">
        <v>2656</v>
      </c>
      <c r="C139" s="187" t="s">
        <v>2633</v>
      </c>
      <c r="D139" s="178" t="s">
        <v>538</v>
      </c>
      <c r="E139" s="179">
        <v>2</v>
      </c>
      <c r="F139" s="180"/>
      <c r="G139" s="181">
        <f t="shared" si="7"/>
        <v>0</v>
      </c>
      <c r="H139" s="180"/>
      <c r="I139" s="181">
        <f t="shared" si="8"/>
        <v>0</v>
      </c>
      <c r="J139" s="180"/>
      <c r="K139" s="181">
        <f t="shared" si="9"/>
        <v>0</v>
      </c>
      <c r="L139" s="181">
        <v>15</v>
      </c>
      <c r="M139" s="181">
        <f t="shared" si="10"/>
        <v>0</v>
      </c>
      <c r="N139" s="181">
        <v>0</v>
      </c>
      <c r="O139" s="181">
        <f t="shared" si="11"/>
        <v>0</v>
      </c>
      <c r="P139" s="181">
        <v>0</v>
      </c>
      <c r="Q139" s="181">
        <f t="shared" si="12"/>
        <v>0</v>
      </c>
      <c r="R139" s="181"/>
      <c r="S139" s="181" t="s">
        <v>277</v>
      </c>
      <c r="T139" s="182" t="s">
        <v>249</v>
      </c>
      <c r="U139" s="157">
        <v>0</v>
      </c>
      <c r="V139" s="157">
        <f t="shared" si="13"/>
        <v>0</v>
      </c>
      <c r="W139" s="157"/>
      <c r="X139" s="157" t="s">
        <v>752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2491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6">
        <v>82</v>
      </c>
      <c r="B140" s="177" t="s">
        <v>2657</v>
      </c>
      <c r="C140" s="187" t="s">
        <v>2648</v>
      </c>
      <c r="D140" s="178" t="s">
        <v>538</v>
      </c>
      <c r="E140" s="179">
        <v>2</v>
      </c>
      <c r="F140" s="180"/>
      <c r="G140" s="181">
        <f t="shared" si="7"/>
        <v>0</v>
      </c>
      <c r="H140" s="180"/>
      <c r="I140" s="181">
        <f t="shared" si="8"/>
        <v>0</v>
      </c>
      <c r="J140" s="180"/>
      <c r="K140" s="181">
        <f t="shared" si="9"/>
        <v>0</v>
      </c>
      <c r="L140" s="181">
        <v>15</v>
      </c>
      <c r="M140" s="181">
        <f t="shared" si="10"/>
        <v>0</v>
      </c>
      <c r="N140" s="181">
        <v>0</v>
      </c>
      <c r="O140" s="181">
        <f t="shared" si="11"/>
        <v>0</v>
      </c>
      <c r="P140" s="181">
        <v>0</v>
      </c>
      <c r="Q140" s="181">
        <f t="shared" si="12"/>
        <v>0</v>
      </c>
      <c r="R140" s="181"/>
      <c r="S140" s="181" t="s">
        <v>277</v>
      </c>
      <c r="T140" s="182" t="s">
        <v>249</v>
      </c>
      <c r="U140" s="157">
        <v>0</v>
      </c>
      <c r="V140" s="157">
        <f t="shared" si="13"/>
        <v>0</v>
      </c>
      <c r="W140" s="157"/>
      <c r="X140" s="157" t="s">
        <v>752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2491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6">
        <v>83</v>
      </c>
      <c r="B141" s="177" t="s">
        <v>2658</v>
      </c>
      <c r="C141" s="187" t="s">
        <v>2659</v>
      </c>
      <c r="D141" s="178" t="s">
        <v>538</v>
      </c>
      <c r="E141" s="179">
        <v>4</v>
      </c>
      <c r="F141" s="180"/>
      <c r="G141" s="181">
        <f t="shared" si="7"/>
        <v>0</v>
      </c>
      <c r="H141" s="180"/>
      <c r="I141" s="181">
        <f t="shared" si="8"/>
        <v>0</v>
      </c>
      <c r="J141" s="180"/>
      <c r="K141" s="181">
        <f t="shared" si="9"/>
        <v>0</v>
      </c>
      <c r="L141" s="181">
        <v>15</v>
      </c>
      <c r="M141" s="181">
        <f t="shared" si="10"/>
        <v>0</v>
      </c>
      <c r="N141" s="181">
        <v>0</v>
      </c>
      <c r="O141" s="181">
        <f t="shared" si="11"/>
        <v>0</v>
      </c>
      <c r="P141" s="181">
        <v>0</v>
      </c>
      <c r="Q141" s="181">
        <f t="shared" si="12"/>
        <v>0</v>
      </c>
      <c r="R141" s="181"/>
      <c r="S141" s="181" t="s">
        <v>277</v>
      </c>
      <c r="T141" s="182" t="s">
        <v>249</v>
      </c>
      <c r="U141" s="157">
        <v>0</v>
      </c>
      <c r="V141" s="157">
        <f t="shared" si="13"/>
        <v>0</v>
      </c>
      <c r="W141" s="157"/>
      <c r="X141" s="157" t="s">
        <v>304</v>
      </c>
      <c r="Y141" s="147"/>
      <c r="Z141" s="147"/>
      <c r="AA141" s="147"/>
      <c r="AB141" s="147"/>
      <c r="AC141" s="147"/>
      <c r="AD141" s="147"/>
      <c r="AE141" s="147"/>
      <c r="AF141" s="147"/>
      <c r="AG141" s="147" t="s">
        <v>639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76">
        <v>84</v>
      </c>
      <c r="B142" s="177" t="s">
        <v>2660</v>
      </c>
      <c r="C142" s="187" t="s">
        <v>2661</v>
      </c>
      <c r="D142" s="178" t="s">
        <v>538</v>
      </c>
      <c r="E142" s="179">
        <v>2</v>
      </c>
      <c r="F142" s="180"/>
      <c r="G142" s="181">
        <f t="shared" si="7"/>
        <v>0</v>
      </c>
      <c r="H142" s="180"/>
      <c r="I142" s="181">
        <f t="shared" si="8"/>
        <v>0</v>
      </c>
      <c r="J142" s="180"/>
      <c r="K142" s="181">
        <f t="shared" si="9"/>
        <v>0</v>
      </c>
      <c r="L142" s="181">
        <v>15</v>
      </c>
      <c r="M142" s="181">
        <f t="shared" si="10"/>
        <v>0</v>
      </c>
      <c r="N142" s="181">
        <v>0</v>
      </c>
      <c r="O142" s="181">
        <f t="shared" si="11"/>
        <v>0</v>
      </c>
      <c r="P142" s="181">
        <v>0</v>
      </c>
      <c r="Q142" s="181">
        <f t="shared" si="12"/>
        <v>0</v>
      </c>
      <c r="R142" s="181"/>
      <c r="S142" s="181" t="s">
        <v>277</v>
      </c>
      <c r="T142" s="182" t="s">
        <v>249</v>
      </c>
      <c r="U142" s="157">
        <v>0</v>
      </c>
      <c r="V142" s="157">
        <f t="shared" si="13"/>
        <v>0</v>
      </c>
      <c r="W142" s="157"/>
      <c r="X142" s="157" t="s">
        <v>752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2491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6">
        <v>85</v>
      </c>
      <c r="B143" s="177" t="s">
        <v>2662</v>
      </c>
      <c r="C143" s="187" t="s">
        <v>2663</v>
      </c>
      <c r="D143" s="178" t="s">
        <v>538</v>
      </c>
      <c r="E143" s="179">
        <v>2</v>
      </c>
      <c r="F143" s="180"/>
      <c r="G143" s="181">
        <f t="shared" si="7"/>
        <v>0</v>
      </c>
      <c r="H143" s="180"/>
      <c r="I143" s="181">
        <f t="shared" si="8"/>
        <v>0</v>
      </c>
      <c r="J143" s="180"/>
      <c r="K143" s="181">
        <f t="shared" si="9"/>
        <v>0</v>
      </c>
      <c r="L143" s="181">
        <v>15</v>
      </c>
      <c r="M143" s="181">
        <f t="shared" si="10"/>
        <v>0</v>
      </c>
      <c r="N143" s="181">
        <v>0</v>
      </c>
      <c r="O143" s="181">
        <f t="shared" si="11"/>
        <v>0</v>
      </c>
      <c r="P143" s="181">
        <v>0</v>
      </c>
      <c r="Q143" s="181">
        <f t="shared" si="12"/>
        <v>0</v>
      </c>
      <c r="R143" s="181"/>
      <c r="S143" s="181" t="s">
        <v>277</v>
      </c>
      <c r="T143" s="182" t="s">
        <v>249</v>
      </c>
      <c r="U143" s="157">
        <v>0</v>
      </c>
      <c r="V143" s="157">
        <f t="shared" si="13"/>
        <v>0</v>
      </c>
      <c r="W143" s="157"/>
      <c r="X143" s="157" t="s">
        <v>752</v>
      </c>
      <c r="Y143" s="147"/>
      <c r="Z143" s="147"/>
      <c r="AA143" s="147"/>
      <c r="AB143" s="147"/>
      <c r="AC143" s="147"/>
      <c r="AD143" s="147"/>
      <c r="AE143" s="147"/>
      <c r="AF143" s="147"/>
      <c r="AG143" s="147" t="s">
        <v>2491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6">
        <v>86</v>
      </c>
      <c r="B144" s="177" t="s">
        <v>2664</v>
      </c>
      <c r="C144" s="187" t="s">
        <v>2665</v>
      </c>
      <c r="D144" s="178" t="s">
        <v>538</v>
      </c>
      <c r="E144" s="179">
        <v>3</v>
      </c>
      <c r="F144" s="180"/>
      <c r="G144" s="181">
        <f t="shared" ref="G144:G175" si="14">ROUND(E144*F144,2)</f>
        <v>0</v>
      </c>
      <c r="H144" s="180"/>
      <c r="I144" s="181">
        <f t="shared" ref="I144:I175" si="15">ROUND(E144*H144,2)</f>
        <v>0</v>
      </c>
      <c r="J144" s="180"/>
      <c r="K144" s="181">
        <f t="shared" ref="K144:K175" si="16">ROUND(E144*J144,2)</f>
        <v>0</v>
      </c>
      <c r="L144" s="181">
        <v>15</v>
      </c>
      <c r="M144" s="181">
        <f t="shared" ref="M144:M175" si="17">G144*(1+L144/100)</f>
        <v>0</v>
      </c>
      <c r="N144" s="181">
        <v>0</v>
      </c>
      <c r="O144" s="181">
        <f t="shared" ref="O144:O175" si="18">ROUND(E144*N144,2)</f>
        <v>0</v>
      </c>
      <c r="P144" s="181">
        <v>0</v>
      </c>
      <c r="Q144" s="181">
        <f t="shared" ref="Q144:Q175" si="19">ROUND(E144*P144,2)</f>
        <v>0</v>
      </c>
      <c r="R144" s="181"/>
      <c r="S144" s="181" t="s">
        <v>277</v>
      </c>
      <c r="T144" s="182" t="s">
        <v>249</v>
      </c>
      <c r="U144" s="157">
        <v>0</v>
      </c>
      <c r="V144" s="157">
        <f t="shared" ref="V144:V175" si="20">ROUND(E144*U144,2)</f>
        <v>0</v>
      </c>
      <c r="W144" s="157"/>
      <c r="X144" s="157" t="s">
        <v>752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2491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0.399999999999999" outlineLevel="1" x14ac:dyDescent="0.25">
      <c r="A145" s="176">
        <v>87</v>
      </c>
      <c r="B145" s="177" t="s">
        <v>2666</v>
      </c>
      <c r="C145" s="187" t="s">
        <v>2667</v>
      </c>
      <c r="D145" s="178" t="s">
        <v>538</v>
      </c>
      <c r="E145" s="179">
        <v>1</v>
      </c>
      <c r="F145" s="180"/>
      <c r="G145" s="181">
        <f t="shared" si="14"/>
        <v>0</v>
      </c>
      <c r="H145" s="180"/>
      <c r="I145" s="181">
        <f t="shared" si="15"/>
        <v>0</v>
      </c>
      <c r="J145" s="180"/>
      <c r="K145" s="181">
        <f t="shared" si="16"/>
        <v>0</v>
      </c>
      <c r="L145" s="181">
        <v>15</v>
      </c>
      <c r="M145" s="181">
        <f t="shared" si="17"/>
        <v>0</v>
      </c>
      <c r="N145" s="181">
        <v>0</v>
      </c>
      <c r="O145" s="181">
        <f t="shared" si="18"/>
        <v>0</v>
      </c>
      <c r="P145" s="181">
        <v>0</v>
      </c>
      <c r="Q145" s="181">
        <f t="shared" si="19"/>
        <v>0</v>
      </c>
      <c r="R145" s="181"/>
      <c r="S145" s="181" t="s">
        <v>277</v>
      </c>
      <c r="T145" s="182" t="s">
        <v>249</v>
      </c>
      <c r="U145" s="157">
        <v>0</v>
      </c>
      <c r="V145" s="157">
        <f t="shared" si="20"/>
        <v>0</v>
      </c>
      <c r="W145" s="157"/>
      <c r="X145" s="157" t="s">
        <v>752</v>
      </c>
      <c r="Y145" s="147"/>
      <c r="Z145" s="147"/>
      <c r="AA145" s="147"/>
      <c r="AB145" s="147"/>
      <c r="AC145" s="147"/>
      <c r="AD145" s="147"/>
      <c r="AE145" s="147"/>
      <c r="AF145" s="147"/>
      <c r="AG145" s="147" t="s">
        <v>2491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76">
        <v>88</v>
      </c>
      <c r="B146" s="177" t="s">
        <v>2668</v>
      </c>
      <c r="C146" s="187" t="s">
        <v>2615</v>
      </c>
      <c r="D146" s="178" t="s">
        <v>538</v>
      </c>
      <c r="E146" s="179">
        <v>2</v>
      </c>
      <c r="F146" s="180"/>
      <c r="G146" s="181">
        <f t="shared" si="14"/>
        <v>0</v>
      </c>
      <c r="H146" s="180"/>
      <c r="I146" s="181">
        <f t="shared" si="15"/>
        <v>0</v>
      </c>
      <c r="J146" s="180"/>
      <c r="K146" s="181">
        <f t="shared" si="16"/>
        <v>0</v>
      </c>
      <c r="L146" s="181">
        <v>15</v>
      </c>
      <c r="M146" s="181">
        <f t="shared" si="17"/>
        <v>0</v>
      </c>
      <c r="N146" s="181">
        <v>0</v>
      </c>
      <c r="O146" s="181">
        <f t="shared" si="18"/>
        <v>0</v>
      </c>
      <c r="P146" s="181">
        <v>0</v>
      </c>
      <c r="Q146" s="181">
        <f t="shared" si="19"/>
        <v>0</v>
      </c>
      <c r="R146" s="181"/>
      <c r="S146" s="181" t="s">
        <v>277</v>
      </c>
      <c r="T146" s="182" t="s">
        <v>249</v>
      </c>
      <c r="U146" s="157">
        <v>0</v>
      </c>
      <c r="V146" s="157">
        <f t="shared" si="20"/>
        <v>0</v>
      </c>
      <c r="W146" s="157"/>
      <c r="X146" s="157" t="s">
        <v>752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2491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20.399999999999999" outlineLevel="1" x14ac:dyDescent="0.25">
      <c r="A147" s="176">
        <v>89</v>
      </c>
      <c r="B147" s="177" t="s">
        <v>2669</v>
      </c>
      <c r="C147" s="187" t="s">
        <v>2645</v>
      </c>
      <c r="D147" s="178" t="s">
        <v>538</v>
      </c>
      <c r="E147" s="179">
        <v>1</v>
      </c>
      <c r="F147" s="180"/>
      <c r="G147" s="181">
        <f t="shared" si="14"/>
        <v>0</v>
      </c>
      <c r="H147" s="180"/>
      <c r="I147" s="181">
        <f t="shared" si="15"/>
        <v>0</v>
      </c>
      <c r="J147" s="180"/>
      <c r="K147" s="181">
        <f t="shared" si="16"/>
        <v>0</v>
      </c>
      <c r="L147" s="181">
        <v>15</v>
      </c>
      <c r="M147" s="181">
        <f t="shared" si="17"/>
        <v>0</v>
      </c>
      <c r="N147" s="181">
        <v>0</v>
      </c>
      <c r="O147" s="181">
        <f t="shared" si="18"/>
        <v>0</v>
      </c>
      <c r="P147" s="181">
        <v>0</v>
      </c>
      <c r="Q147" s="181">
        <f t="shared" si="19"/>
        <v>0</v>
      </c>
      <c r="R147" s="181"/>
      <c r="S147" s="181" t="s">
        <v>277</v>
      </c>
      <c r="T147" s="182" t="s">
        <v>249</v>
      </c>
      <c r="U147" s="157">
        <v>0</v>
      </c>
      <c r="V147" s="157">
        <f t="shared" si="20"/>
        <v>0</v>
      </c>
      <c r="W147" s="157"/>
      <c r="X147" s="157" t="s">
        <v>752</v>
      </c>
      <c r="Y147" s="147"/>
      <c r="Z147" s="147"/>
      <c r="AA147" s="147"/>
      <c r="AB147" s="147"/>
      <c r="AC147" s="147"/>
      <c r="AD147" s="147"/>
      <c r="AE147" s="147"/>
      <c r="AF147" s="147"/>
      <c r="AG147" s="147" t="s">
        <v>2491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76">
        <v>90</v>
      </c>
      <c r="B148" s="177" t="s">
        <v>2670</v>
      </c>
      <c r="C148" s="187" t="s">
        <v>2633</v>
      </c>
      <c r="D148" s="178" t="s">
        <v>538</v>
      </c>
      <c r="E148" s="179">
        <v>2</v>
      </c>
      <c r="F148" s="180"/>
      <c r="G148" s="181">
        <f t="shared" si="14"/>
        <v>0</v>
      </c>
      <c r="H148" s="180"/>
      <c r="I148" s="181">
        <f t="shared" si="15"/>
        <v>0</v>
      </c>
      <c r="J148" s="180"/>
      <c r="K148" s="181">
        <f t="shared" si="16"/>
        <v>0</v>
      </c>
      <c r="L148" s="181">
        <v>15</v>
      </c>
      <c r="M148" s="181">
        <f t="shared" si="17"/>
        <v>0</v>
      </c>
      <c r="N148" s="181">
        <v>0</v>
      </c>
      <c r="O148" s="181">
        <f t="shared" si="18"/>
        <v>0</v>
      </c>
      <c r="P148" s="181">
        <v>0</v>
      </c>
      <c r="Q148" s="181">
        <f t="shared" si="19"/>
        <v>0</v>
      </c>
      <c r="R148" s="181"/>
      <c r="S148" s="181" t="s">
        <v>277</v>
      </c>
      <c r="T148" s="182" t="s">
        <v>249</v>
      </c>
      <c r="U148" s="157">
        <v>0</v>
      </c>
      <c r="V148" s="157">
        <f t="shared" si="20"/>
        <v>0</v>
      </c>
      <c r="W148" s="157"/>
      <c r="X148" s="157" t="s">
        <v>752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2491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6">
        <v>91</v>
      </c>
      <c r="B149" s="177" t="s">
        <v>2671</v>
      </c>
      <c r="C149" s="187" t="s">
        <v>2648</v>
      </c>
      <c r="D149" s="178" t="s">
        <v>538</v>
      </c>
      <c r="E149" s="179">
        <v>2</v>
      </c>
      <c r="F149" s="180"/>
      <c r="G149" s="181">
        <f t="shared" si="14"/>
        <v>0</v>
      </c>
      <c r="H149" s="180"/>
      <c r="I149" s="181">
        <f t="shared" si="15"/>
        <v>0</v>
      </c>
      <c r="J149" s="180"/>
      <c r="K149" s="181">
        <f t="shared" si="16"/>
        <v>0</v>
      </c>
      <c r="L149" s="181">
        <v>15</v>
      </c>
      <c r="M149" s="181">
        <f t="shared" si="17"/>
        <v>0</v>
      </c>
      <c r="N149" s="181">
        <v>0</v>
      </c>
      <c r="O149" s="181">
        <f t="shared" si="18"/>
        <v>0</v>
      </c>
      <c r="P149" s="181">
        <v>0</v>
      </c>
      <c r="Q149" s="181">
        <f t="shared" si="19"/>
        <v>0</v>
      </c>
      <c r="R149" s="181"/>
      <c r="S149" s="181" t="s">
        <v>277</v>
      </c>
      <c r="T149" s="182" t="s">
        <v>249</v>
      </c>
      <c r="U149" s="157">
        <v>0</v>
      </c>
      <c r="V149" s="157">
        <f t="shared" si="20"/>
        <v>0</v>
      </c>
      <c r="W149" s="157"/>
      <c r="X149" s="157" t="s">
        <v>752</v>
      </c>
      <c r="Y149" s="147"/>
      <c r="Z149" s="147"/>
      <c r="AA149" s="147"/>
      <c r="AB149" s="147"/>
      <c r="AC149" s="147"/>
      <c r="AD149" s="147"/>
      <c r="AE149" s="147"/>
      <c r="AF149" s="147"/>
      <c r="AG149" s="147" t="s">
        <v>2491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76">
        <v>92</v>
      </c>
      <c r="B150" s="177" t="s">
        <v>2672</v>
      </c>
      <c r="C150" s="187" t="s">
        <v>2673</v>
      </c>
      <c r="D150" s="178" t="s">
        <v>538</v>
      </c>
      <c r="E150" s="179">
        <v>4</v>
      </c>
      <c r="F150" s="180"/>
      <c r="G150" s="181">
        <f t="shared" si="14"/>
        <v>0</v>
      </c>
      <c r="H150" s="180"/>
      <c r="I150" s="181">
        <f t="shared" si="15"/>
        <v>0</v>
      </c>
      <c r="J150" s="180"/>
      <c r="K150" s="181">
        <f t="shared" si="16"/>
        <v>0</v>
      </c>
      <c r="L150" s="181">
        <v>15</v>
      </c>
      <c r="M150" s="181">
        <f t="shared" si="17"/>
        <v>0</v>
      </c>
      <c r="N150" s="181">
        <v>0</v>
      </c>
      <c r="O150" s="181">
        <f t="shared" si="18"/>
        <v>0</v>
      </c>
      <c r="P150" s="181">
        <v>0</v>
      </c>
      <c r="Q150" s="181">
        <f t="shared" si="19"/>
        <v>0</v>
      </c>
      <c r="R150" s="181"/>
      <c r="S150" s="181" t="s">
        <v>277</v>
      </c>
      <c r="T150" s="182" t="s">
        <v>249</v>
      </c>
      <c r="U150" s="157">
        <v>0</v>
      </c>
      <c r="V150" s="157">
        <f t="shared" si="20"/>
        <v>0</v>
      </c>
      <c r="W150" s="157"/>
      <c r="X150" s="157" t="s">
        <v>304</v>
      </c>
      <c r="Y150" s="147"/>
      <c r="Z150" s="147"/>
      <c r="AA150" s="147"/>
      <c r="AB150" s="147"/>
      <c r="AC150" s="147"/>
      <c r="AD150" s="147"/>
      <c r="AE150" s="147"/>
      <c r="AF150" s="147"/>
      <c r="AG150" s="147" t="s">
        <v>639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6">
        <v>93</v>
      </c>
      <c r="B151" s="177" t="s">
        <v>2674</v>
      </c>
      <c r="C151" s="187" t="s">
        <v>2637</v>
      </c>
      <c r="D151" s="178" t="s">
        <v>538</v>
      </c>
      <c r="E151" s="179">
        <v>2</v>
      </c>
      <c r="F151" s="180"/>
      <c r="G151" s="181">
        <f t="shared" si="14"/>
        <v>0</v>
      </c>
      <c r="H151" s="180"/>
      <c r="I151" s="181">
        <f t="shared" si="15"/>
        <v>0</v>
      </c>
      <c r="J151" s="180"/>
      <c r="K151" s="181">
        <f t="shared" si="16"/>
        <v>0</v>
      </c>
      <c r="L151" s="181">
        <v>15</v>
      </c>
      <c r="M151" s="181">
        <f t="shared" si="17"/>
        <v>0</v>
      </c>
      <c r="N151" s="181">
        <v>0</v>
      </c>
      <c r="O151" s="181">
        <f t="shared" si="18"/>
        <v>0</v>
      </c>
      <c r="P151" s="181">
        <v>0</v>
      </c>
      <c r="Q151" s="181">
        <f t="shared" si="19"/>
        <v>0</v>
      </c>
      <c r="R151" s="181"/>
      <c r="S151" s="181" t="s">
        <v>277</v>
      </c>
      <c r="T151" s="182" t="s">
        <v>249</v>
      </c>
      <c r="U151" s="157">
        <v>0</v>
      </c>
      <c r="V151" s="157">
        <f t="shared" si="20"/>
        <v>0</v>
      </c>
      <c r="W151" s="157"/>
      <c r="X151" s="157" t="s">
        <v>752</v>
      </c>
      <c r="Y151" s="147"/>
      <c r="Z151" s="147"/>
      <c r="AA151" s="147"/>
      <c r="AB151" s="147"/>
      <c r="AC151" s="147"/>
      <c r="AD151" s="147"/>
      <c r="AE151" s="147"/>
      <c r="AF151" s="147"/>
      <c r="AG151" s="147" t="s">
        <v>2491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5">
      <c r="A152" s="176">
        <v>94</v>
      </c>
      <c r="B152" s="177" t="s">
        <v>2675</v>
      </c>
      <c r="C152" s="187" t="s">
        <v>2639</v>
      </c>
      <c r="D152" s="178" t="s">
        <v>538</v>
      </c>
      <c r="E152" s="179">
        <v>2</v>
      </c>
      <c r="F152" s="180"/>
      <c r="G152" s="181">
        <f t="shared" si="14"/>
        <v>0</v>
      </c>
      <c r="H152" s="180"/>
      <c r="I152" s="181">
        <f t="shared" si="15"/>
        <v>0</v>
      </c>
      <c r="J152" s="180"/>
      <c r="K152" s="181">
        <f t="shared" si="16"/>
        <v>0</v>
      </c>
      <c r="L152" s="181">
        <v>15</v>
      </c>
      <c r="M152" s="181">
        <f t="shared" si="17"/>
        <v>0</v>
      </c>
      <c r="N152" s="181">
        <v>0</v>
      </c>
      <c r="O152" s="181">
        <f t="shared" si="18"/>
        <v>0</v>
      </c>
      <c r="P152" s="181">
        <v>0</v>
      </c>
      <c r="Q152" s="181">
        <f t="shared" si="19"/>
        <v>0</v>
      </c>
      <c r="R152" s="181"/>
      <c r="S152" s="181" t="s">
        <v>277</v>
      </c>
      <c r="T152" s="182" t="s">
        <v>249</v>
      </c>
      <c r="U152" s="157">
        <v>0</v>
      </c>
      <c r="V152" s="157">
        <f t="shared" si="20"/>
        <v>0</v>
      </c>
      <c r="W152" s="157"/>
      <c r="X152" s="157" t="s">
        <v>752</v>
      </c>
      <c r="Y152" s="147"/>
      <c r="Z152" s="147"/>
      <c r="AA152" s="147"/>
      <c r="AB152" s="147"/>
      <c r="AC152" s="147"/>
      <c r="AD152" s="147"/>
      <c r="AE152" s="147"/>
      <c r="AF152" s="147"/>
      <c r="AG152" s="147" t="s">
        <v>2491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5">
      <c r="A153" s="176">
        <v>95</v>
      </c>
      <c r="B153" s="177" t="s">
        <v>2676</v>
      </c>
      <c r="C153" s="187" t="s">
        <v>2613</v>
      </c>
      <c r="D153" s="178" t="s">
        <v>538</v>
      </c>
      <c r="E153" s="179">
        <v>3</v>
      </c>
      <c r="F153" s="180"/>
      <c r="G153" s="181">
        <f t="shared" si="14"/>
        <v>0</v>
      </c>
      <c r="H153" s="180"/>
      <c r="I153" s="181">
        <f t="shared" si="15"/>
        <v>0</v>
      </c>
      <c r="J153" s="180"/>
      <c r="K153" s="181">
        <f t="shared" si="16"/>
        <v>0</v>
      </c>
      <c r="L153" s="181">
        <v>15</v>
      </c>
      <c r="M153" s="181">
        <f t="shared" si="17"/>
        <v>0</v>
      </c>
      <c r="N153" s="181">
        <v>0</v>
      </c>
      <c r="O153" s="181">
        <f t="shared" si="18"/>
        <v>0</v>
      </c>
      <c r="P153" s="181">
        <v>0</v>
      </c>
      <c r="Q153" s="181">
        <f t="shared" si="19"/>
        <v>0</v>
      </c>
      <c r="R153" s="181"/>
      <c r="S153" s="181" t="s">
        <v>277</v>
      </c>
      <c r="T153" s="182" t="s">
        <v>249</v>
      </c>
      <c r="U153" s="157">
        <v>0</v>
      </c>
      <c r="V153" s="157">
        <f t="shared" si="20"/>
        <v>0</v>
      </c>
      <c r="W153" s="157"/>
      <c r="X153" s="157" t="s">
        <v>752</v>
      </c>
      <c r="Y153" s="147"/>
      <c r="Z153" s="147"/>
      <c r="AA153" s="147"/>
      <c r="AB153" s="147"/>
      <c r="AC153" s="147"/>
      <c r="AD153" s="147"/>
      <c r="AE153" s="147"/>
      <c r="AF153" s="147"/>
      <c r="AG153" s="147" t="s">
        <v>2491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0.399999999999999" outlineLevel="1" x14ac:dyDescent="0.25">
      <c r="A154" s="176">
        <v>96</v>
      </c>
      <c r="B154" s="177" t="s">
        <v>2677</v>
      </c>
      <c r="C154" s="187" t="s">
        <v>2642</v>
      </c>
      <c r="D154" s="178" t="s">
        <v>538</v>
      </c>
      <c r="E154" s="179">
        <v>1</v>
      </c>
      <c r="F154" s="180"/>
      <c r="G154" s="181">
        <f t="shared" si="14"/>
        <v>0</v>
      </c>
      <c r="H154" s="180"/>
      <c r="I154" s="181">
        <f t="shared" si="15"/>
        <v>0</v>
      </c>
      <c r="J154" s="180"/>
      <c r="K154" s="181">
        <f t="shared" si="16"/>
        <v>0</v>
      </c>
      <c r="L154" s="181">
        <v>15</v>
      </c>
      <c r="M154" s="181">
        <f t="shared" si="17"/>
        <v>0</v>
      </c>
      <c r="N154" s="181">
        <v>0</v>
      </c>
      <c r="O154" s="181">
        <f t="shared" si="18"/>
        <v>0</v>
      </c>
      <c r="P154" s="181">
        <v>0</v>
      </c>
      <c r="Q154" s="181">
        <f t="shared" si="19"/>
        <v>0</v>
      </c>
      <c r="R154" s="181"/>
      <c r="S154" s="181" t="s">
        <v>277</v>
      </c>
      <c r="T154" s="182" t="s">
        <v>249</v>
      </c>
      <c r="U154" s="157">
        <v>0</v>
      </c>
      <c r="V154" s="157">
        <f t="shared" si="20"/>
        <v>0</v>
      </c>
      <c r="W154" s="157"/>
      <c r="X154" s="157" t="s">
        <v>752</v>
      </c>
      <c r="Y154" s="147"/>
      <c r="Z154" s="147"/>
      <c r="AA154" s="147"/>
      <c r="AB154" s="147"/>
      <c r="AC154" s="147"/>
      <c r="AD154" s="147"/>
      <c r="AE154" s="147"/>
      <c r="AF154" s="147"/>
      <c r="AG154" s="147" t="s">
        <v>2491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5">
      <c r="A155" s="176">
        <v>97</v>
      </c>
      <c r="B155" s="177" t="s">
        <v>2678</v>
      </c>
      <c r="C155" s="187" t="s">
        <v>2615</v>
      </c>
      <c r="D155" s="178" t="s">
        <v>538</v>
      </c>
      <c r="E155" s="179">
        <v>2</v>
      </c>
      <c r="F155" s="180"/>
      <c r="G155" s="181">
        <f t="shared" si="14"/>
        <v>0</v>
      </c>
      <c r="H155" s="180"/>
      <c r="I155" s="181">
        <f t="shared" si="15"/>
        <v>0</v>
      </c>
      <c r="J155" s="180"/>
      <c r="K155" s="181">
        <f t="shared" si="16"/>
        <v>0</v>
      </c>
      <c r="L155" s="181">
        <v>15</v>
      </c>
      <c r="M155" s="181">
        <f t="shared" si="17"/>
        <v>0</v>
      </c>
      <c r="N155" s="181">
        <v>0</v>
      </c>
      <c r="O155" s="181">
        <f t="shared" si="18"/>
        <v>0</v>
      </c>
      <c r="P155" s="181">
        <v>0</v>
      </c>
      <c r="Q155" s="181">
        <f t="shared" si="19"/>
        <v>0</v>
      </c>
      <c r="R155" s="181"/>
      <c r="S155" s="181" t="s">
        <v>277</v>
      </c>
      <c r="T155" s="182" t="s">
        <v>249</v>
      </c>
      <c r="U155" s="157">
        <v>0</v>
      </c>
      <c r="V155" s="157">
        <f t="shared" si="20"/>
        <v>0</v>
      </c>
      <c r="W155" s="157"/>
      <c r="X155" s="157" t="s">
        <v>752</v>
      </c>
      <c r="Y155" s="147"/>
      <c r="Z155" s="147"/>
      <c r="AA155" s="147"/>
      <c r="AB155" s="147"/>
      <c r="AC155" s="147"/>
      <c r="AD155" s="147"/>
      <c r="AE155" s="147"/>
      <c r="AF155" s="147"/>
      <c r="AG155" s="147" t="s">
        <v>2491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20.399999999999999" outlineLevel="1" x14ac:dyDescent="0.25">
      <c r="A156" s="176">
        <v>98</v>
      </c>
      <c r="B156" s="177" t="s">
        <v>2679</v>
      </c>
      <c r="C156" s="187" t="s">
        <v>2645</v>
      </c>
      <c r="D156" s="178" t="s">
        <v>538</v>
      </c>
      <c r="E156" s="179">
        <v>1</v>
      </c>
      <c r="F156" s="180"/>
      <c r="G156" s="181">
        <f t="shared" si="14"/>
        <v>0</v>
      </c>
      <c r="H156" s="180"/>
      <c r="I156" s="181">
        <f t="shared" si="15"/>
        <v>0</v>
      </c>
      <c r="J156" s="180"/>
      <c r="K156" s="181">
        <f t="shared" si="16"/>
        <v>0</v>
      </c>
      <c r="L156" s="181">
        <v>15</v>
      </c>
      <c r="M156" s="181">
        <f t="shared" si="17"/>
        <v>0</v>
      </c>
      <c r="N156" s="181">
        <v>0</v>
      </c>
      <c r="O156" s="181">
        <f t="shared" si="18"/>
        <v>0</v>
      </c>
      <c r="P156" s="181">
        <v>0</v>
      </c>
      <c r="Q156" s="181">
        <f t="shared" si="19"/>
        <v>0</v>
      </c>
      <c r="R156" s="181"/>
      <c r="S156" s="181" t="s">
        <v>277</v>
      </c>
      <c r="T156" s="182" t="s">
        <v>249</v>
      </c>
      <c r="U156" s="157">
        <v>0</v>
      </c>
      <c r="V156" s="157">
        <f t="shared" si="20"/>
        <v>0</v>
      </c>
      <c r="W156" s="157"/>
      <c r="X156" s="157" t="s">
        <v>752</v>
      </c>
      <c r="Y156" s="147"/>
      <c r="Z156" s="147"/>
      <c r="AA156" s="147"/>
      <c r="AB156" s="147"/>
      <c r="AC156" s="147"/>
      <c r="AD156" s="147"/>
      <c r="AE156" s="147"/>
      <c r="AF156" s="147"/>
      <c r="AG156" s="147" t="s">
        <v>2491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76">
        <v>99</v>
      </c>
      <c r="B157" s="177" t="s">
        <v>2680</v>
      </c>
      <c r="C157" s="187" t="s">
        <v>2633</v>
      </c>
      <c r="D157" s="178" t="s">
        <v>538</v>
      </c>
      <c r="E157" s="179">
        <v>2</v>
      </c>
      <c r="F157" s="180"/>
      <c r="G157" s="181">
        <f t="shared" si="14"/>
        <v>0</v>
      </c>
      <c r="H157" s="180"/>
      <c r="I157" s="181">
        <f t="shared" si="15"/>
        <v>0</v>
      </c>
      <c r="J157" s="180"/>
      <c r="K157" s="181">
        <f t="shared" si="16"/>
        <v>0</v>
      </c>
      <c r="L157" s="181">
        <v>15</v>
      </c>
      <c r="M157" s="181">
        <f t="shared" si="17"/>
        <v>0</v>
      </c>
      <c r="N157" s="181">
        <v>0</v>
      </c>
      <c r="O157" s="181">
        <f t="shared" si="18"/>
        <v>0</v>
      </c>
      <c r="P157" s="181">
        <v>0</v>
      </c>
      <c r="Q157" s="181">
        <f t="shared" si="19"/>
        <v>0</v>
      </c>
      <c r="R157" s="181"/>
      <c r="S157" s="181" t="s">
        <v>277</v>
      </c>
      <c r="T157" s="182" t="s">
        <v>249</v>
      </c>
      <c r="U157" s="157">
        <v>0</v>
      </c>
      <c r="V157" s="157">
        <f t="shared" si="20"/>
        <v>0</v>
      </c>
      <c r="W157" s="157"/>
      <c r="X157" s="157" t="s">
        <v>752</v>
      </c>
      <c r="Y157" s="147"/>
      <c r="Z157" s="147"/>
      <c r="AA157" s="147"/>
      <c r="AB157" s="147"/>
      <c r="AC157" s="147"/>
      <c r="AD157" s="147"/>
      <c r="AE157" s="147"/>
      <c r="AF157" s="147"/>
      <c r="AG157" s="147" t="s">
        <v>2491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76">
        <v>100</v>
      </c>
      <c r="B158" s="177" t="s">
        <v>2681</v>
      </c>
      <c r="C158" s="187" t="s">
        <v>2648</v>
      </c>
      <c r="D158" s="178" t="s">
        <v>538</v>
      </c>
      <c r="E158" s="179">
        <v>2</v>
      </c>
      <c r="F158" s="180"/>
      <c r="G158" s="181">
        <f t="shared" si="14"/>
        <v>0</v>
      </c>
      <c r="H158" s="180"/>
      <c r="I158" s="181">
        <f t="shared" si="15"/>
        <v>0</v>
      </c>
      <c r="J158" s="180"/>
      <c r="K158" s="181">
        <f t="shared" si="16"/>
        <v>0</v>
      </c>
      <c r="L158" s="181">
        <v>15</v>
      </c>
      <c r="M158" s="181">
        <f t="shared" si="17"/>
        <v>0</v>
      </c>
      <c r="N158" s="181">
        <v>0</v>
      </c>
      <c r="O158" s="181">
        <f t="shared" si="18"/>
        <v>0</v>
      </c>
      <c r="P158" s="181">
        <v>0</v>
      </c>
      <c r="Q158" s="181">
        <f t="shared" si="19"/>
        <v>0</v>
      </c>
      <c r="R158" s="181"/>
      <c r="S158" s="181" t="s">
        <v>277</v>
      </c>
      <c r="T158" s="182" t="s">
        <v>249</v>
      </c>
      <c r="U158" s="157">
        <v>0</v>
      </c>
      <c r="V158" s="157">
        <f t="shared" si="20"/>
        <v>0</v>
      </c>
      <c r="W158" s="157"/>
      <c r="X158" s="157" t="s">
        <v>752</v>
      </c>
      <c r="Y158" s="147"/>
      <c r="Z158" s="147"/>
      <c r="AA158" s="147"/>
      <c r="AB158" s="147"/>
      <c r="AC158" s="147"/>
      <c r="AD158" s="147"/>
      <c r="AE158" s="147"/>
      <c r="AF158" s="147"/>
      <c r="AG158" s="147" t="s">
        <v>2491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76">
        <v>101</v>
      </c>
      <c r="B159" s="177" t="s">
        <v>2682</v>
      </c>
      <c r="C159" s="187" t="s">
        <v>2683</v>
      </c>
      <c r="D159" s="178" t="s">
        <v>538</v>
      </c>
      <c r="E159" s="179">
        <v>4</v>
      </c>
      <c r="F159" s="180"/>
      <c r="G159" s="181">
        <f t="shared" si="14"/>
        <v>0</v>
      </c>
      <c r="H159" s="180"/>
      <c r="I159" s="181">
        <f t="shared" si="15"/>
        <v>0</v>
      </c>
      <c r="J159" s="180"/>
      <c r="K159" s="181">
        <f t="shared" si="16"/>
        <v>0</v>
      </c>
      <c r="L159" s="181">
        <v>15</v>
      </c>
      <c r="M159" s="181">
        <f t="shared" si="17"/>
        <v>0</v>
      </c>
      <c r="N159" s="181">
        <v>0</v>
      </c>
      <c r="O159" s="181">
        <f t="shared" si="18"/>
        <v>0</v>
      </c>
      <c r="P159" s="181">
        <v>0</v>
      </c>
      <c r="Q159" s="181">
        <f t="shared" si="19"/>
        <v>0</v>
      </c>
      <c r="R159" s="181"/>
      <c r="S159" s="181" t="s">
        <v>277</v>
      </c>
      <c r="T159" s="182" t="s">
        <v>249</v>
      </c>
      <c r="U159" s="157">
        <v>0</v>
      </c>
      <c r="V159" s="157">
        <f t="shared" si="20"/>
        <v>0</v>
      </c>
      <c r="W159" s="157"/>
      <c r="X159" s="157" t="s">
        <v>304</v>
      </c>
      <c r="Y159" s="147"/>
      <c r="Z159" s="147"/>
      <c r="AA159" s="147"/>
      <c r="AB159" s="147"/>
      <c r="AC159" s="147"/>
      <c r="AD159" s="147"/>
      <c r="AE159" s="147"/>
      <c r="AF159" s="147"/>
      <c r="AG159" s="147" t="s">
        <v>639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5">
      <c r="A160" s="176">
        <v>102</v>
      </c>
      <c r="B160" s="177" t="s">
        <v>2684</v>
      </c>
      <c r="C160" s="187" t="s">
        <v>2685</v>
      </c>
      <c r="D160" s="178" t="s">
        <v>538</v>
      </c>
      <c r="E160" s="179">
        <v>2</v>
      </c>
      <c r="F160" s="180"/>
      <c r="G160" s="181">
        <f t="shared" si="14"/>
        <v>0</v>
      </c>
      <c r="H160" s="180"/>
      <c r="I160" s="181">
        <f t="shared" si="15"/>
        <v>0</v>
      </c>
      <c r="J160" s="180"/>
      <c r="K160" s="181">
        <f t="shared" si="16"/>
        <v>0</v>
      </c>
      <c r="L160" s="181">
        <v>15</v>
      </c>
      <c r="M160" s="181">
        <f t="shared" si="17"/>
        <v>0</v>
      </c>
      <c r="N160" s="181">
        <v>0</v>
      </c>
      <c r="O160" s="181">
        <f t="shared" si="18"/>
        <v>0</v>
      </c>
      <c r="P160" s="181">
        <v>0</v>
      </c>
      <c r="Q160" s="181">
        <f t="shared" si="19"/>
        <v>0</v>
      </c>
      <c r="R160" s="181"/>
      <c r="S160" s="181" t="s">
        <v>277</v>
      </c>
      <c r="T160" s="182" t="s">
        <v>249</v>
      </c>
      <c r="U160" s="157">
        <v>0</v>
      </c>
      <c r="V160" s="157">
        <f t="shared" si="20"/>
        <v>0</v>
      </c>
      <c r="W160" s="157"/>
      <c r="X160" s="157" t="s">
        <v>752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2491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76">
        <v>103</v>
      </c>
      <c r="B161" s="177" t="s">
        <v>2686</v>
      </c>
      <c r="C161" s="187" t="s">
        <v>2687</v>
      </c>
      <c r="D161" s="178" t="s">
        <v>538</v>
      </c>
      <c r="E161" s="179">
        <v>2</v>
      </c>
      <c r="F161" s="180"/>
      <c r="G161" s="181">
        <f t="shared" si="14"/>
        <v>0</v>
      </c>
      <c r="H161" s="180"/>
      <c r="I161" s="181">
        <f t="shared" si="15"/>
        <v>0</v>
      </c>
      <c r="J161" s="180"/>
      <c r="K161" s="181">
        <f t="shared" si="16"/>
        <v>0</v>
      </c>
      <c r="L161" s="181">
        <v>15</v>
      </c>
      <c r="M161" s="181">
        <f t="shared" si="17"/>
        <v>0</v>
      </c>
      <c r="N161" s="181">
        <v>0</v>
      </c>
      <c r="O161" s="181">
        <f t="shared" si="18"/>
        <v>0</v>
      </c>
      <c r="P161" s="181">
        <v>0</v>
      </c>
      <c r="Q161" s="181">
        <f t="shared" si="19"/>
        <v>0</v>
      </c>
      <c r="R161" s="181"/>
      <c r="S161" s="181" t="s">
        <v>277</v>
      </c>
      <c r="T161" s="182" t="s">
        <v>249</v>
      </c>
      <c r="U161" s="157">
        <v>0</v>
      </c>
      <c r="V161" s="157">
        <f t="shared" si="20"/>
        <v>0</v>
      </c>
      <c r="W161" s="157"/>
      <c r="X161" s="157" t="s">
        <v>752</v>
      </c>
      <c r="Y161" s="147"/>
      <c r="Z161" s="147"/>
      <c r="AA161" s="147"/>
      <c r="AB161" s="147"/>
      <c r="AC161" s="147"/>
      <c r="AD161" s="147"/>
      <c r="AE161" s="147"/>
      <c r="AF161" s="147"/>
      <c r="AG161" s="147" t="s">
        <v>2491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76">
        <v>104</v>
      </c>
      <c r="B162" s="177" t="s">
        <v>2688</v>
      </c>
      <c r="C162" s="187" t="s">
        <v>2689</v>
      </c>
      <c r="D162" s="178" t="s">
        <v>538</v>
      </c>
      <c r="E162" s="179">
        <v>3</v>
      </c>
      <c r="F162" s="180"/>
      <c r="G162" s="181">
        <f t="shared" si="14"/>
        <v>0</v>
      </c>
      <c r="H162" s="180"/>
      <c r="I162" s="181">
        <f t="shared" si="15"/>
        <v>0</v>
      </c>
      <c r="J162" s="180"/>
      <c r="K162" s="181">
        <f t="shared" si="16"/>
        <v>0</v>
      </c>
      <c r="L162" s="181">
        <v>15</v>
      </c>
      <c r="M162" s="181">
        <f t="shared" si="17"/>
        <v>0</v>
      </c>
      <c r="N162" s="181">
        <v>0</v>
      </c>
      <c r="O162" s="181">
        <f t="shared" si="18"/>
        <v>0</v>
      </c>
      <c r="P162" s="181">
        <v>0</v>
      </c>
      <c r="Q162" s="181">
        <f t="shared" si="19"/>
        <v>0</v>
      </c>
      <c r="R162" s="181"/>
      <c r="S162" s="181" t="s">
        <v>277</v>
      </c>
      <c r="T162" s="182" t="s">
        <v>249</v>
      </c>
      <c r="U162" s="157">
        <v>0</v>
      </c>
      <c r="V162" s="157">
        <f t="shared" si="20"/>
        <v>0</v>
      </c>
      <c r="W162" s="157"/>
      <c r="X162" s="157" t="s">
        <v>752</v>
      </c>
      <c r="Y162" s="147"/>
      <c r="Z162" s="147"/>
      <c r="AA162" s="147"/>
      <c r="AB162" s="147"/>
      <c r="AC162" s="147"/>
      <c r="AD162" s="147"/>
      <c r="AE162" s="147"/>
      <c r="AF162" s="147"/>
      <c r="AG162" s="147" t="s">
        <v>2491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5">
      <c r="A163" s="176">
        <v>105</v>
      </c>
      <c r="B163" s="177" t="s">
        <v>2690</v>
      </c>
      <c r="C163" s="187" t="s">
        <v>2689</v>
      </c>
      <c r="D163" s="178" t="s">
        <v>538</v>
      </c>
      <c r="E163" s="179">
        <v>1</v>
      </c>
      <c r="F163" s="180"/>
      <c r="G163" s="181">
        <f t="shared" si="14"/>
        <v>0</v>
      </c>
      <c r="H163" s="180"/>
      <c r="I163" s="181">
        <f t="shared" si="15"/>
        <v>0</v>
      </c>
      <c r="J163" s="180"/>
      <c r="K163" s="181">
        <f t="shared" si="16"/>
        <v>0</v>
      </c>
      <c r="L163" s="181">
        <v>15</v>
      </c>
      <c r="M163" s="181">
        <f t="shared" si="17"/>
        <v>0</v>
      </c>
      <c r="N163" s="181">
        <v>0</v>
      </c>
      <c r="O163" s="181">
        <f t="shared" si="18"/>
        <v>0</v>
      </c>
      <c r="P163" s="181">
        <v>0</v>
      </c>
      <c r="Q163" s="181">
        <f t="shared" si="19"/>
        <v>0</v>
      </c>
      <c r="R163" s="181"/>
      <c r="S163" s="181" t="s">
        <v>277</v>
      </c>
      <c r="T163" s="182" t="s">
        <v>249</v>
      </c>
      <c r="U163" s="157">
        <v>0</v>
      </c>
      <c r="V163" s="157">
        <f t="shared" si="20"/>
        <v>0</v>
      </c>
      <c r="W163" s="157"/>
      <c r="X163" s="157" t="s">
        <v>752</v>
      </c>
      <c r="Y163" s="147"/>
      <c r="Z163" s="147"/>
      <c r="AA163" s="147"/>
      <c r="AB163" s="147"/>
      <c r="AC163" s="147"/>
      <c r="AD163" s="147"/>
      <c r="AE163" s="147"/>
      <c r="AF163" s="147"/>
      <c r="AG163" s="147" t="s">
        <v>2491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76">
        <v>106</v>
      </c>
      <c r="B164" s="177" t="s">
        <v>2691</v>
      </c>
      <c r="C164" s="187" t="s">
        <v>2615</v>
      </c>
      <c r="D164" s="178" t="s">
        <v>538</v>
      </c>
      <c r="E164" s="179">
        <v>2</v>
      </c>
      <c r="F164" s="180"/>
      <c r="G164" s="181">
        <f t="shared" si="14"/>
        <v>0</v>
      </c>
      <c r="H164" s="180"/>
      <c r="I164" s="181">
        <f t="shared" si="15"/>
        <v>0</v>
      </c>
      <c r="J164" s="180"/>
      <c r="K164" s="181">
        <f t="shared" si="16"/>
        <v>0</v>
      </c>
      <c r="L164" s="181">
        <v>15</v>
      </c>
      <c r="M164" s="181">
        <f t="shared" si="17"/>
        <v>0</v>
      </c>
      <c r="N164" s="181">
        <v>0</v>
      </c>
      <c r="O164" s="181">
        <f t="shared" si="18"/>
        <v>0</v>
      </c>
      <c r="P164" s="181">
        <v>0</v>
      </c>
      <c r="Q164" s="181">
        <f t="shared" si="19"/>
        <v>0</v>
      </c>
      <c r="R164" s="181"/>
      <c r="S164" s="181" t="s">
        <v>277</v>
      </c>
      <c r="T164" s="182" t="s">
        <v>249</v>
      </c>
      <c r="U164" s="157">
        <v>0</v>
      </c>
      <c r="V164" s="157">
        <f t="shared" si="20"/>
        <v>0</v>
      </c>
      <c r="W164" s="157"/>
      <c r="X164" s="157" t="s">
        <v>752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2491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0.399999999999999" outlineLevel="1" x14ac:dyDescent="0.25">
      <c r="A165" s="176">
        <v>107</v>
      </c>
      <c r="B165" s="177" t="s">
        <v>2692</v>
      </c>
      <c r="C165" s="187" t="s">
        <v>2693</v>
      </c>
      <c r="D165" s="178" t="s">
        <v>538</v>
      </c>
      <c r="E165" s="179">
        <v>1</v>
      </c>
      <c r="F165" s="180"/>
      <c r="G165" s="181">
        <f t="shared" si="14"/>
        <v>0</v>
      </c>
      <c r="H165" s="180"/>
      <c r="I165" s="181">
        <f t="shared" si="15"/>
        <v>0</v>
      </c>
      <c r="J165" s="180"/>
      <c r="K165" s="181">
        <f t="shared" si="16"/>
        <v>0</v>
      </c>
      <c r="L165" s="181">
        <v>15</v>
      </c>
      <c r="M165" s="181">
        <f t="shared" si="17"/>
        <v>0</v>
      </c>
      <c r="N165" s="181">
        <v>0</v>
      </c>
      <c r="O165" s="181">
        <f t="shared" si="18"/>
        <v>0</v>
      </c>
      <c r="P165" s="181">
        <v>0</v>
      </c>
      <c r="Q165" s="181">
        <f t="shared" si="19"/>
        <v>0</v>
      </c>
      <c r="R165" s="181"/>
      <c r="S165" s="181" t="s">
        <v>277</v>
      </c>
      <c r="T165" s="182" t="s">
        <v>249</v>
      </c>
      <c r="U165" s="157">
        <v>0</v>
      </c>
      <c r="V165" s="157">
        <f t="shared" si="20"/>
        <v>0</v>
      </c>
      <c r="W165" s="157"/>
      <c r="X165" s="157" t="s">
        <v>752</v>
      </c>
      <c r="Y165" s="147"/>
      <c r="Z165" s="147"/>
      <c r="AA165" s="147"/>
      <c r="AB165" s="147"/>
      <c r="AC165" s="147"/>
      <c r="AD165" s="147"/>
      <c r="AE165" s="147"/>
      <c r="AF165" s="147"/>
      <c r="AG165" s="147" t="s">
        <v>2491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5">
      <c r="A166" s="176">
        <v>108</v>
      </c>
      <c r="B166" s="177" t="s">
        <v>2694</v>
      </c>
      <c r="C166" s="187" t="s">
        <v>2633</v>
      </c>
      <c r="D166" s="178" t="s">
        <v>538</v>
      </c>
      <c r="E166" s="179">
        <v>2</v>
      </c>
      <c r="F166" s="180"/>
      <c r="G166" s="181">
        <f t="shared" si="14"/>
        <v>0</v>
      </c>
      <c r="H166" s="180"/>
      <c r="I166" s="181">
        <f t="shared" si="15"/>
        <v>0</v>
      </c>
      <c r="J166" s="180"/>
      <c r="K166" s="181">
        <f t="shared" si="16"/>
        <v>0</v>
      </c>
      <c r="L166" s="181">
        <v>15</v>
      </c>
      <c r="M166" s="181">
        <f t="shared" si="17"/>
        <v>0</v>
      </c>
      <c r="N166" s="181">
        <v>0</v>
      </c>
      <c r="O166" s="181">
        <f t="shared" si="18"/>
        <v>0</v>
      </c>
      <c r="P166" s="181">
        <v>0</v>
      </c>
      <c r="Q166" s="181">
        <f t="shared" si="19"/>
        <v>0</v>
      </c>
      <c r="R166" s="181"/>
      <c r="S166" s="181" t="s">
        <v>277</v>
      </c>
      <c r="T166" s="182" t="s">
        <v>249</v>
      </c>
      <c r="U166" s="157">
        <v>0</v>
      </c>
      <c r="V166" s="157">
        <f t="shared" si="20"/>
        <v>0</v>
      </c>
      <c r="W166" s="157"/>
      <c r="X166" s="157" t="s">
        <v>752</v>
      </c>
      <c r="Y166" s="147"/>
      <c r="Z166" s="147"/>
      <c r="AA166" s="147"/>
      <c r="AB166" s="147"/>
      <c r="AC166" s="147"/>
      <c r="AD166" s="147"/>
      <c r="AE166" s="147"/>
      <c r="AF166" s="147"/>
      <c r="AG166" s="147" t="s">
        <v>2491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25">
      <c r="A167" s="176">
        <v>109</v>
      </c>
      <c r="B167" s="177" t="s">
        <v>2695</v>
      </c>
      <c r="C167" s="187" t="s">
        <v>2648</v>
      </c>
      <c r="D167" s="178" t="s">
        <v>538</v>
      </c>
      <c r="E167" s="179">
        <v>2</v>
      </c>
      <c r="F167" s="180"/>
      <c r="G167" s="181">
        <f t="shared" si="14"/>
        <v>0</v>
      </c>
      <c r="H167" s="180"/>
      <c r="I167" s="181">
        <f t="shared" si="15"/>
        <v>0</v>
      </c>
      <c r="J167" s="180"/>
      <c r="K167" s="181">
        <f t="shared" si="16"/>
        <v>0</v>
      </c>
      <c r="L167" s="181">
        <v>15</v>
      </c>
      <c r="M167" s="181">
        <f t="shared" si="17"/>
        <v>0</v>
      </c>
      <c r="N167" s="181">
        <v>0</v>
      </c>
      <c r="O167" s="181">
        <f t="shared" si="18"/>
        <v>0</v>
      </c>
      <c r="P167" s="181">
        <v>0</v>
      </c>
      <c r="Q167" s="181">
        <f t="shared" si="19"/>
        <v>0</v>
      </c>
      <c r="R167" s="181"/>
      <c r="S167" s="181" t="s">
        <v>277</v>
      </c>
      <c r="T167" s="182" t="s">
        <v>249</v>
      </c>
      <c r="U167" s="157">
        <v>0</v>
      </c>
      <c r="V167" s="157">
        <f t="shared" si="20"/>
        <v>0</v>
      </c>
      <c r="W167" s="157"/>
      <c r="X167" s="157" t="s">
        <v>752</v>
      </c>
      <c r="Y167" s="147"/>
      <c r="Z167" s="147"/>
      <c r="AA167" s="147"/>
      <c r="AB167" s="147"/>
      <c r="AC167" s="147"/>
      <c r="AD167" s="147"/>
      <c r="AE167" s="147"/>
      <c r="AF167" s="147"/>
      <c r="AG167" s="147" t="s">
        <v>2491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76">
        <v>110</v>
      </c>
      <c r="B168" s="177" t="s">
        <v>2696</v>
      </c>
      <c r="C168" s="187" t="s">
        <v>2697</v>
      </c>
      <c r="D168" s="178" t="s">
        <v>538</v>
      </c>
      <c r="E168" s="179">
        <v>4</v>
      </c>
      <c r="F168" s="180"/>
      <c r="G168" s="181">
        <f t="shared" si="14"/>
        <v>0</v>
      </c>
      <c r="H168" s="180"/>
      <c r="I168" s="181">
        <f t="shared" si="15"/>
        <v>0</v>
      </c>
      <c r="J168" s="180"/>
      <c r="K168" s="181">
        <f t="shared" si="16"/>
        <v>0</v>
      </c>
      <c r="L168" s="181">
        <v>15</v>
      </c>
      <c r="M168" s="181">
        <f t="shared" si="17"/>
        <v>0</v>
      </c>
      <c r="N168" s="181">
        <v>0</v>
      </c>
      <c r="O168" s="181">
        <f t="shared" si="18"/>
        <v>0</v>
      </c>
      <c r="P168" s="181">
        <v>0</v>
      </c>
      <c r="Q168" s="181">
        <f t="shared" si="19"/>
        <v>0</v>
      </c>
      <c r="R168" s="181"/>
      <c r="S168" s="181" t="s">
        <v>277</v>
      </c>
      <c r="T168" s="182" t="s">
        <v>249</v>
      </c>
      <c r="U168" s="157">
        <v>0</v>
      </c>
      <c r="V168" s="157">
        <f t="shared" si="20"/>
        <v>0</v>
      </c>
      <c r="W168" s="157"/>
      <c r="X168" s="157" t="s">
        <v>304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639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25">
      <c r="A169" s="168">
        <v>111</v>
      </c>
      <c r="B169" s="169" t="s">
        <v>2698</v>
      </c>
      <c r="C169" s="185" t="s">
        <v>2699</v>
      </c>
      <c r="D169" s="170" t="s">
        <v>276</v>
      </c>
      <c r="E169" s="171">
        <v>252</v>
      </c>
      <c r="F169" s="172"/>
      <c r="G169" s="173">
        <f t="shared" si="14"/>
        <v>0</v>
      </c>
      <c r="H169" s="172"/>
      <c r="I169" s="173">
        <f t="shared" si="15"/>
        <v>0</v>
      </c>
      <c r="J169" s="172"/>
      <c r="K169" s="173">
        <f t="shared" si="16"/>
        <v>0</v>
      </c>
      <c r="L169" s="173">
        <v>15</v>
      </c>
      <c r="M169" s="173">
        <f t="shared" si="17"/>
        <v>0</v>
      </c>
      <c r="N169" s="173">
        <v>0</v>
      </c>
      <c r="O169" s="173">
        <f t="shared" si="18"/>
        <v>0</v>
      </c>
      <c r="P169" s="173">
        <v>0</v>
      </c>
      <c r="Q169" s="173">
        <f t="shared" si="19"/>
        <v>0</v>
      </c>
      <c r="R169" s="173"/>
      <c r="S169" s="173" t="s">
        <v>277</v>
      </c>
      <c r="T169" s="174" t="s">
        <v>249</v>
      </c>
      <c r="U169" s="157">
        <v>0</v>
      </c>
      <c r="V169" s="157">
        <f t="shared" si="20"/>
        <v>0</v>
      </c>
      <c r="W169" s="157"/>
      <c r="X169" s="157" t="s">
        <v>304</v>
      </c>
      <c r="Y169" s="147"/>
      <c r="Z169" s="147"/>
      <c r="AA169" s="147"/>
      <c r="AB169" s="147"/>
      <c r="AC169" s="147"/>
      <c r="AD169" s="147"/>
      <c r="AE169" s="147"/>
      <c r="AF169" s="147"/>
      <c r="AG169" s="147" t="s">
        <v>639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ht="20.399999999999999" outlineLevel="1" x14ac:dyDescent="0.25">
      <c r="A170" s="154"/>
      <c r="B170" s="155"/>
      <c r="C170" s="186" t="s">
        <v>2700</v>
      </c>
      <c r="D170" s="159"/>
      <c r="E170" s="160">
        <v>252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287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76">
        <v>112</v>
      </c>
      <c r="B171" s="177" t="s">
        <v>2701</v>
      </c>
      <c r="C171" s="187" t="s">
        <v>2702</v>
      </c>
      <c r="D171" s="178" t="s">
        <v>247</v>
      </c>
      <c r="E171" s="179">
        <v>1</v>
      </c>
      <c r="F171" s="180"/>
      <c r="G171" s="181">
        <f>ROUND(E171*F171,2)</f>
        <v>0</v>
      </c>
      <c r="H171" s="180"/>
      <c r="I171" s="181">
        <f>ROUND(E171*H171,2)</f>
        <v>0</v>
      </c>
      <c r="J171" s="180"/>
      <c r="K171" s="181">
        <f>ROUND(E171*J171,2)</f>
        <v>0</v>
      </c>
      <c r="L171" s="181">
        <v>15</v>
      </c>
      <c r="M171" s="181">
        <f>G171*(1+L171/100)</f>
        <v>0</v>
      </c>
      <c r="N171" s="181">
        <v>0</v>
      </c>
      <c r="O171" s="181">
        <f>ROUND(E171*N171,2)</f>
        <v>0</v>
      </c>
      <c r="P171" s="181">
        <v>0</v>
      </c>
      <c r="Q171" s="181">
        <f>ROUND(E171*P171,2)</f>
        <v>0</v>
      </c>
      <c r="R171" s="181"/>
      <c r="S171" s="181" t="s">
        <v>277</v>
      </c>
      <c r="T171" s="182" t="s">
        <v>249</v>
      </c>
      <c r="U171" s="157">
        <v>0</v>
      </c>
      <c r="V171" s="157">
        <f>ROUND(E171*U171,2)</f>
        <v>0</v>
      </c>
      <c r="W171" s="157"/>
      <c r="X171" s="157" t="s">
        <v>304</v>
      </c>
      <c r="Y171" s="147"/>
      <c r="Z171" s="147"/>
      <c r="AA171" s="147"/>
      <c r="AB171" s="147"/>
      <c r="AC171" s="147"/>
      <c r="AD171" s="147"/>
      <c r="AE171" s="147"/>
      <c r="AF171" s="147"/>
      <c r="AG171" s="147" t="s">
        <v>639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x14ac:dyDescent="0.25">
      <c r="A172" s="162" t="s">
        <v>243</v>
      </c>
      <c r="B172" s="163" t="s">
        <v>167</v>
      </c>
      <c r="C172" s="184" t="s">
        <v>168</v>
      </c>
      <c r="D172" s="164"/>
      <c r="E172" s="165"/>
      <c r="F172" s="166"/>
      <c r="G172" s="166">
        <f>SUMIF(AG173:AG239,"&lt;&gt;NOR",G173:G239)</f>
        <v>0</v>
      </c>
      <c r="H172" s="166"/>
      <c r="I172" s="166">
        <f>SUM(I173:I239)</f>
        <v>0</v>
      </c>
      <c r="J172" s="166"/>
      <c r="K172" s="166">
        <f>SUM(K173:K239)</f>
        <v>0</v>
      </c>
      <c r="L172" s="166"/>
      <c r="M172" s="166">
        <f>SUM(M173:M239)</f>
        <v>0</v>
      </c>
      <c r="N172" s="166"/>
      <c r="O172" s="166">
        <f>SUM(O173:O239)</f>
        <v>0</v>
      </c>
      <c r="P172" s="166"/>
      <c r="Q172" s="166">
        <f>SUM(Q173:Q239)</f>
        <v>0</v>
      </c>
      <c r="R172" s="166"/>
      <c r="S172" s="166"/>
      <c r="T172" s="167"/>
      <c r="U172" s="161"/>
      <c r="V172" s="161">
        <f>SUM(V173:V239)</f>
        <v>0</v>
      </c>
      <c r="W172" s="161"/>
      <c r="X172" s="161"/>
      <c r="AG172" t="s">
        <v>244</v>
      </c>
    </row>
    <row r="173" spans="1:60" outlineLevel="1" x14ac:dyDescent="0.25">
      <c r="A173" s="168">
        <v>113</v>
      </c>
      <c r="B173" s="169" t="s">
        <v>2703</v>
      </c>
      <c r="C173" s="185" t="s">
        <v>2704</v>
      </c>
      <c r="D173" s="170" t="s">
        <v>576</v>
      </c>
      <c r="E173" s="171">
        <v>2340</v>
      </c>
      <c r="F173" s="172"/>
      <c r="G173" s="173">
        <f>ROUND(E173*F173,2)</f>
        <v>0</v>
      </c>
      <c r="H173" s="172"/>
      <c r="I173" s="173">
        <f>ROUND(E173*H173,2)</f>
        <v>0</v>
      </c>
      <c r="J173" s="172"/>
      <c r="K173" s="173">
        <f>ROUND(E173*J173,2)</f>
        <v>0</v>
      </c>
      <c r="L173" s="173">
        <v>15</v>
      </c>
      <c r="M173" s="173">
        <f>G173*(1+L173/100)</f>
        <v>0</v>
      </c>
      <c r="N173" s="173">
        <v>0</v>
      </c>
      <c r="O173" s="173">
        <f>ROUND(E173*N173,2)</f>
        <v>0</v>
      </c>
      <c r="P173" s="173">
        <v>0</v>
      </c>
      <c r="Q173" s="173">
        <f>ROUND(E173*P173,2)</f>
        <v>0</v>
      </c>
      <c r="R173" s="173"/>
      <c r="S173" s="173" t="s">
        <v>277</v>
      </c>
      <c r="T173" s="174" t="s">
        <v>249</v>
      </c>
      <c r="U173" s="157">
        <v>0</v>
      </c>
      <c r="V173" s="157">
        <f>ROUND(E173*U173,2)</f>
        <v>0</v>
      </c>
      <c r="W173" s="157"/>
      <c r="X173" s="157" t="s">
        <v>752</v>
      </c>
      <c r="Y173" s="147"/>
      <c r="Z173" s="147"/>
      <c r="AA173" s="147"/>
      <c r="AB173" s="147"/>
      <c r="AC173" s="147"/>
      <c r="AD173" s="147"/>
      <c r="AE173" s="147"/>
      <c r="AF173" s="147"/>
      <c r="AG173" s="147" t="s">
        <v>2491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54"/>
      <c r="B174" s="155"/>
      <c r="C174" s="256" t="s">
        <v>2705</v>
      </c>
      <c r="D174" s="257"/>
      <c r="E174" s="257"/>
      <c r="F174" s="257"/>
      <c r="G174" s="2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253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25">
      <c r="A175" s="154"/>
      <c r="B175" s="155"/>
      <c r="C175" s="267" t="s">
        <v>2865</v>
      </c>
      <c r="D175" s="268"/>
      <c r="E175" s="268"/>
      <c r="F175" s="268"/>
      <c r="G175" s="268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253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25">
      <c r="A176" s="154"/>
      <c r="B176" s="155"/>
      <c r="C176" s="267" t="s">
        <v>2866</v>
      </c>
      <c r="D176" s="268"/>
      <c r="E176" s="268"/>
      <c r="F176" s="268"/>
      <c r="G176" s="268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253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5">
      <c r="A177" s="154"/>
      <c r="B177" s="155"/>
      <c r="C177" s="267" t="s">
        <v>2706</v>
      </c>
      <c r="D177" s="268"/>
      <c r="E177" s="268"/>
      <c r="F177" s="268"/>
      <c r="G177" s="268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253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25">
      <c r="A178" s="176">
        <v>114</v>
      </c>
      <c r="B178" s="177" t="s">
        <v>2707</v>
      </c>
      <c r="C178" s="187" t="s">
        <v>2708</v>
      </c>
      <c r="D178" s="178" t="s">
        <v>2243</v>
      </c>
      <c r="E178" s="179">
        <v>60</v>
      </c>
      <c r="F178" s="180"/>
      <c r="G178" s="181">
        <f t="shared" ref="G178:G198" si="21">ROUND(E178*F178,2)</f>
        <v>0</v>
      </c>
      <c r="H178" s="180"/>
      <c r="I178" s="181">
        <f t="shared" ref="I178:I198" si="22">ROUND(E178*H178,2)</f>
        <v>0</v>
      </c>
      <c r="J178" s="180"/>
      <c r="K178" s="181">
        <f t="shared" ref="K178:K198" si="23">ROUND(E178*J178,2)</f>
        <v>0</v>
      </c>
      <c r="L178" s="181">
        <v>15</v>
      </c>
      <c r="M178" s="181">
        <f t="shared" ref="M178:M198" si="24">G178*(1+L178/100)</f>
        <v>0</v>
      </c>
      <c r="N178" s="181">
        <v>0</v>
      </c>
      <c r="O178" s="181">
        <f t="shared" ref="O178:O198" si="25">ROUND(E178*N178,2)</f>
        <v>0</v>
      </c>
      <c r="P178" s="181">
        <v>0</v>
      </c>
      <c r="Q178" s="181">
        <f t="shared" ref="Q178:Q198" si="26">ROUND(E178*P178,2)</f>
        <v>0</v>
      </c>
      <c r="R178" s="181"/>
      <c r="S178" s="181" t="s">
        <v>277</v>
      </c>
      <c r="T178" s="182" t="s">
        <v>249</v>
      </c>
      <c r="U178" s="157">
        <v>0</v>
      </c>
      <c r="V178" s="157">
        <f t="shared" ref="V178:V198" si="27">ROUND(E178*U178,2)</f>
        <v>0</v>
      </c>
      <c r="W178" s="157"/>
      <c r="X178" s="157" t="s">
        <v>752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2491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ht="20.399999999999999" outlineLevel="1" x14ac:dyDescent="0.25">
      <c r="A179" s="176">
        <v>115</v>
      </c>
      <c r="B179" s="177" t="s">
        <v>2709</v>
      </c>
      <c r="C179" s="187" t="s">
        <v>2710</v>
      </c>
      <c r="D179" s="178" t="s">
        <v>302</v>
      </c>
      <c r="E179" s="179">
        <v>321</v>
      </c>
      <c r="F179" s="180"/>
      <c r="G179" s="181">
        <f t="shared" si="21"/>
        <v>0</v>
      </c>
      <c r="H179" s="180"/>
      <c r="I179" s="181">
        <f t="shared" si="22"/>
        <v>0</v>
      </c>
      <c r="J179" s="180"/>
      <c r="K179" s="181">
        <f t="shared" si="23"/>
        <v>0</v>
      </c>
      <c r="L179" s="181">
        <v>15</v>
      </c>
      <c r="M179" s="181">
        <f t="shared" si="24"/>
        <v>0</v>
      </c>
      <c r="N179" s="181">
        <v>0</v>
      </c>
      <c r="O179" s="181">
        <f t="shared" si="25"/>
        <v>0</v>
      </c>
      <c r="P179" s="181">
        <v>0</v>
      </c>
      <c r="Q179" s="181">
        <f t="shared" si="26"/>
        <v>0</v>
      </c>
      <c r="R179" s="181"/>
      <c r="S179" s="181" t="s">
        <v>277</v>
      </c>
      <c r="T179" s="182" t="s">
        <v>249</v>
      </c>
      <c r="U179" s="157">
        <v>0</v>
      </c>
      <c r="V179" s="157">
        <f t="shared" si="27"/>
        <v>0</v>
      </c>
      <c r="W179" s="157"/>
      <c r="X179" s="157" t="s">
        <v>752</v>
      </c>
      <c r="Y179" s="147"/>
      <c r="Z179" s="147"/>
      <c r="AA179" s="147"/>
      <c r="AB179" s="147"/>
      <c r="AC179" s="147"/>
      <c r="AD179" s="147"/>
      <c r="AE179" s="147"/>
      <c r="AF179" s="147"/>
      <c r="AG179" s="147" t="s">
        <v>2491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76">
        <v>116</v>
      </c>
      <c r="B180" s="177" t="s">
        <v>2711</v>
      </c>
      <c r="C180" s="187" t="s">
        <v>2712</v>
      </c>
      <c r="D180" s="178" t="s">
        <v>2243</v>
      </c>
      <c r="E180" s="179">
        <v>1</v>
      </c>
      <c r="F180" s="180"/>
      <c r="G180" s="181">
        <f t="shared" si="21"/>
        <v>0</v>
      </c>
      <c r="H180" s="180"/>
      <c r="I180" s="181">
        <f t="shared" si="22"/>
        <v>0</v>
      </c>
      <c r="J180" s="180"/>
      <c r="K180" s="181">
        <f t="shared" si="23"/>
        <v>0</v>
      </c>
      <c r="L180" s="181">
        <v>15</v>
      </c>
      <c r="M180" s="181">
        <f t="shared" si="24"/>
        <v>0</v>
      </c>
      <c r="N180" s="181">
        <v>0</v>
      </c>
      <c r="O180" s="181">
        <f t="shared" si="25"/>
        <v>0</v>
      </c>
      <c r="P180" s="181">
        <v>0</v>
      </c>
      <c r="Q180" s="181">
        <f t="shared" si="26"/>
        <v>0</v>
      </c>
      <c r="R180" s="181"/>
      <c r="S180" s="181" t="s">
        <v>277</v>
      </c>
      <c r="T180" s="182" t="s">
        <v>249</v>
      </c>
      <c r="U180" s="157">
        <v>0</v>
      </c>
      <c r="V180" s="157">
        <f t="shared" si="27"/>
        <v>0</v>
      </c>
      <c r="W180" s="157"/>
      <c r="X180" s="157" t="s">
        <v>752</v>
      </c>
      <c r="Y180" s="147"/>
      <c r="Z180" s="147"/>
      <c r="AA180" s="147"/>
      <c r="AB180" s="147"/>
      <c r="AC180" s="147"/>
      <c r="AD180" s="147"/>
      <c r="AE180" s="147"/>
      <c r="AF180" s="147"/>
      <c r="AG180" s="147" t="s">
        <v>2491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76">
        <v>117</v>
      </c>
      <c r="B181" s="177" t="s">
        <v>2713</v>
      </c>
      <c r="C181" s="187" t="s">
        <v>2714</v>
      </c>
      <c r="D181" s="178" t="s">
        <v>2243</v>
      </c>
      <c r="E181" s="179">
        <v>2</v>
      </c>
      <c r="F181" s="180"/>
      <c r="G181" s="181">
        <f t="shared" si="21"/>
        <v>0</v>
      </c>
      <c r="H181" s="180"/>
      <c r="I181" s="181">
        <f t="shared" si="22"/>
        <v>0</v>
      </c>
      <c r="J181" s="180"/>
      <c r="K181" s="181">
        <f t="shared" si="23"/>
        <v>0</v>
      </c>
      <c r="L181" s="181">
        <v>15</v>
      </c>
      <c r="M181" s="181">
        <f t="shared" si="24"/>
        <v>0</v>
      </c>
      <c r="N181" s="181">
        <v>0</v>
      </c>
      <c r="O181" s="181">
        <f t="shared" si="25"/>
        <v>0</v>
      </c>
      <c r="P181" s="181">
        <v>0</v>
      </c>
      <c r="Q181" s="181">
        <f t="shared" si="26"/>
        <v>0</v>
      </c>
      <c r="R181" s="181"/>
      <c r="S181" s="181" t="s">
        <v>277</v>
      </c>
      <c r="T181" s="182" t="s">
        <v>249</v>
      </c>
      <c r="U181" s="157">
        <v>0</v>
      </c>
      <c r="V181" s="157">
        <f t="shared" si="27"/>
        <v>0</v>
      </c>
      <c r="W181" s="157"/>
      <c r="X181" s="157" t="s">
        <v>752</v>
      </c>
      <c r="Y181" s="147"/>
      <c r="Z181" s="147"/>
      <c r="AA181" s="147"/>
      <c r="AB181" s="147"/>
      <c r="AC181" s="147"/>
      <c r="AD181" s="147"/>
      <c r="AE181" s="147"/>
      <c r="AF181" s="147"/>
      <c r="AG181" s="147" t="s">
        <v>2491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5">
      <c r="A182" s="176">
        <v>118</v>
      </c>
      <c r="B182" s="177" t="s">
        <v>2715</v>
      </c>
      <c r="C182" s="187" t="s">
        <v>2716</v>
      </c>
      <c r="D182" s="178" t="s">
        <v>2243</v>
      </c>
      <c r="E182" s="179">
        <v>1</v>
      </c>
      <c r="F182" s="180"/>
      <c r="G182" s="181">
        <f t="shared" si="21"/>
        <v>0</v>
      </c>
      <c r="H182" s="180"/>
      <c r="I182" s="181">
        <f t="shared" si="22"/>
        <v>0</v>
      </c>
      <c r="J182" s="180"/>
      <c r="K182" s="181">
        <f t="shared" si="23"/>
        <v>0</v>
      </c>
      <c r="L182" s="181">
        <v>15</v>
      </c>
      <c r="M182" s="181">
        <f t="shared" si="24"/>
        <v>0</v>
      </c>
      <c r="N182" s="181">
        <v>0</v>
      </c>
      <c r="O182" s="181">
        <f t="shared" si="25"/>
        <v>0</v>
      </c>
      <c r="P182" s="181">
        <v>0</v>
      </c>
      <c r="Q182" s="181">
        <f t="shared" si="26"/>
        <v>0</v>
      </c>
      <c r="R182" s="181"/>
      <c r="S182" s="181" t="s">
        <v>277</v>
      </c>
      <c r="T182" s="182" t="s">
        <v>249</v>
      </c>
      <c r="U182" s="157">
        <v>0</v>
      </c>
      <c r="V182" s="157">
        <f t="shared" si="27"/>
        <v>0</v>
      </c>
      <c r="W182" s="157"/>
      <c r="X182" s="157" t="s">
        <v>752</v>
      </c>
      <c r="Y182" s="147"/>
      <c r="Z182" s="147"/>
      <c r="AA182" s="147"/>
      <c r="AB182" s="147"/>
      <c r="AC182" s="147"/>
      <c r="AD182" s="147"/>
      <c r="AE182" s="147"/>
      <c r="AF182" s="147"/>
      <c r="AG182" s="147" t="s">
        <v>2491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ht="30.6" outlineLevel="1" x14ac:dyDescent="0.25">
      <c r="A183" s="176">
        <v>119</v>
      </c>
      <c r="B183" s="177" t="s">
        <v>2717</v>
      </c>
      <c r="C183" s="187" t="s">
        <v>2718</v>
      </c>
      <c r="D183" s="178" t="s">
        <v>2243</v>
      </c>
      <c r="E183" s="179">
        <v>3</v>
      </c>
      <c r="F183" s="180"/>
      <c r="G183" s="181">
        <f t="shared" si="21"/>
        <v>0</v>
      </c>
      <c r="H183" s="180"/>
      <c r="I183" s="181">
        <f t="shared" si="22"/>
        <v>0</v>
      </c>
      <c r="J183" s="180"/>
      <c r="K183" s="181">
        <f t="shared" si="23"/>
        <v>0</v>
      </c>
      <c r="L183" s="181">
        <v>15</v>
      </c>
      <c r="M183" s="181">
        <f t="shared" si="24"/>
        <v>0</v>
      </c>
      <c r="N183" s="181">
        <v>0</v>
      </c>
      <c r="O183" s="181">
        <f t="shared" si="25"/>
        <v>0</v>
      </c>
      <c r="P183" s="181">
        <v>0</v>
      </c>
      <c r="Q183" s="181">
        <f t="shared" si="26"/>
        <v>0</v>
      </c>
      <c r="R183" s="181"/>
      <c r="S183" s="181" t="s">
        <v>277</v>
      </c>
      <c r="T183" s="182" t="s">
        <v>249</v>
      </c>
      <c r="U183" s="157">
        <v>0</v>
      </c>
      <c r="V183" s="157">
        <f t="shared" si="27"/>
        <v>0</v>
      </c>
      <c r="W183" s="157"/>
      <c r="X183" s="157" t="s">
        <v>752</v>
      </c>
      <c r="Y183" s="147"/>
      <c r="Z183" s="147"/>
      <c r="AA183" s="147"/>
      <c r="AB183" s="147"/>
      <c r="AC183" s="147"/>
      <c r="AD183" s="147"/>
      <c r="AE183" s="147"/>
      <c r="AF183" s="147"/>
      <c r="AG183" s="147" t="s">
        <v>2491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25">
      <c r="A184" s="176">
        <v>120</v>
      </c>
      <c r="B184" s="177" t="s">
        <v>2719</v>
      </c>
      <c r="C184" s="187" t="s">
        <v>2720</v>
      </c>
      <c r="D184" s="178" t="s">
        <v>2243</v>
      </c>
      <c r="E184" s="179">
        <v>33</v>
      </c>
      <c r="F184" s="180"/>
      <c r="G184" s="181">
        <f t="shared" si="21"/>
        <v>0</v>
      </c>
      <c r="H184" s="180"/>
      <c r="I184" s="181">
        <f t="shared" si="22"/>
        <v>0</v>
      </c>
      <c r="J184" s="180"/>
      <c r="K184" s="181">
        <f t="shared" si="23"/>
        <v>0</v>
      </c>
      <c r="L184" s="181">
        <v>15</v>
      </c>
      <c r="M184" s="181">
        <f t="shared" si="24"/>
        <v>0</v>
      </c>
      <c r="N184" s="181">
        <v>0</v>
      </c>
      <c r="O184" s="181">
        <f t="shared" si="25"/>
        <v>0</v>
      </c>
      <c r="P184" s="181">
        <v>0</v>
      </c>
      <c r="Q184" s="181">
        <f t="shared" si="26"/>
        <v>0</v>
      </c>
      <c r="R184" s="181"/>
      <c r="S184" s="181" t="s">
        <v>277</v>
      </c>
      <c r="T184" s="182" t="s">
        <v>249</v>
      </c>
      <c r="U184" s="157">
        <v>0</v>
      </c>
      <c r="V184" s="157">
        <f t="shared" si="27"/>
        <v>0</v>
      </c>
      <c r="W184" s="157"/>
      <c r="X184" s="157" t="s">
        <v>752</v>
      </c>
      <c r="Y184" s="147"/>
      <c r="Z184" s="147"/>
      <c r="AA184" s="147"/>
      <c r="AB184" s="147"/>
      <c r="AC184" s="147"/>
      <c r="AD184" s="147"/>
      <c r="AE184" s="147"/>
      <c r="AF184" s="147"/>
      <c r="AG184" s="147" t="s">
        <v>2491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5">
      <c r="A185" s="176">
        <v>121</v>
      </c>
      <c r="B185" s="177" t="s">
        <v>2721</v>
      </c>
      <c r="C185" s="187" t="s">
        <v>2722</v>
      </c>
      <c r="D185" s="178" t="s">
        <v>2243</v>
      </c>
      <c r="E185" s="179">
        <v>3</v>
      </c>
      <c r="F185" s="180"/>
      <c r="G185" s="181">
        <f t="shared" si="21"/>
        <v>0</v>
      </c>
      <c r="H185" s="180"/>
      <c r="I185" s="181">
        <f t="shared" si="22"/>
        <v>0</v>
      </c>
      <c r="J185" s="180"/>
      <c r="K185" s="181">
        <f t="shared" si="23"/>
        <v>0</v>
      </c>
      <c r="L185" s="181">
        <v>15</v>
      </c>
      <c r="M185" s="181">
        <f t="shared" si="24"/>
        <v>0</v>
      </c>
      <c r="N185" s="181">
        <v>0</v>
      </c>
      <c r="O185" s="181">
        <f t="shared" si="25"/>
        <v>0</v>
      </c>
      <c r="P185" s="181">
        <v>0</v>
      </c>
      <c r="Q185" s="181">
        <f t="shared" si="26"/>
        <v>0</v>
      </c>
      <c r="R185" s="181"/>
      <c r="S185" s="181" t="s">
        <v>277</v>
      </c>
      <c r="T185" s="182" t="s">
        <v>249</v>
      </c>
      <c r="U185" s="157">
        <v>0</v>
      </c>
      <c r="V185" s="157">
        <f t="shared" si="27"/>
        <v>0</v>
      </c>
      <c r="W185" s="157"/>
      <c r="X185" s="157" t="s">
        <v>752</v>
      </c>
      <c r="Y185" s="147"/>
      <c r="Z185" s="147"/>
      <c r="AA185" s="147"/>
      <c r="AB185" s="147"/>
      <c r="AC185" s="147"/>
      <c r="AD185" s="147"/>
      <c r="AE185" s="147"/>
      <c r="AF185" s="147"/>
      <c r="AG185" s="147" t="s">
        <v>2491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0.399999999999999" outlineLevel="1" x14ac:dyDescent="0.25">
      <c r="A186" s="176">
        <v>122</v>
      </c>
      <c r="B186" s="177" t="s">
        <v>2723</v>
      </c>
      <c r="C186" s="187" t="s">
        <v>2724</v>
      </c>
      <c r="D186" s="178" t="s">
        <v>2243</v>
      </c>
      <c r="E186" s="179">
        <v>3</v>
      </c>
      <c r="F186" s="180"/>
      <c r="G186" s="181">
        <f t="shared" si="21"/>
        <v>0</v>
      </c>
      <c r="H186" s="180"/>
      <c r="I186" s="181">
        <f t="shared" si="22"/>
        <v>0</v>
      </c>
      <c r="J186" s="180"/>
      <c r="K186" s="181">
        <f t="shared" si="23"/>
        <v>0</v>
      </c>
      <c r="L186" s="181">
        <v>15</v>
      </c>
      <c r="M186" s="181">
        <f t="shared" si="24"/>
        <v>0</v>
      </c>
      <c r="N186" s="181">
        <v>0</v>
      </c>
      <c r="O186" s="181">
        <f t="shared" si="25"/>
        <v>0</v>
      </c>
      <c r="P186" s="181">
        <v>0</v>
      </c>
      <c r="Q186" s="181">
        <f t="shared" si="26"/>
        <v>0</v>
      </c>
      <c r="R186" s="181"/>
      <c r="S186" s="181" t="s">
        <v>277</v>
      </c>
      <c r="T186" s="182" t="s">
        <v>249</v>
      </c>
      <c r="U186" s="157">
        <v>0</v>
      </c>
      <c r="V186" s="157">
        <f t="shared" si="27"/>
        <v>0</v>
      </c>
      <c r="W186" s="157"/>
      <c r="X186" s="157" t="s">
        <v>752</v>
      </c>
      <c r="Y186" s="147"/>
      <c r="Z186" s="147"/>
      <c r="AA186" s="147"/>
      <c r="AB186" s="147"/>
      <c r="AC186" s="147"/>
      <c r="AD186" s="147"/>
      <c r="AE186" s="147"/>
      <c r="AF186" s="147"/>
      <c r="AG186" s="147" t="s">
        <v>2491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5">
      <c r="A187" s="176">
        <v>123</v>
      </c>
      <c r="B187" s="177" t="s">
        <v>2725</v>
      </c>
      <c r="C187" s="187" t="s">
        <v>2726</v>
      </c>
      <c r="D187" s="178" t="s">
        <v>2243</v>
      </c>
      <c r="E187" s="179">
        <v>3</v>
      </c>
      <c r="F187" s="180"/>
      <c r="G187" s="181">
        <f t="shared" si="21"/>
        <v>0</v>
      </c>
      <c r="H187" s="180"/>
      <c r="I187" s="181">
        <f t="shared" si="22"/>
        <v>0</v>
      </c>
      <c r="J187" s="180"/>
      <c r="K187" s="181">
        <f t="shared" si="23"/>
        <v>0</v>
      </c>
      <c r="L187" s="181">
        <v>15</v>
      </c>
      <c r="M187" s="181">
        <f t="shared" si="24"/>
        <v>0</v>
      </c>
      <c r="N187" s="181">
        <v>0</v>
      </c>
      <c r="O187" s="181">
        <f t="shared" si="25"/>
        <v>0</v>
      </c>
      <c r="P187" s="181">
        <v>0</v>
      </c>
      <c r="Q187" s="181">
        <f t="shared" si="26"/>
        <v>0</v>
      </c>
      <c r="R187" s="181"/>
      <c r="S187" s="181" t="s">
        <v>277</v>
      </c>
      <c r="T187" s="182" t="s">
        <v>249</v>
      </c>
      <c r="U187" s="157">
        <v>0</v>
      </c>
      <c r="V187" s="157">
        <f t="shared" si="27"/>
        <v>0</v>
      </c>
      <c r="W187" s="157"/>
      <c r="X187" s="157" t="s">
        <v>752</v>
      </c>
      <c r="Y187" s="147"/>
      <c r="Z187" s="147"/>
      <c r="AA187" s="147"/>
      <c r="AB187" s="147"/>
      <c r="AC187" s="147"/>
      <c r="AD187" s="147"/>
      <c r="AE187" s="147"/>
      <c r="AF187" s="147"/>
      <c r="AG187" s="147" t="s">
        <v>2491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ht="20.399999999999999" outlineLevel="1" x14ac:dyDescent="0.25">
      <c r="A188" s="176">
        <v>124</v>
      </c>
      <c r="B188" s="177" t="s">
        <v>2727</v>
      </c>
      <c r="C188" s="187" t="s">
        <v>2728</v>
      </c>
      <c r="D188" s="178" t="s">
        <v>2243</v>
      </c>
      <c r="E188" s="179">
        <v>2</v>
      </c>
      <c r="F188" s="180"/>
      <c r="G188" s="181">
        <f t="shared" si="21"/>
        <v>0</v>
      </c>
      <c r="H188" s="180"/>
      <c r="I188" s="181">
        <f t="shared" si="22"/>
        <v>0</v>
      </c>
      <c r="J188" s="180"/>
      <c r="K188" s="181">
        <f t="shared" si="23"/>
        <v>0</v>
      </c>
      <c r="L188" s="181">
        <v>15</v>
      </c>
      <c r="M188" s="181">
        <f t="shared" si="24"/>
        <v>0</v>
      </c>
      <c r="N188" s="181">
        <v>0</v>
      </c>
      <c r="O188" s="181">
        <f t="shared" si="25"/>
        <v>0</v>
      </c>
      <c r="P188" s="181">
        <v>0</v>
      </c>
      <c r="Q188" s="181">
        <f t="shared" si="26"/>
        <v>0</v>
      </c>
      <c r="R188" s="181"/>
      <c r="S188" s="181" t="s">
        <v>277</v>
      </c>
      <c r="T188" s="182" t="s">
        <v>249</v>
      </c>
      <c r="U188" s="157">
        <v>0</v>
      </c>
      <c r="V188" s="157">
        <f t="shared" si="27"/>
        <v>0</v>
      </c>
      <c r="W188" s="157"/>
      <c r="X188" s="157" t="s">
        <v>752</v>
      </c>
      <c r="Y188" s="147"/>
      <c r="Z188" s="147"/>
      <c r="AA188" s="147"/>
      <c r="AB188" s="147"/>
      <c r="AC188" s="147"/>
      <c r="AD188" s="147"/>
      <c r="AE188" s="147"/>
      <c r="AF188" s="147"/>
      <c r="AG188" s="147" t="s">
        <v>2491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ht="20.399999999999999" outlineLevel="1" x14ac:dyDescent="0.25">
      <c r="A189" s="176">
        <v>125</v>
      </c>
      <c r="B189" s="177" t="s">
        <v>2729</v>
      </c>
      <c r="C189" s="187" t="s">
        <v>2730</v>
      </c>
      <c r="D189" s="178" t="s">
        <v>2243</v>
      </c>
      <c r="E189" s="179">
        <v>1</v>
      </c>
      <c r="F189" s="180"/>
      <c r="G189" s="181">
        <f t="shared" si="21"/>
        <v>0</v>
      </c>
      <c r="H189" s="180"/>
      <c r="I189" s="181">
        <f t="shared" si="22"/>
        <v>0</v>
      </c>
      <c r="J189" s="180"/>
      <c r="K189" s="181">
        <f t="shared" si="23"/>
        <v>0</v>
      </c>
      <c r="L189" s="181">
        <v>15</v>
      </c>
      <c r="M189" s="181">
        <f t="shared" si="24"/>
        <v>0</v>
      </c>
      <c r="N189" s="181">
        <v>0</v>
      </c>
      <c r="O189" s="181">
        <f t="shared" si="25"/>
        <v>0</v>
      </c>
      <c r="P189" s="181">
        <v>0</v>
      </c>
      <c r="Q189" s="181">
        <f t="shared" si="26"/>
        <v>0</v>
      </c>
      <c r="R189" s="181"/>
      <c r="S189" s="181" t="s">
        <v>277</v>
      </c>
      <c r="T189" s="182" t="s">
        <v>249</v>
      </c>
      <c r="U189" s="157">
        <v>0</v>
      </c>
      <c r="V189" s="157">
        <f t="shared" si="27"/>
        <v>0</v>
      </c>
      <c r="W189" s="157"/>
      <c r="X189" s="157" t="s">
        <v>752</v>
      </c>
      <c r="Y189" s="147"/>
      <c r="Z189" s="147"/>
      <c r="AA189" s="147"/>
      <c r="AB189" s="147"/>
      <c r="AC189" s="147"/>
      <c r="AD189" s="147"/>
      <c r="AE189" s="147"/>
      <c r="AF189" s="147"/>
      <c r="AG189" s="147" t="s">
        <v>2491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76">
        <v>126</v>
      </c>
      <c r="B190" s="177" t="s">
        <v>2731</v>
      </c>
      <c r="C190" s="187" t="s">
        <v>2732</v>
      </c>
      <c r="D190" s="178" t="s">
        <v>576</v>
      </c>
      <c r="E190" s="179">
        <v>30</v>
      </c>
      <c r="F190" s="180"/>
      <c r="G190" s="181">
        <f t="shared" si="21"/>
        <v>0</v>
      </c>
      <c r="H190" s="180"/>
      <c r="I190" s="181">
        <f t="shared" si="22"/>
        <v>0</v>
      </c>
      <c r="J190" s="180"/>
      <c r="K190" s="181">
        <f t="shared" si="23"/>
        <v>0</v>
      </c>
      <c r="L190" s="181">
        <v>15</v>
      </c>
      <c r="M190" s="181">
        <f t="shared" si="24"/>
        <v>0</v>
      </c>
      <c r="N190" s="181">
        <v>0</v>
      </c>
      <c r="O190" s="181">
        <f t="shared" si="25"/>
        <v>0</v>
      </c>
      <c r="P190" s="181">
        <v>0</v>
      </c>
      <c r="Q190" s="181">
        <f t="shared" si="26"/>
        <v>0</v>
      </c>
      <c r="R190" s="181"/>
      <c r="S190" s="181" t="s">
        <v>277</v>
      </c>
      <c r="T190" s="182" t="s">
        <v>249</v>
      </c>
      <c r="U190" s="157">
        <v>0</v>
      </c>
      <c r="V190" s="157">
        <f t="shared" si="27"/>
        <v>0</v>
      </c>
      <c r="W190" s="157"/>
      <c r="X190" s="157" t="s">
        <v>752</v>
      </c>
      <c r="Y190" s="147"/>
      <c r="Z190" s="147"/>
      <c r="AA190" s="147"/>
      <c r="AB190" s="147"/>
      <c r="AC190" s="147"/>
      <c r="AD190" s="147"/>
      <c r="AE190" s="147"/>
      <c r="AF190" s="147"/>
      <c r="AG190" s="147" t="s">
        <v>2491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5">
      <c r="A191" s="176">
        <v>127</v>
      </c>
      <c r="B191" s="177" t="s">
        <v>2733</v>
      </c>
      <c r="C191" s="187" t="s">
        <v>2734</v>
      </c>
      <c r="D191" s="178" t="s">
        <v>2735</v>
      </c>
      <c r="E191" s="179">
        <v>62</v>
      </c>
      <c r="F191" s="180"/>
      <c r="G191" s="181">
        <f t="shared" si="21"/>
        <v>0</v>
      </c>
      <c r="H191" s="180"/>
      <c r="I191" s="181">
        <f t="shared" si="22"/>
        <v>0</v>
      </c>
      <c r="J191" s="180"/>
      <c r="K191" s="181">
        <f t="shared" si="23"/>
        <v>0</v>
      </c>
      <c r="L191" s="181">
        <v>15</v>
      </c>
      <c r="M191" s="181">
        <f t="shared" si="24"/>
        <v>0</v>
      </c>
      <c r="N191" s="181">
        <v>0</v>
      </c>
      <c r="O191" s="181">
        <f t="shared" si="25"/>
        <v>0</v>
      </c>
      <c r="P191" s="181">
        <v>0</v>
      </c>
      <c r="Q191" s="181">
        <f t="shared" si="26"/>
        <v>0</v>
      </c>
      <c r="R191" s="181"/>
      <c r="S191" s="181" t="s">
        <v>277</v>
      </c>
      <c r="T191" s="182" t="s">
        <v>249</v>
      </c>
      <c r="U191" s="157">
        <v>0</v>
      </c>
      <c r="V191" s="157">
        <f t="shared" si="27"/>
        <v>0</v>
      </c>
      <c r="W191" s="157"/>
      <c r="X191" s="157" t="s">
        <v>752</v>
      </c>
      <c r="Y191" s="147"/>
      <c r="Z191" s="147"/>
      <c r="AA191" s="147"/>
      <c r="AB191" s="147"/>
      <c r="AC191" s="147"/>
      <c r="AD191" s="147"/>
      <c r="AE191" s="147"/>
      <c r="AF191" s="147"/>
      <c r="AG191" s="147" t="s">
        <v>2491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76">
        <v>128</v>
      </c>
      <c r="B192" s="177" t="s">
        <v>2736</v>
      </c>
      <c r="C192" s="187" t="s">
        <v>2737</v>
      </c>
      <c r="D192" s="178" t="s">
        <v>576</v>
      </c>
      <c r="E192" s="179">
        <v>30</v>
      </c>
      <c r="F192" s="180"/>
      <c r="G192" s="181">
        <f t="shared" si="21"/>
        <v>0</v>
      </c>
      <c r="H192" s="180"/>
      <c r="I192" s="181">
        <f t="shared" si="22"/>
        <v>0</v>
      </c>
      <c r="J192" s="180"/>
      <c r="K192" s="181">
        <f t="shared" si="23"/>
        <v>0</v>
      </c>
      <c r="L192" s="181">
        <v>15</v>
      </c>
      <c r="M192" s="181">
        <f t="shared" si="24"/>
        <v>0</v>
      </c>
      <c r="N192" s="181">
        <v>0</v>
      </c>
      <c r="O192" s="181">
        <f t="shared" si="25"/>
        <v>0</v>
      </c>
      <c r="P192" s="181">
        <v>0</v>
      </c>
      <c r="Q192" s="181">
        <f t="shared" si="26"/>
        <v>0</v>
      </c>
      <c r="R192" s="181"/>
      <c r="S192" s="181" t="s">
        <v>277</v>
      </c>
      <c r="T192" s="182" t="s">
        <v>249</v>
      </c>
      <c r="U192" s="157">
        <v>0</v>
      </c>
      <c r="V192" s="157">
        <f t="shared" si="27"/>
        <v>0</v>
      </c>
      <c r="W192" s="157"/>
      <c r="X192" s="157" t="s">
        <v>752</v>
      </c>
      <c r="Y192" s="147"/>
      <c r="Z192" s="147"/>
      <c r="AA192" s="147"/>
      <c r="AB192" s="147"/>
      <c r="AC192" s="147"/>
      <c r="AD192" s="147"/>
      <c r="AE192" s="147"/>
      <c r="AF192" s="147"/>
      <c r="AG192" s="147" t="s">
        <v>2491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5">
      <c r="A193" s="176">
        <v>129</v>
      </c>
      <c r="B193" s="177" t="s">
        <v>2738</v>
      </c>
      <c r="C193" s="187" t="s">
        <v>2739</v>
      </c>
      <c r="D193" s="178" t="s">
        <v>538</v>
      </c>
      <c r="E193" s="179">
        <v>5</v>
      </c>
      <c r="F193" s="180"/>
      <c r="G193" s="181">
        <f t="shared" si="21"/>
        <v>0</v>
      </c>
      <c r="H193" s="180"/>
      <c r="I193" s="181">
        <f t="shared" si="22"/>
        <v>0</v>
      </c>
      <c r="J193" s="180"/>
      <c r="K193" s="181">
        <f t="shared" si="23"/>
        <v>0</v>
      </c>
      <c r="L193" s="181">
        <v>15</v>
      </c>
      <c r="M193" s="181">
        <f t="shared" si="24"/>
        <v>0</v>
      </c>
      <c r="N193" s="181">
        <v>0</v>
      </c>
      <c r="O193" s="181">
        <f t="shared" si="25"/>
        <v>0</v>
      </c>
      <c r="P193" s="181">
        <v>0</v>
      </c>
      <c r="Q193" s="181">
        <f t="shared" si="26"/>
        <v>0</v>
      </c>
      <c r="R193" s="181"/>
      <c r="S193" s="181" t="s">
        <v>277</v>
      </c>
      <c r="T193" s="182" t="s">
        <v>249</v>
      </c>
      <c r="U193" s="157">
        <v>0</v>
      </c>
      <c r="V193" s="157">
        <f t="shared" si="27"/>
        <v>0</v>
      </c>
      <c r="W193" s="157"/>
      <c r="X193" s="157" t="s">
        <v>752</v>
      </c>
      <c r="Y193" s="147"/>
      <c r="Z193" s="147"/>
      <c r="AA193" s="147"/>
      <c r="AB193" s="147"/>
      <c r="AC193" s="147"/>
      <c r="AD193" s="147"/>
      <c r="AE193" s="147"/>
      <c r="AF193" s="147"/>
      <c r="AG193" s="147" t="s">
        <v>2491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5">
      <c r="A194" s="176">
        <v>130</v>
      </c>
      <c r="B194" s="177" t="s">
        <v>2740</v>
      </c>
      <c r="C194" s="187" t="s">
        <v>2741</v>
      </c>
      <c r="D194" s="178" t="s">
        <v>576</v>
      </c>
      <c r="E194" s="179">
        <v>296</v>
      </c>
      <c r="F194" s="180"/>
      <c r="G194" s="181">
        <f t="shared" si="21"/>
        <v>0</v>
      </c>
      <c r="H194" s="180"/>
      <c r="I194" s="181">
        <f t="shared" si="22"/>
        <v>0</v>
      </c>
      <c r="J194" s="180"/>
      <c r="K194" s="181">
        <f t="shared" si="23"/>
        <v>0</v>
      </c>
      <c r="L194" s="181">
        <v>15</v>
      </c>
      <c r="M194" s="181">
        <f t="shared" si="24"/>
        <v>0</v>
      </c>
      <c r="N194" s="181">
        <v>0</v>
      </c>
      <c r="O194" s="181">
        <f t="shared" si="25"/>
        <v>0</v>
      </c>
      <c r="P194" s="181">
        <v>0</v>
      </c>
      <c r="Q194" s="181">
        <f t="shared" si="26"/>
        <v>0</v>
      </c>
      <c r="R194" s="181"/>
      <c r="S194" s="181" t="s">
        <v>277</v>
      </c>
      <c r="T194" s="182" t="s">
        <v>249</v>
      </c>
      <c r="U194" s="157">
        <v>0</v>
      </c>
      <c r="V194" s="157">
        <f t="shared" si="27"/>
        <v>0</v>
      </c>
      <c r="W194" s="157"/>
      <c r="X194" s="157" t="s">
        <v>752</v>
      </c>
      <c r="Y194" s="147"/>
      <c r="Z194" s="147"/>
      <c r="AA194" s="147"/>
      <c r="AB194" s="147"/>
      <c r="AC194" s="147"/>
      <c r="AD194" s="147"/>
      <c r="AE194" s="147"/>
      <c r="AF194" s="147"/>
      <c r="AG194" s="147" t="s">
        <v>2491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20.399999999999999" outlineLevel="1" x14ac:dyDescent="0.25">
      <c r="A195" s="176">
        <v>131</v>
      </c>
      <c r="B195" s="177" t="s">
        <v>2742</v>
      </c>
      <c r="C195" s="187" t="s">
        <v>2743</v>
      </c>
      <c r="D195" s="178" t="s">
        <v>538</v>
      </c>
      <c r="E195" s="179">
        <v>4</v>
      </c>
      <c r="F195" s="180"/>
      <c r="G195" s="181">
        <f t="shared" si="21"/>
        <v>0</v>
      </c>
      <c r="H195" s="180"/>
      <c r="I195" s="181">
        <f t="shared" si="22"/>
        <v>0</v>
      </c>
      <c r="J195" s="180"/>
      <c r="K195" s="181">
        <f t="shared" si="23"/>
        <v>0</v>
      </c>
      <c r="L195" s="181">
        <v>15</v>
      </c>
      <c r="M195" s="181">
        <f t="shared" si="24"/>
        <v>0</v>
      </c>
      <c r="N195" s="181">
        <v>0</v>
      </c>
      <c r="O195" s="181">
        <f t="shared" si="25"/>
        <v>0</v>
      </c>
      <c r="P195" s="181">
        <v>0</v>
      </c>
      <c r="Q195" s="181">
        <f t="shared" si="26"/>
        <v>0</v>
      </c>
      <c r="R195" s="181"/>
      <c r="S195" s="181" t="s">
        <v>277</v>
      </c>
      <c r="T195" s="182" t="s">
        <v>249</v>
      </c>
      <c r="U195" s="157">
        <v>0</v>
      </c>
      <c r="V195" s="157">
        <f t="shared" si="27"/>
        <v>0</v>
      </c>
      <c r="W195" s="157"/>
      <c r="X195" s="157" t="s">
        <v>752</v>
      </c>
      <c r="Y195" s="147"/>
      <c r="Z195" s="147"/>
      <c r="AA195" s="147"/>
      <c r="AB195" s="147"/>
      <c r="AC195" s="147"/>
      <c r="AD195" s="147"/>
      <c r="AE195" s="147"/>
      <c r="AF195" s="147"/>
      <c r="AG195" s="147" t="s">
        <v>2491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5">
      <c r="A196" s="176">
        <v>132</v>
      </c>
      <c r="B196" s="177" t="s">
        <v>2744</v>
      </c>
      <c r="C196" s="187" t="s">
        <v>2745</v>
      </c>
      <c r="D196" s="178" t="s">
        <v>2243</v>
      </c>
      <c r="E196" s="179">
        <v>60</v>
      </c>
      <c r="F196" s="180"/>
      <c r="G196" s="181">
        <f t="shared" si="21"/>
        <v>0</v>
      </c>
      <c r="H196" s="180"/>
      <c r="I196" s="181">
        <f t="shared" si="22"/>
        <v>0</v>
      </c>
      <c r="J196" s="180"/>
      <c r="K196" s="181">
        <f t="shared" si="23"/>
        <v>0</v>
      </c>
      <c r="L196" s="181">
        <v>15</v>
      </c>
      <c r="M196" s="181">
        <f t="shared" si="24"/>
        <v>0</v>
      </c>
      <c r="N196" s="181">
        <v>0</v>
      </c>
      <c r="O196" s="181">
        <f t="shared" si="25"/>
        <v>0</v>
      </c>
      <c r="P196" s="181">
        <v>0</v>
      </c>
      <c r="Q196" s="181">
        <f t="shared" si="26"/>
        <v>0</v>
      </c>
      <c r="R196" s="181"/>
      <c r="S196" s="181" t="s">
        <v>277</v>
      </c>
      <c r="T196" s="182" t="s">
        <v>249</v>
      </c>
      <c r="U196" s="157">
        <v>0</v>
      </c>
      <c r="V196" s="157">
        <f t="shared" si="27"/>
        <v>0</v>
      </c>
      <c r="W196" s="157"/>
      <c r="X196" s="157" t="s">
        <v>304</v>
      </c>
      <c r="Y196" s="147"/>
      <c r="Z196" s="147"/>
      <c r="AA196" s="147"/>
      <c r="AB196" s="147"/>
      <c r="AC196" s="147"/>
      <c r="AD196" s="147"/>
      <c r="AE196" s="147"/>
      <c r="AF196" s="147"/>
      <c r="AG196" s="147" t="s">
        <v>639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25">
      <c r="A197" s="176">
        <v>133</v>
      </c>
      <c r="B197" s="177" t="s">
        <v>2746</v>
      </c>
      <c r="C197" s="187" t="s">
        <v>2747</v>
      </c>
      <c r="D197" s="178" t="s">
        <v>1163</v>
      </c>
      <c r="E197" s="179">
        <v>12</v>
      </c>
      <c r="F197" s="180"/>
      <c r="G197" s="181">
        <f t="shared" si="21"/>
        <v>0</v>
      </c>
      <c r="H197" s="180"/>
      <c r="I197" s="181">
        <f t="shared" si="22"/>
        <v>0</v>
      </c>
      <c r="J197" s="180"/>
      <c r="K197" s="181">
        <f t="shared" si="23"/>
        <v>0</v>
      </c>
      <c r="L197" s="181">
        <v>15</v>
      </c>
      <c r="M197" s="181">
        <f t="shared" si="24"/>
        <v>0</v>
      </c>
      <c r="N197" s="181">
        <v>0</v>
      </c>
      <c r="O197" s="181">
        <f t="shared" si="25"/>
        <v>0</v>
      </c>
      <c r="P197" s="181">
        <v>0</v>
      </c>
      <c r="Q197" s="181">
        <f t="shared" si="26"/>
        <v>0</v>
      </c>
      <c r="R197" s="181"/>
      <c r="S197" s="181" t="s">
        <v>277</v>
      </c>
      <c r="T197" s="182" t="s">
        <v>249</v>
      </c>
      <c r="U197" s="157">
        <v>0</v>
      </c>
      <c r="V197" s="157">
        <f t="shared" si="27"/>
        <v>0</v>
      </c>
      <c r="W197" s="157"/>
      <c r="X197" s="157" t="s">
        <v>304</v>
      </c>
      <c r="Y197" s="147"/>
      <c r="Z197" s="147"/>
      <c r="AA197" s="147"/>
      <c r="AB197" s="147"/>
      <c r="AC197" s="147"/>
      <c r="AD197" s="147"/>
      <c r="AE197" s="147"/>
      <c r="AF197" s="147"/>
      <c r="AG197" s="147" t="s">
        <v>639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1" x14ac:dyDescent="0.25">
      <c r="A198" s="168">
        <v>134</v>
      </c>
      <c r="B198" s="169" t="s">
        <v>2748</v>
      </c>
      <c r="C198" s="185" t="s">
        <v>2749</v>
      </c>
      <c r="D198" s="170" t="s">
        <v>2243</v>
      </c>
      <c r="E198" s="171">
        <v>4</v>
      </c>
      <c r="F198" s="172"/>
      <c r="G198" s="173">
        <f t="shared" si="21"/>
        <v>0</v>
      </c>
      <c r="H198" s="172"/>
      <c r="I198" s="173">
        <f t="shared" si="22"/>
        <v>0</v>
      </c>
      <c r="J198" s="172"/>
      <c r="K198" s="173">
        <f t="shared" si="23"/>
        <v>0</v>
      </c>
      <c r="L198" s="173">
        <v>15</v>
      </c>
      <c r="M198" s="173">
        <f t="shared" si="24"/>
        <v>0</v>
      </c>
      <c r="N198" s="173">
        <v>0</v>
      </c>
      <c r="O198" s="173">
        <f t="shared" si="25"/>
        <v>0</v>
      </c>
      <c r="P198" s="173">
        <v>0</v>
      </c>
      <c r="Q198" s="173">
        <f t="shared" si="26"/>
        <v>0</v>
      </c>
      <c r="R198" s="173"/>
      <c r="S198" s="173" t="s">
        <v>277</v>
      </c>
      <c r="T198" s="174" t="s">
        <v>249</v>
      </c>
      <c r="U198" s="157">
        <v>0</v>
      </c>
      <c r="V198" s="157">
        <f t="shared" si="27"/>
        <v>0</v>
      </c>
      <c r="W198" s="157"/>
      <c r="X198" s="157" t="s">
        <v>752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2491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5">
      <c r="A199" s="154"/>
      <c r="B199" s="155"/>
      <c r="C199" s="186" t="s">
        <v>402</v>
      </c>
      <c r="D199" s="159"/>
      <c r="E199" s="160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287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5">
      <c r="A200" s="154"/>
      <c r="B200" s="155"/>
      <c r="C200" s="186" t="s">
        <v>125</v>
      </c>
      <c r="D200" s="159"/>
      <c r="E200" s="160">
        <v>4</v>
      </c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287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ht="20.399999999999999" outlineLevel="1" x14ac:dyDescent="0.25">
      <c r="A201" s="176">
        <v>135</v>
      </c>
      <c r="B201" s="177" t="s">
        <v>2750</v>
      </c>
      <c r="C201" s="187" t="s">
        <v>2751</v>
      </c>
      <c r="D201" s="178" t="s">
        <v>538</v>
      </c>
      <c r="E201" s="179">
        <v>4</v>
      </c>
      <c r="F201" s="180"/>
      <c r="G201" s="181">
        <f t="shared" ref="G201:G209" si="28">ROUND(E201*F201,2)</f>
        <v>0</v>
      </c>
      <c r="H201" s="180"/>
      <c r="I201" s="181">
        <f t="shared" ref="I201:I209" si="29">ROUND(E201*H201,2)</f>
        <v>0</v>
      </c>
      <c r="J201" s="180"/>
      <c r="K201" s="181">
        <f t="shared" ref="K201:K209" si="30">ROUND(E201*J201,2)</f>
        <v>0</v>
      </c>
      <c r="L201" s="181">
        <v>15</v>
      </c>
      <c r="M201" s="181">
        <f t="shared" ref="M201:M209" si="31">G201*(1+L201/100)</f>
        <v>0</v>
      </c>
      <c r="N201" s="181">
        <v>0</v>
      </c>
      <c r="O201" s="181">
        <f t="shared" ref="O201:O209" si="32">ROUND(E201*N201,2)</f>
        <v>0</v>
      </c>
      <c r="P201" s="181">
        <v>0</v>
      </c>
      <c r="Q201" s="181">
        <f t="shared" ref="Q201:Q209" si="33">ROUND(E201*P201,2)</f>
        <v>0</v>
      </c>
      <c r="R201" s="181"/>
      <c r="S201" s="181" t="s">
        <v>277</v>
      </c>
      <c r="T201" s="182" t="s">
        <v>249</v>
      </c>
      <c r="U201" s="157">
        <v>0</v>
      </c>
      <c r="V201" s="157">
        <f t="shared" ref="V201:V209" si="34">ROUND(E201*U201,2)</f>
        <v>0</v>
      </c>
      <c r="W201" s="157"/>
      <c r="X201" s="157" t="s">
        <v>752</v>
      </c>
      <c r="Y201" s="147"/>
      <c r="Z201" s="147"/>
      <c r="AA201" s="147"/>
      <c r="AB201" s="147"/>
      <c r="AC201" s="147"/>
      <c r="AD201" s="147"/>
      <c r="AE201" s="147"/>
      <c r="AF201" s="147"/>
      <c r="AG201" s="147" t="s">
        <v>2491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ht="20.399999999999999" outlineLevel="1" x14ac:dyDescent="0.25">
      <c r="A202" s="176">
        <v>136</v>
      </c>
      <c r="B202" s="177" t="s">
        <v>2752</v>
      </c>
      <c r="C202" s="187" t="s">
        <v>2753</v>
      </c>
      <c r="D202" s="178" t="s">
        <v>538</v>
      </c>
      <c r="E202" s="179">
        <v>1</v>
      </c>
      <c r="F202" s="180"/>
      <c r="G202" s="181">
        <f t="shared" si="28"/>
        <v>0</v>
      </c>
      <c r="H202" s="180"/>
      <c r="I202" s="181">
        <f t="shared" si="29"/>
        <v>0</v>
      </c>
      <c r="J202" s="180"/>
      <c r="K202" s="181">
        <f t="shared" si="30"/>
        <v>0</v>
      </c>
      <c r="L202" s="181">
        <v>15</v>
      </c>
      <c r="M202" s="181">
        <f t="shared" si="31"/>
        <v>0</v>
      </c>
      <c r="N202" s="181">
        <v>0</v>
      </c>
      <c r="O202" s="181">
        <f t="shared" si="32"/>
        <v>0</v>
      </c>
      <c r="P202" s="181">
        <v>0</v>
      </c>
      <c r="Q202" s="181">
        <f t="shared" si="33"/>
        <v>0</v>
      </c>
      <c r="R202" s="181"/>
      <c r="S202" s="181" t="s">
        <v>277</v>
      </c>
      <c r="T202" s="182" t="s">
        <v>249</v>
      </c>
      <c r="U202" s="157">
        <v>0</v>
      </c>
      <c r="V202" s="157">
        <f t="shared" si="34"/>
        <v>0</v>
      </c>
      <c r="W202" s="157"/>
      <c r="X202" s="157" t="s">
        <v>752</v>
      </c>
      <c r="Y202" s="147"/>
      <c r="Z202" s="147"/>
      <c r="AA202" s="147"/>
      <c r="AB202" s="147"/>
      <c r="AC202" s="147"/>
      <c r="AD202" s="147"/>
      <c r="AE202" s="147"/>
      <c r="AF202" s="147"/>
      <c r="AG202" s="147" t="s">
        <v>2491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0.399999999999999" outlineLevel="1" x14ac:dyDescent="0.25">
      <c r="A203" s="176">
        <v>137</v>
      </c>
      <c r="B203" s="177" t="s">
        <v>2754</v>
      </c>
      <c r="C203" s="187" t="s">
        <v>2755</v>
      </c>
      <c r="D203" s="178" t="s">
        <v>538</v>
      </c>
      <c r="E203" s="179">
        <v>1</v>
      </c>
      <c r="F203" s="180"/>
      <c r="G203" s="181">
        <f t="shared" si="28"/>
        <v>0</v>
      </c>
      <c r="H203" s="180"/>
      <c r="I203" s="181">
        <f t="shared" si="29"/>
        <v>0</v>
      </c>
      <c r="J203" s="180"/>
      <c r="K203" s="181">
        <f t="shared" si="30"/>
        <v>0</v>
      </c>
      <c r="L203" s="181">
        <v>15</v>
      </c>
      <c r="M203" s="181">
        <f t="shared" si="31"/>
        <v>0</v>
      </c>
      <c r="N203" s="181">
        <v>0</v>
      </c>
      <c r="O203" s="181">
        <f t="shared" si="32"/>
        <v>0</v>
      </c>
      <c r="P203" s="181">
        <v>0</v>
      </c>
      <c r="Q203" s="181">
        <f t="shared" si="33"/>
        <v>0</v>
      </c>
      <c r="R203" s="181"/>
      <c r="S203" s="181" t="s">
        <v>277</v>
      </c>
      <c r="T203" s="182" t="s">
        <v>249</v>
      </c>
      <c r="U203" s="157">
        <v>0</v>
      </c>
      <c r="V203" s="157">
        <f t="shared" si="34"/>
        <v>0</v>
      </c>
      <c r="W203" s="157"/>
      <c r="X203" s="157" t="s">
        <v>752</v>
      </c>
      <c r="Y203" s="147"/>
      <c r="Z203" s="147"/>
      <c r="AA203" s="147"/>
      <c r="AB203" s="147"/>
      <c r="AC203" s="147"/>
      <c r="AD203" s="147"/>
      <c r="AE203" s="147"/>
      <c r="AF203" s="147"/>
      <c r="AG203" s="147" t="s">
        <v>2491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0.399999999999999" outlineLevel="1" x14ac:dyDescent="0.25">
      <c r="A204" s="176">
        <v>138</v>
      </c>
      <c r="B204" s="177" t="s">
        <v>2756</v>
      </c>
      <c r="C204" s="187" t="s">
        <v>2757</v>
      </c>
      <c r="D204" s="178" t="s">
        <v>538</v>
      </c>
      <c r="E204" s="179">
        <v>3</v>
      </c>
      <c r="F204" s="180"/>
      <c r="G204" s="181">
        <f t="shared" si="28"/>
        <v>0</v>
      </c>
      <c r="H204" s="180"/>
      <c r="I204" s="181">
        <f t="shared" si="29"/>
        <v>0</v>
      </c>
      <c r="J204" s="180"/>
      <c r="K204" s="181">
        <f t="shared" si="30"/>
        <v>0</v>
      </c>
      <c r="L204" s="181">
        <v>15</v>
      </c>
      <c r="M204" s="181">
        <f t="shared" si="31"/>
        <v>0</v>
      </c>
      <c r="N204" s="181">
        <v>0</v>
      </c>
      <c r="O204" s="181">
        <f t="shared" si="32"/>
        <v>0</v>
      </c>
      <c r="P204" s="181">
        <v>0</v>
      </c>
      <c r="Q204" s="181">
        <f t="shared" si="33"/>
        <v>0</v>
      </c>
      <c r="R204" s="181"/>
      <c r="S204" s="181" t="s">
        <v>277</v>
      </c>
      <c r="T204" s="182" t="s">
        <v>249</v>
      </c>
      <c r="U204" s="157">
        <v>0</v>
      </c>
      <c r="V204" s="157">
        <f t="shared" si="34"/>
        <v>0</v>
      </c>
      <c r="W204" s="157"/>
      <c r="X204" s="157" t="s">
        <v>752</v>
      </c>
      <c r="Y204" s="147"/>
      <c r="Z204" s="147"/>
      <c r="AA204" s="147"/>
      <c r="AB204" s="147"/>
      <c r="AC204" s="147"/>
      <c r="AD204" s="147"/>
      <c r="AE204" s="147"/>
      <c r="AF204" s="147"/>
      <c r="AG204" s="147" t="s">
        <v>2491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20.399999999999999" outlineLevel="1" x14ac:dyDescent="0.25">
      <c r="A205" s="176">
        <v>139</v>
      </c>
      <c r="B205" s="177" t="s">
        <v>2758</v>
      </c>
      <c r="C205" s="187" t="s">
        <v>2759</v>
      </c>
      <c r="D205" s="178" t="s">
        <v>538</v>
      </c>
      <c r="E205" s="179">
        <v>7</v>
      </c>
      <c r="F205" s="180"/>
      <c r="G205" s="181">
        <f t="shared" si="28"/>
        <v>0</v>
      </c>
      <c r="H205" s="180"/>
      <c r="I205" s="181">
        <f t="shared" si="29"/>
        <v>0</v>
      </c>
      <c r="J205" s="180"/>
      <c r="K205" s="181">
        <f t="shared" si="30"/>
        <v>0</v>
      </c>
      <c r="L205" s="181">
        <v>15</v>
      </c>
      <c r="M205" s="181">
        <f t="shared" si="31"/>
        <v>0</v>
      </c>
      <c r="N205" s="181">
        <v>0</v>
      </c>
      <c r="O205" s="181">
        <f t="shared" si="32"/>
        <v>0</v>
      </c>
      <c r="P205" s="181">
        <v>0</v>
      </c>
      <c r="Q205" s="181">
        <f t="shared" si="33"/>
        <v>0</v>
      </c>
      <c r="R205" s="181"/>
      <c r="S205" s="181" t="s">
        <v>277</v>
      </c>
      <c r="T205" s="182" t="s">
        <v>249</v>
      </c>
      <c r="U205" s="157">
        <v>0</v>
      </c>
      <c r="V205" s="157">
        <f t="shared" si="34"/>
        <v>0</v>
      </c>
      <c r="W205" s="157"/>
      <c r="X205" s="157" t="s">
        <v>752</v>
      </c>
      <c r="Y205" s="147"/>
      <c r="Z205" s="147"/>
      <c r="AA205" s="147"/>
      <c r="AB205" s="147"/>
      <c r="AC205" s="147"/>
      <c r="AD205" s="147"/>
      <c r="AE205" s="147"/>
      <c r="AF205" s="147"/>
      <c r="AG205" s="147" t="s">
        <v>2491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ht="20.399999999999999" outlineLevel="1" x14ac:dyDescent="0.25">
      <c r="A206" s="176">
        <v>140</v>
      </c>
      <c r="B206" s="177" t="s">
        <v>2760</v>
      </c>
      <c r="C206" s="187" t="s">
        <v>2761</v>
      </c>
      <c r="D206" s="178" t="s">
        <v>538</v>
      </c>
      <c r="E206" s="179">
        <v>4</v>
      </c>
      <c r="F206" s="180"/>
      <c r="G206" s="181">
        <f t="shared" si="28"/>
        <v>0</v>
      </c>
      <c r="H206" s="180"/>
      <c r="I206" s="181">
        <f t="shared" si="29"/>
        <v>0</v>
      </c>
      <c r="J206" s="180"/>
      <c r="K206" s="181">
        <f t="shared" si="30"/>
        <v>0</v>
      </c>
      <c r="L206" s="181">
        <v>15</v>
      </c>
      <c r="M206" s="181">
        <f t="shared" si="31"/>
        <v>0</v>
      </c>
      <c r="N206" s="181">
        <v>0</v>
      </c>
      <c r="O206" s="181">
        <f t="shared" si="32"/>
        <v>0</v>
      </c>
      <c r="P206" s="181">
        <v>0</v>
      </c>
      <c r="Q206" s="181">
        <f t="shared" si="33"/>
        <v>0</v>
      </c>
      <c r="R206" s="181"/>
      <c r="S206" s="181" t="s">
        <v>277</v>
      </c>
      <c r="T206" s="182" t="s">
        <v>249</v>
      </c>
      <c r="U206" s="157">
        <v>0</v>
      </c>
      <c r="V206" s="157">
        <f t="shared" si="34"/>
        <v>0</v>
      </c>
      <c r="W206" s="157"/>
      <c r="X206" s="157" t="s">
        <v>752</v>
      </c>
      <c r="Y206" s="147"/>
      <c r="Z206" s="147"/>
      <c r="AA206" s="147"/>
      <c r="AB206" s="147"/>
      <c r="AC206" s="147"/>
      <c r="AD206" s="147"/>
      <c r="AE206" s="147"/>
      <c r="AF206" s="147"/>
      <c r="AG206" s="147" t="s">
        <v>2491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0.399999999999999" outlineLevel="1" x14ac:dyDescent="0.25">
      <c r="A207" s="176">
        <v>141</v>
      </c>
      <c r="B207" s="177" t="s">
        <v>2762</v>
      </c>
      <c r="C207" s="187" t="s">
        <v>2763</v>
      </c>
      <c r="D207" s="178" t="s">
        <v>538</v>
      </c>
      <c r="E207" s="179">
        <v>2</v>
      </c>
      <c r="F207" s="180"/>
      <c r="G207" s="181">
        <f t="shared" si="28"/>
        <v>0</v>
      </c>
      <c r="H207" s="180"/>
      <c r="I207" s="181">
        <f t="shared" si="29"/>
        <v>0</v>
      </c>
      <c r="J207" s="180"/>
      <c r="K207" s="181">
        <f t="shared" si="30"/>
        <v>0</v>
      </c>
      <c r="L207" s="181">
        <v>15</v>
      </c>
      <c r="M207" s="181">
        <f t="shared" si="31"/>
        <v>0</v>
      </c>
      <c r="N207" s="181">
        <v>0</v>
      </c>
      <c r="O207" s="181">
        <f t="shared" si="32"/>
        <v>0</v>
      </c>
      <c r="P207" s="181">
        <v>0</v>
      </c>
      <c r="Q207" s="181">
        <f t="shared" si="33"/>
        <v>0</v>
      </c>
      <c r="R207" s="181"/>
      <c r="S207" s="181" t="s">
        <v>277</v>
      </c>
      <c r="T207" s="182" t="s">
        <v>249</v>
      </c>
      <c r="U207" s="157">
        <v>0</v>
      </c>
      <c r="V207" s="157">
        <f t="shared" si="34"/>
        <v>0</v>
      </c>
      <c r="W207" s="157"/>
      <c r="X207" s="157" t="s">
        <v>752</v>
      </c>
      <c r="Y207" s="147"/>
      <c r="Z207" s="147"/>
      <c r="AA207" s="147"/>
      <c r="AB207" s="147"/>
      <c r="AC207" s="147"/>
      <c r="AD207" s="147"/>
      <c r="AE207" s="147"/>
      <c r="AF207" s="147"/>
      <c r="AG207" s="147" t="s">
        <v>2491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ht="20.399999999999999" outlineLevel="1" x14ac:dyDescent="0.25">
      <c r="A208" s="176">
        <v>142</v>
      </c>
      <c r="B208" s="177" t="s">
        <v>2764</v>
      </c>
      <c r="C208" s="187" t="s">
        <v>2765</v>
      </c>
      <c r="D208" s="178" t="s">
        <v>538</v>
      </c>
      <c r="E208" s="179">
        <v>1</v>
      </c>
      <c r="F208" s="180"/>
      <c r="G208" s="181">
        <f t="shared" si="28"/>
        <v>0</v>
      </c>
      <c r="H208" s="180"/>
      <c r="I208" s="181">
        <f t="shared" si="29"/>
        <v>0</v>
      </c>
      <c r="J208" s="180"/>
      <c r="K208" s="181">
        <f t="shared" si="30"/>
        <v>0</v>
      </c>
      <c r="L208" s="181">
        <v>15</v>
      </c>
      <c r="M208" s="181">
        <f t="shared" si="31"/>
        <v>0</v>
      </c>
      <c r="N208" s="181">
        <v>0</v>
      </c>
      <c r="O208" s="181">
        <f t="shared" si="32"/>
        <v>0</v>
      </c>
      <c r="P208" s="181">
        <v>0</v>
      </c>
      <c r="Q208" s="181">
        <f t="shared" si="33"/>
        <v>0</v>
      </c>
      <c r="R208" s="181"/>
      <c r="S208" s="181" t="s">
        <v>277</v>
      </c>
      <c r="T208" s="182" t="s">
        <v>249</v>
      </c>
      <c r="U208" s="157">
        <v>0</v>
      </c>
      <c r="V208" s="157">
        <f t="shared" si="34"/>
        <v>0</v>
      </c>
      <c r="W208" s="157"/>
      <c r="X208" s="157" t="s">
        <v>752</v>
      </c>
      <c r="Y208" s="147"/>
      <c r="Z208" s="147"/>
      <c r="AA208" s="147"/>
      <c r="AB208" s="147"/>
      <c r="AC208" s="147"/>
      <c r="AD208" s="147"/>
      <c r="AE208" s="147"/>
      <c r="AF208" s="147"/>
      <c r="AG208" s="147" t="s">
        <v>2491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0.399999999999999" outlineLevel="1" x14ac:dyDescent="0.25">
      <c r="A209" s="168">
        <v>143</v>
      </c>
      <c r="B209" s="169" t="s">
        <v>2766</v>
      </c>
      <c r="C209" s="185" t="s">
        <v>2767</v>
      </c>
      <c r="D209" s="170" t="s">
        <v>538</v>
      </c>
      <c r="E209" s="171">
        <v>5</v>
      </c>
      <c r="F209" s="172"/>
      <c r="G209" s="173">
        <f t="shared" si="28"/>
        <v>0</v>
      </c>
      <c r="H209" s="172"/>
      <c r="I209" s="173">
        <f t="shared" si="29"/>
        <v>0</v>
      </c>
      <c r="J209" s="172"/>
      <c r="K209" s="173">
        <f t="shared" si="30"/>
        <v>0</v>
      </c>
      <c r="L209" s="173">
        <v>15</v>
      </c>
      <c r="M209" s="173">
        <f t="shared" si="31"/>
        <v>0</v>
      </c>
      <c r="N209" s="173">
        <v>0</v>
      </c>
      <c r="O209" s="173">
        <f t="shared" si="32"/>
        <v>0</v>
      </c>
      <c r="P209" s="173">
        <v>0</v>
      </c>
      <c r="Q209" s="173">
        <f t="shared" si="33"/>
        <v>0</v>
      </c>
      <c r="R209" s="173"/>
      <c r="S209" s="173" t="s">
        <v>277</v>
      </c>
      <c r="T209" s="174" t="s">
        <v>249</v>
      </c>
      <c r="U209" s="157">
        <v>0</v>
      </c>
      <c r="V209" s="157">
        <f t="shared" si="34"/>
        <v>0</v>
      </c>
      <c r="W209" s="157"/>
      <c r="X209" s="157" t="s">
        <v>752</v>
      </c>
      <c r="Y209" s="147"/>
      <c r="Z209" s="147"/>
      <c r="AA209" s="147"/>
      <c r="AB209" s="147"/>
      <c r="AC209" s="147"/>
      <c r="AD209" s="147"/>
      <c r="AE209" s="147"/>
      <c r="AF209" s="147"/>
      <c r="AG209" s="147" t="s">
        <v>2491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5">
      <c r="A210" s="154"/>
      <c r="B210" s="155"/>
      <c r="C210" s="256" t="s">
        <v>2768</v>
      </c>
      <c r="D210" s="257"/>
      <c r="E210" s="257"/>
      <c r="F210" s="257"/>
      <c r="G210" s="2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253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5">
      <c r="A211" s="154"/>
      <c r="B211" s="155"/>
      <c r="C211" s="267" t="s">
        <v>2768</v>
      </c>
      <c r="D211" s="268"/>
      <c r="E211" s="268"/>
      <c r="F211" s="268"/>
      <c r="G211" s="268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253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0.399999999999999" outlineLevel="1" x14ac:dyDescent="0.25">
      <c r="A212" s="168">
        <v>144</v>
      </c>
      <c r="B212" s="169" t="s">
        <v>2769</v>
      </c>
      <c r="C212" s="185" t="s">
        <v>2770</v>
      </c>
      <c r="D212" s="170" t="s">
        <v>2243</v>
      </c>
      <c r="E212" s="171">
        <v>25</v>
      </c>
      <c r="F212" s="172"/>
      <c r="G212" s="173">
        <f>ROUND(E212*F212,2)</f>
        <v>0</v>
      </c>
      <c r="H212" s="172"/>
      <c r="I212" s="173">
        <f>ROUND(E212*H212,2)</f>
        <v>0</v>
      </c>
      <c r="J212" s="172"/>
      <c r="K212" s="173">
        <f>ROUND(E212*J212,2)</f>
        <v>0</v>
      </c>
      <c r="L212" s="173">
        <v>15</v>
      </c>
      <c r="M212" s="173">
        <f>G212*(1+L212/100)</f>
        <v>0</v>
      </c>
      <c r="N212" s="173">
        <v>0</v>
      </c>
      <c r="O212" s="173">
        <f>ROUND(E212*N212,2)</f>
        <v>0</v>
      </c>
      <c r="P212" s="173">
        <v>0</v>
      </c>
      <c r="Q212" s="173">
        <f>ROUND(E212*P212,2)</f>
        <v>0</v>
      </c>
      <c r="R212" s="173"/>
      <c r="S212" s="173" t="s">
        <v>277</v>
      </c>
      <c r="T212" s="174" t="s">
        <v>249</v>
      </c>
      <c r="U212" s="157">
        <v>0</v>
      </c>
      <c r="V212" s="157">
        <f>ROUND(E212*U212,2)</f>
        <v>0</v>
      </c>
      <c r="W212" s="157"/>
      <c r="X212" s="157" t="s">
        <v>304</v>
      </c>
      <c r="Y212" s="147"/>
      <c r="Z212" s="147"/>
      <c r="AA212" s="147"/>
      <c r="AB212" s="147"/>
      <c r="AC212" s="147"/>
      <c r="AD212" s="147"/>
      <c r="AE212" s="147"/>
      <c r="AF212" s="147"/>
      <c r="AG212" s="147" t="s">
        <v>639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54"/>
      <c r="B213" s="155"/>
      <c r="C213" s="256" t="s">
        <v>2867</v>
      </c>
      <c r="D213" s="257"/>
      <c r="E213" s="257"/>
      <c r="F213" s="257"/>
      <c r="G213" s="2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253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54"/>
      <c r="B214" s="155"/>
      <c r="C214" s="267" t="s">
        <v>2771</v>
      </c>
      <c r="D214" s="268"/>
      <c r="E214" s="268"/>
      <c r="F214" s="268"/>
      <c r="G214" s="268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253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ht="21" outlineLevel="1" x14ac:dyDescent="0.25">
      <c r="A215" s="154"/>
      <c r="B215" s="155"/>
      <c r="C215" s="267" t="s">
        <v>2772</v>
      </c>
      <c r="D215" s="268"/>
      <c r="E215" s="268"/>
      <c r="F215" s="268"/>
      <c r="G215" s="268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47"/>
      <c r="Z215" s="147"/>
      <c r="AA215" s="147"/>
      <c r="AB215" s="147"/>
      <c r="AC215" s="147"/>
      <c r="AD215" s="147"/>
      <c r="AE215" s="147"/>
      <c r="AF215" s="147"/>
      <c r="AG215" s="147" t="s">
        <v>253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75" t="str">
        <f>C215</f>
        <v>z ocelového pozinkovaného plechu lakovaného v odstínu RAL 9016 - bílá, včetně boční krytky, včetně axiálního termostatického ventilu 425, závit M30x1,5, Al/Cu výměník tepla pro univerzální připojení</v>
      </c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5">
      <c r="A216" s="154"/>
      <c r="B216" s="155"/>
      <c r="C216" s="267" t="s">
        <v>2773</v>
      </c>
      <c r="D216" s="268"/>
      <c r="E216" s="268"/>
      <c r="F216" s="268"/>
      <c r="G216" s="268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253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5">
      <c r="A217" s="168">
        <v>145</v>
      </c>
      <c r="B217" s="169" t="s">
        <v>2774</v>
      </c>
      <c r="C217" s="185" t="s">
        <v>2768</v>
      </c>
      <c r="D217" s="170" t="s">
        <v>2243</v>
      </c>
      <c r="E217" s="171">
        <v>7</v>
      </c>
      <c r="F217" s="172"/>
      <c r="G217" s="173">
        <f>ROUND(E217*F217,2)</f>
        <v>0</v>
      </c>
      <c r="H217" s="172"/>
      <c r="I217" s="173">
        <f>ROUND(E217*H217,2)</f>
        <v>0</v>
      </c>
      <c r="J217" s="172"/>
      <c r="K217" s="173">
        <f>ROUND(E217*J217,2)</f>
        <v>0</v>
      </c>
      <c r="L217" s="173">
        <v>15</v>
      </c>
      <c r="M217" s="173">
        <f>G217*(1+L217/100)</f>
        <v>0</v>
      </c>
      <c r="N217" s="173">
        <v>0</v>
      </c>
      <c r="O217" s="173">
        <f>ROUND(E217*N217,2)</f>
        <v>0</v>
      </c>
      <c r="P217" s="173">
        <v>0</v>
      </c>
      <c r="Q217" s="173">
        <f>ROUND(E217*P217,2)</f>
        <v>0</v>
      </c>
      <c r="R217" s="173"/>
      <c r="S217" s="173" t="s">
        <v>277</v>
      </c>
      <c r="T217" s="174" t="s">
        <v>249</v>
      </c>
      <c r="U217" s="157">
        <v>0</v>
      </c>
      <c r="V217" s="157">
        <f>ROUND(E217*U217,2)</f>
        <v>0</v>
      </c>
      <c r="W217" s="157"/>
      <c r="X217" s="157" t="s">
        <v>304</v>
      </c>
      <c r="Y217" s="147"/>
      <c r="Z217" s="147"/>
      <c r="AA217" s="147"/>
      <c r="AB217" s="147"/>
      <c r="AC217" s="147"/>
      <c r="AD217" s="147"/>
      <c r="AE217" s="147"/>
      <c r="AF217" s="147"/>
      <c r="AG217" s="147" t="s">
        <v>639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54"/>
      <c r="B218" s="155"/>
      <c r="C218" s="256" t="s">
        <v>2775</v>
      </c>
      <c r="D218" s="257"/>
      <c r="E218" s="257"/>
      <c r="F218" s="257"/>
      <c r="G218" s="2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253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5">
      <c r="A219" s="168">
        <v>146</v>
      </c>
      <c r="B219" s="169" t="s">
        <v>2776</v>
      </c>
      <c r="C219" s="185" t="s">
        <v>2768</v>
      </c>
      <c r="D219" s="170" t="s">
        <v>2243</v>
      </c>
      <c r="E219" s="171">
        <v>1</v>
      </c>
      <c r="F219" s="172"/>
      <c r="G219" s="173">
        <f>ROUND(E219*F219,2)</f>
        <v>0</v>
      </c>
      <c r="H219" s="172"/>
      <c r="I219" s="173">
        <f>ROUND(E219*H219,2)</f>
        <v>0</v>
      </c>
      <c r="J219" s="172"/>
      <c r="K219" s="173">
        <f>ROUND(E219*J219,2)</f>
        <v>0</v>
      </c>
      <c r="L219" s="173">
        <v>15</v>
      </c>
      <c r="M219" s="173">
        <f>G219*(1+L219/100)</f>
        <v>0</v>
      </c>
      <c r="N219" s="173">
        <v>0</v>
      </c>
      <c r="O219" s="173">
        <f>ROUND(E219*N219,2)</f>
        <v>0</v>
      </c>
      <c r="P219" s="173">
        <v>0</v>
      </c>
      <c r="Q219" s="173">
        <f>ROUND(E219*P219,2)</f>
        <v>0</v>
      </c>
      <c r="R219" s="173"/>
      <c r="S219" s="173" t="s">
        <v>277</v>
      </c>
      <c r="T219" s="174" t="s">
        <v>249</v>
      </c>
      <c r="U219" s="157">
        <v>0</v>
      </c>
      <c r="V219" s="157">
        <f>ROUND(E219*U219,2)</f>
        <v>0</v>
      </c>
      <c r="W219" s="157"/>
      <c r="X219" s="157" t="s">
        <v>304</v>
      </c>
      <c r="Y219" s="147"/>
      <c r="Z219" s="147"/>
      <c r="AA219" s="147"/>
      <c r="AB219" s="147"/>
      <c r="AC219" s="147"/>
      <c r="AD219" s="147"/>
      <c r="AE219" s="147"/>
      <c r="AF219" s="147"/>
      <c r="AG219" s="147" t="s">
        <v>639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54"/>
      <c r="B220" s="155"/>
      <c r="C220" s="256" t="s">
        <v>2775</v>
      </c>
      <c r="D220" s="257"/>
      <c r="E220" s="257"/>
      <c r="F220" s="257"/>
      <c r="G220" s="2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253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5">
      <c r="A221" s="176">
        <v>147</v>
      </c>
      <c r="B221" s="177" t="s">
        <v>2777</v>
      </c>
      <c r="C221" s="187" t="s">
        <v>2778</v>
      </c>
      <c r="D221" s="178" t="s">
        <v>2243</v>
      </c>
      <c r="E221" s="179">
        <v>7</v>
      </c>
      <c r="F221" s="180"/>
      <c r="G221" s="181">
        <f>ROUND(E221*F221,2)</f>
        <v>0</v>
      </c>
      <c r="H221" s="180"/>
      <c r="I221" s="181">
        <f>ROUND(E221*H221,2)</f>
        <v>0</v>
      </c>
      <c r="J221" s="180"/>
      <c r="K221" s="181">
        <f>ROUND(E221*J221,2)</f>
        <v>0</v>
      </c>
      <c r="L221" s="181">
        <v>15</v>
      </c>
      <c r="M221" s="181">
        <f>G221*(1+L221/100)</f>
        <v>0</v>
      </c>
      <c r="N221" s="181">
        <v>0</v>
      </c>
      <c r="O221" s="181">
        <f>ROUND(E221*N221,2)</f>
        <v>0</v>
      </c>
      <c r="P221" s="181">
        <v>0</v>
      </c>
      <c r="Q221" s="181">
        <f>ROUND(E221*P221,2)</f>
        <v>0</v>
      </c>
      <c r="R221" s="181"/>
      <c r="S221" s="181" t="s">
        <v>277</v>
      </c>
      <c r="T221" s="182" t="s">
        <v>249</v>
      </c>
      <c r="U221" s="157">
        <v>0</v>
      </c>
      <c r="V221" s="157">
        <f>ROUND(E221*U221,2)</f>
        <v>0</v>
      </c>
      <c r="W221" s="157"/>
      <c r="X221" s="157" t="s">
        <v>304</v>
      </c>
      <c r="Y221" s="147"/>
      <c r="Z221" s="147"/>
      <c r="AA221" s="147"/>
      <c r="AB221" s="147"/>
      <c r="AC221" s="147"/>
      <c r="AD221" s="147"/>
      <c r="AE221" s="147"/>
      <c r="AF221" s="147"/>
      <c r="AG221" s="147" t="s">
        <v>639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5">
      <c r="A222" s="176">
        <v>148</v>
      </c>
      <c r="B222" s="177" t="s">
        <v>2779</v>
      </c>
      <c r="C222" s="187" t="s">
        <v>2780</v>
      </c>
      <c r="D222" s="178" t="s">
        <v>2243</v>
      </c>
      <c r="E222" s="179">
        <v>1</v>
      </c>
      <c r="F222" s="180"/>
      <c r="G222" s="181">
        <f>ROUND(E222*F222,2)</f>
        <v>0</v>
      </c>
      <c r="H222" s="180"/>
      <c r="I222" s="181">
        <f>ROUND(E222*H222,2)</f>
        <v>0</v>
      </c>
      <c r="J222" s="180"/>
      <c r="K222" s="181">
        <f>ROUND(E222*J222,2)</f>
        <v>0</v>
      </c>
      <c r="L222" s="181">
        <v>15</v>
      </c>
      <c r="M222" s="181">
        <f>G222*(1+L222/100)</f>
        <v>0</v>
      </c>
      <c r="N222" s="181">
        <v>0</v>
      </c>
      <c r="O222" s="181">
        <f>ROUND(E222*N222,2)</f>
        <v>0</v>
      </c>
      <c r="P222" s="181">
        <v>0</v>
      </c>
      <c r="Q222" s="181">
        <f>ROUND(E222*P222,2)</f>
        <v>0</v>
      </c>
      <c r="R222" s="181"/>
      <c r="S222" s="181" t="s">
        <v>277</v>
      </c>
      <c r="T222" s="182" t="s">
        <v>249</v>
      </c>
      <c r="U222" s="157">
        <v>0</v>
      </c>
      <c r="V222" s="157">
        <f>ROUND(E222*U222,2)</f>
        <v>0</v>
      </c>
      <c r="W222" s="157"/>
      <c r="X222" s="157" t="s">
        <v>304</v>
      </c>
      <c r="Y222" s="147"/>
      <c r="Z222" s="147"/>
      <c r="AA222" s="147"/>
      <c r="AB222" s="147"/>
      <c r="AC222" s="147"/>
      <c r="AD222" s="147"/>
      <c r="AE222" s="147"/>
      <c r="AF222" s="147"/>
      <c r="AG222" s="147" t="s">
        <v>639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25">
      <c r="A223" s="176">
        <v>149</v>
      </c>
      <c r="B223" s="177" t="s">
        <v>2781</v>
      </c>
      <c r="C223" s="187" t="s">
        <v>2782</v>
      </c>
      <c r="D223" s="178" t="s">
        <v>2243</v>
      </c>
      <c r="E223" s="179">
        <v>7</v>
      </c>
      <c r="F223" s="180"/>
      <c r="G223" s="181">
        <f>ROUND(E223*F223,2)</f>
        <v>0</v>
      </c>
      <c r="H223" s="180"/>
      <c r="I223" s="181">
        <f>ROUND(E223*H223,2)</f>
        <v>0</v>
      </c>
      <c r="J223" s="180"/>
      <c r="K223" s="181">
        <f>ROUND(E223*J223,2)</f>
        <v>0</v>
      </c>
      <c r="L223" s="181">
        <v>15</v>
      </c>
      <c r="M223" s="181">
        <f>G223*(1+L223/100)</f>
        <v>0</v>
      </c>
      <c r="N223" s="181">
        <v>0</v>
      </c>
      <c r="O223" s="181">
        <f>ROUND(E223*N223,2)</f>
        <v>0</v>
      </c>
      <c r="P223" s="181">
        <v>0</v>
      </c>
      <c r="Q223" s="181">
        <f>ROUND(E223*P223,2)</f>
        <v>0</v>
      </c>
      <c r="R223" s="181"/>
      <c r="S223" s="181" t="s">
        <v>277</v>
      </c>
      <c r="T223" s="182" t="s">
        <v>249</v>
      </c>
      <c r="U223" s="157">
        <v>0</v>
      </c>
      <c r="V223" s="157">
        <f>ROUND(E223*U223,2)</f>
        <v>0</v>
      </c>
      <c r="W223" s="157"/>
      <c r="X223" s="157" t="s">
        <v>752</v>
      </c>
      <c r="Y223" s="147"/>
      <c r="Z223" s="147"/>
      <c r="AA223" s="147"/>
      <c r="AB223" s="147"/>
      <c r="AC223" s="147"/>
      <c r="AD223" s="147"/>
      <c r="AE223" s="147"/>
      <c r="AF223" s="147"/>
      <c r="AG223" s="147" t="s">
        <v>2491</v>
      </c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ht="30.6" outlineLevel="1" x14ac:dyDescent="0.25">
      <c r="A224" s="168">
        <v>150</v>
      </c>
      <c r="B224" s="169" t="s">
        <v>2783</v>
      </c>
      <c r="C224" s="185" t="s">
        <v>2784</v>
      </c>
      <c r="D224" s="170" t="s">
        <v>538</v>
      </c>
      <c r="E224" s="171">
        <v>53</v>
      </c>
      <c r="F224" s="172"/>
      <c r="G224" s="173">
        <f>ROUND(E224*F224,2)</f>
        <v>0</v>
      </c>
      <c r="H224" s="172"/>
      <c r="I224" s="173">
        <f>ROUND(E224*H224,2)</f>
        <v>0</v>
      </c>
      <c r="J224" s="172"/>
      <c r="K224" s="173">
        <f>ROUND(E224*J224,2)</f>
        <v>0</v>
      </c>
      <c r="L224" s="173">
        <v>15</v>
      </c>
      <c r="M224" s="173">
        <f>G224*(1+L224/100)</f>
        <v>0</v>
      </c>
      <c r="N224" s="173">
        <v>0</v>
      </c>
      <c r="O224" s="173">
        <f>ROUND(E224*N224,2)</f>
        <v>0</v>
      </c>
      <c r="P224" s="173">
        <v>0</v>
      </c>
      <c r="Q224" s="173">
        <f>ROUND(E224*P224,2)</f>
        <v>0</v>
      </c>
      <c r="R224" s="173"/>
      <c r="S224" s="173" t="s">
        <v>277</v>
      </c>
      <c r="T224" s="174" t="s">
        <v>249</v>
      </c>
      <c r="U224" s="157">
        <v>0</v>
      </c>
      <c r="V224" s="157">
        <f>ROUND(E224*U224,2)</f>
        <v>0</v>
      </c>
      <c r="W224" s="157"/>
      <c r="X224" s="157" t="s">
        <v>752</v>
      </c>
      <c r="Y224" s="147"/>
      <c r="Z224" s="147"/>
      <c r="AA224" s="147"/>
      <c r="AB224" s="147"/>
      <c r="AC224" s="147"/>
      <c r="AD224" s="147"/>
      <c r="AE224" s="147"/>
      <c r="AF224" s="147"/>
      <c r="AG224" s="147" t="s">
        <v>2491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5">
      <c r="A225" s="154"/>
      <c r="B225" s="155"/>
      <c r="C225" s="256" t="s">
        <v>2785</v>
      </c>
      <c r="D225" s="257"/>
      <c r="E225" s="257"/>
      <c r="F225" s="257"/>
      <c r="G225" s="2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253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ht="30.6" outlineLevel="1" x14ac:dyDescent="0.25">
      <c r="A226" s="168">
        <v>151</v>
      </c>
      <c r="B226" s="169" t="s">
        <v>2786</v>
      </c>
      <c r="C226" s="185" t="s">
        <v>2787</v>
      </c>
      <c r="D226" s="170" t="s">
        <v>538</v>
      </c>
      <c r="E226" s="171">
        <v>8</v>
      </c>
      <c r="F226" s="172"/>
      <c r="G226" s="173">
        <f>ROUND(E226*F226,2)</f>
        <v>0</v>
      </c>
      <c r="H226" s="172"/>
      <c r="I226" s="173">
        <f>ROUND(E226*H226,2)</f>
        <v>0</v>
      </c>
      <c r="J226" s="172"/>
      <c r="K226" s="173">
        <f>ROUND(E226*J226,2)</f>
        <v>0</v>
      </c>
      <c r="L226" s="173">
        <v>15</v>
      </c>
      <c r="M226" s="173">
        <f>G226*(1+L226/100)</f>
        <v>0</v>
      </c>
      <c r="N226" s="173">
        <v>0</v>
      </c>
      <c r="O226" s="173">
        <f>ROUND(E226*N226,2)</f>
        <v>0</v>
      </c>
      <c r="P226" s="173">
        <v>0</v>
      </c>
      <c r="Q226" s="173">
        <f>ROUND(E226*P226,2)</f>
        <v>0</v>
      </c>
      <c r="R226" s="173"/>
      <c r="S226" s="173" t="s">
        <v>277</v>
      </c>
      <c r="T226" s="174" t="s">
        <v>249</v>
      </c>
      <c r="U226" s="157">
        <v>0</v>
      </c>
      <c r="V226" s="157">
        <f>ROUND(E226*U226,2)</f>
        <v>0</v>
      </c>
      <c r="W226" s="157"/>
      <c r="X226" s="157" t="s">
        <v>752</v>
      </c>
      <c r="Y226" s="147"/>
      <c r="Z226" s="147"/>
      <c r="AA226" s="147"/>
      <c r="AB226" s="147"/>
      <c r="AC226" s="147"/>
      <c r="AD226" s="147"/>
      <c r="AE226" s="147"/>
      <c r="AF226" s="147"/>
      <c r="AG226" s="147" t="s">
        <v>2491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54"/>
      <c r="B227" s="155"/>
      <c r="C227" s="256" t="s">
        <v>2788</v>
      </c>
      <c r="D227" s="257"/>
      <c r="E227" s="257"/>
      <c r="F227" s="257"/>
      <c r="G227" s="2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253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ht="20.399999999999999" outlineLevel="1" x14ac:dyDescent="0.25">
      <c r="A228" s="176">
        <v>152</v>
      </c>
      <c r="B228" s="177" t="s">
        <v>2789</v>
      </c>
      <c r="C228" s="187" t="s">
        <v>2790</v>
      </c>
      <c r="D228" s="178" t="s">
        <v>538</v>
      </c>
      <c r="E228" s="179">
        <v>23</v>
      </c>
      <c r="F228" s="180"/>
      <c r="G228" s="181">
        <f t="shared" ref="G228:G234" si="35">ROUND(E228*F228,2)</f>
        <v>0</v>
      </c>
      <c r="H228" s="180"/>
      <c r="I228" s="181">
        <f t="shared" ref="I228:I234" si="36">ROUND(E228*H228,2)</f>
        <v>0</v>
      </c>
      <c r="J228" s="180"/>
      <c r="K228" s="181">
        <f t="shared" ref="K228:K234" si="37">ROUND(E228*J228,2)</f>
        <v>0</v>
      </c>
      <c r="L228" s="181">
        <v>15</v>
      </c>
      <c r="M228" s="181">
        <f t="shared" ref="M228:M234" si="38">G228*(1+L228/100)</f>
        <v>0</v>
      </c>
      <c r="N228" s="181">
        <v>0</v>
      </c>
      <c r="O228" s="181">
        <f t="shared" ref="O228:O234" si="39">ROUND(E228*N228,2)</f>
        <v>0</v>
      </c>
      <c r="P228" s="181">
        <v>0</v>
      </c>
      <c r="Q228" s="181">
        <f t="shared" ref="Q228:Q234" si="40">ROUND(E228*P228,2)</f>
        <v>0</v>
      </c>
      <c r="R228" s="181"/>
      <c r="S228" s="181" t="s">
        <v>277</v>
      </c>
      <c r="T228" s="182" t="s">
        <v>249</v>
      </c>
      <c r="U228" s="157">
        <v>0</v>
      </c>
      <c r="V228" s="157">
        <f t="shared" ref="V228:V234" si="41">ROUND(E228*U228,2)</f>
        <v>0</v>
      </c>
      <c r="W228" s="157"/>
      <c r="X228" s="157" t="s">
        <v>304</v>
      </c>
      <c r="Y228" s="147"/>
      <c r="Z228" s="147"/>
      <c r="AA228" s="147"/>
      <c r="AB228" s="147"/>
      <c r="AC228" s="147"/>
      <c r="AD228" s="147"/>
      <c r="AE228" s="147"/>
      <c r="AF228" s="147"/>
      <c r="AG228" s="147" t="s">
        <v>639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30.6" outlineLevel="1" x14ac:dyDescent="0.25">
      <c r="A229" s="176">
        <v>153</v>
      </c>
      <c r="B229" s="177" t="s">
        <v>2791</v>
      </c>
      <c r="C229" s="187" t="s">
        <v>2792</v>
      </c>
      <c r="D229" s="178" t="s">
        <v>538</v>
      </c>
      <c r="E229" s="179">
        <v>23</v>
      </c>
      <c r="F229" s="180"/>
      <c r="G229" s="181">
        <f t="shared" si="35"/>
        <v>0</v>
      </c>
      <c r="H229" s="180"/>
      <c r="I229" s="181">
        <f t="shared" si="36"/>
        <v>0</v>
      </c>
      <c r="J229" s="180"/>
      <c r="K229" s="181">
        <f t="shared" si="37"/>
        <v>0</v>
      </c>
      <c r="L229" s="181">
        <v>15</v>
      </c>
      <c r="M229" s="181">
        <f t="shared" si="38"/>
        <v>0</v>
      </c>
      <c r="N229" s="181">
        <v>0</v>
      </c>
      <c r="O229" s="181">
        <f t="shared" si="39"/>
        <v>0</v>
      </c>
      <c r="P229" s="181">
        <v>0</v>
      </c>
      <c r="Q229" s="181">
        <f t="shared" si="40"/>
        <v>0</v>
      </c>
      <c r="R229" s="181"/>
      <c r="S229" s="181" t="s">
        <v>277</v>
      </c>
      <c r="T229" s="182" t="s">
        <v>249</v>
      </c>
      <c r="U229" s="157">
        <v>0</v>
      </c>
      <c r="V229" s="157">
        <f t="shared" si="41"/>
        <v>0</v>
      </c>
      <c r="W229" s="157"/>
      <c r="X229" s="157" t="s">
        <v>304</v>
      </c>
      <c r="Y229" s="147"/>
      <c r="Z229" s="147"/>
      <c r="AA229" s="147"/>
      <c r="AB229" s="147"/>
      <c r="AC229" s="147"/>
      <c r="AD229" s="147"/>
      <c r="AE229" s="147"/>
      <c r="AF229" s="147"/>
      <c r="AG229" s="147" t="s">
        <v>639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ht="20.399999999999999" outlineLevel="1" x14ac:dyDescent="0.25">
      <c r="A230" s="176">
        <v>154</v>
      </c>
      <c r="B230" s="177" t="s">
        <v>2793</v>
      </c>
      <c r="C230" s="187" t="s">
        <v>2794</v>
      </c>
      <c r="D230" s="178" t="s">
        <v>538</v>
      </c>
      <c r="E230" s="179">
        <v>5</v>
      </c>
      <c r="F230" s="180"/>
      <c r="G230" s="181">
        <f t="shared" si="35"/>
        <v>0</v>
      </c>
      <c r="H230" s="180"/>
      <c r="I230" s="181">
        <f t="shared" si="36"/>
        <v>0</v>
      </c>
      <c r="J230" s="180"/>
      <c r="K230" s="181">
        <f t="shared" si="37"/>
        <v>0</v>
      </c>
      <c r="L230" s="181">
        <v>15</v>
      </c>
      <c r="M230" s="181">
        <f t="shared" si="38"/>
        <v>0</v>
      </c>
      <c r="N230" s="181">
        <v>0</v>
      </c>
      <c r="O230" s="181">
        <f t="shared" si="39"/>
        <v>0</v>
      </c>
      <c r="P230" s="181">
        <v>0</v>
      </c>
      <c r="Q230" s="181">
        <f t="shared" si="40"/>
        <v>0</v>
      </c>
      <c r="R230" s="181"/>
      <c r="S230" s="181" t="s">
        <v>277</v>
      </c>
      <c r="T230" s="182" t="s">
        <v>249</v>
      </c>
      <c r="U230" s="157">
        <v>0</v>
      </c>
      <c r="V230" s="157">
        <f t="shared" si="41"/>
        <v>0</v>
      </c>
      <c r="W230" s="157"/>
      <c r="X230" s="157" t="s">
        <v>304</v>
      </c>
      <c r="Y230" s="147"/>
      <c r="Z230" s="147"/>
      <c r="AA230" s="147"/>
      <c r="AB230" s="147"/>
      <c r="AC230" s="147"/>
      <c r="AD230" s="147"/>
      <c r="AE230" s="147"/>
      <c r="AF230" s="147"/>
      <c r="AG230" s="147" t="s">
        <v>639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0.399999999999999" outlineLevel="1" x14ac:dyDescent="0.25">
      <c r="A231" s="176">
        <v>155</v>
      </c>
      <c r="B231" s="177" t="s">
        <v>2795</v>
      </c>
      <c r="C231" s="187" t="s">
        <v>2796</v>
      </c>
      <c r="D231" s="178" t="s">
        <v>538</v>
      </c>
      <c r="E231" s="179">
        <v>5</v>
      </c>
      <c r="F231" s="180"/>
      <c r="G231" s="181">
        <f t="shared" si="35"/>
        <v>0</v>
      </c>
      <c r="H231" s="180"/>
      <c r="I231" s="181">
        <f t="shared" si="36"/>
        <v>0</v>
      </c>
      <c r="J231" s="180"/>
      <c r="K231" s="181">
        <f t="shared" si="37"/>
        <v>0</v>
      </c>
      <c r="L231" s="181">
        <v>15</v>
      </c>
      <c r="M231" s="181">
        <f t="shared" si="38"/>
        <v>0</v>
      </c>
      <c r="N231" s="181">
        <v>0</v>
      </c>
      <c r="O231" s="181">
        <f t="shared" si="39"/>
        <v>0</v>
      </c>
      <c r="P231" s="181">
        <v>0</v>
      </c>
      <c r="Q231" s="181">
        <f t="shared" si="40"/>
        <v>0</v>
      </c>
      <c r="R231" s="181"/>
      <c r="S231" s="181" t="s">
        <v>277</v>
      </c>
      <c r="T231" s="182" t="s">
        <v>249</v>
      </c>
      <c r="U231" s="157">
        <v>0</v>
      </c>
      <c r="V231" s="157">
        <f t="shared" si="41"/>
        <v>0</v>
      </c>
      <c r="W231" s="157"/>
      <c r="X231" s="157" t="s">
        <v>304</v>
      </c>
      <c r="Y231" s="147"/>
      <c r="Z231" s="147"/>
      <c r="AA231" s="147"/>
      <c r="AB231" s="147"/>
      <c r="AC231" s="147"/>
      <c r="AD231" s="147"/>
      <c r="AE231" s="147"/>
      <c r="AF231" s="147"/>
      <c r="AG231" s="147" t="s">
        <v>639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0.399999999999999" outlineLevel="1" x14ac:dyDescent="0.25">
      <c r="A232" s="176">
        <v>156</v>
      </c>
      <c r="B232" s="177" t="s">
        <v>2797</v>
      </c>
      <c r="C232" s="187" t="s">
        <v>2798</v>
      </c>
      <c r="D232" s="178" t="s">
        <v>538</v>
      </c>
      <c r="E232" s="179">
        <v>33</v>
      </c>
      <c r="F232" s="180"/>
      <c r="G232" s="181">
        <f t="shared" si="35"/>
        <v>0</v>
      </c>
      <c r="H232" s="180"/>
      <c r="I232" s="181">
        <f t="shared" si="36"/>
        <v>0</v>
      </c>
      <c r="J232" s="180"/>
      <c r="K232" s="181">
        <f t="shared" si="37"/>
        <v>0</v>
      </c>
      <c r="L232" s="181">
        <v>15</v>
      </c>
      <c r="M232" s="181">
        <f t="shared" si="38"/>
        <v>0</v>
      </c>
      <c r="N232" s="181">
        <v>0</v>
      </c>
      <c r="O232" s="181">
        <f t="shared" si="39"/>
        <v>0</v>
      </c>
      <c r="P232" s="181">
        <v>0</v>
      </c>
      <c r="Q232" s="181">
        <f t="shared" si="40"/>
        <v>0</v>
      </c>
      <c r="R232" s="181"/>
      <c r="S232" s="181" t="s">
        <v>277</v>
      </c>
      <c r="T232" s="182" t="s">
        <v>249</v>
      </c>
      <c r="U232" s="157">
        <v>0</v>
      </c>
      <c r="V232" s="157">
        <f t="shared" si="41"/>
        <v>0</v>
      </c>
      <c r="W232" s="157"/>
      <c r="X232" s="157" t="s">
        <v>304</v>
      </c>
      <c r="Y232" s="147"/>
      <c r="Z232" s="147"/>
      <c r="AA232" s="147"/>
      <c r="AB232" s="147"/>
      <c r="AC232" s="147"/>
      <c r="AD232" s="147"/>
      <c r="AE232" s="147"/>
      <c r="AF232" s="147"/>
      <c r="AG232" s="147" t="s">
        <v>639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ht="20.399999999999999" outlineLevel="1" x14ac:dyDescent="0.25">
      <c r="A233" s="176">
        <v>157</v>
      </c>
      <c r="B233" s="177" t="s">
        <v>2799</v>
      </c>
      <c r="C233" s="187" t="s">
        <v>2800</v>
      </c>
      <c r="D233" s="178" t="s">
        <v>538</v>
      </c>
      <c r="E233" s="179">
        <v>33</v>
      </c>
      <c r="F233" s="180"/>
      <c r="G233" s="181">
        <f t="shared" si="35"/>
        <v>0</v>
      </c>
      <c r="H233" s="180"/>
      <c r="I233" s="181">
        <f t="shared" si="36"/>
        <v>0</v>
      </c>
      <c r="J233" s="180"/>
      <c r="K233" s="181">
        <f t="shared" si="37"/>
        <v>0</v>
      </c>
      <c r="L233" s="181">
        <v>15</v>
      </c>
      <c r="M233" s="181">
        <f t="shared" si="38"/>
        <v>0</v>
      </c>
      <c r="N233" s="181">
        <v>0</v>
      </c>
      <c r="O233" s="181">
        <f t="shared" si="39"/>
        <v>0</v>
      </c>
      <c r="P233" s="181">
        <v>0</v>
      </c>
      <c r="Q233" s="181">
        <f t="shared" si="40"/>
        <v>0</v>
      </c>
      <c r="R233" s="181"/>
      <c r="S233" s="181" t="s">
        <v>277</v>
      </c>
      <c r="T233" s="182" t="s">
        <v>249</v>
      </c>
      <c r="U233" s="157">
        <v>0</v>
      </c>
      <c r="V233" s="157">
        <f t="shared" si="41"/>
        <v>0</v>
      </c>
      <c r="W233" s="157"/>
      <c r="X233" s="157" t="s">
        <v>304</v>
      </c>
      <c r="Y233" s="147"/>
      <c r="Z233" s="147"/>
      <c r="AA233" s="147"/>
      <c r="AB233" s="147"/>
      <c r="AC233" s="147"/>
      <c r="AD233" s="147"/>
      <c r="AE233" s="147"/>
      <c r="AF233" s="147"/>
      <c r="AG233" s="147" t="s">
        <v>639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5">
      <c r="A234" s="168">
        <v>158</v>
      </c>
      <c r="B234" s="169" t="s">
        <v>2801</v>
      </c>
      <c r="C234" s="185" t="s">
        <v>2802</v>
      </c>
      <c r="D234" s="170" t="s">
        <v>276</v>
      </c>
      <c r="E234" s="171">
        <v>427</v>
      </c>
      <c r="F234" s="172"/>
      <c r="G234" s="173">
        <f t="shared" si="35"/>
        <v>0</v>
      </c>
      <c r="H234" s="172"/>
      <c r="I234" s="173">
        <f t="shared" si="36"/>
        <v>0</v>
      </c>
      <c r="J234" s="172"/>
      <c r="K234" s="173">
        <f t="shared" si="37"/>
        <v>0</v>
      </c>
      <c r="L234" s="173">
        <v>15</v>
      </c>
      <c r="M234" s="173">
        <f t="shared" si="38"/>
        <v>0</v>
      </c>
      <c r="N234" s="173">
        <v>0</v>
      </c>
      <c r="O234" s="173">
        <f t="shared" si="39"/>
        <v>0</v>
      </c>
      <c r="P234" s="173">
        <v>0</v>
      </c>
      <c r="Q234" s="173">
        <f t="shared" si="40"/>
        <v>0</v>
      </c>
      <c r="R234" s="173"/>
      <c r="S234" s="173" t="s">
        <v>277</v>
      </c>
      <c r="T234" s="174" t="s">
        <v>249</v>
      </c>
      <c r="U234" s="157">
        <v>0</v>
      </c>
      <c r="V234" s="157">
        <f t="shared" si="41"/>
        <v>0</v>
      </c>
      <c r="W234" s="157"/>
      <c r="X234" s="157" t="s">
        <v>304</v>
      </c>
      <c r="Y234" s="147"/>
      <c r="Z234" s="147"/>
      <c r="AA234" s="147"/>
      <c r="AB234" s="147"/>
      <c r="AC234" s="147"/>
      <c r="AD234" s="147"/>
      <c r="AE234" s="147"/>
      <c r="AF234" s="147"/>
      <c r="AG234" s="147" t="s">
        <v>639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25">
      <c r="A235" s="154"/>
      <c r="B235" s="155"/>
      <c r="C235" s="186" t="s">
        <v>2803</v>
      </c>
      <c r="D235" s="159"/>
      <c r="E235" s="160">
        <v>427</v>
      </c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287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25">
      <c r="A236" s="176">
        <v>159</v>
      </c>
      <c r="B236" s="177" t="s">
        <v>2804</v>
      </c>
      <c r="C236" s="187" t="s">
        <v>2805</v>
      </c>
      <c r="D236" s="178" t="s">
        <v>363</v>
      </c>
      <c r="E236" s="179">
        <v>321</v>
      </c>
      <c r="F236" s="180"/>
      <c r="G236" s="181">
        <f>ROUND(E236*F236,2)</f>
        <v>0</v>
      </c>
      <c r="H236" s="180"/>
      <c r="I236" s="181">
        <f>ROUND(E236*H236,2)</f>
        <v>0</v>
      </c>
      <c r="J236" s="180"/>
      <c r="K236" s="181">
        <f>ROUND(E236*J236,2)</f>
        <v>0</v>
      </c>
      <c r="L236" s="181">
        <v>15</v>
      </c>
      <c r="M236" s="181">
        <f>G236*(1+L236/100)</f>
        <v>0</v>
      </c>
      <c r="N236" s="181">
        <v>0</v>
      </c>
      <c r="O236" s="181">
        <f>ROUND(E236*N236,2)</f>
        <v>0</v>
      </c>
      <c r="P236" s="181">
        <v>0</v>
      </c>
      <c r="Q236" s="181">
        <f>ROUND(E236*P236,2)</f>
        <v>0</v>
      </c>
      <c r="R236" s="181"/>
      <c r="S236" s="181" t="s">
        <v>277</v>
      </c>
      <c r="T236" s="182" t="s">
        <v>249</v>
      </c>
      <c r="U236" s="157">
        <v>0</v>
      </c>
      <c r="V236" s="157">
        <f>ROUND(E236*U236,2)</f>
        <v>0</v>
      </c>
      <c r="W236" s="157"/>
      <c r="X236" s="157" t="s">
        <v>304</v>
      </c>
      <c r="Y236" s="147"/>
      <c r="Z236" s="147"/>
      <c r="AA236" s="147"/>
      <c r="AB236" s="147"/>
      <c r="AC236" s="147"/>
      <c r="AD236" s="147"/>
      <c r="AE236" s="147"/>
      <c r="AF236" s="147"/>
      <c r="AG236" s="147" t="s">
        <v>332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25">
      <c r="A237" s="168">
        <v>160</v>
      </c>
      <c r="B237" s="169" t="s">
        <v>2806</v>
      </c>
      <c r="C237" s="185" t="s">
        <v>2807</v>
      </c>
      <c r="D237" s="170" t="s">
        <v>1632</v>
      </c>
      <c r="E237" s="171">
        <v>2965.6</v>
      </c>
      <c r="F237" s="172"/>
      <c r="G237" s="173">
        <f>ROUND(E237*F237,2)</f>
        <v>0</v>
      </c>
      <c r="H237" s="172"/>
      <c r="I237" s="173">
        <f>ROUND(E237*H237,2)</f>
        <v>0</v>
      </c>
      <c r="J237" s="172"/>
      <c r="K237" s="173">
        <f>ROUND(E237*J237,2)</f>
        <v>0</v>
      </c>
      <c r="L237" s="173">
        <v>15</v>
      </c>
      <c r="M237" s="173">
        <f>G237*(1+L237/100)</f>
        <v>0</v>
      </c>
      <c r="N237" s="173">
        <v>0</v>
      </c>
      <c r="O237" s="173">
        <f>ROUND(E237*N237,2)</f>
        <v>0</v>
      </c>
      <c r="P237" s="173">
        <v>0</v>
      </c>
      <c r="Q237" s="173">
        <f>ROUND(E237*P237,2)</f>
        <v>0</v>
      </c>
      <c r="R237" s="173"/>
      <c r="S237" s="173" t="s">
        <v>277</v>
      </c>
      <c r="T237" s="174" t="s">
        <v>249</v>
      </c>
      <c r="U237" s="157">
        <v>0</v>
      </c>
      <c r="V237" s="157">
        <f>ROUND(E237*U237,2)</f>
        <v>0</v>
      </c>
      <c r="W237" s="157"/>
      <c r="X237" s="157" t="s">
        <v>304</v>
      </c>
      <c r="Y237" s="147"/>
      <c r="Z237" s="147"/>
      <c r="AA237" s="147"/>
      <c r="AB237" s="147"/>
      <c r="AC237" s="147"/>
      <c r="AD237" s="147"/>
      <c r="AE237" s="147"/>
      <c r="AF237" s="147"/>
      <c r="AG237" s="147" t="s">
        <v>332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25">
      <c r="A238" s="154"/>
      <c r="B238" s="155"/>
      <c r="C238" s="186" t="s">
        <v>2808</v>
      </c>
      <c r="D238" s="159"/>
      <c r="E238" s="160">
        <v>2965.6</v>
      </c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287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5">
      <c r="A239" s="176">
        <v>161</v>
      </c>
      <c r="B239" s="177" t="s">
        <v>2809</v>
      </c>
      <c r="C239" s="187" t="s">
        <v>2607</v>
      </c>
      <c r="D239" s="178" t="s">
        <v>247</v>
      </c>
      <c r="E239" s="179">
        <v>1</v>
      </c>
      <c r="F239" s="180"/>
      <c r="G239" s="181">
        <f>ROUND(E239*F239,2)</f>
        <v>0</v>
      </c>
      <c r="H239" s="180"/>
      <c r="I239" s="181">
        <f>ROUND(E239*H239,2)</f>
        <v>0</v>
      </c>
      <c r="J239" s="180"/>
      <c r="K239" s="181">
        <f>ROUND(E239*J239,2)</f>
        <v>0</v>
      </c>
      <c r="L239" s="181">
        <v>15</v>
      </c>
      <c r="M239" s="181">
        <f>G239*(1+L239/100)</f>
        <v>0</v>
      </c>
      <c r="N239" s="181">
        <v>0</v>
      </c>
      <c r="O239" s="181">
        <f>ROUND(E239*N239,2)</f>
        <v>0</v>
      </c>
      <c r="P239" s="181">
        <v>0</v>
      </c>
      <c r="Q239" s="181">
        <f>ROUND(E239*P239,2)</f>
        <v>0</v>
      </c>
      <c r="R239" s="181"/>
      <c r="S239" s="181" t="s">
        <v>277</v>
      </c>
      <c r="T239" s="182" t="s">
        <v>249</v>
      </c>
      <c r="U239" s="157">
        <v>0</v>
      </c>
      <c r="V239" s="157">
        <f>ROUND(E239*U239,2)</f>
        <v>0</v>
      </c>
      <c r="W239" s="157"/>
      <c r="X239" s="157" t="s">
        <v>304</v>
      </c>
      <c r="Y239" s="147"/>
      <c r="Z239" s="147"/>
      <c r="AA239" s="147"/>
      <c r="AB239" s="147"/>
      <c r="AC239" s="147"/>
      <c r="AD239" s="147"/>
      <c r="AE239" s="147"/>
      <c r="AF239" s="147"/>
      <c r="AG239" s="147" t="s">
        <v>639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x14ac:dyDescent="0.25">
      <c r="A240" s="162" t="s">
        <v>243</v>
      </c>
      <c r="B240" s="163" t="s">
        <v>177</v>
      </c>
      <c r="C240" s="184" t="s">
        <v>178</v>
      </c>
      <c r="D240" s="164"/>
      <c r="E240" s="165"/>
      <c r="F240" s="166"/>
      <c r="G240" s="166">
        <f>SUMIF(AG241:AG244,"&lt;&gt;NOR",G241:G244)</f>
        <v>0</v>
      </c>
      <c r="H240" s="166"/>
      <c r="I240" s="166">
        <f>SUM(I241:I244)</f>
        <v>0</v>
      </c>
      <c r="J240" s="166"/>
      <c r="K240" s="166">
        <f>SUM(K241:K244)</f>
        <v>0</v>
      </c>
      <c r="L240" s="166"/>
      <c r="M240" s="166">
        <f>SUM(M241:M244)</f>
        <v>0</v>
      </c>
      <c r="N240" s="166"/>
      <c r="O240" s="166">
        <f>SUM(O241:O244)</f>
        <v>0</v>
      </c>
      <c r="P240" s="166"/>
      <c r="Q240" s="166">
        <f>SUM(Q241:Q244)</f>
        <v>0</v>
      </c>
      <c r="R240" s="166"/>
      <c r="S240" s="166"/>
      <c r="T240" s="167"/>
      <c r="U240" s="161"/>
      <c r="V240" s="161">
        <f>SUM(V241:V244)</f>
        <v>0</v>
      </c>
      <c r="W240" s="161"/>
      <c r="X240" s="161"/>
      <c r="AG240" t="s">
        <v>244</v>
      </c>
    </row>
    <row r="241" spans="1:60" ht="20.399999999999999" outlineLevel="1" x14ac:dyDescent="0.25">
      <c r="A241" s="176">
        <v>162</v>
      </c>
      <c r="B241" s="177" t="s">
        <v>2810</v>
      </c>
      <c r="C241" s="187" t="s">
        <v>2811</v>
      </c>
      <c r="D241" s="178" t="s">
        <v>792</v>
      </c>
      <c r="E241" s="179">
        <v>30</v>
      </c>
      <c r="F241" s="180"/>
      <c r="G241" s="181">
        <f>ROUND(E241*F241,2)</f>
        <v>0</v>
      </c>
      <c r="H241" s="180"/>
      <c r="I241" s="181">
        <f>ROUND(E241*H241,2)</f>
        <v>0</v>
      </c>
      <c r="J241" s="180"/>
      <c r="K241" s="181">
        <f>ROUND(E241*J241,2)</f>
        <v>0</v>
      </c>
      <c r="L241" s="181">
        <v>15</v>
      </c>
      <c r="M241" s="181">
        <f>G241*(1+L241/100)</f>
        <v>0</v>
      </c>
      <c r="N241" s="181">
        <v>0</v>
      </c>
      <c r="O241" s="181">
        <f>ROUND(E241*N241,2)</f>
        <v>0</v>
      </c>
      <c r="P241" s="181">
        <v>0</v>
      </c>
      <c r="Q241" s="181">
        <f>ROUND(E241*P241,2)</f>
        <v>0</v>
      </c>
      <c r="R241" s="181"/>
      <c r="S241" s="181" t="s">
        <v>277</v>
      </c>
      <c r="T241" s="182" t="s">
        <v>249</v>
      </c>
      <c r="U241" s="157">
        <v>0</v>
      </c>
      <c r="V241" s="157">
        <f>ROUND(E241*U241,2)</f>
        <v>0</v>
      </c>
      <c r="W241" s="157"/>
      <c r="X241" s="157" t="s">
        <v>304</v>
      </c>
      <c r="Y241" s="147"/>
      <c r="Z241" s="147"/>
      <c r="AA241" s="147"/>
      <c r="AB241" s="147"/>
      <c r="AC241" s="147"/>
      <c r="AD241" s="147"/>
      <c r="AE241" s="147"/>
      <c r="AF241" s="147"/>
      <c r="AG241" s="147" t="s">
        <v>639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0.399999999999999" outlineLevel="1" x14ac:dyDescent="0.25">
      <c r="A242" s="176">
        <v>163</v>
      </c>
      <c r="B242" s="177" t="s">
        <v>2812</v>
      </c>
      <c r="C242" s="187" t="s">
        <v>2813</v>
      </c>
      <c r="D242" s="178" t="s">
        <v>792</v>
      </c>
      <c r="E242" s="179">
        <v>10</v>
      </c>
      <c r="F242" s="180"/>
      <c r="G242" s="181">
        <f>ROUND(E242*F242,2)</f>
        <v>0</v>
      </c>
      <c r="H242" s="180"/>
      <c r="I242" s="181">
        <f>ROUND(E242*H242,2)</f>
        <v>0</v>
      </c>
      <c r="J242" s="180"/>
      <c r="K242" s="181">
        <f>ROUND(E242*J242,2)</f>
        <v>0</v>
      </c>
      <c r="L242" s="181">
        <v>15</v>
      </c>
      <c r="M242" s="181">
        <f>G242*(1+L242/100)</f>
        <v>0</v>
      </c>
      <c r="N242" s="181">
        <v>0</v>
      </c>
      <c r="O242" s="181">
        <f>ROUND(E242*N242,2)</f>
        <v>0</v>
      </c>
      <c r="P242" s="181">
        <v>0</v>
      </c>
      <c r="Q242" s="181">
        <f>ROUND(E242*P242,2)</f>
        <v>0</v>
      </c>
      <c r="R242" s="181"/>
      <c r="S242" s="181" t="s">
        <v>277</v>
      </c>
      <c r="T242" s="182" t="s">
        <v>249</v>
      </c>
      <c r="U242" s="157">
        <v>0</v>
      </c>
      <c r="V242" s="157">
        <f>ROUND(E242*U242,2)</f>
        <v>0</v>
      </c>
      <c r="W242" s="157"/>
      <c r="X242" s="157" t="s">
        <v>304</v>
      </c>
      <c r="Y242" s="147"/>
      <c r="Z242" s="147"/>
      <c r="AA242" s="147"/>
      <c r="AB242" s="147"/>
      <c r="AC242" s="147"/>
      <c r="AD242" s="147"/>
      <c r="AE242" s="147"/>
      <c r="AF242" s="147"/>
      <c r="AG242" s="147" t="s">
        <v>639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25">
      <c r="A243" s="176">
        <v>164</v>
      </c>
      <c r="B243" s="177" t="s">
        <v>2814</v>
      </c>
      <c r="C243" s="187" t="s">
        <v>2815</v>
      </c>
      <c r="D243" s="178" t="s">
        <v>276</v>
      </c>
      <c r="E243" s="179">
        <v>1</v>
      </c>
      <c r="F243" s="180"/>
      <c r="G243" s="181">
        <f>ROUND(E243*F243,2)</f>
        <v>0</v>
      </c>
      <c r="H243" s="180"/>
      <c r="I243" s="181">
        <f>ROUND(E243*H243,2)</f>
        <v>0</v>
      </c>
      <c r="J243" s="180"/>
      <c r="K243" s="181">
        <f>ROUND(E243*J243,2)</f>
        <v>0</v>
      </c>
      <c r="L243" s="181">
        <v>15</v>
      </c>
      <c r="M243" s="181">
        <f>G243*(1+L243/100)</f>
        <v>0</v>
      </c>
      <c r="N243" s="181">
        <v>0</v>
      </c>
      <c r="O243" s="181">
        <f>ROUND(E243*N243,2)</f>
        <v>0</v>
      </c>
      <c r="P243" s="181">
        <v>0</v>
      </c>
      <c r="Q243" s="181">
        <f>ROUND(E243*P243,2)</f>
        <v>0</v>
      </c>
      <c r="R243" s="181"/>
      <c r="S243" s="181" t="s">
        <v>277</v>
      </c>
      <c r="T243" s="182" t="s">
        <v>249</v>
      </c>
      <c r="U243" s="157">
        <v>0</v>
      </c>
      <c r="V243" s="157">
        <f>ROUND(E243*U243,2)</f>
        <v>0</v>
      </c>
      <c r="W243" s="157"/>
      <c r="X243" s="157" t="s">
        <v>752</v>
      </c>
      <c r="Y243" s="147"/>
      <c r="Z243" s="147"/>
      <c r="AA243" s="147"/>
      <c r="AB243" s="147"/>
      <c r="AC243" s="147"/>
      <c r="AD243" s="147"/>
      <c r="AE243" s="147"/>
      <c r="AF243" s="147"/>
      <c r="AG243" s="147" t="s">
        <v>2491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25">
      <c r="A244" s="176">
        <v>165</v>
      </c>
      <c r="B244" s="177" t="s">
        <v>2816</v>
      </c>
      <c r="C244" s="187" t="s">
        <v>2817</v>
      </c>
      <c r="D244" s="178" t="s">
        <v>247</v>
      </c>
      <c r="E244" s="179">
        <v>1</v>
      </c>
      <c r="F244" s="180"/>
      <c r="G244" s="181">
        <f>ROUND(E244*F244,2)</f>
        <v>0</v>
      </c>
      <c r="H244" s="180"/>
      <c r="I244" s="181">
        <f>ROUND(E244*H244,2)</f>
        <v>0</v>
      </c>
      <c r="J244" s="180"/>
      <c r="K244" s="181">
        <f>ROUND(E244*J244,2)</f>
        <v>0</v>
      </c>
      <c r="L244" s="181">
        <v>15</v>
      </c>
      <c r="M244" s="181">
        <f>G244*(1+L244/100)</f>
        <v>0</v>
      </c>
      <c r="N244" s="181">
        <v>0</v>
      </c>
      <c r="O244" s="181">
        <f>ROUND(E244*N244,2)</f>
        <v>0</v>
      </c>
      <c r="P244" s="181">
        <v>0</v>
      </c>
      <c r="Q244" s="181">
        <f>ROUND(E244*P244,2)</f>
        <v>0</v>
      </c>
      <c r="R244" s="181"/>
      <c r="S244" s="181" t="s">
        <v>277</v>
      </c>
      <c r="T244" s="182" t="s">
        <v>249</v>
      </c>
      <c r="U244" s="157">
        <v>0</v>
      </c>
      <c r="V244" s="157">
        <f>ROUND(E244*U244,2)</f>
        <v>0</v>
      </c>
      <c r="W244" s="157"/>
      <c r="X244" s="157" t="s">
        <v>304</v>
      </c>
      <c r="Y244" s="147"/>
      <c r="Z244" s="147"/>
      <c r="AA244" s="147"/>
      <c r="AB244" s="147"/>
      <c r="AC244" s="147"/>
      <c r="AD244" s="147"/>
      <c r="AE244" s="147"/>
      <c r="AF244" s="147"/>
      <c r="AG244" s="147" t="s">
        <v>639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x14ac:dyDescent="0.25">
      <c r="A245" s="162" t="s">
        <v>243</v>
      </c>
      <c r="B245" s="163" t="s">
        <v>189</v>
      </c>
      <c r="C245" s="184" t="s">
        <v>190</v>
      </c>
      <c r="D245" s="164"/>
      <c r="E245" s="165"/>
      <c r="F245" s="166"/>
      <c r="G245" s="166">
        <f>SUMIF(AG246:AG251,"&lt;&gt;NOR",G246:G251)</f>
        <v>0</v>
      </c>
      <c r="H245" s="166"/>
      <c r="I245" s="166">
        <f>SUM(I246:I251)</f>
        <v>0</v>
      </c>
      <c r="J245" s="166"/>
      <c r="K245" s="166">
        <f>SUM(K246:K251)</f>
        <v>0</v>
      </c>
      <c r="L245" s="166"/>
      <c r="M245" s="166">
        <f>SUM(M246:M251)</f>
        <v>0</v>
      </c>
      <c r="N245" s="166"/>
      <c r="O245" s="166">
        <f>SUM(O246:O251)</f>
        <v>0</v>
      </c>
      <c r="P245" s="166"/>
      <c r="Q245" s="166">
        <f>SUM(Q246:Q251)</f>
        <v>0</v>
      </c>
      <c r="R245" s="166"/>
      <c r="S245" s="166"/>
      <c r="T245" s="167"/>
      <c r="U245" s="161"/>
      <c r="V245" s="161">
        <f>SUM(V246:V251)</f>
        <v>55.86</v>
      </c>
      <c r="W245" s="161"/>
      <c r="X245" s="161"/>
      <c r="AG245" t="s">
        <v>244</v>
      </c>
    </row>
    <row r="246" spans="1:60" ht="20.399999999999999" outlineLevel="1" x14ac:dyDescent="0.25">
      <c r="A246" s="168">
        <v>166</v>
      </c>
      <c r="B246" s="169" t="s">
        <v>2818</v>
      </c>
      <c r="C246" s="185" t="s">
        <v>2819</v>
      </c>
      <c r="D246" s="170" t="s">
        <v>302</v>
      </c>
      <c r="E246" s="171">
        <v>12</v>
      </c>
      <c r="F246" s="172"/>
      <c r="G246" s="173">
        <f>ROUND(E246*F246,2)</f>
        <v>0</v>
      </c>
      <c r="H246" s="172"/>
      <c r="I246" s="173">
        <f>ROUND(E246*H246,2)</f>
        <v>0</v>
      </c>
      <c r="J246" s="172"/>
      <c r="K246" s="173">
        <f>ROUND(E246*J246,2)</f>
        <v>0</v>
      </c>
      <c r="L246" s="173">
        <v>15</v>
      </c>
      <c r="M246" s="173">
        <f>G246*(1+L246/100)</f>
        <v>0</v>
      </c>
      <c r="N246" s="173">
        <v>0</v>
      </c>
      <c r="O246" s="173">
        <f>ROUND(E246*N246,2)</f>
        <v>0</v>
      </c>
      <c r="P246" s="173">
        <v>0</v>
      </c>
      <c r="Q246" s="173">
        <f>ROUND(E246*P246,2)</f>
        <v>0</v>
      </c>
      <c r="R246" s="173" t="s">
        <v>2145</v>
      </c>
      <c r="S246" s="173" t="s">
        <v>248</v>
      </c>
      <c r="T246" s="174" t="s">
        <v>249</v>
      </c>
      <c r="U246" s="157">
        <v>0.252</v>
      </c>
      <c r="V246" s="157">
        <f>ROUND(E246*U246,2)</f>
        <v>3.02</v>
      </c>
      <c r="W246" s="157"/>
      <c r="X246" s="157" t="s">
        <v>304</v>
      </c>
      <c r="Y246" s="147"/>
      <c r="Z246" s="147"/>
      <c r="AA246" s="147"/>
      <c r="AB246" s="147"/>
      <c r="AC246" s="147"/>
      <c r="AD246" s="147"/>
      <c r="AE246" s="147"/>
      <c r="AF246" s="147"/>
      <c r="AG246" s="147" t="s">
        <v>639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25">
      <c r="A247" s="154"/>
      <c r="B247" s="155"/>
      <c r="C247" s="265" t="s">
        <v>2820</v>
      </c>
      <c r="D247" s="266"/>
      <c r="E247" s="266"/>
      <c r="F247" s="266"/>
      <c r="G247" s="266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47"/>
      <c r="Z247" s="147"/>
      <c r="AA247" s="147"/>
      <c r="AB247" s="147"/>
      <c r="AC247" s="147"/>
      <c r="AD247" s="147"/>
      <c r="AE247" s="147"/>
      <c r="AF247" s="147"/>
      <c r="AG247" s="147" t="s">
        <v>307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ht="20.399999999999999" outlineLevel="1" x14ac:dyDescent="0.25">
      <c r="A248" s="168">
        <v>167</v>
      </c>
      <c r="B248" s="169" t="s">
        <v>2821</v>
      </c>
      <c r="C248" s="185" t="s">
        <v>2822</v>
      </c>
      <c r="D248" s="170" t="s">
        <v>576</v>
      </c>
      <c r="E248" s="171">
        <v>205</v>
      </c>
      <c r="F248" s="172"/>
      <c r="G248" s="173">
        <f>ROUND(E248*F248,2)</f>
        <v>0</v>
      </c>
      <c r="H248" s="172"/>
      <c r="I248" s="173">
        <f>ROUND(E248*H248,2)</f>
        <v>0</v>
      </c>
      <c r="J248" s="172"/>
      <c r="K248" s="173">
        <f>ROUND(E248*J248,2)</f>
        <v>0</v>
      </c>
      <c r="L248" s="173">
        <v>15</v>
      </c>
      <c r="M248" s="173">
        <f>G248*(1+L248/100)</f>
        <v>0</v>
      </c>
      <c r="N248" s="173">
        <v>0</v>
      </c>
      <c r="O248" s="173">
        <f>ROUND(E248*N248,2)</f>
        <v>0</v>
      </c>
      <c r="P248" s="173">
        <v>0</v>
      </c>
      <c r="Q248" s="173">
        <f>ROUND(E248*P248,2)</f>
        <v>0</v>
      </c>
      <c r="R248" s="173" t="s">
        <v>2145</v>
      </c>
      <c r="S248" s="173" t="s">
        <v>248</v>
      </c>
      <c r="T248" s="174" t="s">
        <v>249</v>
      </c>
      <c r="U248" s="157">
        <v>0.11600000000000001</v>
      </c>
      <c r="V248" s="157">
        <f>ROUND(E248*U248,2)</f>
        <v>23.78</v>
      </c>
      <c r="W248" s="157"/>
      <c r="X248" s="157" t="s">
        <v>304</v>
      </c>
      <c r="Y248" s="147"/>
      <c r="Z248" s="147"/>
      <c r="AA248" s="147"/>
      <c r="AB248" s="147"/>
      <c r="AC248" s="147"/>
      <c r="AD248" s="147"/>
      <c r="AE248" s="147"/>
      <c r="AF248" s="147"/>
      <c r="AG248" s="147" t="s">
        <v>639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5">
      <c r="A249" s="154"/>
      <c r="B249" s="155"/>
      <c r="C249" s="265" t="s">
        <v>2820</v>
      </c>
      <c r="D249" s="266"/>
      <c r="E249" s="266"/>
      <c r="F249" s="266"/>
      <c r="G249" s="266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307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1" x14ac:dyDescent="0.25">
      <c r="A250" s="168">
        <v>168</v>
      </c>
      <c r="B250" s="169" t="s">
        <v>2823</v>
      </c>
      <c r="C250" s="185" t="s">
        <v>2824</v>
      </c>
      <c r="D250" s="170" t="s">
        <v>576</v>
      </c>
      <c r="E250" s="171">
        <v>173</v>
      </c>
      <c r="F250" s="172"/>
      <c r="G250" s="173">
        <f>ROUND(E250*F250,2)</f>
        <v>0</v>
      </c>
      <c r="H250" s="172"/>
      <c r="I250" s="173">
        <f>ROUND(E250*H250,2)</f>
        <v>0</v>
      </c>
      <c r="J250" s="172"/>
      <c r="K250" s="173">
        <f>ROUND(E250*J250,2)</f>
        <v>0</v>
      </c>
      <c r="L250" s="173">
        <v>15</v>
      </c>
      <c r="M250" s="173">
        <f>G250*(1+L250/100)</f>
        <v>0</v>
      </c>
      <c r="N250" s="173">
        <v>0</v>
      </c>
      <c r="O250" s="173">
        <f>ROUND(E250*N250,2)</f>
        <v>0</v>
      </c>
      <c r="P250" s="173">
        <v>0</v>
      </c>
      <c r="Q250" s="173">
        <f>ROUND(E250*P250,2)</f>
        <v>0</v>
      </c>
      <c r="R250" s="173" t="s">
        <v>2145</v>
      </c>
      <c r="S250" s="173" t="s">
        <v>248</v>
      </c>
      <c r="T250" s="174" t="s">
        <v>249</v>
      </c>
      <c r="U250" s="157">
        <v>0.16800000000000001</v>
      </c>
      <c r="V250" s="157">
        <f>ROUND(E250*U250,2)</f>
        <v>29.06</v>
      </c>
      <c r="W250" s="157"/>
      <c r="X250" s="157" t="s">
        <v>304</v>
      </c>
      <c r="Y250" s="147"/>
      <c r="Z250" s="147"/>
      <c r="AA250" s="147"/>
      <c r="AB250" s="147"/>
      <c r="AC250" s="147"/>
      <c r="AD250" s="147"/>
      <c r="AE250" s="147"/>
      <c r="AF250" s="147"/>
      <c r="AG250" s="147" t="s">
        <v>639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25">
      <c r="A251" s="154"/>
      <c r="B251" s="155"/>
      <c r="C251" s="265" t="s">
        <v>2820</v>
      </c>
      <c r="D251" s="266"/>
      <c r="E251" s="266"/>
      <c r="F251" s="266"/>
      <c r="G251" s="266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307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x14ac:dyDescent="0.25">
      <c r="A252" s="162" t="s">
        <v>243</v>
      </c>
      <c r="B252" s="163" t="s">
        <v>114</v>
      </c>
      <c r="C252" s="184" t="s">
        <v>115</v>
      </c>
      <c r="D252" s="164"/>
      <c r="E252" s="165"/>
      <c r="F252" s="166"/>
      <c r="G252" s="166">
        <f>SUMIF(AG253:AG257,"&lt;&gt;NOR",G253:G257)</f>
        <v>0</v>
      </c>
      <c r="H252" s="166"/>
      <c r="I252" s="166">
        <f>SUM(I253:I257)</f>
        <v>0</v>
      </c>
      <c r="J252" s="166"/>
      <c r="K252" s="166">
        <f>SUM(K253:K257)</f>
        <v>0</v>
      </c>
      <c r="L252" s="166"/>
      <c r="M252" s="166">
        <f>SUM(M253:M257)</f>
        <v>0</v>
      </c>
      <c r="N252" s="166"/>
      <c r="O252" s="166">
        <f>SUM(O253:O257)</f>
        <v>0</v>
      </c>
      <c r="P252" s="166"/>
      <c r="Q252" s="166">
        <f>SUM(Q253:Q257)</f>
        <v>0</v>
      </c>
      <c r="R252" s="166"/>
      <c r="S252" s="166"/>
      <c r="T252" s="167"/>
      <c r="U252" s="161"/>
      <c r="V252" s="161">
        <f>SUM(V253:V257)</f>
        <v>0</v>
      </c>
      <c r="W252" s="161"/>
      <c r="X252" s="161"/>
      <c r="AG252" t="s">
        <v>244</v>
      </c>
    </row>
    <row r="253" spans="1:60" outlineLevel="1" x14ac:dyDescent="0.25">
      <c r="A253" s="176">
        <v>169</v>
      </c>
      <c r="B253" s="177" t="s">
        <v>2825</v>
      </c>
      <c r="C253" s="187" t="s">
        <v>2826</v>
      </c>
      <c r="D253" s="178" t="s">
        <v>576</v>
      </c>
      <c r="E253" s="179">
        <v>1700</v>
      </c>
      <c r="F253" s="180"/>
      <c r="G253" s="181">
        <f>ROUND(E253*F253,2)</f>
        <v>0</v>
      </c>
      <c r="H253" s="180"/>
      <c r="I253" s="181">
        <f>ROUND(E253*H253,2)</f>
        <v>0</v>
      </c>
      <c r="J253" s="180"/>
      <c r="K253" s="181">
        <f>ROUND(E253*J253,2)</f>
        <v>0</v>
      </c>
      <c r="L253" s="181">
        <v>15</v>
      </c>
      <c r="M253" s="181">
        <f>G253*(1+L253/100)</f>
        <v>0</v>
      </c>
      <c r="N253" s="181">
        <v>0</v>
      </c>
      <c r="O253" s="181">
        <f>ROUND(E253*N253,2)</f>
        <v>0</v>
      </c>
      <c r="P253" s="181">
        <v>0</v>
      </c>
      <c r="Q253" s="181">
        <f>ROUND(E253*P253,2)</f>
        <v>0</v>
      </c>
      <c r="R253" s="181"/>
      <c r="S253" s="181" t="s">
        <v>277</v>
      </c>
      <c r="T253" s="182" t="s">
        <v>249</v>
      </c>
      <c r="U253" s="157">
        <v>0</v>
      </c>
      <c r="V253" s="157">
        <f>ROUND(E253*U253,2)</f>
        <v>0</v>
      </c>
      <c r="W253" s="157"/>
      <c r="X253" s="157" t="s">
        <v>304</v>
      </c>
      <c r="Y253" s="14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25">
      <c r="A254" s="176">
        <v>170</v>
      </c>
      <c r="B254" s="177" t="s">
        <v>2827</v>
      </c>
      <c r="C254" s="187" t="s">
        <v>2828</v>
      </c>
      <c r="D254" s="178" t="s">
        <v>2243</v>
      </c>
      <c r="E254" s="179">
        <v>150</v>
      </c>
      <c r="F254" s="180"/>
      <c r="G254" s="181">
        <f>ROUND(E254*F254,2)</f>
        <v>0</v>
      </c>
      <c r="H254" s="180"/>
      <c r="I254" s="181">
        <f>ROUND(E254*H254,2)</f>
        <v>0</v>
      </c>
      <c r="J254" s="180"/>
      <c r="K254" s="181">
        <f>ROUND(E254*J254,2)</f>
        <v>0</v>
      </c>
      <c r="L254" s="181">
        <v>15</v>
      </c>
      <c r="M254" s="181">
        <f>G254*(1+L254/100)</f>
        <v>0</v>
      </c>
      <c r="N254" s="181">
        <v>0</v>
      </c>
      <c r="O254" s="181">
        <f>ROUND(E254*N254,2)</f>
        <v>0</v>
      </c>
      <c r="P254" s="181">
        <v>0</v>
      </c>
      <c r="Q254" s="181">
        <f>ROUND(E254*P254,2)</f>
        <v>0</v>
      </c>
      <c r="R254" s="181"/>
      <c r="S254" s="181" t="s">
        <v>277</v>
      </c>
      <c r="T254" s="182" t="s">
        <v>249</v>
      </c>
      <c r="U254" s="157">
        <v>0</v>
      </c>
      <c r="V254" s="157">
        <f>ROUND(E254*U254,2)</f>
        <v>0</v>
      </c>
      <c r="W254" s="157"/>
      <c r="X254" s="157" t="s">
        <v>304</v>
      </c>
      <c r="Y254" s="14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1" x14ac:dyDescent="0.25">
      <c r="A255" s="176">
        <v>171</v>
      </c>
      <c r="B255" s="177" t="s">
        <v>2829</v>
      </c>
      <c r="C255" s="187" t="s">
        <v>2830</v>
      </c>
      <c r="D255" s="178" t="s">
        <v>2243</v>
      </c>
      <c r="E255" s="179">
        <v>70</v>
      </c>
      <c r="F255" s="180"/>
      <c r="G255" s="181">
        <f>ROUND(E255*F255,2)</f>
        <v>0</v>
      </c>
      <c r="H255" s="180"/>
      <c r="I255" s="181">
        <f>ROUND(E255*H255,2)</f>
        <v>0</v>
      </c>
      <c r="J255" s="180"/>
      <c r="K255" s="181">
        <f>ROUND(E255*J255,2)</f>
        <v>0</v>
      </c>
      <c r="L255" s="181">
        <v>15</v>
      </c>
      <c r="M255" s="181">
        <f>G255*(1+L255/100)</f>
        <v>0</v>
      </c>
      <c r="N255" s="181">
        <v>0</v>
      </c>
      <c r="O255" s="181">
        <f>ROUND(E255*N255,2)</f>
        <v>0</v>
      </c>
      <c r="P255" s="181">
        <v>0</v>
      </c>
      <c r="Q255" s="181">
        <f>ROUND(E255*P255,2)</f>
        <v>0</v>
      </c>
      <c r="R255" s="181"/>
      <c r="S255" s="181" t="s">
        <v>277</v>
      </c>
      <c r="T255" s="182" t="s">
        <v>249</v>
      </c>
      <c r="U255" s="157">
        <v>0</v>
      </c>
      <c r="V255" s="157">
        <f>ROUND(E255*U255,2)</f>
        <v>0</v>
      </c>
      <c r="W255" s="157"/>
      <c r="X255" s="157" t="s">
        <v>304</v>
      </c>
      <c r="Y255" s="14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5">
      <c r="A256" s="176">
        <v>172</v>
      </c>
      <c r="B256" s="177" t="s">
        <v>2831</v>
      </c>
      <c r="C256" s="187" t="s">
        <v>2832</v>
      </c>
      <c r="D256" s="178" t="s">
        <v>2602</v>
      </c>
      <c r="E256" s="179">
        <v>35</v>
      </c>
      <c r="F256" s="180"/>
      <c r="G256" s="181">
        <f>ROUND(E256*F256,2)</f>
        <v>0</v>
      </c>
      <c r="H256" s="180"/>
      <c r="I256" s="181">
        <f>ROUND(E256*H256,2)</f>
        <v>0</v>
      </c>
      <c r="J256" s="180"/>
      <c r="K256" s="181">
        <f>ROUND(E256*J256,2)</f>
        <v>0</v>
      </c>
      <c r="L256" s="181">
        <v>15</v>
      </c>
      <c r="M256" s="181">
        <f>G256*(1+L256/100)</f>
        <v>0</v>
      </c>
      <c r="N256" s="181">
        <v>0</v>
      </c>
      <c r="O256" s="181">
        <f>ROUND(E256*N256,2)</f>
        <v>0</v>
      </c>
      <c r="P256" s="181">
        <v>0</v>
      </c>
      <c r="Q256" s="181">
        <f>ROUND(E256*P256,2)</f>
        <v>0</v>
      </c>
      <c r="R256" s="181"/>
      <c r="S256" s="181" t="s">
        <v>277</v>
      </c>
      <c r="T256" s="182" t="s">
        <v>249</v>
      </c>
      <c r="U256" s="157">
        <v>0</v>
      </c>
      <c r="V256" s="157">
        <f>ROUND(E256*U256,2)</f>
        <v>0</v>
      </c>
      <c r="W256" s="157"/>
      <c r="X256" s="157" t="s">
        <v>304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1" x14ac:dyDescent="0.25">
      <c r="A257" s="176">
        <v>173</v>
      </c>
      <c r="B257" s="177" t="s">
        <v>2833</v>
      </c>
      <c r="C257" s="187" t="s">
        <v>2834</v>
      </c>
      <c r="D257" s="178" t="s">
        <v>2835</v>
      </c>
      <c r="E257" s="179">
        <v>51.225000000000001</v>
      </c>
      <c r="F257" s="180"/>
      <c r="G257" s="181">
        <f>ROUND(E257*F257,2)</f>
        <v>0</v>
      </c>
      <c r="H257" s="180"/>
      <c r="I257" s="181">
        <f>ROUND(E257*H257,2)</f>
        <v>0</v>
      </c>
      <c r="J257" s="180"/>
      <c r="K257" s="181">
        <f>ROUND(E257*J257,2)</f>
        <v>0</v>
      </c>
      <c r="L257" s="181">
        <v>15</v>
      </c>
      <c r="M257" s="181">
        <f>G257*(1+L257/100)</f>
        <v>0</v>
      </c>
      <c r="N257" s="181">
        <v>0</v>
      </c>
      <c r="O257" s="181">
        <f>ROUND(E257*N257,2)</f>
        <v>0</v>
      </c>
      <c r="P257" s="181">
        <v>0</v>
      </c>
      <c r="Q257" s="181">
        <f>ROUND(E257*P257,2)</f>
        <v>0</v>
      </c>
      <c r="R257" s="181"/>
      <c r="S257" s="181" t="s">
        <v>277</v>
      </c>
      <c r="T257" s="182" t="s">
        <v>249</v>
      </c>
      <c r="U257" s="157">
        <v>0</v>
      </c>
      <c r="V257" s="157">
        <f>ROUND(E257*U257,2)</f>
        <v>0</v>
      </c>
      <c r="W257" s="157"/>
      <c r="X257" s="157" t="s">
        <v>752</v>
      </c>
      <c r="Y257" s="147"/>
      <c r="Z257" s="147"/>
      <c r="AA257" s="147"/>
      <c r="AB257" s="147"/>
      <c r="AC257" s="147"/>
      <c r="AD257" s="147"/>
      <c r="AE257" s="147"/>
      <c r="AF257" s="147"/>
      <c r="AG257" s="147" t="s">
        <v>2491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x14ac:dyDescent="0.25">
      <c r="A258" s="162" t="s">
        <v>243</v>
      </c>
      <c r="B258" s="163" t="s">
        <v>136</v>
      </c>
      <c r="C258" s="184" t="s">
        <v>137</v>
      </c>
      <c r="D258" s="164"/>
      <c r="E258" s="165"/>
      <c r="F258" s="166"/>
      <c r="G258" s="166">
        <f>SUMIF(AG259:AG271,"&lt;&gt;NOR",G259:G271)</f>
        <v>0</v>
      </c>
      <c r="H258" s="166"/>
      <c r="I258" s="166">
        <f>SUM(I259:I271)</f>
        <v>0</v>
      </c>
      <c r="J258" s="166"/>
      <c r="K258" s="166">
        <f>SUM(K259:K271)</f>
        <v>0</v>
      </c>
      <c r="L258" s="166"/>
      <c r="M258" s="166">
        <f>SUM(M259:M271)</f>
        <v>0</v>
      </c>
      <c r="N258" s="166"/>
      <c r="O258" s="166">
        <f>SUM(O259:O271)</f>
        <v>0</v>
      </c>
      <c r="P258" s="166"/>
      <c r="Q258" s="166">
        <f>SUM(Q259:Q271)</f>
        <v>0</v>
      </c>
      <c r="R258" s="166"/>
      <c r="S258" s="166"/>
      <c r="T258" s="167"/>
      <c r="U258" s="161"/>
      <c r="V258" s="161">
        <f>SUM(V259:V271)</f>
        <v>0</v>
      </c>
      <c r="W258" s="161"/>
      <c r="X258" s="161"/>
      <c r="AG258" t="s">
        <v>244</v>
      </c>
    </row>
    <row r="259" spans="1:60" outlineLevel="1" x14ac:dyDescent="0.25">
      <c r="A259" s="176">
        <v>174</v>
      </c>
      <c r="B259" s="177" t="s">
        <v>2836</v>
      </c>
      <c r="C259" s="187" t="s">
        <v>2837</v>
      </c>
      <c r="D259" s="178" t="s">
        <v>2838</v>
      </c>
      <c r="E259" s="179">
        <v>20</v>
      </c>
      <c r="F259" s="180"/>
      <c r="G259" s="181">
        <f t="shared" ref="G259:G269" si="42">ROUND(E259*F259,2)</f>
        <v>0</v>
      </c>
      <c r="H259" s="180"/>
      <c r="I259" s="181">
        <f t="shared" ref="I259:I269" si="43">ROUND(E259*H259,2)</f>
        <v>0</v>
      </c>
      <c r="J259" s="180"/>
      <c r="K259" s="181">
        <f t="shared" ref="K259:K269" si="44">ROUND(E259*J259,2)</f>
        <v>0</v>
      </c>
      <c r="L259" s="181">
        <v>15</v>
      </c>
      <c r="M259" s="181">
        <f t="shared" ref="M259:M269" si="45">G259*(1+L259/100)</f>
        <v>0</v>
      </c>
      <c r="N259" s="181">
        <v>0</v>
      </c>
      <c r="O259" s="181">
        <f t="shared" ref="O259:O269" si="46">ROUND(E259*N259,2)</f>
        <v>0</v>
      </c>
      <c r="P259" s="181">
        <v>0</v>
      </c>
      <c r="Q259" s="181">
        <f t="shared" ref="Q259:Q269" si="47">ROUND(E259*P259,2)</f>
        <v>0</v>
      </c>
      <c r="R259" s="181"/>
      <c r="S259" s="181" t="s">
        <v>277</v>
      </c>
      <c r="T259" s="182" t="s">
        <v>249</v>
      </c>
      <c r="U259" s="157">
        <v>0</v>
      </c>
      <c r="V259" s="157">
        <f t="shared" ref="V259:V269" si="48">ROUND(E259*U259,2)</f>
        <v>0</v>
      </c>
      <c r="W259" s="157"/>
      <c r="X259" s="157" t="s">
        <v>304</v>
      </c>
      <c r="Y259" s="147"/>
      <c r="Z259" s="147"/>
      <c r="AA259" s="147"/>
      <c r="AB259" s="147"/>
      <c r="AC259" s="147"/>
      <c r="AD259" s="147"/>
      <c r="AE259" s="147"/>
      <c r="AF259" s="147"/>
      <c r="AG259" s="147" t="s">
        <v>305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20.399999999999999" outlineLevel="1" x14ac:dyDescent="0.25">
      <c r="A260" s="176">
        <v>175</v>
      </c>
      <c r="B260" s="177" t="s">
        <v>2839</v>
      </c>
      <c r="C260" s="187" t="s">
        <v>2840</v>
      </c>
      <c r="D260" s="178" t="s">
        <v>2243</v>
      </c>
      <c r="E260" s="179">
        <v>52</v>
      </c>
      <c r="F260" s="180"/>
      <c r="G260" s="181">
        <f t="shared" si="42"/>
        <v>0</v>
      </c>
      <c r="H260" s="180"/>
      <c r="I260" s="181">
        <f t="shared" si="43"/>
        <v>0</v>
      </c>
      <c r="J260" s="180"/>
      <c r="K260" s="181">
        <f t="shared" si="44"/>
        <v>0</v>
      </c>
      <c r="L260" s="181">
        <v>15</v>
      </c>
      <c r="M260" s="181">
        <f t="shared" si="45"/>
        <v>0</v>
      </c>
      <c r="N260" s="181">
        <v>0</v>
      </c>
      <c r="O260" s="181">
        <f t="shared" si="46"/>
        <v>0</v>
      </c>
      <c r="P260" s="181">
        <v>0</v>
      </c>
      <c r="Q260" s="181">
        <f t="shared" si="47"/>
        <v>0</v>
      </c>
      <c r="R260" s="181"/>
      <c r="S260" s="181" t="s">
        <v>277</v>
      </c>
      <c r="T260" s="182" t="s">
        <v>249</v>
      </c>
      <c r="U260" s="157">
        <v>0</v>
      </c>
      <c r="V260" s="157">
        <f t="shared" si="48"/>
        <v>0</v>
      </c>
      <c r="W260" s="157"/>
      <c r="X260" s="157" t="s">
        <v>752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2491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25">
      <c r="A261" s="176">
        <v>176</v>
      </c>
      <c r="B261" s="177" t="s">
        <v>2841</v>
      </c>
      <c r="C261" s="187" t="s">
        <v>2842</v>
      </c>
      <c r="D261" s="178" t="s">
        <v>247</v>
      </c>
      <c r="E261" s="179">
        <v>1</v>
      </c>
      <c r="F261" s="180"/>
      <c r="G261" s="181">
        <f t="shared" si="42"/>
        <v>0</v>
      </c>
      <c r="H261" s="180"/>
      <c r="I261" s="181">
        <f t="shared" si="43"/>
        <v>0</v>
      </c>
      <c r="J261" s="180"/>
      <c r="K261" s="181">
        <f t="shared" si="44"/>
        <v>0</v>
      </c>
      <c r="L261" s="181">
        <v>15</v>
      </c>
      <c r="M261" s="181">
        <f t="shared" si="45"/>
        <v>0</v>
      </c>
      <c r="N261" s="181">
        <v>0</v>
      </c>
      <c r="O261" s="181">
        <f t="shared" si="46"/>
        <v>0</v>
      </c>
      <c r="P261" s="181">
        <v>0</v>
      </c>
      <c r="Q261" s="181">
        <f t="shared" si="47"/>
        <v>0</v>
      </c>
      <c r="R261" s="181"/>
      <c r="S261" s="181" t="s">
        <v>277</v>
      </c>
      <c r="T261" s="182" t="s">
        <v>249</v>
      </c>
      <c r="U261" s="157">
        <v>0</v>
      </c>
      <c r="V261" s="157">
        <f t="shared" si="48"/>
        <v>0</v>
      </c>
      <c r="W261" s="157"/>
      <c r="X261" s="157" t="s">
        <v>752</v>
      </c>
      <c r="Y261" s="147"/>
      <c r="Z261" s="147"/>
      <c r="AA261" s="147"/>
      <c r="AB261" s="147"/>
      <c r="AC261" s="147"/>
      <c r="AD261" s="147"/>
      <c r="AE261" s="147"/>
      <c r="AF261" s="147"/>
      <c r="AG261" s="147" t="s">
        <v>2491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25">
      <c r="A262" s="176">
        <v>177</v>
      </c>
      <c r="B262" s="177" t="s">
        <v>2843</v>
      </c>
      <c r="C262" s="187" t="s">
        <v>2844</v>
      </c>
      <c r="D262" s="178" t="s">
        <v>2602</v>
      </c>
      <c r="E262" s="179">
        <v>20</v>
      </c>
      <c r="F262" s="180"/>
      <c r="G262" s="181">
        <f t="shared" si="42"/>
        <v>0</v>
      </c>
      <c r="H262" s="180"/>
      <c r="I262" s="181">
        <f t="shared" si="43"/>
        <v>0</v>
      </c>
      <c r="J262" s="180"/>
      <c r="K262" s="181">
        <f t="shared" si="44"/>
        <v>0</v>
      </c>
      <c r="L262" s="181">
        <v>15</v>
      </c>
      <c r="M262" s="181">
        <f t="shared" si="45"/>
        <v>0</v>
      </c>
      <c r="N262" s="181">
        <v>0</v>
      </c>
      <c r="O262" s="181">
        <f t="shared" si="46"/>
        <v>0</v>
      </c>
      <c r="P262" s="181">
        <v>0</v>
      </c>
      <c r="Q262" s="181">
        <f t="shared" si="47"/>
        <v>0</v>
      </c>
      <c r="R262" s="181"/>
      <c r="S262" s="181" t="s">
        <v>277</v>
      </c>
      <c r="T262" s="182" t="s">
        <v>249</v>
      </c>
      <c r="U262" s="157">
        <v>0</v>
      </c>
      <c r="V262" s="157">
        <f t="shared" si="48"/>
        <v>0</v>
      </c>
      <c r="W262" s="157"/>
      <c r="X262" s="157" t="s">
        <v>304</v>
      </c>
      <c r="Y262" s="147"/>
      <c r="Z262" s="147"/>
      <c r="AA262" s="147"/>
      <c r="AB262" s="147"/>
      <c r="AC262" s="147"/>
      <c r="AD262" s="147"/>
      <c r="AE262" s="147"/>
      <c r="AF262" s="147"/>
      <c r="AG262" s="147" t="s">
        <v>305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20.399999999999999" outlineLevel="1" x14ac:dyDescent="0.25">
      <c r="A263" s="176">
        <v>178</v>
      </c>
      <c r="B263" s="177" t="s">
        <v>2845</v>
      </c>
      <c r="C263" s="187" t="s">
        <v>2846</v>
      </c>
      <c r="D263" s="178" t="s">
        <v>2602</v>
      </c>
      <c r="E263" s="179">
        <v>26</v>
      </c>
      <c r="F263" s="180"/>
      <c r="G263" s="181">
        <f t="shared" si="42"/>
        <v>0</v>
      </c>
      <c r="H263" s="180"/>
      <c r="I263" s="181">
        <f t="shared" si="43"/>
        <v>0</v>
      </c>
      <c r="J263" s="180"/>
      <c r="K263" s="181">
        <f t="shared" si="44"/>
        <v>0</v>
      </c>
      <c r="L263" s="181">
        <v>15</v>
      </c>
      <c r="M263" s="181">
        <f t="shared" si="45"/>
        <v>0</v>
      </c>
      <c r="N263" s="181">
        <v>0</v>
      </c>
      <c r="O263" s="181">
        <f t="shared" si="46"/>
        <v>0</v>
      </c>
      <c r="P263" s="181">
        <v>0</v>
      </c>
      <c r="Q263" s="181">
        <f t="shared" si="47"/>
        <v>0</v>
      </c>
      <c r="R263" s="181"/>
      <c r="S263" s="181" t="s">
        <v>277</v>
      </c>
      <c r="T263" s="182" t="s">
        <v>249</v>
      </c>
      <c r="U263" s="157">
        <v>0</v>
      </c>
      <c r="V263" s="157">
        <f t="shared" si="48"/>
        <v>0</v>
      </c>
      <c r="W263" s="157"/>
      <c r="X263" s="157" t="s">
        <v>304</v>
      </c>
      <c r="Y263" s="14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1" x14ac:dyDescent="0.25">
      <c r="A264" s="176">
        <v>179</v>
      </c>
      <c r="B264" s="177" t="s">
        <v>2847</v>
      </c>
      <c r="C264" s="187" t="s">
        <v>2848</v>
      </c>
      <c r="D264" s="178" t="s">
        <v>2602</v>
      </c>
      <c r="E264" s="179">
        <v>72</v>
      </c>
      <c r="F264" s="180"/>
      <c r="G264" s="181">
        <f t="shared" si="42"/>
        <v>0</v>
      </c>
      <c r="H264" s="180"/>
      <c r="I264" s="181">
        <f t="shared" si="43"/>
        <v>0</v>
      </c>
      <c r="J264" s="180"/>
      <c r="K264" s="181">
        <f t="shared" si="44"/>
        <v>0</v>
      </c>
      <c r="L264" s="181">
        <v>15</v>
      </c>
      <c r="M264" s="181">
        <f t="shared" si="45"/>
        <v>0</v>
      </c>
      <c r="N264" s="181">
        <v>0</v>
      </c>
      <c r="O264" s="181">
        <f t="shared" si="46"/>
        <v>0</v>
      </c>
      <c r="P264" s="181">
        <v>0</v>
      </c>
      <c r="Q264" s="181">
        <f t="shared" si="47"/>
        <v>0</v>
      </c>
      <c r="R264" s="181"/>
      <c r="S264" s="181" t="s">
        <v>277</v>
      </c>
      <c r="T264" s="182" t="s">
        <v>249</v>
      </c>
      <c r="U264" s="157">
        <v>0</v>
      </c>
      <c r="V264" s="157">
        <f t="shared" si="48"/>
        <v>0</v>
      </c>
      <c r="W264" s="157"/>
      <c r="X264" s="157" t="s">
        <v>304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0.399999999999999" outlineLevel="1" x14ac:dyDescent="0.25">
      <c r="A265" s="176">
        <v>180</v>
      </c>
      <c r="B265" s="177" t="s">
        <v>2849</v>
      </c>
      <c r="C265" s="187" t="s">
        <v>2850</v>
      </c>
      <c r="D265" s="178" t="s">
        <v>2602</v>
      </c>
      <c r="E265" s="179">
        <v>18</v>
      </c>
      <c r="F265" s="180"/>
      <c r="G265" s="181">
        <f t="shared" si="42"/>
        <v>0</v>
      </c>
      <c r="H265" s="180"/>
      <c r="I265" s="181">
        <f t="shared" si="43"/>
        <v>0</v>
      </c>
      <c r="J265" s="180"/>
      <c r="K265" s="181">
        <f t="shared" si="44"/>
        <v>0</v>
      </c>
      <c r="L265" s="181">
        <v>15</v>
      </c>
      <c r="M265" s="181">
        <f t="shared" si="45"/>
        <v>0</v>
      </c>
      <c r="N265" s="181">
        <v>0</v>
      </c>
      <c r="O265" s="181">
        <f t="shared" si="46"/>
        <v>0</v>
      </c>
      <c r="P265" s="181">
        <v>0</v>
      </c>
      <c r="Q265" s="181">
        <f t="shared" si="47"/>
        <v>0</v>
      </c>
      <c r="R265" s="181"/>
      <c r="S265" s="181" t="s">
        <v>277</v>
      </c>
      <c r="T265" s="182" t="s">
        <v>249</v>
      </c>
      <c r="U265" s="157">
        <v>0</v>
      </c>
      <c r="V265" s="157">
        <f t="shared" si="48"/>
        <v>0</v>
      </c>
      <c r="W265" s="157"/>
      <c r="X265" s="157" t="s">
        <v>304</v>
      </c>
      <c r="Y265" s="14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20.399999999999999" outlineLevel="1" x14ac:dyDescent="0.25">
      <c r="A266" s="176">
        <v>181</v>
      </c>
      <c r="B266" s="177" t="s">
        <v>2851</v>
      </c>
      <c r="C266" s="187" t="s">
        <v>2852</v>
      </c>
      <c r="D266" s="178" t="s">
        <v>2602</v>
      </c>
      <c r="E266" s="179">
        <v>32</v>
      </c>
      <c r="F266" s="180"/>
      <c r="G266" s="181">
        <f t="shared" si="42"/>
        <v>0</v>
      </c>
      <c r="H266" s="180"/>
      <c r="I266" s="181">
        <f t="shared" si="43"/>
        <v>0</v>
      </c>
      <c r="J266" s="180"/>
      <c r="K266" s="181">
        <f t="shared" si="44"/>
        <v>0</v>
      </c>
      <c r="L266" s="181">
        <v>15</v>
      </c>
      <c r="M266" s="181">
        <f t="shared" si="45"/>
        <v>0</v>
      </c>
      <c r="N266" s="181">
        <v>0</v>
      </c>
      <c r="O266" s="181">
        <f t="shared" si="46"/>
        <v>0</v>
      </c>
      <c r="P266" s="181">
        <v>0</v>
      </c>
      <c r="Q266" s="181">
        <f t="shared" si="47"/>
        <v>0</v>
      </c>
      <c r="R266" s="181"/>
      <c r="S266" s="181" t="s">
        <v>277</v>
      </c>
      <c r="T266" s="182" t="s">
        <v>249</v>
      </c>
      <c r="U266" s="157">
        <v>0</v>
      </c>
      <c r="V266" s="157">
        <f t="shared" si="48"/>
        <v>0</v>
      </c>
      <c r="W266" s="157"/>
      <c r="X266" s="157" t="s">
        <v>304</v>
      </c>
      <c r="Y266" s="14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25">
      <c r="A267" s="176">
        <v>182</v>
      </c>
      <c r="B267" s="177" t="s">
        <v>2853</v>
      </c>
      <c r="C267" s="187" t="s">
        <v>2854</v>
      </c>
      <c r="D267" s="178" t="s">
        <v>276</v>
      </c>
      <c r="E267" s="179">
        <v>1</v>
      </c>
      <c r="F267" s="180"/>
      <c r="G267" s="181">
        <f t="shared" si="42"/>
        <v>0</v>
      </c>
      <c r="H267" s="180"/>
      <c r="I267" s="181">
        <f t="shared" si="43"/>
        <v>0</v>
      </c>
      <c r="J267" s="180"/>
      <c r="K267" s="181">
        <f t="shared" si="44"/>
        <v>0</v>
      </c>
      <c r="L267" s="181">
        <v>15</v>
      </c>
      <c r="M267" s="181">
        <f t="shared" si="45"/>
        <v>0</v>
      </c>
      <c r="N267" s="181">
        <v>0</v>
      </c>
      <c r="O267" s="181">
        <f t="shared" si="46"/>
        <v>0</v>
      </c>
      <c r="P267" s="181">
        <v>0</v>
      </c>
      <c r="Q267" s="181">
        <f t="shared" si="47"/>
        <v>0</v>
      </c>
      <c r="R267" s="181"/>
      <c r="S267" s="181" t="s">
        <v>277</v>
      </c>
      <c r="T267" s="182" t="s">
        <v>249</v>
      </c>
      <c r="U267" s="157">
        <v>0</v>
      </c>
      <c r="V267" s="157">
        <f t="shared" si="48"/>
        <v>0</v>
      </c>
      <c r="W267" s="157"/>
      <c r="X267" s="157" t="s">
        <v>752</v>
      </c>
      <c r="Y267" s="147"/>
      <c r="Z267" s="147"/>
      <c r="AA267" s="147"/>
      <c r="AB267" s="147"/>
      <c r="AC267" s="147"/>
      <c r="AD267" s="147"/>
      <c r="AE267" s="147"/>
      <c r="AF267" s="147"/>
      <c r="AG267" s="147" t="s">
        <v>2491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25">
      <c r="A268" s="176">
        <v>183</v>
      </c>
      <c r="B268" s="177" t="s">
        <v>2855</v>
      </c>
      <c r="C268" s="187" t="s">
        <v>2856</v>
      </c>
      <c r="D268" s="178" t="s">
        <v>276</v>
      </c>
      <c r="E268" s="179">
        <v>1</v>
      </c>
      <c r="F268" s="180"/>
      <c r="G268" s="181">
        <f t="shared" si="42"/>
        <v>0</v>
      </c>
      <c r="H268" s="180"/>
      <c r="I268" s="181">
        <f t="shared" si="43"/>
        <v>0</v>
      </c>
      <c r="J268" s="180"/>
      <c r="K268" s="181">
        <f t="shared" si="44"/>
        <v>0</v>
      </c>
      <c r="L268" s="181">
        <v>15</v>
      </c>
      <c r="M268" s="181">
        <f t="shared" si="45"/>
        <v>0</v>
      </c>
      <c r="N268" s="181">
        <v>0</v>
      </c>
      <c r="O268" s="181">
        <f t="shared" si="46"/>
        <v>0</v>
      </c>
      <c r="P268" s="181">
        <v>0</v>
      </c>
      <c r="Q268" s="181">
        <f t="shared" si="47"/>
        <v>0</v>
      </c>
      <c r="R268" s="181"/>
      <c r="S268" s="181" t="s">
        <v>277</v>
      </c>
      <c r="T268" s="182" t="s">
        <v>249</v>
      </c>
      <c r="U268" s="157">
        <v>0</v>
      </c>
      <c r="V268" s="157">
        <f t="shared" si="48"/>
        <v>0</v>
      </c>
      <c r="W268" s="157"/>
      <c r="X268" s="157" t="s">
        <v>752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2491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ht="30.6" outlineLevel="1" x14ac:dyDescent="0.25">
      <c r="A269" s="168">
        <v>184</v>
      </c>
      <c r="B269" s="169" t="s">
        <v>2857</v>
      </c>
      <c r="C269" s="185" t="s">
        <v>2858</v>
      </c>
      <c r="D269" s="170" t="s">
        <v>247</v>
      </c>
      <c r="E269" s="171">
        <v>1</v>
      </c>
      <c r="F269" s="172"/>
      <c r="G269" s="173">
        <f t="shared" si="42"/>
        <v>0</v>
      </c>
      <c r="H269" s="172"/>
      <c r="I269" s="173">
        <f t="shared" si="43"/>
        <v>0</v>
      </c>
      <c r="J269" s="172"/>
      <c r="K269" s="173">
        <f t="shared" si="44"/>
        <v>0</v>
      </c>
      <c r="L269" s="173">
        <v>15</v>
      </c>
      <c r="M269" s="173">
        <f t="shared" si="45"/>
        <v>0</v>
      </c>
      <c r="N269" s="173">
        <v>0</v>
      </c>
      <c r="O269" s="173">
        <f t="shared" si="46"/>
        <v>0</v>
      </c>
      <c r="P269" s="173">
        <v>0</v>
      </c>
      <c r="Q269" s="173">
        <f t="shared" si="47"/>
        <v>0</v>
      </c>
      <c r="R269" s="173"/>
      <c r="S269" s="173" t="s">
        <v>277</v>
      </c>
      <c r="T269" s="174" t="s">
        <v>249</v>
      </c>
      <c r="U269" s="157">
        <v>0</v>
      </c>
      <c r="V269" s="157">
        <f t="shared" si="48"/>
        <v>0</v>
      </c>
      <c r="W269" s="157"/>
      <c r="X269" s="157" t="s">
        <v>304</v>
      </c>
      <c r="Y269" s="14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1" outlineLevel="1" x14ac:dyDescent="0.25">
      <c r="A270" s="154"/>
      <c r="B270" s="155"/>
      <c r="C270" s="256" t="s">
        <v>2859</v>
      </c>
      <c r="D270" s="257"/>
      <c r="E270" s="257"/>
      <c r="F270" s="257"/>
      <c r="G270" s="2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253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75" t="str">
        <f>C270</f>
        <v>zajištění dočasného provozu, dále ostatní vlivy nepředpokládané.  Součástí položky je dále oprava izolací při poškození po napojení na stávající potrubní systém.</v>
      </c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25">
      <c r="A271" s="168">
        <v>185</v>
      </c>
      <c r="B271" s="169" t="s">
        <v>2860</v>
      </c>
      <c r="C271" s="185" t="s">
        <v>2861</v>
      </c>
      <c r="D271" s="170" t="s">
        <v>2862</v>
      </c>
      <c r="E271" s="171">
        <v>1</v>
      </c>
      <c r="F271" s="172"/>
      <c r="G271" s="173">
        <f>ROUND(E271*F271,2)</f>
        <v>0</v>
      </c>
      <c r="H271" s="172"/>
      <c r="I271" s="173">
        <f>ROUND(E271*H271,2)</f>
        <v>0</v>
      </c>
      <c r="J271" s="172"/>
      <c r="K271" s="173">
        <f>ROUND(E271*J271,2)</f>
        <v>0</v>
      </c>
      <c r="L271" s="173">
        <v>15</v>
      </c>
      <c r="M271" s="173">
        <f>G271*(1+L271/100)</f>
        <v>0</v>
      </c>
      <c r="N271" s="173">
        <v>0</v>
      </c>
      <c r="O271" s="173">
        <f>ROUND(E271*N271,2)</f>
        <v>0</v>
      </c>
      <c r="P271" s="173">
        <v>0</v>
      </c>
      <c r="Q271" s="173">
        <f>ROUND(E271*P271,2)</f>
        <v>0</v>
      </c>
      <c r="R271" s="173"/>
      <c r="S271" s="173" t="s">
        <v>277</v>
      </c>
      <c r="T271" s="174" t="s">
        <v>249</v>
      </c>
      <c r="U271" s="157">
        <v>0</v>
      </c>
      <c r="V271" s="157">
        <f>ROUND(E271*U271,2)</f>
        <v>0</v>
      </c>
      <c r="W271" s="157"/>
      <c r="X271" s="157" t="s">
        <v>2863</v>
      </c>
      <c r="Y271" s="147"/>
      <c r="Z271" s="147"/>
      <c r="AA271" s="147"/>
      <c r="AB271" s="147"/>
      <c r="AC271" s="147"/>
      <c r="AD271" s="147"/>
      <c r="AE271" s="147"/>
      <c r="AF271" s="147"/>
      <c r="AG271" s="147" t="s">
        <v>2864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x14ac:dyDescent="0.25">
      <c r="A272" s="3"/>
      <c r="B272" s="4"/>
      <c r="C272" s="188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AE272">
        <v>15</v>
      </c>
      <c r="AF272">
        <v>21</v>
      </c>
      <c r="AG272" t="s">
        <v>230</v>
      </c>
    </row>
    <row r="273" spans="1:33" x14ac:dyDescent="0.25">
      <c r="A273" s="150"/>
      <c r="B273" s="151" t="s">
        <v>29</v>
      </c>
      <c r="C273" s="189"/>
      <c r="D273" s="152"/>
      <c r="E273" s="153"/>
      <c r="F273" s="153"/>
      <c r="G273" s="183">
        <f>G8+G65+G71+G111+G172+G240+G245+G252+G258</f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AE273">
        <f>SUMIF(L7:L271,AE272,G7:G271)</f>
        <v>0</v>
      </c>
      <c r="AF273">
        <f>SUMIF(L7:L271,AF272,G7:G271)</f>
        <v>0</v>
      </c>
      <c r="AG273" t="s">
        <v>297</v>
      </c>
    </row>
    <row r="274" spans="1:33" x14ac:dyDescent="0.25">
      <c r="C274" s="190"/>
      <c r="D274" s="10"/>
      <c r="AG274" t="s">
        <v>298</v>
      </c>
    </row>
    <row r="275" spans="1:33" x14ac:dyDescent="0.25">
      <c r="D275" s="10"/>
    </row>
    <row r="276" spans="1:33" x14ac:dyDescent="0.25">
      <c r="D276" s="10"/>
    </row>
    <row r="277" spans="1:33" x14ac:dyDescent="0.25">
      <c r="D277" s="10"/>
    </row>
    <row r="278" spans="1:33" x14ac:dyDescent="0.25">
      <c r="D278" s="10"/>
    </row>
    <row r="279" spans="1:33" x14ac:dyDescent="0.25">
      <c r="D279" s="10"/>
    </row>
    <row r="280" spans="1:33" x14ac:dyDescent="0.25">
      <c r="D280" s="10"/>
    </row>
    <row r="281" spans="1:33" x14ac:dyDescent="0.25">
      <c r="D281" s="10"/>
    </row>
    <row r="282" spans="1:33" x14ac:dyDescent="0.25">
      <c r="D282" s="10"/>
    </row>
    <row r="283" spans="1:33" x14ac:dyDescent="0.25">
      <c r="D283" s="10"/>
    </row>
    <row r="284" spans="1:33" x14ac:dyDescent="0.25">
      <c r="D284" s="10"/>
    </row>
    <row r="285" spans="1:33" x14ac:dyDescent="0.25">
      <c r="D285" s="10"/>
    </row>
    <row r="286" spans="1:33" x14ac:dyDescent="0.25">
      <c r="D286" s="10"/>
    </row>
    <row r="287" spans="1:33" x14ac:dyDescent="0.25">
      <c r="D287" s="10"/>
    </row>
    <row r="288" spans="1:33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qBT6bttj+tG66J8m/x1OtbeVuAVN1/7i5uy3goPCT2V+yjhlka8CRp2ZwOSkJ14hOTZuGUh3+e8aCZCyF+0EKw==" saltValue="RDdqyej4Z9Q2jnbARzjcnQ==" spinCount="100000" sheet="1"/>
  <mergeCells count="67">
    <mergeCell ref="C19:G19"/>
    <mergeCell ref="A1:G1"/>
    <mergeCell ref="C2:G2"/>
    <mergeCell ref="C3:G3"/>
    <mergeCell ref="C4:G4"/>
    <mergeCell ref="C10:G10"/>
    <mergeCell ref="C11:G11"/>
    <mergeCell ref="C12:G12"/>
    <mergeCell ref="C14:G14"/>
    <mergeCell ref="C15:G15"/>
    <mergeCell ref="C16:G16"/>
    <mergeCell ref="C18:G18"/>
    <mergeCell ref="C36:G36"/>
    <mergeCell ref="C20:G20"/>
    <mergeCell ref="C22:G22"/>
    <mergeCell ref="C23:G23"/>
    <mergeCell ref="C24:G24"/>
    <mergeCell ref="C26:G26"/>
    <mergeCell ref="C27:G27"/>
    <mergeCell ref="C29:G29"/>
    <mergeCell ref="C30:G30"/>
    <mergeCell ref="C32:G32"/>
    <mergeCell ref="C33:G33"/>
    <mergeCell ref="C35:G35"/>
    <mergeCell ref="C54:G54"/>
    <mergeCell ref="C38:G38"/>
    <mergeCell ref="C39:G39"/>
    <mergeCell ref="C41:G41"/>
    <mergeCell ref="C42:G42"/>
    <mergeCell ref="C44:G44"/>
    <mergeCell ref="C45:G45"/>
    <mergeCell ref="C47:G47"/>
    <mergeCell ref="C48:G48"/>
    <mergeCell ref="C50:G50"/>
    <mergeCell ref="C51:G51"/>
    <mergeCell ref="C53:G53"/>
    <mergeCell ref="C87:G87"/>
    <mergeCell ref="C56:G56"/>
    <mergeCell ref="C57:G57"/>
    <mergeCell ref="C64:G64"/>
    <mergeCell ref="C69:G69"/>
    <mergeCell ref="C73:G73"/>
    <mergeCell ref="C75:G75"/>
    <mergeCell ref="C77:G77"/>
    <mergeCell ref="C79:G79"/>
    <mergeCell ref="C81:G81"/>
    <mergeCell ref="C83:G83"/>
    <mergeCell ref="C85:G85"/>
    <mergeCell ref="C218:G218"/>
    <mergeCell ref="C89:G89"/>
    <mergeCell ref="C174:G174"/>
    <mergeCell ref="C175:G175"/>
    <mergeCell ref="C176:G176"/>
    <mergeCell ref="C177:G177"/>
    <mergeCell ref="C210:G210"/>
    <mergeCell ref="C211:G211"/>
    <mergeCell ref="C213:G213"/>
    <mergeCell ref="C214:G214"/>
    <mergeCell ref="C215:G215"/>
    <mergeCell ref="C216:G216"/>
    <mergeCell ref="C270:G270"/>
    <mergeCell ref="C220:G220"/>
    <mergeCell ref="C225:G225"/>
    <mergeCell ref="C227:G227"/>
    <mergeCell ref="C247:G247"/>
    <mergeCell ref="C249:G249"/>
    <mergeCell ref="C251:G25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11C48-AAE5-4AD4-8608-7319C29B0DD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72</v>
      </c>
      <c r="C3" s="259" t="s">
        <v>73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74</v>
      </c>
      <c r="C4" s="262" t="s">
        <v>75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90</v>
      </c>
      <c r="C8" s="184" t="s">
        <v>91</v>
      </c>
      <c r="D8" s="164"/>
      <c r="E8" s="165"/>
      <c r="F8" s="166"/>
      <c r="G8" s="166">
        <f>SUMIF(AG9:AG15,"&lt;&gt;NOR",G9:G15)</f>
        <v>0</v>
      </c>
      <c r="H8" s="166"/>
      <c r="I8" s="166">
        <f>SUM(I9:I15)</f>
        <v>0</v>
      </c>
      <c r="J8" s="166"/>
      <c r="K8" s="166">
        <f>SUM(K9:K15)</f>
        <v>0</v>
      </c>
      <c r="L8" s="166"/>
      <c r="M8" s="166">
        <f>SUM(M9:M15)</f>
        <v>0</v>
      </c>
      <c r="N8" s="166"/>
      <c r="O8" s="166">
        <f>SUM(O9:O15)</f>
        <v>0</v>
      </c>
      <c r="P8" s="166"/>
      <c r="Q8" s="166">
        <f>SUM(Q9:Q15)</f>
        <v>0</v>
      </c>
      <c r="R8" s="166"/>
      <c r="S8" s="166"/>
      <c r="T8" s="167"/>
      <c r="U8" s="161"/>
      <c r="V8" s="161">
        <f>SUM(V9:V15)</f>
        <v>0</v>
      </c>
      <c r="W8" s="161"/>
      <c r="X8" s="161"/>
      <c r="AG8" t="s">
        <v>244</v>
      </c>
    </row>
    <row r="9" spans="1:60" outlineLevel="1" x14ac:dyDescent="0.25">
      <c r="A9" s="176">
        <v>1</v>
      </c>
      <c r="B9" s="177" t="s">
        <v>2245</v>
      </c>
      <c r="C9" s="187" t="s">
        <v>2868</v>
      </c>
      <c r="D9" s="178" t="s">
        <v>2243</v>
      </c>
      <c r="E9" s="179">
        <v>1</v>
      </c>
      <c r="F9" s="180"/>
      <c r="G9" s="181">
        <f t="shared" ref="G9:G15" si="0">ROUND(E9*F9,2)</f>
        <v>0</v>
      </c>
      <c r="H9" s="180"/>
      <c r="I9" s="181">
        <f t="shared" ref="I9:I15" si="1">ROUND(E9*H9,2)</f>
        <v>0</v>
      </c>
      <c r="J9" s="180"/>
      <c r="K9" s="181">
        <f t="shared" ref="K9:K15" si="2">ROUND(E9*J9,2)</f>
        <v>0</v>
      </c>
      <c r="L9" s="181">
        <v>15</v>
      </c>
      <c r="M9" s="181">
        <f t="shared" ref="M9:M15" si="3">G9*(1+L9/100)</f>
        <v>0</v>
      </c>
      <c r="N9" s="181">
        <v>0</v>
      </c>
      <c r="O9" s="181">
        <f t="shared" ref="O9:O15" si="4">ROUND(E9*N9,2)</f>
        <v>0</v>
      </c>
      <c r="P9" s="181">
        <v>0</v>
      </c>
      <c r="Q9" s="181">
        <f t="shared" ref="Q9:Q15" si="5">ROUND(E9*P9,2)</f>
        <v>0</v>
      </c>
      <c r="R9" s="181"/>
      <c r="S9" s="181" t="s">
        <v>277</v>
      </c>
      <c r="T9" s="182" t="s">
        <v>249</v>
      </c>
      <c r="U9" s="157">
        <v>0</v>
      </c>
      <c r="V9" s="157">
        <f t="shared" ref="V9:V15" si="6">ROUND(E9*U9,2)</f>
        <v>0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305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6">
        <v>2</v>
      </c>
      <c r="B10" s="177" t="s">
        <v>2247</v>
      </c>
      <c r="C10" s="187" t="s">
        <v>2869</v>
      </c>
      <c r="D10" s="178" t="s">
        <v>2243</v>
      </c>
      <c r="E10" s="179">
        <v>1</v>
      </c>
      <c r="F10" s="180"/>
      <c r="G10" s="181">
        <f t="shared" si="0"/>
        <v>0</v>
      </c>
      <c r="H10" s="180"/>
      <c r="I10" s="181">
        <f t="shared" si="1"/>
        <v>0</v>
      </c>
      <c r="J10" s="180"/>
      <c r="K10" s="181">
        <f t="shared" si="2"/>
        <v>0</v>
      </c>
      <c r="L10" s="181">
        <v>15</v>
      </c>
      <c r="M10" s="181">
        <f t="shared" si="3"/>
        <v>0</v>
      </c>
      <c r="N10" s="181">
        <v>0</v>
      </c>
      <c r="O10" s="181">
        <f t="shared" si="4"/>
        <v>0</v>
      </c>
      <c r="P10" s="181">
        <v>0</v>
      </c>
      <c r="Q10" s="181">
        <f t="shared" si="5"/>
        <v>0</v>
      </c>
      <c r="R10" s="181"/>
      <c r="S10" s="181" t="s">
        <v>277</v>
      </c>
      <c r="T10" s="182" t="s">
        <v>249</v>
      </c>
      <c r="U10" s="157">
        <v>0</v>
      </c>
      <c r="V10" s="157">
        <f t="shared" si="6"/>
        <v>0</v>
      </c>
      <c r="W10" s="157"/>
      <c r="X10" s="157" t="s">
        <v>304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6">
        <v>3</v>
      </c>
      <c r="B11" s="177" t="s">
        <v>2249</v>
      </c>
      <c r="C11" s="187" t="s">
        <v>2870</v>
      </c>
      <c r="D11" s="178" t="s">
        <v>2243</v>
      </c>
      <c r="E11" s="179">
        <v>1</v>
      </c>
      <c r="F11" s="180"/>
      <c r="G11" s="181">
        <f t="shared" si="0"/>
        <v>0</v>
      </c>
      <c r="H11" s="180"/>
      <c r="I11" s="181">
        <f t="shared" si="1"/>
        <v>0</v>
      </c>
      <c r="J11" s="180"/>
      <c r="K11" s="181">
        <f t="shared" si="2"/>
        <v>0</v>
      </c>
      <c r="L11" s="181">
        <v>15</v>
      </c>
      <c r="M11" s="181">
        <f t="shared" si="3"/>
        <v>0</v>
      </c>
      <c r="N11" s="181">
        <v>0</v>
      </c>
      <c r="O11" s="181">
        <f t="shared" si="4"/>
        <v>0</v>
      </c>
      <c r="P11" s="181">
        <v>0</v>
      </c>
      <c r="Q11" s="181">
        <f t="shared" si="5"/>
        <v>0</v>
      </c>
      <c r="R11" s="181"/>
      <c r="S11" s="181" t="s">
        <v>277</v>
      </c>
      <c r="T11" s="182" t="s">
        <v>249</v>
      </c>
      <c r="U11" s="157">
        <v>0</v>
      </c>
      <c r="V11" s="157">
        <f t="shared" si="6"/>
        <v>0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6">
        <v>4</v>
      </c>
      <c r="B12" s="177" t="s">
        <v>2251</v>
      </c>
      <c r="C12" s="187" t="s">
        <v>2871</v>
      </c>
      <c r="D12" s="178" t="s">
        <v>2243</v>
      </c>
      <c r="E12" s="179">
        <v>3</v>
      </c>
      <c r="F12" s="180"/>
      <c r="G12" s="181">
        <f t="shared" si="0"/>
        <v>0</v>
      </c>
      <c r="H12" s="180"/>
      <c r="I12" s="181">
        <f t="shared" si="1"/>
        <v>0</v>
      </c>
      <c r="J12" s="180"/>
      <c r="K12" s="181">
        <f t="shared" si="2"/>
        <v>0</v>
      </c>
      <c r="L12" s="181">
        <v>15</v>
      </c>
      <c r="M12" s="181">
        <f t="shared" si="3"/>
        <v>0</v>
      </c>
      <c r="N12" s="181">
        <v>0</v>
      </c>
      <c r="O12" s="181">
        <f t="shared" si="4"/>
        <v>0</v>
      </c>
      <c r="P12" s="181">
        <v>0</v>
      </c>
      <c r="Q12" s="181">
        <f t="shared" si="5"/>
        <v>0</v>
      </c>
      <c r="R12" s="181"/>
      <c r="S12" s="181" t="s">
        <v>277</v>
      </c>
      <c r="T12" s="182" t="s">
        <v>249</v>
      </c>
      <c r="U12" s="157">
        <v>0</v>
      </c>
      <c r="V12" s="157">
        <f t="shared" si="6"/>
        <v>0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6">
        <v>5</v>
      </c>
      <c r="B13" s="177" t="s">
        <v>2253</v>
      </c>
      <c r="C13" s="187" t="s">
        <v>2872</v>
      </c>
      <c r="D13" s="178" t="s">
        <v>2243</v>
      </c>
      <c r="E13" s="179">
        <v>3</v>
      </c>
      <c r="F13" s="180"/>
      <c r="G13" s="181">
        <f t="shared" si="0"/>
        <v>0</v>
      </c>
      <c r="H13" s="180"/>
      <c r="I13" s="181">
        <f t="shared" si="1"/>
        <v>0</v>
      </c>
      <c r="J13" s="180"/>
      <c r="K13" s="181">
        <f t="shared" si="2"/>
        <v>0</v>
      </c>
      <c r="L13" s="181">
        <v>15</v>
      </c>
      <c r="M13" s="181">
        <f t="shared" si="3"/>
        <v>0</v>
      </c>
      <c r="N13" s="181">
        <v>0</v>
      </c>
      <c r="O13" s="181">
        <f t="shared" si="4"/>
        <v>0</v>
      </c>
      <c r="P13" s="181">
        <v>0</v>
      </c>
      <c r="Q13" s="181">
        <f t="shared" si="5"/>
        <v>0</v>
      </c>
      <c r="R13" s="181"/>
      <c r="S13" s="181" t="s">
        <v>277</v>
      </c>
      <c r="T13" s="182" t="s">
        <v>249</v>
      </c>
      <c r="U13" s="157">
        <v>0</v>
      </c>
      <c r="V13" s="157">
        <f t="shared" si="6"/>
        <v>0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305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0.399999999999999" outlineLevel="1" x14ac:dyDescent="0.25">
      <c r="A14" s="176">
        <v>6</v>
      </c>
      <c r="B14" s="177" t="s">
        <v>2255</v>
      </c>
      <c r="C14" s="187" t="s">
        <v>2873</v>
      </c>
      <c r="D14" s="178" t="s">
        <v>2243</v>
      </c>
      <c r="E14" s="179">
        <v>1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15</v>
      </c>
      <c r="M14" s="181">
        <f t="shared" si="3"/>
        <v>0</v>
      </c>
      <c r="N14" s="181">
        <v>0</v>
      </c>
      <c r="O14" s="181">
        <f t="shared" si="4"/>
        <v>0</v>
      </c>
      <c r="P14" s="181">
        <v>0</v>
      </c>
      <c r="Q14" s="181">
        <f t="shared" si="5"/>
        <v>0</v>
      </c>
      <c r="R14" s="181"/>
      <c r="S14" s="181" t="s">
        <v>277</v>
      </c>
      <c r="T14" s="182" t="s">
        <v>249</v>
      </c>
      <c r="U14" s="157">
        <v>0</v>
      </c>
      <c r="V14" s="157">
        <f t="shared" si="6"/>
        <v>0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6">
        <v>7</v>
      </c>
      <c r="B15" s="177" t="s">
        <v>2259</v>
      </c>
      <c r="C15" s="187" t="s">
        <v>2874</v>
      </c>
      <c r="D15" s="178" t="s">
        <v>2243</v>
      </c>
      <c r="E15" s="179">
        <v>1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15</v>
      </c>
      <c r="M15" s="181">
        <f t="shared" si="3"/>
        <v>0</v>
      </c>
      <c r="N15" s="181">
        <v>0</v>
      </c>
      <c r="O15" s="181">
        <f t="shared" si="4"/>
        <v>0</v>
      </c>
      <c r="P15" s="181">
        <v>0</v>
      </c>
      <c r="Q15" s="181">
        <f t="shared" si="5"/>
        <v>0</v>
      </c>
      <c r="R15" s="181"/>
      <c r="S15" s="181" t="s">
        <v>277</v>
      </c>
      <c r="T15" s="182" t="s">
        <v>249</v>
      </c>
      <c r="U15" s="157">
        <v>0</v>
      </c>
      <c r="V15" s="157">
        <f t="shared" si="6"/>
        <v>0</v>
      </c>
      <c r="W15" s="157"/>
      <c r="X15" s="157" t="s">
        <v>304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x14ac:dyDescent="0.25">
      <c r="A16" s="162" t="s">
        <v>243</v>
      </c>
      <c r="B16" s="163" t="s">
        <v>92</v>
      </c>
      <c r="C16" s="184" t="s">
        <v>94</v>
      </c>
      <c r="D16" s="164"/>
      <c r="E16" s="165"/>
      <c r="F16" s="166"/>
      <c r="G16" s="166">
        <f>SUMIF(AG17:AG20,"&lt;&gt;NOR",G17:G20)</f>
        <v>0</v>
      </c>
      <c r="H16" s="166"/>
      <c r="I16" s="166">
        <f>SUM(I17:I20)</f>
        <v>0</v>
      </c>
      <c r="J16" s="166"/>
      <c r="K16" s="166">
        <f>SUM(K17:K20)</f>
        <v>0</v>
      </c>
      <c r="L16" s="166"/>
      <c r="M16" s="166">
        <f>SUM(M17:M20)</f>
        <v>0</v>
      </c>
      <c r="N16" s="166"/>
      <c r="O16" s="166">
        <f>SUM(O17:O20)</f>
        <v>0</v>
      </c>
      <c r="P16" s="166"/>
      <c r="Q16" s="166">
        <f>SUM(Q17:Q20)</f>
        <v>0</v>
      </c>
      <c r="R16" s="166"/>
      <c r="S16" s="166"/>
      <c r="T16" s="167"/>
      <c r="U16" s="161"/>
      <c r="V16" s="161">
        <f>SUM(V17:V20)</f>
        <v>0</v>
      </c>
      <c r="W16" s="161"/>
      <c r="X16" s="161"/>
      <c r="AG16" t="s">
        <v>244</v>
      </c>
    </row>
    <row r="17" spans="1:60" ht="20.399999999999999" outlineLevel="1" x14ac:dyDescent="0.25">
      <c r="A17" s="176">
        <v>8</v>
      </c>
      <c r="B17" s="177" t="s">
        <v>2261</v>
      </c>
      <c r="C17" s="187" t="s">
        <v>2875</v>
      </c>
      <c r="D17" s="178" t="s">
        <v>2243</v>
      </c>
      <c r="E17" s="179">
        <v>1</v>
      </c>
      <c r="F17" s="180"/>
      <c r="G17" s="181">
        <f>ROUND(E17*F17,2)</f>
        <v>0</v>
      </c>
      <c r="H17" s="180"/>
      <c r="I17" s="181">
        <f>ROUND(E17*H17,2)</f>
        <v>0</v>
      </c>
      <c r="J17" s="180"/>
      <c r="K17" s="181">
        <f>ROUND(E17*J17,2)</f>
        <v>0</v>
      </c>
      <c r="L17" s="181">
        <v>15</v>
      </c>
      <c r="M17" s="181">
        <f>G17*(1+L17/100)</f>
        <v>0</v>
      </c>
      <c r="N17" s="181">
        <v>0</v>
      </c>
      <c r="O17" s="181">
        <f>ROUND(E17*N17,2)</f>
        <v>0</v>
      </c>
      <c r="P17" s="181">
        <v>0</v>
      </c>
      <c r="Q17" s="181">
        <f>ROUND(E17*P17,2)</f>
        <v>0</v>
      </c>
      <c r="R17" s="181"/>
      <c r="S17" s="181" t="s">
        <v>277</v>
      </c>
      <c r="T17" s="182" t="s">
        <v>249</v>
      </c>
      <c r="U17" s="157">
        <v>0</v>
      </c>
      <c r="V17" s="157">
        <f>ROUND(E17*U17,2)</f>
        <v>0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6">
        <v>9</v>
      </c>
      <c r="B18" s="177" t="s">
        <v>2263</v>
      </c>
      <c r="C18" s="187" t="s">
        <v>2876</v>
      </c>
      <c r="D18" s="178" t="s">
        <v>2243</v>
      </c>
      <c r="E18" s="179">
        <v>1</v>
      </c>
      <c r="F18" s="180"/>
      <c r="G18" s="181">
        <f>ROUND(E18*F18,2)</f>
        <v>0</v>
      </c>
      <c r="H18" s="180"/>
      <c r="I18" s="181">
        <f>ROUND(E18*H18,2)</f>
        <v>0</v>
      </c>
      <c r="J18" s="180"/>
      <c r="K18" s="181">
        <f>ROUND(E18*J18,2)</f>
        <v>0</v>
      </c>
      <c r="L18" s="181">
        <v>15</v>
      </c>
      <c r="M18" s="181">
        <f>G18*(1+L18/100)</f>
        <v>0</v>
      </c>
      <c r="N18" s="181">
        <v>0</v>
      </c>
      <c r="O18" s="181">
        <f>ROUND(E18*N18,2)</f>
        <v>0</v>
      </c>
      <c r="P18" s="181">
        <v>0</v>
      </c>
      <c r="Q18" s="181">
        <f>ROUND(E18*P18,2)</f>
        <v>0</v>
      </c>
      <c r="R18" s="181"/>
      <c r="S18" s="181" t="s">
        <v>277</v>
      </c>
      <c r="T18" s="182" t="s">
        <v>249</v>
      </c>
      <c r="U18" s="157">
        <v>0</v>
      </c>
      <c r="V18" s="157">
        <f>ROUND(E18*U18,2)</f>
        <v>0</v>
      </c>
      <c r="W18" s="157"/>
      <c r="X18" s="157" t="s">
        <v>304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6">
        <v>10</v>
      </c>
      <c r="B19" s="177" t="s">
        <v>2265</v>
      </c>
      <c r="C19" s="187" t="s">
        <v>2877</v>
      </c>
      <c r="D19" s="178" t="s">
        <v>2243</v>
      </c>
      <c r="E19" s="179">
        <v>1</v>
      </c>
      <c r="F19" s="180"/>
      <c r="G19" s="181">
        <f>ROUND(E19*F19,2)</f>
        <v>0</v>
      </c>
      <c r="H19" s="180"/>
      <c r="I19" s="181">
        <f>ROUND(E19*H19,2)</f>
        <v>0</v>
      </c>
      <c r="J19" s="180"/>
      <c r="K19" s="181">
        <f>ROUND(E19*J19,2)</f>
        <v>0</v>
      </c>
      <c r="L19" s="181">
        <v>15</v>
      </c>
      <c r="M19" s="181">
        <f>G19*(1+L19/100)</f>
        <v>0</v>
      </c>
      <c r="N19" s="181">
        <v>0</v>
      </c>
      <c r="O19" s="181">
        <f>ROUND(E19*N19,2)</f>
        <v>0</v>
      </c>
      <c r="P19" s="181">
        <v>0</v>
      </c>
      <c r="Q19" s="181">
        <f>ROUND(E19*P19,2)</f>
        <v>0</v>
      </c>
      <c r="R19" s="181"/>
      <c r="S19" s="181" t="s">
        <v>277</v>
      </c>
      <c r="T19" s="182" t="s">
        <v>249</v>
      </c>
      <c r="U19" s="157">
        <v>0</v>
      </c>
      <c r="V19" s="157">
        <f>ROUND(E19*U19,2)</f>
        <v>0</v>
      </c>
      <c r="W19" s="157"/>
      <c r="X19" s="157" t="s">
        <v>304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6">
        <v>11</v>
      </c>
      <c r="B20" s="177" t="s">
        <v>2267</v>
      </c>
      <c r="C20" s="187" t="s">
        <v>2878</v>
      </c>
      <c r="D20" s="178" t="s">
        <v>2243</v>
      </c>
      <c r="E20" s="179">
        <v>1</v>
      </c>
      <c r="F20" s="180"/>
      <c r="G20" s="181">
        <f>ROUND(E20*F20,2)</f>
        <v>0</v>
      </c>
      <c r="H20" s="180"/>
      <c r="I20" s="181">
        <f>ROUND(E20*H20,2)</f>
        <v>0</v>
      </c>
      <c r="J20" s="180"/>
      <c r="K20" s="181">
        <f>ROUND(E20*J20,2)</f>
        <v>0</v>
      </c>
      <c r="L20" s="181">
        <v>15</v>
      </c>
      <c r="M20" s="181">
        <f>G20*(1+L20/100)</f>
        <v>0</v>
      </c>
      <c r="N20" s="181">
        <v>0</v>
      </c>
      <c r="O20" s="181">
        <f>ROUND(E20*N20,2)</f>
        <v>0</v>
      </c>
      <c r="P20" s="181">
        <v>0</v>
      </c>
      <c r="Q20" s="181">
        <f>ROUND(E20*P20,2)</f>
        <v>0</v>
      </c>
      <c r="R20" s="181"/>
      <c r="S20" s="181" t="s">
        <v>277</v>
      </c>
      <c r="T20" s="182" t="s">
        <v>249</v>
      </c>
      <c r="U20" s="157">
        <v>0</v>
      </c>
      <c r="V20" s="157">
        <f>ROUND(E20*U20,2)</f>
        <v>0</v>
      </c>
      <c r="W20" s="157"/>
      <c r="X20" s="157" t="s">
        <v>304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2" t="s">
        <v>243</v>
      </c>
      <c r="B21" s="163" t="s">
        <v>95</v>
      </c>
      <c r="C21" s="184" t="s">
        <v>96</v>
      </c>
      <c r="D21" s="164"/>
      <c r="E21" s="165"/>
      <c r="F21" s="166"/>
      <c r="G21" s="166">
        <f>SUMIF(AG22:AG24,"&lt;&gt;NOR",G22:G24)</f>
        <v>0</v>
      </c>
      <c r="H21" s="166"/>
      <c r="I21" s="166">
        <f>SUM(I22:I24)</f>
        <v>0</v>
      </c>
      <c r="J21" s="166"/>
      <c r="K21" s="166">
        <f>SUM(K22:K24)</f>
        <v>0</v>
      </c>
      <c r="L21" s="166"/>
      <c r="M21" s="166">
        <f>SUM(M22:M24)</f>
        <v>0</v>
      </c>
      <c r="N21" s="166"/>
      <c r="O21" s="166">
        <f>SUM(O22:O24)</f>
        <v>0</v>
      </c>
      <c r="P21" s="166"/>
      <c r="Q21" s="166">
        <f>SUM(Q22:Q24)</f>
        <v>0</v>
      </c>
      <c r="R21" s="166"/>
      <c r="S21" s="166"/>
      <c r="T21" s="167"/>
      <c r="U21" s="161"/>
      <c r="V21" s="161">
        <f>SUM(V22:V24)</f>
        <v>0</v>
      </c>
      <c r="W21" s="161"/>
      <c r="X21" s="161"/>
      <c r="AG21" t="s">
        <v>244</v>
      </c>
    </row>
    <row r="22" spans="1:60" outlineLevel="1" x14ac:dyDescent="0.25">
      <c r="A22" s="176">
        <v>12</v>
      </c>
      <c r="B22" s="177" t="s">
        <v>2269</v>
      </c>
      <c r="C22" s="187" t="s">
        <v>2879</v>
      </c>
      <c r="D22" s="178" t="s">
        <v>2243</v>
      </c>
      <c r="E22" s="179">
        <v>1</v>
      </c>
      <c r="F22" s="180"/>
      <c r="G22" s="181">
        <f>ROUND(E22*F22,2)</f>
        <v>0</v>
      </c>
      <c r="H22" s="180"/>
      <c r="I22" s="181">
        <f>ROUND(E22*H22,2)</f>
        <v>0</v>
      </c>
      <c r="J22" s="180"/>
      <c r="K22" s="181">
        <f>ROUND(E22*J22,2)</f>
        <v>0</v>
      </c>
      <c r="L22" s="181">
        <v>15</v>
      </c>
      <c r="M22" s="181">
        <f>G22*(1+L22/100)</f>
        <v>0</v>
      </c>
      <c r="N22" s="181">
        <v>0</v>
      </c>
      <c r="O22" s="181">
        <f>ROUND(E22*N22,2)</f>
        <v>0</v>
      </c>
      <c r="P22" s="181">
        <v>0</v>
      </c>
      <c r="Q22" s="181">
        <f>ROUND(E22*P22,2)</f>
        <v>0</v>
      </c>
      <c r="R22" s="181"/>
      <c r="S22" s="181" t="s">
        <v>277</v>
      </c>
      <c r="T22" s="182" t="s">
        <v>249</v>
      </c>
      <c r="U22" s="157">
        <v>0</v>
      </c>
      <c r="V22" s="157">
        <f>ROUND(E22*U22,2)</f>
        <v>0</v>
      </c>
      <c r="W22" s="157"/>
      <c r="X22" s="157" t="s">
        <v>304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6">
        <v>13</v>
      </c>
      <c r="B23" s="177" t="s">
        <v>2271</v>
      </c>
      <c r="C23" s="187" t="s">
        <v>2880</v>
      </c>
      <c r="D23" s="178" t="s">
        <v>2243</v>
      </c>
      <c r="E23" s="179">
        <v>1</v>
      </c>
      <c r="F23" s="180"/>
      <c r="G23" s="181">
        <f>ROUND(E23*F23,2)</f>
        <v>0</v>
      </c>
      <c r="H23" s="180"/>
      <c r="I23" s="181">
        <f>ROUND(E23*H23,2)</f>
        <v>0</v>
      </c>
      <c r="J23" s="180"/>
      <c r="K23" s="181">
        <f>ROUND(E23*J23,2)</f>
        <v>0</v>
      </c>
      <c r="L23" s="181">
        <v>15</v>
      </c>
      <c r="M23" s="181">
        <f>G23*(1+L23/100)</f>
        <v>0</v>
      </c>
      <c r="N23" s="181">
        <v>0</v>
      </c>
      <c r="O23" s="181">
        <f>ROUND(E23*N23,2)</f>
        <v>0</v>
      </c>
      <c r="P23" s="181">
        <v>0</v>
      </c>
      <c r="Q23" s="181">
        <f>ROUND(E23*P23,2)</f>
        <v>0</v>
      </c>
      <c r="R23" s="181"/>
      <c r="S23" s="181" t="s">
        <v>277</v>
      </c>
      <c r="T23" s="182" t="s">
        <v>249</v>
      </c>
      <c r="U23" s="157">
        <v>0</v>
      </c>
      <c r="V23" s="157">
        <f>ROUND(E23*U23,2)</f>
        <v>0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6">
        <v>14</v>
      </c>
      <c r="B24" s="177" t="s">
        <v>2273</v>
      </c>
      <c r="C24" s="187" t="s">
        <v>2881</v>
      </c>
      <c r="D24" s="178" t="s">
        <v>2243</v>
      </c>
      <c r="E24" s="179">
        <v>1</v>
      </c>
      <c r="F24" s="180"/>
      <c r="G24" s="181">
        <f>ROUND(E24*F24,2)</f>
        <v>0</v>
      </c>
      <c r="H24" s="180"/>
      <c r="I24" s="181">
        <f>ROUND(E24*H24,2)</f>
        <v>0</v>
      </c>
      <c r="J24" s="180"/>
      <c r="K24" s="181">
        <f>ROUND(E24*J24,2)</f>
        <v>0</v>
      </c>
      <c r="L24" s="181">
        <v>15</v>
      </c>
      <c r="M24" s="181">
        <f>G24*(1+L24/100)</f>
        <v>0</v>
      </c>
      <c r="N24" s="181">
        <v>0</v>
      </c>
      <c r="O24" s="181">
        <f>ROUND(E24*N24,2)</f>
        <v>0</v>
      </c>
      <c r="P24" s="181">
        <v>0</v>
      </c>
      <c r="Q24" s="181">
        <f>ROUND(E24*P24,2)</f>
        <v>0</v>
      </c>
      <c r="R24" s="181"/>
      <c r="S24" s="181" t="s">
        <v>277</v>
      </c>
      <c r="T24" s="182" t="s">
        <v>249</v>
      </c>
      <c r="U24" s="157">
        <v>0</v>
      </c>
      <c r="V24" s="157">
        <f>ROUND(E24*U24,2)</f>
        <v>0</v>
      </c>
      <c r="W24" s="157"/>
      <c r="X24" s="157" t="s">
        <v>304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x14ac:dyDescent="0.25">
      <c r="A25" s="162" t="s">
        <v>243</v>
      </c>
      <c r="B25" s="163" t="s">
        <v>99</v>
      </c>
      <c r="C25" s="184" t="s">
        <v>100</v>
      </c>
      <c r="D25" s="164"/>
      <c r="E25" s="165"/>
      <c r="F25" s="166"/>
      <c r="G25" s="166">
        <f>SUMIF(AG26:AG26,"&lt;&gt;NOR",G26:G26)</f>
        <v>0</v>
      </c>
      <c r="H25" s="166"/>
      <c r="I25" s="166">
        <f>SUM(I26:I26)</f>
        <v>0</v>
      </c>
      <c r="J25" s="166"/>
      <c r="K25" s="166">
        <f>SUM(K26:K26)</f>
        <v>0</v>
      </c>
      <c r="L25" s="166"/>
      <c r="M25" s="166">
        <f>SUM(M26:M26)</f>
        <v>0</v>
      </c>
      <c r="N25" s="166"/>
      <c r="O25" s="166">
        <f>SUM(O26:O26)</f>
        <v>0</v>
      </c>
      <c r="P25" s="166"/>
      <c r="Q25" s="166">
        <f>SUM(Q26:Q26)</f>
        <v>0</v>
      </c>
      <c r="R25" s="166"/>
      <c r="S25" s="166"/>
      <c r="T25" s="167"/>
      <c r="U25" s="161"/>
      <c r="V25" s="161">
        <f>SUM(V26:V26)</f>
        <v>0</v>
      </c>
      <c r="W25" s="161"/>
      <c r="X25" s="161"/>
      <c r="AG25" t="s">
        <v>244</v>
      </c>
    </row>
    <row r="26" spans="1:60" outlineLevel="1" x14ac:dyDescent="0.25">
      <c r="A26" s="176">
        <v>15</v>
      </c>
      <c r="B26" s="177" t="s">
        <v>2275</v>
      </c>
      <c r="C26" s="187" t="s">
        <v>2882</v>
      </c>
      <c r="D26" s="178" t="s">
        <v>2243</v>
      </c>
      <c r="E26" s="179">
        <v>1</v>
      </c>
      <c r="F26" s="180"/>
      <c r="G26" s="181">
        <f>ROUND(E26*F26,2)</f>
        <v>0</v>
      </c>
      <c r="H26" s="180"/>
      <c r="I26" s="181">
        <f>ROUND(E26*H26,2)</f>
        <v>0</v>
      </c>
      <c r="J26" s="180"/>
      <c r="K26" s="181">
        <f>ROUND(E26*J26,2)</f>
        <v>0</v>
      </c>
      <c r="L26" s="181">
        <v>15</v>
      </c>
      <c r="M26" s="181">
        <f>G26*(1+L26/100)</f>
        <v>0</v>
      </c>
      <c r="N26" s="181">
        <v>0</v>
      </c>
      <c r="O26" s="181">
        <f>ROUND(E26*N26,2)</f>
        <v>0</v>
      </c>
      <c r="P26" s="181">
        <v>0</v>
      </c>
      <c r="Q26" s="181">
        <f>ROUND(E26*P26,2)</f>
        <v>0</v>
      </c>
      <c r="R26" s="181"/>
      <c r="S26" s="181" t="s">
        <v>277</v>
      </c>
      <c r="T26" s="182" t="s">
        <v>249</v>
      </c>
      <c r="U26" s="157">
        <v>0</v>
      </c>
      <c r="V26" s="157">
        <f>ROUND(E26*U26,2)</f>
        <v>0</v>
      </c>
      <c r="W26" s="157"/>
      <c r="X26" s="157" t="s">
        <v>304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5">
      <c r="A27" s="162" t="s">
        <v>243</v>
      </c>
      <c r="B27" s="163" t="s">
        <v>195</v>
      </c>
      <c r="C27" s="184" t="s">
        <v>196</v>
      </c>
      <c r="D27" s="164"/>
      <c r="E27" s="165"/>
      <c r="F27" s="166"/>
      <c r="G27" s="166">
        <f>SUMIF(AG28:AG32,"&lt;&gt;NOR",G28:G32)</f>
        <v>0</v>
      </c>
      <c r="H27" s="166"/>
      <c r="I27" s="166">
        <f>SUM(I28:I32)</f>
        <v>0</v>
      </c>
      <c r="J27" s="166"/>
      <c r="K27" s="166">
        <f>SUM(K28:K32)</f>
        <v>0</v>
      </c>
      <c r="L27" s="166"/>
      <c r="M27" s="166">
        <f>SUM(M28:M32)</f>
        <v>0</v>
      </c>
      <c r="N27" s="166"/>
      <c r="O27" s="166">
        <f>SUM(O28:O32)</f>
        <v>0</v>
      </c>
      <c r="P27" s="166"/>
      <c r="Q27" s="166">
        <f>SUM(Q28:Q32)</f>
        <v>0</v>
      </c>
      <c r="R27" s="166"/>
      <c r="S27" s="166"/>
      <c r="T27" s="167"/>
      <c r="U27" s="161"/>
      <c r="V27" s="161">
        <f>SUM(V28:V32)</f>
        <v>0</v>
      </c>
      <c r="W27" s="161"/>
      <c r="X27" s="161"/>
      <c r="AG27" t="s">
        <v>244</v>
      </c>
    </row>
    <row r="28" spans="1:60" outlineLevel="1" x14ac:dyDescent="0.25">
      <c r="A28" s="176">
        <v>16</v>
      </c>
      <c r="B28" s="177" t="s">
        <v>2277</v>
      </c>
      <c r="C28" s="187" t="s">
        <v>2883</v>
      </c>
      <c r="D28" s="178" t="s">
        <v>2243</v>
      </c>
      <c r="E28" s="179">
        <v>3</v>
      </c>
      <c r="F28" s="180"/>
      <c r="G28" s="181">
        <f>ROUND(E28*F28,2)</f>
        <v>0</v>
      </c>
      <c r="H28" s="180"/>
      <c r="I28" s="181">
        <f>ROUND(E28*H28,2)</f>
        <v>0</v>
      </c>
      <c r="J28" s="180"/>
      <c r="K28" s="181">
        <f>ROUND(E28*J28,2)</f>
        <v>0</v>
      </c>
      <c r="L28" s="181">
        <v>15</v>
      </c>
      <c r="M28" s="181">
        <f>G28*(1+L28/100)</f>
        <v>0</v>
      </c>
      <c r="N28" s="181">
        <v>0</v>
      </c>
      <c r="O28" s="181">
        <f>ROUND(E28*N28,2)</f>
        <v>0</v>
      </c>
      <c r="P28" s="181">
        <v>0</v>
      </c>
      <c r="Q28" s="181">
        <f>ROUND(E28*P28,2)</f>
        <v>0</v>
      </c>
      <c r="R28" s="181"/>
      <c r="S28" s="181" t="s">
        <v>277</v>
      </c>
      <c r="T28" s="182" t="s">
        <v>249</v>
      </c>
      <c r="U28" s="157">
        <v>0</v>
      </c>
      <c r="V28" s="157">
        <f>ROUND(E28*U28,2)</f>
        <v>0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639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6">
        <v>17</v>
      </c>
      <c r="B29" s="177" t="s">
        <v>2279</v>
      </c>
      <c r="C29" s="187" t="s">
        <v>2884</v>
      </c>
      <c r="D29" s="178" t="s">
        <v>2243</v>
      </c>
      <c r="E29" s="179">
        <v>2</v>
      </c>
      <c r="F29" s="180"/>
      <c r="G29" s="181">
        <f>ROUND(E29*F29,2)</f>
        <v>0</v>
      </c>
      <c r="H29" s="180"/>
      <c r="I29" s="181">
        <f>ROUND(E29*H29,2)</f>
        <v>0</v>
      </c>
      <c r="J29" s="180"/>
      <c r="K29" s="181">
        <f>ROUND(E29*J29,2)</f>
        <v>0</v>
      </c>
      <c r="L29" s="181">
        <v>15</v>
      </c>
      <c r="M29" s="181">
        <f>G29*(1+L29/100)</f>
        <v>0</v>
      </c>
      <c r="N29" s="181">
        <v>0</v>
      </c>
      <c r="O29" s="181">
        <f>ROUND(E29*N29,2)</f>
        <v>0</v>
      </c>
      <c r="P29" s="181">
        <v>0</v>
      </c>
      <c r="Q29" s="181">
        <f>ROUND(E29*P29,2)</f>
        <v>0</v>
      </c>
      <c r="R29" s="181"/>
      <c r="S29" s="181" t="s">
        <v>277</v>
      </c>
      <c r="T29" s="182" t="s">
        <v>249</v>
      </c>
      <c r="U29" s="157">
        <v>0</v>
      </c>
      <c r="V29" s="157">
        <f>ROUND(E29*U29,2)</f>
        <v>0</v>
      </c>
      <c r="W29" s="157"/>
      <c r="X29" s="157" t="s">
        <v>304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639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6">
        <v>18</v>
      </c>
      <c r="B30" s="177" t="s">
        <v>2885</v>
      </c>
      <c r="C30" s="187" t="s">
        <v>2886</v>
      </c>
      <c r="D30" s="178" t="s">
        <v>2862</v>
      </c>
      <c r="E30" s="179">
        <v>1</v>
      </c>
      <c r="F30" s="180"/>
      <c r="G30" s="181">
        <f>ROUND(E30*F30,2)</f>
        <v>0</v>
      </c>
      <c r="H30" s="180"/>
      <c r="I30" s="181">
        <f>ROUND(E30*H30,2)</f>
        <v>0</v>
      </c>
      <c r="J30" s="180"/>
      <c r="K30" s="181">
        <f>ROUND(E30*J30,2)</f>
        <v>0</v>
      </c>
      <c r="L30" s="181">
        <v>15</v>
      </c>
      <c r="M30" s="181">
        <f>G30*(1+L30/100)</f>
        <v>0</v>
      </c>
      <c r="N30" s="181">
        <v>0</v>
      </c>
      <c r="O30" s="181">
        <f>ROUND(E30*N30,2)</f>
        <v>0</v>
      </c>
      <c r="P30" s="181">
        <v>0</v>
      </c>
      <c r="Q30" s="181">
        <f>ROUND(E30*P30,2)</f>
        <v>0</v>
      </c>
      <c r="R30" s="181"/>
      <c r="S30" s="181" t="s">
        <v>277</v>
      </c>
      <c r="T30" s="182" t="s">
        <v>249</v>
      </c>
      <c r="U30" s="157">
        <v>0</v>
      </c>
      <c r="V30" s="157">
        <f>ROUND(E30*U30,2)</f>
        <v>0</v>
      </c>
      <c r="W30" s="157"/>
      <c r="X30" s="157" t="s">
        <v>2863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2864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6">
        <v>19</v>
      </c>
      <c r="B31" s="177" t="s">
        <v>2887</v>
      </c>
      <c r="C31" s="187" t="s">
        <v>2888</v>
      </c>
      <c r="D31" s="178" t="s">
        <v>276</v>
      </c>
      <c r="E31" s="179">
        <v>1</v>
      </c>
      <c r="F31" s="180"/>
      <c r="G31" s="181">
        <f>ROUND(E31*F31,2)</f>
        <v>0</v>
      </c>
      <c r="H31" s="180"/>
      <c r="I31" s="181">
        <f>ROUND(E31*H31,2)</f>
        <v>0</v>
      </c>
      <c r="J31" s="180"/>
      <c r="K31" s="181">
        <f>ROUND(E31*J31,2)</f>
        <v>0</v>
      </c>
      <c r="L31" s="181">
        <v>15</v>
      </c>
      <c r="M31" s="181">
        <f>G31*(1+L31/100)</f>
        <v>0</v>
      </c>
      <c r="N31" s="181">
        <v>0</v>
      </c>
      <c r="O31" s="181">
        <f>ROUND(E31*N31,2)</f>
        <v>0</v>
      </c>
      <c r="P31" s="181">
        <v>0</v>
      </c>
      <c r="Q31" s="181">
        <f>ROUND(E31*P31,2)</f>
        <v>0</v>
      </c>
      <c r="R31" s="181"/>
      <c r="S31" s="181" t="s">
        <v>277</v>
      </c>
      <c r="T31" s="182" t="s">
        <v>249</v>
      </c>
      <c r="U31" s="157">
        <v>0</v>
      </c>
      <c r="V31" s="157">
        <f>ROUND(E31*U31,2)</f>
        <v>0</v>
      </c>
      <c r="W31" s="157"/>
      <c r="X31" s="157" t="s">
        <v>2863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2864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6">
        <v>20</v>
      </c>
      <c r="B32" s="177" t="s">
        <v>2889</v>
      </c>
      <c r="C32" s="187" t="s">
        <v>2890</v>
      </c>
      <c r="D32" s="178" t="s">
        <v>276</v>
      </c>
      <c r="E32" s="179">
        <v>1</v>
      </c>
      <c r="F32" s="180"/>
      <c r="G32" s="181">
        <f>ROUND(E32*F32,2)</f>
        <v>0</v>
      </c>
      <c r="H32" s="180"/>
      <c r="I32" s="181">
        <f>ROUND(E32*H32,2)</f>
        <v>0</v>
      </c>
      <c r="J32" s="180"/>
      <c r="K32" s="181">
        <f>ROUND(E32*J32,2)</f>
        <v>0</v>
      </c>
      <c r="L32" s="181">
        <v>15</v>
      </c>
      <c r="M32" s="181">
        <f>G32*(1+L32/100)</f>
        <v>0</v>
      </c>
      <c r="N32" s="181">
        <v>0</v>
      </c>
      <c r="O32" s="181">
        <f>ROUND(E32*N32,2)</f>
        <v>0</v>
      </c>
      <c r="P32" s="181">
        <v>0</v>
      </c>
      <c r="Q32" s="181">
        <f>ROUND(E32*P32,2)</f>
        <v>0</v>
      </c>
      <c r="R32" s="181"/>
      <c r="S32" s="181" t="s">
        <v>277</v>
      </c>
      <c r="T32" s="182" t="s">
        <v>249</v>
      </c>
      <c r="U32" s="157">
        <v>0</v>
      </c>
      <c r="V32" s="157">
        <f>ROUND(E32*U32,2)</f>
        <v>0</v>
      </c>
      <c r="W32" s="157"/>
      <c r="X32" s="157" t="s">
        <v>304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332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2" t="s">
        <v>243</v>
      </c>
      <c r="B33" s="163" t="s">
        <v>107</v>
      </c>
      <c r="C33" s="184" t="s">
        <v>91</v>
      </c>
      <c r="D33" s="164"/>
      <c r="E33" s="165"/>
      <c r="F33" s="166"/>
      <c r="G33" s="166">
        <f>SUMIF(AG34:AG47,"&lt;&gt;NOR",G34:G47)</f>
        <v>0</v>
      </c>
      <c r="H33" s="166"/>
      <c r="I33" s="166">
        <f>SUM(I34:I47)</f>
        <v>0</v>
      </c>
      <c r="J33" s="166"/>
      <c r="K33" s="166">
        <f>SUM(K34:K47)</f>
        <v>0</v>
      </c>
      <c r="L33" s="166"/>
      <c r="M33" s="166">
        <f>SUM(M34:M47)</f>
        <v>0</v>
      </c>
      <c r="N33" s="166"/>
      <c r="O33" s="166">
        <f>SUM(O34:O47)</f>
        <v>0</v>
      </c>
      <c r="P33" s="166"/>
      <c r="Q33" s="166">
        <f>SUM(Q34:Q47)</f>
        <v>0</v>
      </c>
      <c r="R33" s="166"/>
      <c r="S33" s="166"/>
      <c r="T33" s="167"/>
      <c r="U33" s="161"/>
      <c r="V33" s="161">
        <f>SUM(V34:V47)</f>
        <v>0</v>
      </c>
      <c r="W33" s="161"/>
      <c r="X33" s="161"/>
      <c r="AG33" t="s">
        <v>244</v>
      </c>
    </row>
    <row r="34" spans="1:60" outlineLevel="1" x14ac:dyDescent="0.25">
      <c r="A34" s="176">
        <v>21</v>
      </c>
      <c r="B34" s="177" t="s">
        <v>2281</v>
      </c>
      <c r="C34" s="187" t="s">
        <v>2891</v>
      </c>
      <c r="D34" s="178" t="s">
        <v>576</v>
      </c>
      <c r="E34" s="179">
        <v>120</v>
      </c>
      <c r="F34" s="180"/>
      <c r="G34" s="181">
        <f t="shared" ref="G34:G47" si="7">ROUND(E34*F34,2)</f>
        <v>0</v>
      </c>
      <c r="H34" s="180"/>
      <c r="I34" s="181">
        <f t="shared" ref="I34:I47" si="8">ROUND(E34*H34,2)</f>
        <v>0</v>
      </c>
      <c r="J34" s="180"/>
      <c r="K34" s="181">
        <f t="shared" ref="K34:K47" si="9">ROUND(E34*J34,2)</f>
        <v>0</v>
      </c>
      <c r="L34" s="181">
        <v>15</v>
      </c>
      <c r="M34" s="181">
        <f t="shared" ref="M34:M47" si="10">G34*(1+L34/100)</f>
        <v>0</v>
      </c>
      <c r="N34" s="181">
        <v>0</v>
      </c>
      <c r="O34" s="181">
        <f t="shared" ref="O34:O47" si="11">ROUND(E34*N34,2)</f>
        <v>0</v>
      </c>
      <c r="P34" s="181">
        <v>0</v>
      </c>
      <c r="Q34" s="181">
        <f t="shared" ref="Q34:Q47" si="12">ROUND(E34*P34,2)</f>
        <v>0</v>
      </c>
      <c r="R34" s="181"/>
      <c r="S34" s="181" t="s">
        <v>277</v>
      </c>
      <c r="T34" s="182" t="s">
        <v>249</v>
      </c>
      <c r="U34" s="157">
        <v>0</v>
      </c>
      <c r="V34" s="157">
        <f t="shared" ref="V34:V47" si="13">ROUND(E34*U34,2)</f>
        <v>0</v>
      </c>
      <c r="W34" s="157"/>
      <c r="X34" s="157" t="s">
        <v>304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22</v>
      </c>
      <c r="B35" s="177" t="s">
        <v>2283</v>
      </c>
      <c r="C35" s="187" t="s">
        <v>2892</v>
      </c>
      <c r="D35" s="178" t="s">
        <v>576</v>
      </c>
      <c r="E35" s="179">
        <v>140</v>
      </c>
      <c r="F35" s="180"/>
      <c r="G35" s="181">
        <f t="shared" si="7"/>
        <v>0</v>
      </c>
      <c r="H35" s="180"/>
      <c r="I35" s="181">
        <f t="shared" si="8"/>
        <v>0</v>
      </c>
      <c r="J35" s="180"/>
      <c r="K35" s="181">
        <f t="shared" si="9"/>
        <v>0</v>
      </c>
      <c r="L35" s="181">
        <v>15</v>
      </c>
      <c r="M35" s="181">
        <f t="shared" si="10"/>
        <v>0</v>
      </c>
      <c r="N35" s="181">
        <v>0</v>
      </c>
      <c r="O35" s="181">
        <f t="shared" si="11"/>
        <v>0</v>
      </c>
      <c r="P35" s="181">
        <v>0</v>
      </c>
      <c r="Q35" s="181">
        <f t="shared" si="12"/>
        <v>0</v>
      </c>
      <c r="R35" s="181"/>
      <c r="S35" s="181" t="s">
        <v>277</v>
      </c>
      <c r="T35" s="182" t="s">
        <v>249</v>
      </c>
      <c r="U35" s="157">
        <v>0</v>
      </c>
      <c r="V35" s="157">
        <f t="shared" si="13"/>
        <v>0</v>
      </c>
      <c r="W35" s="157"/>
      <c r="X35" s="157" t="s">
        <v>304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6">
        <v>23</v>
      </c>
      <c r="B36" s="177" t="s">
        <v>2286</v>
      </c>
      <c r="C36" s="187" t="s">
        <v>2893</v>
      </c>
      <c r="D36" s="178" t="s">
        <v>576</v>
      </c>
      <c r="E36" s="179">
        <v>40</v>
      </c>
      <c r="F36" s="180"/>
      <c r="G36" s="181">
        <f t="shared" si="7"/>
        <v>0</v>
      </c>
      <c r="H36" s="180"/>
      <c r="I36" s="181">
        <f t="shared" si="8"/>
        <v>0</v>
      </c>
      <c r="J36" s="180"/>
      <c r="K36" s="181">
        <f t="shared" si="9"/>
        <v>0</v>
      </c>
      <c r="L36" s="181">
        <v>15</v>
      </c>
      <c r="M36" s="181">
        <f t="shared" si="10"/>
        <v>0</v>
      </c>
      <c r="N36" s="181">
        <v>0</v>
      </c>
      <c r="O36" s="181">
        <f t="shared" si="11"/>
        <v>0</v>
      </c>
      <c r="P36" s="181">
        <v>0</v>
      </c>
      <c r="Q36" s="181">
        <f t="shared" si="12"/>
        <v>0</v>
      </c>
      <c r="R36" s="181"/>
      <c r="S36" s="181" t="s">
        <v>277</v>
      </c>
      <c r="T36" s="182" t="s">
        <v>249</v>
      </c>
      <c r="U36" s="157">
        <v>0</v>
      </c>
      <c r="V36" s="157">
        <f t="shared" si="13"/>
        <v>0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6">
        <v>24</v>
      </c>
      <c r="B37" s="177" t="s">
        <v>2288</v>
      </c>
      <c r="C37" s="187" t="s">
        <v>2894</v>
      </c>
      <c r="D37" s="178" t="s">
        <v>576</v>
      </c>
      <c r="E37" s="179">
        <v>120</v>
      </c>
      <c r="F37" s="180"/>
      <c r="G37" s="181">
        <f t="shared" si="7"/>
        <v>0</v>
      </c>
      <c r="H37" s="180"/>
      <c r="I37" s="181">
        <f t="shared" si="8"/>
        <v>0</v>
      </c>
      <c r="J37" s="180"/>
      <c r="K37" s="181">
        <f t="shared" si="9"/>
        <v>0</v>
      </c>
      <c r="L37" s="181">
        <v>15</v>
      </c>
      <c r="M37" s="181">
        <f t="shared" si="10"/>
        <v>0</v>
      </c>
      <c r="N37" s="181">
        <v>0</v>
      </c>
      <c r="O37" s="181">
        <f t="shared" si="11"/>
        <v>0</v>
      </c>
      <c r="P37" s="181">
        <v>0</v>
      </c>
      <c r="Q37" s="181">
        <f t="shared" si="12"/>
        <v>0</v>
      </c>
      <c r="R37" s="181"/>
      <c r="S37" s="181" t="s">
        <v>277</v>
      </c>
      <c r="T37" s="182" t="s">
        <v>249</v>
      </c>
      <c r="U37" s="157">
        <v>0</v>
      </c>
      <c r="V37" s="157">
        <f t="shared" si="13"/>
        <v>0</v>
      </c>
      <c r="W37" s="157"/>
      <c r="X37" s="157" t="s">
        <v>304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6">
        <v>25</v>
      </c>
      <c r="B38" s="177" t="s">
        <v>2290</v>
      </c>
      <c r="C38" s="187" t="s">
        <v>2895</v>
      </c>
      <c r="D38" s="178" t="s">
        <v>576</v>
      </c>
      <c r="E38" s="179">
        <v>5</v>
      </c>
      <c r="F38" s="180"/>
      <c r="G38" s="181">
        <f t="shared" si="7"/>
        <v>0</v>
      </c>
      <c r="H38" s="180"/>
      <c r="I38" s="181">
        <f t="shared" si="8"/>
        <v>0</v>
      </c>
      <c r="J38" s="180"/>
      <c r="K38" s="181">
        <f t="shared" si="9"/>
        <v>0</v>
      </c>
      <c r="L38" s="181">
        <v>15</v>
      </c>
      <c r="M38" s="181">
        <f t="shared" si="10"/>
        <v>0</v>
      </c>
      <c r="N38" s="181">
        <v>0</v>
      </c>
      <c r="O38" s="181">
        <f t="shared" si="11"/>
        <v>0</v>
      </c>
      <c r="P38" s="181">
        <v>0</v>
      </c>
      <c r="Q38" s="181">
        <f t="shared" si="12"/>
        <v>0</v>
      </c>
      <c r="R38" s="181"/>
      <c r="S38" s="181" t="s">
        <v>277</v>
      </c>
      <c r="T38" s="182" t="s">
        <v>249</v>
      </c>
      <c r="U38" s="157">
        <v>0</v>
      </c>
      <c r="V38" s="157">
        <f t="shared" si="13"/>
        <v>0</v>
      </c>
      <c r="W38" s="157"/>
      <c r="X38" s="157" t="s">
        <v>304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6">
        <v>26</v>
      </c>
      <c r="B39" s="177" t="s">
        <v>2293</v>
      </c>
      <c r="C39" s="187" t="s">
        <v>2896</v>
      </c>
      <c r="D39" s="178" t="s">
        <v>2243</v>
      </c>
      <c r="E39" s="179">
        <v>5</v>
      </c>
      <c r="F39" s="180"/>
      <c r="G39" s="181">
        <f t="shared" si="7"/>
        <v>0</v>
      </c>
      <c r="H39" s="180"/>
      <c r="I39" s="181">
        <f t="shared" si="8"/>
        <v>0</v>
      </c>
      <c r="J39" s="180"/>
      <c r="K39" s="181">
        <f t="shared" si="9"/>
        <v>0</v>
      </c>
      <c r="L39" s="181">
        <v>15</v>
      </c>
      <c r="M39" s="181">
        <f t="shared" si="10"/>
        <v>0</v>
      </c>
      <c r="N39" s="181">
        <v>0</v>
      </c>
      <c r="O39" s="181">
        <f t="shared" si="11"/>
        <v>0</v>
      </c>
      <c r="P39" s="181">
        <v>0</v>
      </c>
      <c r="Q39" s="181">
        <f t="shared" si="12"/>
        <v>0</v>
      </c>
      <c r="R39" s="181"/>
      <c r="S39" s="181" t="s">
        <v>277</v>
      </c>
      <c r="T39" s="182" t="s">
        <v>249</v>
      </c>
      <c r="U39" s="157">
        <v>0</v>
      </c>
      <c r="V39" s="157">
        <f t="shared" si="13"/>
        <v>0</v>
      </c>
      <c r="W39" s="157"/>
      <c r="X39" s="157" t="s">
        <v>304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6">
        <v>27</v>
      </c>
      <c r="B40" s="177" t="s">
        <v>2337</v>
      </c>
      <c r="C40" s="187" t="s">
        <v>2897</v>
      </c>
      <c r="D40" s="178" t="s">
        <v>2243</v>
      </c>
      <c r="E40" s="179">
        <v>2</v>
      </c>
      <c r="F40" s="180"/>
      <c r="G40" s="181">
        <f t="shared" si="7"/>
        <v>0</v>
      </c>
      <c r="H40" s="180"/>
      <c r="I40" s="181">
        <f t="shared" si="8"/>
        <v>0</v>
      </c>
      <c r="J40" s="180"/>
      <c r="K40" s="181">
        <f t="shared" si="9"/>
        <v>0</v>
      </c>
      <c r="L40" s="181">
        <v>15</v>
      </c>
      <c r="M40" s="181">
        <f t="shared" si="10"/>
        <v>0</v>
      </c>
      <c r="N40" s="181">
        <v>0</v>
      </c>
      <c r="O40" s="181">
        <f t="shared" si="11"/>
        <v>0</v>
      </c>
      <c r="P40" s="181">
        <v>0</v>
      </c>
      <c r="Q40" s="181">
        <f t="shared" si="12"/>
        <v>0</v>
      </c>
      <c r="R40" s="181"/>
      <c r="S40" s="181" t="s">
        <v>277</v>
      </c>
      <c r="T40" s="182" t="s">
        <v>249</v>
      </c>
      <c r="U40" s="157">
        <v>0</v>
      </c>
      <c r="V40" s="157">
        <f t="shared" si="13"/>
        <v>0</v>
      </c>
      <c r="W40" s="157"/>
      <c r="X40" s="157" t="s">
        <v>304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6">
        <v>28</v>
      </c>
      <c r="B41" s="177" t="s">
        <v>2297</v>
      </c>
      <c r="C41" s="187" t="s">
        <v>2898</v>
      </c>
      <c r="D41" s="178" t="s">
        <v>2243</v>
      </c>
      <c r="E41" s="179">
        <v>2</v>
      </c>
      <c r="F41" s="180"/>
      <c r="G41" s="181">
        <f t="shared" si="7"/>
        <v>0</v>
      </c>
      <c r="H41" s="180"/>
      <c r="I41" s="181">
        <f t="shared" si="8"/>
        <v>0</v>
      </c>
      <c r="J41" s="180"/>
      <c r="K41" s="181">
        <f t="shared" si="9"/>
        <v>0</v>
      </c>
      <c r="L41" s="181">
        <v>15</v>
      </c>
      <c r="M41" s="181">
        <f t="shared" si="10"/>
        <v>0</v>
      </c>
      <c r="N41" s="181">
        <v>0</v>
      </c>
      <c r="O41" s="181">
        <f t="shared" si="11"/>
        <v>0</v>
      </c>
      <c r="P41" s="181">
        <v>0</v>
      </c>
      <c r="Q41" s="181">
        <f t="shared" si="12"/>
        <v>0</v>
      </c>
      <c r="R41" s="181"/>
      <c r="S41" s="181" t="s">
        <v>277</v>
      </c>
      <c r="T41" s="182" t="s">
        <v>249</v>
      </c>
      <c r="U41" s="157">
        <v>0</v>
      </c>
      <c r="V41" s="157">
        <f t="shared" si="13"/>
        <v>0</v>
      </c>
      <c r="W41" s="157"/>
      <c r="X41" s="157" t="s">
        <v>304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6">
        <v>29</v>
      </c>
      <c r="B42" s="177" t="s">
        <v>2300</v>
      </c>
      <c r="C42" s="187" t="s">
        <v>2899</v>
      </c>
      <c r="D42" s="178" t="s">
        <v>2243</v>
      </c>
      <c r="E42" s="179">
        <v>5</v>
      </c>
      <c r="F42" s="180"/>
      <c r="G42" s="181">
        <f t="shared" si="7"/>
        <v>0</v>
      </c>
      <c r="H42" s="180"/>
      <c r="I42" s="181">
        <f t="shared" si="8"/>
        <v>0</v>
      </c>
      <c r="J42" s="180"/>
      <c r="K42" s="181">
        <f t="shared" si="9"/>
        <v>0</v>
      </c>
      <c r="L42" s="181">
        <v>15</v>
      </c>
      <c r="M42" s="181">
        <f t="shared" si="10"/>
        <v>0</v>
      </c>
      <c r="N42" s="181">
        <v>0</v>
      </c>
      <c r="O42" s="181">
        <f t="shared" si="11"/>
        <v>0</v>
      </c>
      <c r="P42" s="181">
        <v>0</v>
      </c>
      <c r="Q42" s="181">
        <f t="shared" si="12"/>
        <v>0</v>
      </c>
      <c r="R42" s="181"/>
      <c r="S42" s="181" t="s">
        <v>277</v>
      </c>
      <c r="T42" s="182" t="s">
        <v>249</v>
      </c>
      <c r="U42" s="157">
        <v>0</v>
      </c>
      <c r="V42" s="157">
        <f t="shared" si="13"/>
        <v>0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6">
        <v>30</v>
      </c>
      <c r="B43" s="177" t="s">
        <v>2303</v>
      </c>
      <c r="C43" s="187" t="s">
        <v>2900</v>
      </c>
      <c r="D43" s="178" t="s">
        <v>2243</v>
      </c>
      <c r="E43" s="179">
        <v>20</v>
      </c>
      <c r="F43" s="180"/>
      <c r="G43" s="181">
        <f t="shared" si="7"/>
        <v>0</v>
      </c>
      <c r="H43" s="180"/>
      <c r="I43" s="181">
        <f t="shared" si="8"/>
        <v>0</v>
      </c>
      <c r="J43" s="180"/>
      <c r="K43" s="181">
        <f t="shared" si="9"/>
        <v>0</v>
      </c>
      <c r="L43" s="181">
        <v>15</v>
      </c>
      <c r="M43" s="181">
        <f t="shared" si="10"/>
        <v>0</v>
      </c>
      <c r="N43" s="181">
        <v>0</v>
      </c>
      <c r="O43" s="181">
        <f t="shared" si="11"/>
        <v>0</v>
      </c>
      <c r="P43" s="181">
        <v>0</v>
      </c>
      <c r="Q43" s="181">
        <f t="shared" si="12"/>
        <v>0</v>
      </c>
      <c r="R43" s="181"/>
      <c r="S43" s="181" t="s">
        <v>277</v>
      </c>
      <c r="T43" s="182" t="s">
        <v>249</v>
      </c>
      <c r="U43" s="157">
        <v>0</v>
      </c>
      <c r="V43" s="157">
        <f t="shared" si="13"/>
        <v>0</v>
      </c>
      <c r="W43" s="157"/>
      <c r="X43" s="157" t="s">
        <v>304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6">
        <v>31</v>
      </c>
      <c r="B44" s="177" t="s">
        <v>2305</v>
      </c>
      <c r="C44" s="187" t="s">
        <v>2901</v>
      </c>
      <c r="D44" s="178" t="s">
        <v>2243</v>
      </c>
      <c r="E44" s="179">
        <v>20</v>
      </c>
      <c r="F44" s="180"/>
      <c r="G44" s="181">
        <f t="shared" si="7"/>
        <v>0</v>
      </c>
      <c r="H44" s="180"/>
      <c r="I44" s="181">
        <f t="shared" si="8"/>
        <v>0</v>
      </c>
      <c r="J44" s="180"/>
      <c r="K44" s="181">
        <f t="shared" si="9"/>
        <v>0</v>
      </c>
      <c r="L44" s="181">
        <v>15</v>
      </c>
      <c r="M44" s="181">
        <f t="shared" si="10"/>
        <v>0</v>
      </c>
      <c r="N44" s="181">
        <v>0</v>
      </c>
      <c r="O44" s="181">
        <f t="shared" si="11"/>
        <v>0</v>
      </c>
      <c r="P44" s="181">
        <v>0</v>
      </c>
      <c r="Q44" s="181">
        <f t="shared" si="12"/>
        <v>0</v>
      </c>
      <c r="R44" s="181"/>
      <c r="S44" s="181" t="s">
        <v>277</v>
      </c>
      <c r="T44" s="182" t="s">
        <v>249</v>
      </c>
      <c r="U44" s="157">
        <v>0</v>
      </c>
      <c r="V44" s="157">
        <f t="shared" si="13"/>
        <v>0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6">
        <v>32</v>
      </c>
      <c r="B45" s="177" t="s">
        <v>2307</v>
      </c>
      <c r="C45" s="187" t="s">
        <v>2902</v>
      </c>
      <c r="D45" s="178" t="s">
        <v>2243</v>
      </c>
      <c r="E45" s="179">
        <v>20</v>
      </c>
      <c r="F45" s="180"/>
      <c r="G45" s="181">
        <f t="shared" si="7"/>
        <v>0</v>
      </c>
      <c r="H45" s="180"/>
      <c r="I45" s="181">
        <f t="shared" si="8"/>
        <v>0</v>
      </c>
      <c r="J45" s="180"/>
      <c r="K45" s="181">
        <f t="shared" si="9"/>
        <v>0</v>
      </c>
      <c r="L45" s="181">
        <v>15</v>
      </c>
      <c r="M45" s="181">
        <f t="shared" si="10"/>
        <v>0</v>
      </c>
      <c r="N45" s="181">
        <v>0</v>
      </c>
      <c r="O45" s="181">
        <f t="shared" si="11"/>
        <v>0</v>
      </c>
      <c r="P45" s="181">
        <v>0</v>
      </c>
      <c r="Q45" s="181">
        <f t="shared" si="12"/>
        <v>0</v>
      </c>
      <c r="R45" s="181"/>
      <c r="S45" s="181" t="s">
        <v>277</v>
      </c>
      <c r="T45" s="182" t="s">
        <v>249</v>
      </c>
      <c r="U45" s="157">
        <v>0</v>
      </c>
      <c r="V45" s="157">
        <f t="shared" si="13"/>
        <v>0</v>
      </c>
      <c r="W45" s="157"/>
      <c r="X45" s="157" t="s">
        <v>304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6">
        <v>33</v>
      </c>
      <c r="B46" s="177" t="s">
        <v>2310</v>
      </c>
      <c r="C46" s="187" t="s">
        <v>2903</v>
      </c>
      <c r="D46" s="178" t="s">
        <v>2243</v>
      </c>
      <c r="E46" s="179">
        <v>50</v>
      </c>
      <c r="F46" s="180"/>
      <c r="G46" s="181">
        <f t="shared" si="7"/>
        <v>0</v>
      </c>
      <c r="H46" s="180"/>
      <c r="I46" s="181">
        <f t="shared" si="8"/>
        <v>0</v>
      </c>
      <c r="J46" s="180"/>
      <c r="K46" s="181">
        <f t="shared" si="9"/>
        <v>0</v>
      </c>
      <c r="L46" s="181">
        <v>15</v>
      </c>
      <c r="M46" s="181">
        <f t="shared" si="10"/>
        <v>0</v>
      </c>
      <c r="N46" s="181">
        <v>0</v>
      </c>
      <c r="O46" s="181">
        <f t="shared" si="11"/>
        <v>0</v>
      </c>
      <c r="P46" s="181">
        <v>0</v>
      </c>
      <c r="Q46" s="181">
        <f t="shared" si="12"/>
        <v>0</v>
      </c>
      <c r="R46" s="181"/>
      <c r="S46" s="181" t="s">
        <v>277</v>
      </c>
      <c r="T46" s="182" t="s">
        <v>249</v>
      </c>
      <c r="U46" s="157">
        <v>0</v>
      </c>
      <c r="V46" s="157">
        <f t="shared" si="13"/>
        <v>0</v>
      </c>
      <c r="W46" s="157"/>
      <c r="X46" s="157" t="s">
        <v>304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6">
        <v>34</v>
      </c>
      <c r="B47" s="177" t="s">
        <v>2345</v>
      </c>
      <c r="C47" s="187" t="s">
        <v>2904</v>
      </c>
      <c r="D47" s="178" t="s">
        <v>576</v>
      </c>
      <c r="E47" s="179">
        <v>8</v>
      </c>
      <c r="F47" s="180"/>
      <c r="G47" s="181">
        <f t="shared" si="7"/>
        <v>0</v>
      </c>
      <c r="H47" s="180"/>
      <c r="I47" s="181">
        <f t="shared" si="8"/>
        <v>0</v>
      </c>
      <c r="J47" s="180"/>
      <c r="K47" s="181">
        <f t="shared" si="9"/>
        <v>0</v>
      </c>
      <c r="L47" s="181">
        <v>15</v>
      </c>
      <c r="M47" s="181">
        <f t="shared" si="10"/>
        <v>0</v>
      </c>
      <c r="N47" s="181">
        <v>0</v>
      </c>
      <c r="O47" s="181">
        <f t="shared" si="11"/>
        <v>0</v>
      </c>
      <c r="P47" s="181">
        <v>0</v>
      </c>
      <c r="Q47" s="181">
        <f t="shared" si="12"/>
        <v>0</v>
      </c>
      <c r="R47" s="181"/>
      <c r="S47" s="181" t="s">
        <v>277</v>
      </c>
      <c r="T47" s="182" t="s">
        <v>249</v>
      </c>
      <c r="U47" s="157">
        <v>0</v>
      </c>
      <c r="V47" s="157">
        <f t="shared" si="13"/>
        <v>0</v>
      </c>
      <c r="W47" s="157"/>
      <c r="X47" s="157" t="s">
        <v>304</v>
      </c>
      <c r="Y47" s="14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x14ac:dyDescent="0.25">
      <c r="A48" s="162" t="s">
        <v>243</v>
      </c>
      <c r="B48" s="163" t="s">
        <v>110</v>
      </c>
      <c r="C48" s="184" t="s">
        <v>111</v>
      </c>
      <c r="D48" s="164"/>
      <c r="E48" s="165"/>
      <c r="F48" s="166"/>
      <c r="G48" s="166">
        <f>SUMIF(AG49:AG58,"&lt;&gt;NOR",G49:G58)</f>
        <v>0</v>
      </c>
      <c r="H48" s="166"/>
      <c r="I48" s="166">
        <f>SUM(I49:I58)</f>
        <v>0</v>
      </c>
      <c r="J48" s="166"/>
      <c r="K48" s="166">
        <f>SUM(K49:K58)</f>
        <v>0</v>
      </c>
      <c r="L48" s="166"/>
      <c r="M48" s="166">
        <f>SUM(M49:M58)</f>
        <v>0</v>
      </c>
      <c r="N48" s="166"/>
      <c r="O48" s="166">
        <f>SUM(O49:O58)</f>
        <v>0</v>
      </c>
      <c r="P48" s="166"/>
      <c r="Q48" s="166">
        <f>SUM(Q49:Q58)</f>
        <v>0</v>
      </c>
      <c r="R48" s="166"/>
      <c r="S48" s="166"/>
      <c r="T48" s="167"/>
      <c r="U48" s="161"/>
      <c r="V48" s="161">
        <f>SUM(V49:V58)</f>
        <v>0</v>
      </c>
      <c r="W48" s="161"/>
      <c r="X48" s="161"/>
      <c r="AG48" t="s">
        <v>244</v>
      </c>
    </row>
    <row r="49" spans="1:60" outlineLevel="1" x14ac:dyDescent="0.25">
      <c r="A49" s="176">
        <v>35</v>
      </c>
      <c r="B49" s="177" t="s">
        <v>2347</v>
      </c>
      <c r="C49" s="187" t="s">
        <v>2905</v>
      </c>
      <c r="D49" s="178" t="s">
        <v>2602</v>
      </c>
      <c r="E49" s="179">
        <v>8</v>
      </c>
      <c r="F49" s="180"/>
      <c r="G49" s="181">
        <f t="shared" ref="G49:G57" si="14">ROUND(E49*F49,2)</f>
        <v>0</v>
      </c>
      <c r="H49" s="180"/>
      <c r="I49" s="181">
        <f t="shared" ref="I49:I57" si="15">ROUND(E49*H49,2)</f>
        <v>0</v>
      </c>
      <c r="J49" s="180"/>
      <c r="K49" s="181">
        <f t="shared" ref="K49:K57" si="16">ROUND(E49*J49,2)</f>
        <v>0</v>
      </c>
      <c r="L49" s="181">
        <v>15</v>
      </c>
      <c r="M49" s="181">
        <f t="shared" ref="M49:M57" si="17">G49*(1+L49/100)</f>
        <v>0</v>
      </c>
      <c r="N49" s="181">
        <v>0</v>
      </c>
      <c r="O49" s="181">
        <f t="shared" ref="O49:O57" si="18">ROUND(E49*N49,2)</f>
        <v>0</v>
      </c>
      <c r="P49" s="181">
        <v>0</v>
      </c>
      <c r="Q49" s="181">
        <f t="shared" ref="Q49:Q57" si="19">ROUND(E49*P49,2)</f>
        <v>0</v>
      </c>
      <c r="R49" s="181"/>
      <c r="S49" s="181" t="s">
        <v>277</v>
      </c>
      <c r="T49" s="182" t="s">
        <v>249</v>
      </c>
      <c r="U49" s="157">
        <v>0</v>
      </c>
      <c r="V49" s="157">
        <f t="shared" ref="V49:V57" si="20">ROUND(E49*U49,2)</f>
        <v>0</v>
      </c>
      <c r="W49" s="157"/>
      <c r="X49" s="157" t="s">
        <v>304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6">
        <v>36</v>
      </c>
      <c r="B50" s="177" t="s">
        <v>2349</v>
      </c>
      <c r="C50" s="187" t="s">
        <v>2906</v>
      </c>
      <c r="D50" s="178" t="s">
        <v>2602</v>
      </c>
      <c r="E50" s="179">
        <v>6</v>
      </c>
      <c r="F50" s="180"/>
      <c r="G50" s="181">
        <f t="shared" si="14"/>
        <v>0</v>
      </c>
      <c r="H50" s="180"/>
      <c r="I50" s="181">
        <f t="shared" si="15"/>
        <v>0</v>
      </c>
      <c r="J50" s="180"/>
      <c r="K50" s="181">
        <f t="shared" si="16"/>
        <v>0</v>
      </c>
      <c r="L50" s="181">
        <v>15</v>
      </c>
      <c r="M50" s="181">
        <f t="shared" si="17"/>
        <v>0</v>
      </c>
      <c r="N50" s="181">
        <v>0</v>
      </c>
      <c r="O50" s="181">
        <f t="shared" si="18"/>
        <v>0</v>
      </c>
      <c r="P50" s="181">
        <v>0</v>
      </c>
      <c r="Q50" s="181">
        <f t="shared" si="19"/>
        <v>0</v>
      </c>
      <c r="R50" s="181"/>
      <c r="S50" s="181" t="s">
        <v>277</v>
      </c>
      <c r="T50" s="182" t="s">
        <v>249</v>
      </c>
      <c r="U50" s="157">
        <v>0</v>
      </c>
      <c r="V50" s="157">
        <f t="shared" si="20"/>
        <v>0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6">
        <v>37</v>
      </c>
      <c r="B51" s="177" t="s">
        <v>2351</v>
      </c>
      <c r="C51" s="187" t="s">
        <v>2907</v>
      </c>
      <c r="D51" s="178" t="s">
        <v>2602</v>
      </c>
      <c r="E51" s="179">
        <v>4</v>
      </c>
      <c r="F51" s="180"/>
      <c r="G51" s="181">
        <f t="shared" si="14"/>
        <v>0</v>
      </c>
      <c r="H51" s="180"/>
      <c r="I51" s="181">
        <f t="shared" si="15"/>
        <v>0</v>
      </c>
      <c r="J51" s="180"/>
      <c r="K51" s="181">
        <f t="shared" si="16"/>
        <v>0</v>
      </c>
      <c r="L51" s="181">
        <v>15</v>
      </c>
      <c r="M51" s="181">
        <f t="shared" si="17"/>
        <v>0</v>
      </c>
      <c r="N51" s="181">
        <v>0</v>
      </c>
      <c r="O51" s="181">
        <f t="shared" si="18"/>
        <v>0</v>
      </c>
      <c r="P51" s="181">
        <v>0</v>
      </c>
      <c r="Q51" s="181">
        <f t="shared" si="19"/>
        <v>0</v>
      </c>
      <c r="R51" s="181"/>
      <c r="S51" s="181" t="s">
        <v>277</v>
      </c>
      <c r="T51" s="182" t="s">
        <v>249</v>
      </c>
      <c r="U51" s="157">
        <v>0</v>
      </c>
      <c r="V51" s="157">
        <f t="shared" si="20"/>
        <v>0</v>
      </c>
      <c r="W51" s="157"/>
      <c r="X51" s="157" t="s">
        <v>304</v>
      </c>
      <c r="Y51" s="14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6">
        <v>38</v>
      </c>
      <c r="B52" s="177" t="s">
        <v>2353</v>
      </c>
      <c r="C52" s="187" t="s">
        <v>2294</v>
      </c>
      <c r="D52" s="178" t="s">
        <v>2243</v>
      </c>
      <c r="E52" s="179">
        <v>1</v>
      </c>
      <c r="F52" s="180"/>
      <c r="G52" s="181">
        <f t="shared" si="14"/>
        <v>0</v>
      </c>
      <c r="H52" s="180"/>
      <c r="I52" s="181">
        <f t="shared" si="15"/>
        <v>0</v>
      </c>
      <c r="J52" s="180"/>
      <c r="K52" s="181">
        <f t="shared" si="16"/>
        <v>0</v>
      </c>
      <c r="L52" s="181">
        <v>15</v>
      </c>
      <c r="M52" s="181">
        <f t="shared" si="17"/>
        <v>0</v>
      </c>
      <c r="N52" s="181">
        <v>0</v>
      </c>
      <c r="O52" s="181">
        <f t="shared" si="18"/>
        <v>0</v>
      </c>
      <c r="P52" s="181">
        <v>0</v>
      </c>
      <c r="Q52" s="181">
        <f t="shared" si="19"/>
        <v>0</v>
      </c>
      <c r="R52" s="181"/>
      <c r="S52" s="181" t="s">
        <v>277</v>
      </c>
      <c r="T52" s="182" t="s">
        <v>249</v>
      </c>
      <c r="U52" s="157">
        <v>0</v>
      </c>
      <c r="V52" s="157">
        <f t="shared" si="20"/>
        <v>0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76">
        <v>39</v>
      </c>
      <c r="B53" s="177" t="s">
        <v>2355</v>
      </c>
      <c r="C53" s="187" t="s">
        <v>2908</v>
      </c>
      <c r="D53" s="178" t="s">
        <v>2602</v>
      </c>
      <c r="E53" s="179">
        <v>6</v>
      </c>
      <c r="F53" s="180"/>
      <c r="G53" s="181">
        <f t="shared" si="14"/>
        <v>0</v>
      </c>
      <c r="H53" s="180"/>
      <c r="I53" s="181">
        <f t="shared" si="15"/>
        <v>0</v>
      </c>
      <c r="J53" s="180"/>
      <c r="K53" s="181">
        <f t="shared" si="16"/>
        <v>0</v>
      </c>
      <c r="L53" s="181">
        <v>15</v>
      </c>
      <c r="M53" s="181">
        <f t="shared" si="17"/>
        <v>0</v>
      </c>
      <c r="N53" s="181">
        <v>0</v>
      </c>
      <c r="O53" s="181">
        <f t="shared" si="18"/>
        <v>0</v>
      </c>
      <c r="P53" s="181">
        <v>0</v>
      </c>
      <c r="Q53" s="181">
        <f t="shared" si="19"/>
        <v>0</v>
      </c>
      <c r="R53" s="181"/>
      <c r="S53" s="181" t="s">
        <v>277</v>
      </c>
      <c r="T53" s="182" t="s">
        <v>249</v>
      </c>
      <c r="U53" s="157">
        <v>0</v>
      </c>
      <c r="V53" s="157">
        <f t="shared" si="20"/>
        <v>0</v>
      </c>
      <c r="W53" s="157"/>
      <c r="X53" s="157" t="s">
        <v>304</v>
      </c>
      <c r="Y53" s="14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76">
        <v>40</v>
      </c>
      <c r="B54" s="177" t="s">
        <v>2357</v>
      </c>
      <c r="C54" s="187" t="s">
        <v>2909</v>
      </c>
      <c r="D54" s="178" t="s">
        <v>2602</v>
      </c>
      <c r="E54" s="179">
        <v>20</v>
      </c>
      <c r="F54" s="180"/>
      <c r="G54" s="181">
        <f t="shared" si="14"/>
        <v>0</v>
      </c>
      <c r="H54" s="180"/>
      <c r="I54" s="181">
        <f t="shared" si="15"/>
        <v>0</v>
      </c>
      <c r="J54" s="180"/>
      <c r="K54" s="181">
        <f t="shared" si="16"/>
        <v>0</v>
      </c>
      <c r="L54" s="181">
        <v>15</v>
      </c>
      <c r="M54" s="181">
        <f t="shared" si="17"/>
        <v>0</v>
      </c>
      <c r="N54" s="181">
        <v>0</v>
      </c>
      <c r="O54" s="181">
        <f t="shared" si="18"/>
        <v>0</v>
      </c>
      <c r="P54" s="181">
        <v>0</v>
      </c>
      <c r="Q54" s="181">
        <f t="shared" si="19"/>
        <v>0</v>
      </c>
      <c r="R54" s="181"/>
      <c r="S54" s="181" t="s">
        <v>277</v>
      </c>
      <c r="T54" s="182" t="s">
        <v>249</v>
      </c>
      <c r="U54" s="157">
        <v>0</v>
      </c>
      <c r="V54" s="157">
        <f t="shared" si="20"/>
        <v>0</v>
      </c>
      <c r="W54" s="157"/>
      <c r="X54" s="157" t="s">
        <v>304</v>
      </c>
      <c r="Y54" s="14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76">
        <v>41</v>
      </c>
      <c r="B55" s="177" t="s">
        <v>2359</v>
      </c>
      <c r="C55" s="187" t="s">
        <v>2910</v>
      </c>
      <c r="D55" s="178" t="s">
        <v>2243</v>
      </c>
      <c r="E55" s="179">
        <v>1</v>
      </c>
      <c r="F55" s="180"/>
      <c r="G55" s="181">
        <f t="shared" si="14"/>
        <v>0</v>
      </c>
      <c r="H55" s="180"/>
      <c r="I55" s="181">
        <f t="shared" si="15"/>
        <v>0</v>
      </c>
      <c r="J55" s="180"/>
      <c r="K55" s="181">
        <f t="shared" si="16"/>
        <v>0</v>
      </c>
      <c r="L55" s="181">
        <v>15</v>
      </c>
      <c r="M55" s="181">
        <f t="shared" si="17"/>
        <v>0</v>
      </c>
      <c r="N55" s="181">
        <v>0</v>
      </c>
      <c r="O55" s="181">
        <f t="shared" si="18"/>
        <v>0</v>
      </c>
      <c r="P55" s="181">
        <v>0</v>
      </c>
      <c r="Q55" s="181">
        <f t="shared" si="19"/>
        <v>0</v>
      </c>
      <c r="R55" s="181"/>
      <c r="S55" s="181" t="s">
        <v>277</v>
      </c>
      <c r="T55" s="182" t="s">
        <v>249</v>
      </c>
      <c r="U55" s="157">
        <v>0</v>
      </c>
      <c r="V55" s="157">
        <f t="shared" si="20"/>
        <v>0</v>
      </c>
      <c r="W55" s="157"/>
      <c r="X55" s="157" t="s">
        <v>304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6">
        <v>42</v>
      </c>
      <c r="B56" s="177" t="s">
        <v>2361</v>
      </c>
      <c r="C56" s="187" t="s">
        <v>2911</v>
      </c>
      <c r="D56" s="178" t="s">
        <v>2602</v>
      </c>
      <c r="E56" s="179">
        <v>2</v>
      </c>
      <c r="F56" s="180"/>
      <c r="G56" s="181">
        <f t="shared" si="14"/>
        <v>0</v>
      </c>
      <c r="H56" s="180"/>
      <c r="I56" s="181">
        <f t="shared" si="15"/>
        <v>0</v>
      </c>
      <c r="J56" s="180"/>
      <c r="K56" s="181">
        <f t="shared" si="16"/>
        <v>0</v>
      </c>
      <c r="L56" s="181">
        <v>15</v>
      </c>
      <c r="M56" s="181">
        <f t="shared" si="17"/>
        <v>0</v>
      </c>
      <c r="N56" s="181">
        <v>0</v>
      </c>
      <c r="O56" s="181">
        <f t="shared" si="18"/>
        <v>0</v>
      </c>
      <c r="P56" s="181">
        <v>0</v>
      </c>
      <c r="Q56" s="181">
        <f t="shared" si="19"/>
        <v>0</v>
      </c>
      <c r="R56" s="181"/>
      <c r="S56" s="181" t="s">
        <v>277</v>
      </c>
      <c r="T56" s="182" t="s">
        <v>249</v>
      </c>
      <c r="U56" s="157">
        <v>0</v>
      </c>
      <c r="V56" s="157">
        <f t="shared" si="20"/>
        <v>0</v>
      </c>
      <c r="W56" s="157"/>
      <c r="X56" s="157" t="s">
        <v>304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68">
        <v>43</v>
      </c>
      <c r="B57" s="169" t="s">
        <v>2363</v>
      </c>
      <c r="C57" s="185" t="s">
        <v>2284</v>
      </c>
      <c r="D57" s="170" t="s">
        <v>354</v>
      </c>
      <c r="E57" s="171">
        <v>1</v>
      </c>
      <c r="F57" s="172"/>
      <c r="G57" s="173">
        <f t="shared" si="14"/>
        <v>0</v>
      </c>
      <c r="H57" s="172"/>
      <c r="I57" s="173">
        <f t="shared" si="15"/>
        <v>0</v>
      </c>
      <c r="J57" s="172"/>
      <c r="K57" s="173">
        <f t="shared" si="16"/>
        <v>0</v>
      </c>
      <c r="L57" s="173">
        <v>15</v>
      </c>
      <c r="M57" s="173">
        <f t="shared" si="17"/>
        <v>0</v>
      </c>
      <c r="N57" s="173">
        <v>0</v>
      </c>
      <c r="O57" s="173">
        <f t="shared" si="18"/>
        <v>0</v>
      </c>
      <c r="P57" s="173">
        <v>0</v>
      </c>
      <c r="Q57" s="173">
        <f t="shared" si="19"/>
        <v>0</v>
      </c>
      <c r="R57" s="173"/>
      <c r="S57" s="173" t="s">
        <v>277</v>
      </c>
      <c r="T57" s="174" t="s">
        <v>249</v>
      </c>
      <c r="U57" s="157">
        <v>0</v>
      </c>
      <c r="V57" s="157">
        <f t="shared" si="20"/>
        <v>0</v>
      </c>
      <c r="W57" s="157"/>
      <c r="X57" s="157" t="s">
        <v>304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54"/>
      <c r="B58" s="155"/>
      <c r="C58" s="256" t="s">
        <v>2912</v>
      </c>
      <c r="D58" s="257"/>
      <c r="E58" s="257"/>
      <c r="F58" s="257"/>
      <c r="G58" s="2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253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x14ac:dyDescent="0.25">
      <c r="A59" s="3"/>
      <c r="B59" s="4"/>
      <c r="C59" s="188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AE59">
        <v>15</v>
      </c>
      <c r="AF59">
        <v>21</v>
      </c>
      <c r="AG59" t="s">
        <v>230</v>
      </c>
    </row>
    <row r="60" spans="1:60" x14ac:dyDescent="0.25">
      <c r="A60" s="150"/>
      <c r="B60" s="151" t="s">
        <v>29</v>
      </c>
      <c r="C60" s="189"/>
      <c r="D60" s="152"/>
      <c r="E60" s="153"/>
      <c r="F60" s="153"/>
      <c r="G60" s="183">
        <f>G8+G16+G21+G25+G27+G33+G48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AE60">
        <f>SUMIF(L7:L58,AE59,G7:G58)</f>
        <v>0</v>
      </c>
      <c r="AF60">
        <f>SUMIF(L7:L58,AF59,G7:G58)</f>
        <v>0</v>
      </c>
      <c r="AG60" t="s">
        <v>297</v>
      </c>
    </row>
    <row r="61" spans="1:60" x14ac:dyDescent="0.25">
      <c r="C61" s="190"/>
      <c r="D61" s="10"/>
      <c r="AG61" t="s">
        <v>298</v>
      </c>
    </row>
    <row r="62" spans="1:60" x14ac:dyDescent="0.25">
      <c r="D62" s="10"/>
    </row>
    <row r="63" spans="1:60" x14ac:dyDescent="0.25">
      <c r="D63" s="10"/>
    </row>
    <row r="64" spans="1:60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jTqlDJdTgvuT5igXEUmXNenOuM1EiiOi/yddbOu/gHMOgSiNu+riFSQEe/PC9EcqpjJvCHora/Ypc8bhkNtTA==" saltValue="XfgLVVIFN86EejjHTYmeiw==" spinCount="100000" sheet="1"/>
  <mergeCells count="5">
    <mergeCell ref="A1:G1"/>
    <mergeCell ref="C2:G2"/>
    <mergeCell ref="C3:G3"/>
    <mergeCell ref="C4:G4"/>
    <mergeCell ref="C58:G5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BCDC4-009A-4DA9-A09E-72EB491AD79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76</v>
      </c>
      <c r="C3" s="259" t="s">
        <v>77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63</v>
      </c>
      <c r="C4" s="262" t="s">
        <v>78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112</v>
      </c>
      <c r="C8" s="184" t="s">
        <v>113</v>
      </c>
      <c r="D8" s="164"/>
      <c r="E8" s="165"/>
      <c r="F8" s="166"/>
      <c r="G8" s="166">
        <f>SUMIF(AG9:AG18,"&lt;&gt;NOR",G9:G18)</f>
        <v>0</v>
      </c>
      <c r="H8" s="166"/>
      <c r="I8" s="166">
        <f>SUM(I9:I18)</f>
        <v>0</v>
      </c>
      <c r="J8" s="166"/>
      <c r="K8" s="166">
        <f>SUM(K9:K18)</f>
        <v>0</v>
      </c>
      <c r="L8" s="166"/>
      <c r="M8" s="166">
        <f>SUM(M9:M18)</f>
        <v>0</v>
      </c>
      <c r="N8" s="166"/>
      <c r="O8" s="166">
        <f>SUM(O9:O18)</f>
        <v>0</v>
      </c>
      <c r="P8" s="166"/>
      <c r="Q8" s="166">
        <f>SUM(Q9:Q18)</f>
        <v>0</v>
      </c>
      <c r="R8" s="166"/>
      <c r="S8" s="166"/>
      <c r="T8" s="167"/>
      <c r="U8" s="161"/>
      <c r="V8" s="161">
        <f>SUM(V9:V18)</f>
        <v>0</v>
      </c>
      <c r="W8" s="161"/>
      <c r="X8" s="161"/>
      <c r="AG8" t="s">
        <v>244</v>
      </c>
    </row>
    <row r="9" spans="1:60" ht="30.6" outlineLevel="1" x14ac:dyDescent="0.25">
      <c r="A9" s="176">
        <v>1</v>
      </c>
      <c r="B9" s="177" t="s">
        <v>2913</v>
      </c>
      <c r="C9" s="187" t="s">
        <v>2914</v>
      </c>
      <c r="D9" s="178" t="s">
        <v>2243</v>
      </c>
      <c r="E9" s="179">
        <v>2</v>
      </c>
      <c r="F9" s="180"/>
      <c r="G9" s="181">
        <f t="shared" ref="G9:G18" si="0">ROUND(E9*F9,2)</f>
        <v>0</v>
      </c>
      <c r="H9" s="180"/>
      <c r="I9" s="181">
        <f t="shared" ref="I9:I18" si="1">ROUND(E9*H9,2)</f>
        <v>0</v>
      </c>
      <c r="J9" s="180"/>
      <c r="K9" s="181">
        <f t="shared" ref="K9:K18" si="2">ROUND(E9*J9,2)</f>
        <v>0</v>
      </c>
      <c r="L9" s="181">
        <v>15</v>
      </c>
      <c r="M9" s="181">
        <f t="shared" ref="M9:M18" si="3">G9*(1+L9/100)</f>
        <v>0</v>
      </c>
      <c r="N9" s="181">
        <v>0</v>
      </c>
      <c r="O9" s="181">
        <f t="shared" ref="O9:O18" si="4">ROUND(E9*N9,2)</f>
        <v>0</v>
      </c>
      <c r="P9" s="181">
        <v>0</v>
      </c>
      <c r="Q9" s="181">
        <f t="shared" ref="Q9:Q18" si="5">ROUND(E9*P9,2)</f>
        <v>0</v>
      </c>
      <c r="R9" s="181"/>
      <c r="S9" s="181" t="s">
        <v>277</v>
      </c>
      <c r="T9" s="182" t="s">
        <v>249</v>
      </c>
      <c r="U9" s="157">
        <v>0</v>
      </c>
      <c r="V9" s="157">
        <f t="shared" ref="V9:V18" si="6">ROUND(E9*U9,2)</f>
        <v>0</v>
      </c>
      <c r="W9" s="157"/>
      <c r="X9" s="157" t="s">
        <v>752</v>
      </c>
      <c r="Y9" s="147"/>
      <c r="Z9" s="147"/>
      <c r="AA9" s="147"/>
      <c r="AB9" s="147"/>
      <c r="AC9" s="147"/>
      <c r="AD9" s="147"/>
      <c r="AE9" s="147"/>
      <c r="AF9" s="147"/>
      <c r="AG9" s="147" t="s">
        <v>2491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6">
        <v>2</v>
      </c>
      <c r="B10" s="177" t="s">
        <v>2247</v>
      </c>
      <c r="C10" s="187" t="s">
        <v>2915</v>
      </c>
      <c r="D10" s="178" t="s">
        <v>2916</v>
      </c>
      <c r="E10" s="179">
        <v>2</v>
      </c>
      <c r="F10" s="180"/>
      <c r="G10" s="181">
        <f t="shared" si="0"/>
        <v>0</v>
      </c>
      <c r="H10" s="180"/>
      <c r="I10" s="181">
        <f t="shared" si="1"/>
        <v>0</v>
      </c>
      <c r="J10" s="180"/>
      <c r="K10" s="181">
        <f t="shared" si="2"/>
        <v>0</v>
      </c>
      <c r="L10" s="181">
        <v>15</v>
      </c>
      <c r="M10" s="181">
        <f t="shared" si="3"/>
        <v>0</v>
      </c>
      <c r="N10" s="181">
        <v>0</v>
      </c>
      <c r="O10" s="181">
        <f t="shared" si="4"/>
        <v>0</v>
      </c>
      <c r="P10" s="181">
        <v>0</v>
      </c>
      <c r="Q10" s="181">
        <f t="shared" si="5"/>
        <v>0</v>
      </c>
      <c r="R10" s="181"/>
      <c r="S10" s="181" t="s">
        <v>277</v>
      </c>
      <c r="T10" s="182" t="s">
        <v>249</v>
      </c>
      <c r="U10" s="157">
        <v>0</v>
      </c>
      <c r="V10" s="157">
        <f t="shared" si="6"/>
        <v>0</v>
      </c>
      <c r="W10" s="157"/>
      <c r="X10" s="157" t="s">
        <v>304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6">
        <v>3</v>
      </c>
      <c r="B11" s="177" t="s">
        <v>2917</v>
      </c>
      <c r="C11" s="187" t="s">
        <v>2918</v>
      </c>
      <c r="D11" s="178" t="s">
        <v>2243</v>
      </c>
      <c r="E11" s="179">
        <v>2</v>
      </c>
      <c r="F11" s="180"/>
      <c r="G11" s="181">
        <f t="shared" si="0"/>
        <v>0</v>
      </c>
      <c r="H11" s="180"/>
      <c r="I11" s="181">
        <f t="shared" si="1"/>
        <v>0</v>
      </c>
      <c r="J11" s="180"/>
      <c r="K11" s="181">
        <f t="shared" si="2"/>
        <v>0</v>
      </c>
      <c r="L11" s="181">
        <v>15</v>
      </c>
      <c r="M11" s="181">
        <f t="shared" si="3"/>
        <v>0</v>
      </c>
      <c r="N11" s="181">
        <v>0</v>
      </c>
      <c r="O11" s="181">
        <f t="shared" si="4"/>
        <v>0</v>
      </c>
      <c r="P11" s="181">
        <v>0</v>
      </c>
      <c r="Q11" s="181">
        <f t="shared" si="5"/>
        <v>0</v>
      </c>
      <c r="R11" s="181"/>
      <c r="S11" s="181" t="s">
        <v>277</v>
      </c>
      <c r="T11" s="182" t="s">
        <v>249</v>
      </c>
      <c r="U11" s="157">
        <v>0</v>
      </c>
      <c r="V11" s="157">
        <f t="shared" si="6"/>
        <v>0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6">
        <v>4</v>
      </c>
      <c r="B12" s="177" t="s">
        <v>2251</v>
      </c>
      <c r="C12" s="187" t="s">
        <v>2919</v>
      </c>
      <c r="D12" s="178" t="s">
        <v>2243</v>
      </c>
      <c r="E12" s="179">
        <v>2</v>
      </c>
      <c r="F12" s="180"/>
      <c r="G12" s="181">
        <f t="shared" si="0"/>
        <v>0</v>
      </c>
      <c r="H12" s="180"/>
      <c r="I12" s="181">
        <f t="shared" si="1"/>
        <v>0</v>
      </c>
      <c r="J12" s="180"/>
      <c r="K12" s="181">
        <f t="shared" si="2"/>
        <v>0</v>
      </c>
      <c r="L12" s="181">
        <v>15</v>
      </c>
      <c r="M12" s="181">
        <f t="shared" si="3"/>
        <v>0</v>
      </c>
      <c r="N12" s="181">
        <v>0</v>
      </c>
      <c r="O12" s="181">
        <f t="shared" si="4"/>
        <v>0</v>
      </c>
      <c r="P12" s="181">
        <v>0</v>
      </c>
      <c r="Q12" s="181">
        <f t="shared" si="5"/>
        <v>0</v>
      </c>
      <c r="R12" s="181"/>
      <c r="S12" s="181" t="s">
        <v>277</v>
      </c>
      <c r="T12" s="182" t="s">
        <v>249</v>
      </c>
      <c r="U12" s="157">
        <v>0</v>
      </c>
      <c r="V12" s="157">
        <f t="shared" si="6"/>
        <v>0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6">
        <v>5</v>
      </c>
      <c r="B13" s="177" t="s">
        <v>2253</v>
      </c>
      <c r="C13" s="187" t="s">
        <v>2920</v>
      </c>
      <c r="D13" s="178" t="s">
        <v>2916</v>
      </c>
      <c r="E13" s="179">
        <v>2</v>
      </c>
      <c r="F13" s="180"/>
      <c r="G13" s="181">
        <f t="shared" si="0"/>
        <v>0</v>
      </c>
      <c r="H13" s="180"/>
      <c r="I13" s="181">
        <f t="shared" si="1"/>
        <v>0</v>
      </c>
      <c r="J13" s="180"/>
      <c r="K13" s="181">
        <f t="shared" si="2"/>
        <v>0</v>
      </c>
      <c r="L13" s="181">
        <v>15</v>
      </c>
      <c r="M13" s="181">
        <f t="shared" si="3"/>
        <v>0</v>
      </c>
      <c r="N13" s="181">
        <v>0</v>
      </c>
      <c r="O13" s="181">
        <f t="shared" si="4"/>
        <v>0</v>
      </c>
      <c r="P13" s="181">
        <v>0</v>
      </c>
      <c r="Q13" s="181">
        <f t="shared" si="5"/>
        <v>0</v>
      </c>
      <c r="R13" s="181"/>
      <c r="S13" s="181" t="s">
        <v>277</v>
      </c>
      <c r="T13" s="182" t="s">
        <v>249</v>
      </c>
      <c r="U13" s="157">
        <v>0</v>
      </c>
      <c r="V13" s="157">
        <f t="shared" si="6"/>
        <v>0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305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6">
        <v>6</v>
      </c>
      <c r="B14" s="177" t="s">
        <v>2255</v>
      </c>
      <c r="C14" s="187" t="s">
        <v>2921</v>
      </c>
      <c r="D14" s="178" t="s">
        <v>2916</v>
      </c>
      <c r="E14" s="179">
        <v>1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15</v>
      </c>
      <c r="M14" s="181">
        <f t="shared" si="3"/>
        <v>0</v>
      </c>
      <c r="N14" s="181">
        <v>0</v>
      </c>
      <c r="O14" s="181">
        <f t="shared" si="4"/>
        <v>0</v>
      </c>
      <c r="P14" s="181">
        <v>0</v>
      </c>
      <c r="Q14" s="181">
        <f t="shared" si="5"/>
        <v>0</v>
      </c>
      <c r="R14" s="181"/>
      <c r="S14" s="181" t="s">
        <v>277</v>
      </c>
      <c r="T14" s="182" t="s">
        <v>249</v>
      </c>
      <c r="U14" s="157">
        <v>0</v>
      </c>
      <c r="V14" s="157">
        <f t="shared" si="6"/>
        <v>0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6">
        <v>7</v>
      </c>
      <c r="B15" s="177" t="s">
        <v>2922</v>
      </c>
      <c r="C15" s="187" t="s">
        <v>2923</v>
      </c>
      <c r="D15" s="178" t="s">
        <v>2243</v>
      </c>
      <c r="E15" s="179">
        <v>9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15</v>
      </c>
      <c r="M15" s="181">
        <f t="shared" si="3"/>
        <v>0</v>
      </c>
      <c r="N15" s="181">
        <v>0</v>
      </c>
      <c r="O15" s="181">
        <f t="shared" si="4"/>
        <v>0</v>
      </c>
      <c r="P15" s="181">
        <v>0</v>
      </c>
      <c r="Q15" s="181">
        <f t="shared" si="5"/>
        <v>0</v>
      </c>
      <c r="R15" s="181"/>
      <c r="S15" s="181" t="s">
        <v>277</v>
      </c>
      <c r="T15" s="182" t="s">
        <v>249</v>
      </c>
      <c r="U15" s="157">
        <v>0</v>
      </c>
      <c r="V15" s="157">
        <f t="shared" si="6"/>
        <v>0</v>
      </c>
      <c r="W15" s="157"/>
      <c r="X15" s="157" t="s">
        <v>752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2491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6">
        <v>8</v>
      </c>
      <c r="B16" s="177" t="s">
        <v>2924</v>
      </c>
      <c r="C16" s="187" t="s">
        <v>2925</v>
      </c>
      <c r="D16" s="178" t="s">
        <v>2243</v>
      </c>
      <c r="E16" s="179">
        <v>6</v>
      </c>
      <c r="F16" s="180"/>
      <c r="G16" s="181">
        <f t="shared" si="0"/>
        <v>0</v>
      </c>
      <c r="H16" s="180"/>
      <c r="I16" s="181">
        <f t="shared" si="1"/>
        <v>0</v>
      </c>
      <c r="J16" s="180"/>
      <c r="K16" s="181">
        <f t="shared" si="2"/>
        <v>0</v>
      </c>
      <c r="L16" s="181">
        <v>15</v>
      </c>
      <c r="M16" s="181">
        <f t="shared" si="3"/>
        <v>0</v>
      </c>
      <c r="N16" s="181">
        <v>0</v>
      </c>
      <c r="O16" s="181">
        <f t="shared" si="4"/>
        <v>0</v>
      </c>
      <c r="P16" s="181">
        <v>0</v>
      </c>
      <c r="Q16" s="181">
        <f t="shared" si="5"/>
        <v>0</v>
      </c>
      <c r="R16" s="181"/>
      <c r="S16" s="181" t="s">
        <v>277</v>
      </c>
      <c r="T16" s="182" t="s">
        <v>249</v>
      </c>
      <c r="U16" s="157">
        <v>0</v>
      </c>
      <c r="V16" s="157">
        <f t="shared" si="6"/>
        <v>0</v>
      </c>
      <c r="W16" s="157"/>
      <c r="X16" s="157" t="s">
        <v>752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2491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6">
        <v>9</v>
      </c>
      <c r="B17" s="177" t="s">
        <v>2926</v>
      </c>
      <c r="C17" s="187" t="s">
        <v>2927</v>
      </c>
      <c r="D17" s="178" t="s">
        <v>2243</v>
      </c>
      <c r="E17" s="179">
        <v>5</v>
      </c>
      <c r="F17" s="180"/>
      <c r="G17" s="181">
        <f t="shared" si="0"/>
        <v>0</v>
      </c>
      <c r="H17" s="180"/>
      <c r="I17" s="181">
        <f t="shared" si="1"/>
        <v>0</v>
      </c>
      <c r="J17" s="180"/>
      <c r="K17" s="181">
        <f t="shared" si="2"/>
        <v>0</v>
      </c>
      <c r="L17" s="181">
        <v>15</v>
      </c>
      <c r="M17" s="181">
        <f t="shared" si="3"/>
        <v>0</v>
      </c>
      <c r="N17" s="181">
        <v>0</v>
      </c>
      <c r="O17" s="181">
        <f t="shared" si="4"/>
        <v>0</v>
      </c>
      <c r="P17" s="181">
        <v>0</v>
      </c>
      <c r="Q17" s="181">
        <f t="shared" si="5"/>
        <v>0</v>
      </c>
      <c r="R17" s="181"/>
      <c r="S17" s="181" t="s">
        <v>277</v>
      </c>
      <c r="T17" s="182" t="s">
        <v>249</v>
      </c>
      <c r="U17" s="157">
        <v>0</v>
      </c>
      <c r="V17" s="157">
        <f t="shared" si="6"/>
        <v>0</v>
      </c>
      <c r="W17" s="157"/>
      <c r="X17" s="157" t="s">
        <v>752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2491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6">
        <v>10</v>
      </c>
      <c r="B18" s="177" t="s">
        <v>2928</v>
      </c>
      <c r="C18" s="187" t="s">
        <v>2929</v>
      </c>
      <c r="D18" s="178" t="s">
        <v>2243</v>
      </c>
      <c r="E18" s="179">
        <v>4</v>
      </c>
      <c r="F18" s="180"/>
      <c r="G18" s="181">
        <f t="shared" si="0"/>
        <v>0</v>
      </c>
      <c r="H18" s="180"/>
      <c r="I18" s="181">
        <f t="shared" si="1"/>
        <v>0</v>
      </c>
      <c r="J18" s="180"/>
      <c r="K18" s="181">
        <f t="shared" si="2"/>
        <v>0</v>
      </c>
      <c r="L18" s="181">
        <v>15</v>
      </c>
      <c r="M18" s="181">
        <f t="shared" si="3"/>
        <v>0</v>
      </c>
      <c r="N18" s="181">
        <v>0</v>
      </c>
      <c r="O18" s="181">
        <f t="shared" si="4"/>
        <v>0</v>
      </c>
      <c r="P18" s="181">
        <v>0</v>
      </c>
      <c r="Q18" s="181">
        <f t="shared" si="5"/>
        <v>0</v>
      </c>
      <c r="R18" s="181"/>
      <c r="S18" s="181" t="s">
        <v>277</v>
      </c>
      <c r="T18" s="182" t="s">
        <v>249</v>
      </c>
      <c r="U18" s="157">
        <v>0</v>
      </c>
      <c r="V18" s="157">
        <f t="shared" si="6"/>
        <v>0</v>
      </c>
      <c r="W18" s="157"/>
      <c r="X18" s="157" t="s">
        <v>752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2491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x14ac:dyDescent="0.25">
      <c r="A19" s="162" t="s">
        <v>243</v>
      </c>
      <c r="B19" s="163" t="s">
        <v>117</v>
      </c>
      <c r="C19" s="184" t="s">
        <v>118</v>
      </c>
      <c r="D19" s="164"/>
      <c r="E19" s="165"/>
      <c r="F19" s="166"/>
      <c r="G19" s="166">
        <f>SUMIF(AG20:AG24,"&lt;&gt;NOR",G20:G24)</f>
        <v>0</v>
      </c>
      <c r="H19" s="166"/>
      <c r="I19" s="166">
        <f>SUM(I20:I24)</f>
        <v>0</v>
      </c>
      <c r="J19" s="166"/>
      <c r="K19" s="166">
        <f>SUM(K20:K24)</f>
        <v>0</v>
      </c>
      <c r="L19" s="166"/>
      <c r="M19" s="166">
        <f>SUM(M20:M24)</f>
        <v>0</v>
      </c>
      <c r="N19" s="166"/>
      <c r="O19" s="166">
        <f>SUM(O20:O24)</f>
        <v>0</v>
      </c>
      <c r="P19" s="166"/>
      <c r="Q19" s="166">
        <f>SUM(Q20:Q24)</f>
        <v>0</v>
      </c>
      <c r="R19" s="166"/>
      <c r="S19" s="166"/>
      <c r="T19" s="167"/>
      <c r="U19" s="161"/>
      <c r="V19" s="161">
        <f>SUM(V20:V24)</f>
        <v>0</v>
      </c>
      <c r="W19" s="161"/>
      <c r="X19" s="161"/>
      <c r="AG19" t="s">
        <v>244</v>
      </c>
    </row>
    <row r="20" spans="1:60" ht="20.399999999999999" outlineLevel="1" x14ac:dyDescent="0.25">
      <c r="A20" s="176">
        <v>11</v>
      </c>
      <c r="B20" s="177" t="s">
        <v>2930</v>
      </c>
      <c r="C20" s="187" t="s">
        <v>2931</v>
      </c>
      <c r="D20" s="178" t="s">
        <v>2490</v>
      </c>
      <c r="E20" s="179">
        <v>83</v>
      </c>
      <c r="F20" s="180"/>
      <c r="G20" s="181">
        <f>ROUND(E20*F20,2)</f>
        <v>0</v>
      </c>
      <c r="H20" s="180"/>
      <c r="I20" s="181">
        <f>ROUND(E20*H20,2)</f>
        <v>0</v>
      </c>
      <c r="J20" s="180"/>
      <c r="K20" s="181">
        <f>ROUND(E20*J20,2)</f>
        <v>0</v>
      </c>
      <c r="L20" s="181">
        <v>15</v>
      </c>
      <c r="M20" s="181">
        <f>G20*(1+L20/100)</f>
        <v>0</v>
      </c>
      <c r="N20" s="181">
        <v>0</v>
      </c>
      <c r="O20" s="181">
        <f>ROUND(E20*N20,2)</f>
        <v>0</v>
      </c>
      <c r="P20" s="181">
        <v>0</v>
      </c>
      <c r="Q20" s="181">
        <f>ROUND(E20*P20,2)</f>
        <v>0</v>
      </c>
      <c r="R20" s="181"/>
      <c r="S20" s="181" t="s">
        <v>277</v>
      </c>
      <c r="T20" s="182" t="s">
        <v>249</v>
      </c>
      <c r="U20" s="157">
        <v>0</v>
      </c>
      <c r="V20" s="157">
        <f>ROUND(E20*U20,2)</f>
        <v>0</v>
      </c>
      <c r="W20" s="157"/>
      <c r="X20" s="157" t="s">
        <v>752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2491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6">
        <v>12</v>
      </c>
      <c r="B21" s="177" t="s">
        <v>2269</v>
      </c>
      <c r="C21" s="187" t="s">
        <v>2932</v>
      </c>
      <c r="D21" s="178" t="s">
        <v>2490</v>
      </c>
      <c r="E21" s="179">
        <v>30</v>
      </c>
      <c r="F21" s="180"/>
      <c r="G21" s="181">
        <f>ROUND(E21*F21,2)</f>
        <v>0</v>
      </c>
      <c r="H21" s="180"/>
      <c r="I21" s="181">
        <f>ROUND(E21*H21,2)</f>
        <v>0</v>
      </c>
      <c r="J21" s="180"/>
      <c r="K21" s="181">
        <f>ROUND(E21*J21,2)</f>
        <v>0</v>
      </c>
      <c r="L21" s="181">
        <v>15</v>
      </c>
      <c r="M21" s="181">
        <f>G21*(1+L21/100)</f>
        <v>0</v>
      </c>
      <c r="N21" s="181">
        <v>0</v>
      </c>
      <c r="O21" s="181">
        <f>ROUND(E21*N21,2)</f>
        <v>0</v>
      </c>
      <c r="P21" s="181">
        <v>0</v>
      </c>
      <c r="Q21" s="181">
        <f>ROUND(E21*P21,2)</f>
        <v>0</v>
      </c>
      <c r="R21" s="181"/>
      <c r="S21" s="181" t="s">
        <v>277</v>
      </c>
      <c r="T21" s="182" t="s">
        <v>249</v>
      </c>
      <c r="U21" s="157">
        <v>0</v>
      </c>
      <c r="V21" s="157">
        <f>ROUND(E21*U21,2)</f>
        <v>0</v>
      </c>
      <c r="W21" s="157"/>
      <c r="X21" s="157" t="s">
        <v>304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6">
        <v>13</v>
      </c>
      <c r="B22" s="177" t="s">
        <v>2933</v>
      </c>
      <c r="C22" s="187" t="s">
        <v>2934</v>
      </c>
      <c r="D22" s="178" t="s">
        <v>302</v>
      </c>
      <c r="E22" s="179">
        <v>52</v>
      </c>
      <c r="F22" s="180"/>
      <c r="G22" s="181">
        <f>ROUND(E22*F22,2)</f>
        <v>0</v>
      </c>
      <c r="H22" s="180"/>
      <c r="I22" s="181">
        <f>ROUND(E22*H22,2)</f>
        <v>0</v>
      </c>
      <c r="J22" s="180"/>
      <c r="K22" s="181">
        <f>ROUND(E22*J22,2)</f>
        <v>0</v>
      </c>
      <c r="L22" s="181">
        <v>15</v>
      </c>
      <c r="M22" s="181">
        <f>G22*(1+L22/100)</f>
        <v>0</v>
      </c>
      <c r="N22" s="181">
        <v>0</v>
      </c>
      <c r="O22" s="181">
        <f>ROUND(E22*N22,2)</f>
        <v>0</v>
      </c>
      <c r="P22" s="181">
        <v>0</v>
      </c>
      <c r="Q22" s="181">
        <f>ROUND(E22*P22,2)</f>
        <v>0</v>
      </c>
      <c r="R22" s="181"/>
      <c r="S22" s="181" t="s">
        <v>277</v>
      </c>
      <c r="T22" s="182" t="s">
        <v>249</v>
      </c>
      <c r="U22" s="157">
        <v>0</v>
      </c>
      <c r="V22" s="157">
        <f>ROUND(E22*U22,2)</f>
        <v>0</v>
      </c>
      <c r="W22" s="157"/>
      <c r="X22" s="157" t="s">
        <v>304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6">
        <v>14</v>
      </c>
      <c r="B23" s="177" t="s">
        <v>2273</v>
      </c>
      <c r="C23" s="187" t="s">
        <v>2935</v>
      </c>
      <c r="D23" s="178" t="s">
        <v>302</v>
      </c>
      <c r="E23" s="179">
        <v>20</v>
      </c>
      <c r="F23" s="180"/>
      <c r="G23" s="181">
        <f>ROUND(E23*F23,2)</f>
        <v>0</v>
      </c>
      <c r="H23" s="180"/>
      <c r="I23" s="181">
        <f>ROUND(E23*H23,2)</f>
        <v>0</v>
      </c>
      <c r="J23" s="180"/>
      <c r="K23" s="181">
        <f>ROUND(E23*J23,2)</f>
        <v>0</v>
      </c>
      <c r="L23" s="181">
        <v>15</v>
      </c>
      <c r="M23" s="181">
        <f>G23*(1+L23/100)</f>
        <v>0</v>
      </c>
      <c r="N23" s="181">
        <v>0</v>
      </c>
      <c r="O23" s="181">
        <f>ROUND(E23*N23,2)</f>
        <v>0</v>
      </c>
      <c r="P23" s="181">
        <v>0</v>
      </c>
      <c r="Q23" s="181">
        <f>ROUND(E23*P23,2)</f>
        <v>0</v>
      </c>
      <c r="R23" s="181"/>
      <c r="S23" s="181" t="s">
        <v>277</v>
      </c>
      <c r="T23" s="182" t="s">
        <v>249</v>
      </c>
      <c r="U23" s="157">
        <v>0</v>
      </c>
      <c r="V23" s="157">
        <f>ROUND(E23*U23,2)</f>
        <v>0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0.399999999999999" outlineLevel="1" x14ac:dyDescent="0.25">
      <c r="A24" s="176">
        <v>15</v>
      </c>
      <c r="B24" s="177" t="s">
        <v>2275</v>
      </c>
      <c r="C24" s="187" t="s">
        <v>2936</v>
      </c>
      <c r="D24" s="178" t="s">
        <v>302</v>
      </c>
      <c r="E24" s="179">
        <v>128</v>
      </c>
      <c r="F24" s="180"/>
      <c r="G24" s="181">
        <f>ROUND(E24*F24,2)</f>
        <v>0</v>
      </c>
      <c r="H24" s="180"/>
      <c r="I24" s="181">
        <f>ROUND(E24*H24,2)</f>
        <v>0</v>
      </c>
      <c r="J24" s="180"/>
      <c r="K24" s="181">
        <f>ROUND(E24*J24,2)</f>
        <v>0</v>
      </c>
      <c r="L24" s="181">
        <v>15</v>
      </c>
      <c r="M24" s="181">
        <f>G24*(1+L24/100)</f>
        <v>0</v>
      </c>
      <c r="N24" s="181">
        <v>0</v>
      </c>
      <c r="O24" s="181">
        <f>ROUND(E24*N24,2)</f>
        <v>0</v>
      </c>
      <c r="P24" s="181">
        <v>0</v>
      </c>
      <c r="Q24" s="181">
        <f>ROUND(E24*P24,2)</f>
        <v>0</v>
      </c>
      <c r="R24" s="181"/>
      <c r="S24" s="181" t="s">
        <v>277</v>
      </c>
      <c r="T24" s="182" t="s">
        <v>249</v>
      </c>
      <c r="U24" s="157">
        <v>0</v>
      </c>
      <c r="V24" s="157">
        <f>ROUND(E24*U24,2)</f>
        <v>0</v>
      </c>
      <c r="W24" s="157"/>
      <c r="X24" s="157" t="s">
        <v>304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x14ac:dyDescent="0.25">
      <c r="A25" s="162" t="s">
        <v>243</v>
      </c>
      <c r="B25" s="163" t="s">
        <v>92</v>
      </c>
      <c r="C25" s="184" t="s">
        <v>93</v>
      </c>
      <c r="D25" s="164"/>
      <c r="E25" s="165"/>
      <c r="F25" s="166"/>
      <c r="G25" s="166">
        <f>SUMIF(AG26:AG38,"&lt;&gt;NOR",G26:G38)</f>
        <v>0</v>
      </c>
      <c r="H25" s="166"/>
      <c r="I25" s="166">
        <f>SUM(I26:I38)</f>
        <v>0</v>
      </c>
      <c r="J25" s="166"/>
      <c r="K25" s="166">
        <f>SUM(K26:K38)</f>
        <v>0</v>
      </c>
      <c r="L25" s="166"/>
      <c r="M25" s="166">
        <f>SUM(M26:M38)</f>
        <v>0</v>
      </c>
      <c r="N25" s="166"/>
      <c r="O25" s="166">
        <f>SUM(O26:O38)</f>
        <v>0</v>
      </c>
      <c r="P25" s="166"/>
      <c r="Q25" s="166">
        <f>SUM(Q26:Q38)</f>
        <v>0</v>
      </c>
      <c r="R25" s="166"/>
      <c r="S25" s="166"/>
      <c r="T25" s="167"/>
      <c r="U25" s="161"/>
      <c r="V25" s="161">
        <f>SUM(V26:V38)</f>
        <v>0</v>
      </c>
      <c r="W25" s="161"/>
      <c r="X25" s="161"/>
      <c r="AG25" t="s">
        <v>244</v>
      </c>
    </row>
    <row r="26" spans="1:60" ht="20.399999999999999" outlineLevel="1" x14ac:dyDescent="0.25">
      <c r="A26" s="176">
        <v>16</v>
      </c>
      <c r="B26" s="177" t="s">
        <v>2937</v>
      </c>
      <c r="C26" s="187" t="s">
        <v>2938</v>
      </c>
      <c r="D26" s="178" t="s">
        <v>2243</v>
      </c>
      <c r="E26" s="179">
        <v>2</v>
      </c>
      <c r="F26" s="180"/>
      <c r="G26" s="181">
        <f t="shared" ref="G26:G31" si="7">ROUND(E26*F26,2)</f>
        <v>0</v>
      </c>
      <c r="H26" s="180"/>
      <c r="I26" s="181">
        <f t="shared" ref="I26:I31" si="8">ROUND(E26*H26,2)</f>
        <v>0</v>
      </c>
      <c r="J26" s="180"/>
      <c r="K26" s="181">
        <f t="shared" ref="K26:K31" si="9">ROUND(E26*J26,2)</f>
        <v>0</v>
      </c>
      <c r="L26" s="181">
        <v>15</v>
      </c>
      <c r="M26" s="181">
        <f t="shared" ref="M26:M31" si="10">G26*(1+L26/100)</f>
        <v>0</v>
      </c>
      <c r="N26" s="181">
        <v>0</v>
      </c>
      <c r="O26" s="181">
        <f t="shared" ref="O26:O31" si="11">ROUND(E26*N26,2)</f>
        <v>0</v>
      </c>
      <c r="P26" s="181">
        <v>0</v>
      </c>
      <c r="Q26" s="181">
        <f t="shared" ref="Q26:Q31" si="12">ROUND(E26*P26,2)</f>
        <v>0</v>
      </c>
      <c r="R26" s="181"/>
      <c r="S26" s="181" t="s">
        <v>277</v>
      </c>
      <c r="T26" s="182" t="s">
        <v>249</v>
      </c>
      <c r="U26" s="157">
        <v>0</v>
      </c>
      <c r="V26" s="157">
        <f t="shared" ref="V26:V31" si="13">ROUND(E26*U26,2)</f>
        <v>0</v>
      </c>
      <c r="W26" s="157"/>
      <c r="X26" s="157" t="s">
        <v>752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2491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6">
        <v>17</v>
      </c>
      <c r="B27" s="177" t="s">
        <v>2939</v>
      </c>
      <c r="C27" s="187" t="s">
        <v>118</v>
      </c>
      <c r="D27" s="178"/>
      <c r="E27" s="179">
        <v>0</v>
      </c>
      <c r="F27" s="180"/>
      <c r="G27" s="181">
        <f t="shared" si="7"/>
        <v>0</v>
      </c>
      <c r="H27" s="180"/>
      <c r="I27" s="181">
        <f t="shared" si="8"/>
        <v>0</v>
      </c>
      <c r="J27" s="180"/>
      <c r="K27" s="181">
        <f t="shared" si="9"/>
        <v>0</v>
      </c>
      <c r="L27" s="181">
        <v>15</v>
      </c>
      <c r="M27" s="181">
        <f t="shared" si="10"/>
        <v>0</v>
      </c>
      <c r="N27" s="181">
        <v>0</v>
      </c>
      <c r="O27" s="181">
        <f t="shared" si="11"/>
        <v>0</v>
      </c>
      <c r="P27" s="181">
        <v>0</v>
      </c>
      <c r="Q27" s="181">
        <f t="shared" si="12"/>
        <v>0</v>
      </c>
      <c r="R27" s="181"/>
      <c r="S27" s="181" t="s">
        <v>277</v>
      </c>
      <c r="T27" s="182" t="s">
        <v>249</v>
      </c>
      <c r="U27" s="157">
        <v>0</v>
      </c>
      <c r="V27" s="157">
        <f t="shared" si="13"/>
        <v>0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6">
        <v>18</v>
      </c>
      <c r="B28" s="177" t="s">
        <v>2940</v>
      </c>
      <c r="C28" s="187" t="s">
        <v>2941</v>
      </c>
      <c r="D28" s="178" t="s">
        <v>2243</v>
      </c>
      <c r="E28" s="179">
        <v>1</v>
      </c>
      <c r="F28" s="180"/>
      <c r="G28" s="181">
        <f t="shared" si="7"/>
        <v>0</v>
      </c>
      <c r="H28" s="180"/>
      <c r="I28" s="181">
        <f t="shared" si="8"/>
        <v>0</v>
      </c>
      <c r="J28" s="180"/>
      <c r="K28" s="181">
        <f t="shared" si="9"/>
        <v>0</v>
      </c>
      <c r="L28" s="181">
        <v>15</v>
      </c>
      <c r="M28" s="181">
        <f t="shared" si="10"/>
        <v>0</v>
      </c>
      <c r="N28" s="181">
        <v>0</v>
      </c>
      <c r="O28" s="181">
        <f t="shared" si="11"/>
        <v>0</v>
      </c>
      <c r="P28" s="181">
        <v>0</v>
      </c>
      <c r="Q28" s="181">
        <f t="shared" si="12"/>
        <v>0</v>
      </c>
      <c r="R28" s="181"/>
      <c r="S28" s="181" t="s">
        <v>277</v>
      </c>
      <c r="T28" s="182" t="s">
        <v>249</v>
      </c>
      <c r="U28" s="157">
        <v>0</v>
      </c>
      <c r="V28" s="157">
        <f t="shared" si="13"/>
        <v>0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6">
        <v>19</v>
      </c>
      <c r="B29" s="177" t="s">
        <v>2942</v>
      </c>
      <c r="C29" s="187" t="s">
        <v>118</v>
      </c>
      <c r="D29" s="178"/>
      <c r="E29" s="179">
        <v>0</v>
      </c>
      <c r="F29" s="180"/>
      <c r="G29" s="181">
        <f t="shared" si="7"/>
        <v>0</v>
      </c>
      <c r="H29" s="180"/>
      <c r="I29" s="181">
        <f t="shared" si="8"/>
        <v>0</v>
      </c>
      <c r="J29" s="180"/>
      <c r="K29" s="181">
        <f t="shared" si="9"/>
        <v>0</v>
      </c>
      <c r="L29" s="181">
        <v>15</v>
      </c>
      <c r="M29" s="181">
        <f t="shared" si="10"/>
        <v>0</v>
      </c>
      <c r="N29" s="181">
        <v>0</v>
      </c>
      <c r="O29" s="181">
        <f t="shared" si="11"/>
        <v>0</v>
      </c>
      <c r="P29" s="181">
        <v>0</v>
      </c>
      <c r="Q29" s="181">
        <f t="shared" si="12"/>
        <v>0</v>
      </c>
      <c r="R29" s="181"/>
      <c r="S29" s="181" t="s">
        <v>277</v>
      </c>
      <c r="T29" s="182" t="s">
        <v>249</v>
      </c>
      <c r="U29" s="157">
        <v>0</v>
      </c>
      <c r="V29" s="157">
        <f t="shared" si="13"/>
        <v>0</v>
      </c>
      <c r="W29" s="157"/>
      <c r="X29" s="157" t="s">
        <v>304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6">
        <v>20</v>
      </c>
      <c r="B30" s="177" t="s">
        <v>2943</v>
      </c>
      <c r="C30" s="187" t="s">
        <v>2944</v>
      </c>
      <c r="D30" s="178" t="s">
        <v>2243</v>
      </c>
      <c r="E30" s="179">
        <v>1</v>
      </c>
      <c r="F30" s="180"/>
      <c r="G30" s="181">
        <f t="shared" si="7"/>
        <v>0</v>
      </c>
      <c r="H30" s="180"/>
      <c r="I30" s="181">
        <f t="shared" si="8"/>
        <v>0</v>
      </c>
      <c r="J30" s="180"/>
      <c r="K30" s="181">
        <f t="shared" si="9"/>
        <v>0</v>
      </c>
      <c r="L30" s="181">
        <v>15</v>
      </c>
      <c r="M30" s="181">
        <f t="shared" si="10"/>
        <v>0</v>
      </c>
      <c r="N30" s="181">
        <v>0</v>
      </c>
      <c r="O30" s="181">
        <f t="shared" si="11"/>
        <v>0</v>
      </c>
      <c r="P30" s="181">
        <v>0</v>
      </c>
      <c r="Q30" s="181">
        <f t="shared" si="12"/>
        <v>0</v>
      </c>
      <c r="R30" s="181"/>
      <c r="S30" s="181" t="s">
        <v>277</v>
      </c>
      <c r="T30" s="182" t="s">
        <v>249</v>
      </c>
      <c r="U30" s="157">
        <v>0</v>
      </c>
      <c r="V30" s="157">
        <f t="shared" si="13"/>
        <v>0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68">
        <v>21</v>
      </c>
      <c r="B31" s="169" t="s">
        <v>2945</v>
      </c>
      <c r="C31" s="185" t="s">
        <v>2946</v>
      </c>
      <c r="D31" s="170" t="s">
        <v>2243</v>
      </c>
      <c r="E31" s="171">
        <v>1</v>
      </c>
      <c r="F31" s="172"/>
      <c r="G31" s="173">
        <f t="shared" si="7"/>
        <v>0</v>
      </c>
      <c r="H31" s="172"/>
      <c r="I31" s="173">
        <f t="shared" si="8"/>
        <v>0</v>
      </c>
      <c r="J31" s="172"/>
      <c r="K31" s="173">
        <f t="shared" si="9"/>
        <v>0</v>
      </c>
      <c r="L31" s="173">
        <v>15</v>
      </c>
      <c r="M31" s="173">
        <f t="shared" si="10"/>
        <v>0</v>
      </c>
      <c r="N31" s="173">
        <v>0</v>
      </c>
      <c r="O31" s="173">
        <f t="shared" si="11"/>
        <v>0</v>
      </c>
      <c r="P31" s="173">
        <v>0</v>
      </c>
      <c r="Q31" s="173">
        <f t="shared" si="12"/>
        <v>0</v>
      </c>
      <c r="R31" s="173"/>
      <c r="S31" s="173" t="s">
        <v>277</v>
      </c>
      <c r="T31" s="174" t="s">
        <v>249</v>
      </c>
      <c r="U31" s="157">
        <v>0</v>
      </c>
      <c r="V31" s="157">
        <f t="shared" si="13"/>
        <v>0</v>
      </c>
      <c r="W31" s="157"/>
      <c r="X31" s="157" t="s">
        <v>304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186" t="s">
        <v>2947</v>
      </c>
      <c r="D32" s="159"/>
      <c r="E32" s="160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287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54"/>
      <c r="B33" s="155"/>
      <c r="C33" s="186" t="s">
        <v>63</v>
      </c>
      <c r="D33" s="159"/>
      <c r="E33" s="160">
        <v>1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287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0.399999999999999" outlineLevel="1" x14ac:dyDescent="0.25">
      <c r="A34" s="176">
        <v>22</v>
      </c>
      <c r="B34" s="177" t="s">
        <v>2948</v>
      </c>
      <c r="C34" s="187" t="s">
        <v>2949</v>
      </c>
      <c r="D34" s="178" t="s">
        <v>2490</v>
      </c>
      <c r="E34" s="179">
        <v>16</v>
      </c>
      <c r="F34" s="180"/>
      <c r="G34" s="181">
        <f>ROUND(E34*F34,2)</f>
        <v>0</v>
      </c>
      <c r="H34" s="180"/>
      <c r="I34" s="181">
        <f>ROUND(E34*H34,2)</f>
        <v>0</v>
      </c>
      <c r="J34" s="180"/>
      <c r="K34" s="181">
        <f>ROUND(E34*J34,2)</f>
        <v>0</v>
      </c>
      <c r="L34" s="181">
        <v>15</v>
      </c>
      <c r="M34" s="181">
        <f>G34*(1+L34/100)</f>
        <v>0</v>
      </c>
      <c r="N34" s="181">
        <v>0</v>
      </c>
      <c r="O34" s="181">
        <f>ROUND(E34*N34,2)</f>
        <v>0</v>
      </c>
      <c r="P34" s="181">
        <v>0</v>
      </c>
      <c r="Q34" s="181">
        <f>ROUND(E34*P34,2)</f>
        <v>0</v>
      </c>
      <c r="R34" s="181"/>
      <c r="S34" s="181" t="s">
        <v>277</v>
      </c>
      <c r="T34" s="182" t="s">
        <v>249</v>
      </c>
      <c r="U34" s="157">
        <v>0</v>
      </c>
      <c r="V34" s="157">
        <f>ROUND(E34*U34,2)</f>
        <v>0</v>
      </c>
      <c r="W34" s="157"/>
      <c r="X34" s="157" t="s">
        <v>752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2491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23</v>
      </c>
      <c r="B35" s="177" t="s">
        <v>2293</v>
      </c>
      <c r="C35" s="187" t="s">
        <v>2950</v>
      </c>
      <c r="D35" s="178" t="s">
        <v>2243</v>
      </c>
      <c r="E35" s="179">
        <v>1</v>
      </c>
      <c r="F35" s="180"/>
      <c r="G35" s="181">
        <f>ROUND(E35*F35,2)</f>
        <v>0</v>
      </c>
      <c r="H35" s="180"/>
      <c r="I35" s="181">
        <f>ROUND(E35*H35,2)</f>
        <v>0</v>
      </c>
      <c r="J35" s="180"/>
      <c r="K35" s="181">
        <f>ROUND(E35*J35,2)</f>
        <v>0</v>
      </c>
      <c r="L35" s="181">
        <v>15</v>
      </c>
      <c r="M35" s="181">
        <f>G35*(1+L35/100)</f>
        <v>0</v>
      </c>
      <c r="N35" s="181">
        <v>0</v>
      </c>
      <c r="O35" s="181">
        <f>ROUND(E35*N35,2)</f>
        <v>0</v>
      </c>
      <c r="P35" s="181">
        <v>0</v>
      </c>
      <c r="Q35" s="181">
        <f>ROUND(E35*P35,2)</f>
        <v>0</v>
      </c>
      <c r="R35" s="181"/>
      <c r="S35" s="181" t="s">
        <v>277</v>
      </c>
      <c r="T35" s="182" t="s">
        <v>249</v>
      </c>
      <c r="U35" s="157">
        <v>0</v>
      </c>
      <c r="V35" s="157">
        <f>ROUND(E35*U35,2)</f>
        <v>0</v>
      </c>
      <c r="W35" s="157"/>
      <c r="X35" s="157" t="s">
        <v>304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6">
        <v>24</v>
      </c>
      <c r="B36" s="177" t="s">
        <v>2951</v>
      </c>
      <c r="C36" s="187" t="s">
        <v>2934</v>
      </c>
      <c r="D36" s="178" t="s">
        <v>302</v>
      </c>
      <c r="E36" s="179">
        <v>144</v>
      </c>
      <c r="F36" s="180"/>
      <c r="G36" s="181">
        <f>ROUND(E36*F36,2)</f>
        <v>0</v>
      </c>
      <c r="H36" s="180"/>
      <c r="I36" s="181">
        <f>ROUND(E36*H36,2)</f>
        <v>0</v>
      </c>
      <c r="J36" s="180"/>
      <c r="K36" s="181">
        <f>ROUND(E36*J36,2)</f>
        <v>0</v>
      </c>
      <c r="L36" s="181">
        <v>15</v>
      </c>
      <c r="M36" s="181">
        <f>G36*(1+L36/100)</f>
        <v>0</v>
      </c>
      <c r="N36" s="181">
        <v>0</v>
      </c>
      <c r="O36" s="181">
        <f>ROUND(E36*N36,2)</f>
        <v>0</v>
      </c>
      <c r="P36" s="181">
        <v>0</v>
      </c>
      <c r="Q36" s="181">
        <f>ROUND(E36*P36,2)</f>
        <v>0</v>
      </c>
      <c r="R36" s="181"/>
      <c r="S36" s="181" t="s">
        <v>277</v>
      </c>
      <c r="T36" s="182" t="s">
        <v>249</v>
      </c>
      <c r="U36" s="157">
        <v>0</v>
      </c>
      <c r="V36" s="157">
        <f>ROUND(E36*U36,2)</f>
        <v>0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6">
        <v>25</v>
      </c>
      <c r="B37" s="177" t="s">
        <v>2297</v>
      </c>
      <c r="C37" s="187" t="s">
        <v>2935</v>
      </c>
      <c r="D37" s="178" t="s">
        <v>302</v>
      </c>
      <c r="E37" s="179">
        <v>5</v>
      </c>
      <c r="F37" s="180"/>
      <c r="G37" s="181">
        <f>ROUND(E37*F37,2)</f>
        <v>0</v>
      </c>
      <c r="H37" s="180"/>
      <c r="I37" s="181">
        <f>ROUND(E37*H37,2)</f>
        <v>0</v>
      </c>
      <c r="J37" s="180"/>
      <c r="K37" s="181">
        <f>ROUND(E37*J37,2)</f>
        <v>0</v>
      </c>
      <c r="L37" s="181">
        <v>15</v>
      </c>
      <c r="M37" s="181">
        <f>G37*(1+L37/100)</f>
        <v>0</v>
      </c>
      <c r="N37" s="181">
        <v>0</v>
      </c>
      <c r="O37" s="181">
        <f>ROUND(E37*N37,2)</f>
        <v>0</v>
      </c>
      <c r="P37" s="181">
        <v>0</v>
      </c>
      <c r="Q37" s="181">
        <f>ROUND(E37*P37,2)</f>
        <v>0</v>
      </c>
      <c r="R37" s="181"/>
      <c r="S37" s="181" t="s">
        <v>277</v>
      </c>
      <c r="T37" s="182" t="s">
        <v>249</v>
      </c>
      <c r="U37" s="157">
        <v>0</v>
      </c>
      <c r="V37" s="157">
        <f>ROUND(E37*U37,2)</f>
        <v>0</v>
      </c>
      <c r="W37" s="157"/>
      <c r="X37" s="157" t="s">
        <v>304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0.399999999999999" outlineLevel="1" x14ac:dyDescent="0.25">
      <c r="A38" s="176">
        <v>26</v>
      </c>
      <c r="B38" s="177" t="s">
        <v>2300</v>
      </c>
      <c r="C38" s="187" t="s">
        <v>2952</v>
      </c>
      <c r="D38" s="178" t="s">
        <v>302</v>
      </c>
      <c r="E38" s="179">
        <v>172</v>
      </c>
      <c r="F38" s="180"/>
      <c r="G38" s="181">
        <f>ROUND(E38*F38,2)</f>
        <v>0</v>
      </c>
      <c r="H38" s="180"/>
      <c r="I38" s="181">
        <f>ROUND(E38*H38,2)</f>
        <v>0</v>
      </c>
      <c r="J38" s="180"/>
      <c r="K38" s="181">
        <f>ROUND(E38*J38,2)</f>
        <v>0</v>
      </c>
      <c r="L38" s="181">
        <v>15</v>
      </c>
      <c r="M38" s="181">
        <f>G38*(1+L38/100)</f>
        <v>0</v>
      </c>
      <c r="N38" s="181">
        <v>0</v>
      </c>
      <c r="O38" s="181">
        <f>ROUND(E38*N38,2)</f>
        <v>0</v>
      </c>
      <c r="P38" s="181">
        <v>0</v>
      </c>
      <c r="Q38" s="181">
        <f>ROUND(E38*P38,2)</f>
        <v>0</v>
      </c>
      <c r="R38" s="181"/>
      <c r="S38" s="181" t="s">
        <v>277</v>
      </c>
      <c r="T38" s="182" t="s">
        <v>249</v>
      </c>
      <c r="U38" s="157">
        <v>0</v>
      </c>
      <c r="V38" s="157">
        <f>ROUND(E38*U38,2)</f>
        <v>0</v>
      </c>
      <c r="W38" s="157"/>
      <c r="X38" s="157" t="s">
        <v>304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5">
      <c r="A39" s="162" t="s">
        <v>243</v>
      </c>
      <c r="B39" s="163" t="s">
        <v>95</v>
      </c>
      <c r="C39" s="184" t="s">
        <v>98</v>
      </c>
      <c r="D39" s="164"/>
      <c r="E39" s="165"/>
      <c r="F39" s="166"/>
      <c r="G39" s="166">
        <f>SUMIF(AG40:AG53,"&lt;&gt;NOR",G40:G53)</f>
        <v>0</v>
      </c>
      <c r="H39" s="166"/>
      <c r="I39" s="166">
        <f>SUM(I40:I53)</f>
        <v>0</v>
      </c>
      <c r="J39" s="166"/>
      <c r="K39" s="166">
        <f>SUM(K40:K53)</f>
        <v>0</v>
      </c>
      <c r="L39" s="166"/>
      <c r="M39" s="166">
        <f>SUM(M40:M53)</f>
        <v>0</v>
      </c>
      <c r="N39" s="166"/>
      <c r="O39" s="166">
        <f>SUM(O40:O53)</f>
        <v>0</v>
      </c>
      <c r="P39" s="166"/>
      <c r="Q39" s="166">
        <f>SUM(Q40:Q53)</f>
        <v>0</v>
      </c>
      <c r="R39" s="166"/>
      <c r="S39" s="166"/>
      <c r="T39" s="167"/>
      <c r="U39" s="161"/>
      <c r="V39" s="161">
        <f>SUM(V40:V53)</f>
        <v>0</v>
      </c>
      <c r="W39" s="161"/>
      <c r="X39" s="161"/>
      <c r="AG39" t="s">
        <v>244</v>
      </c>
    </row>
    <row r="40" spans="1:60" outlineLevel="1" x14ac:dyDescent="0.25">
      <c r="A40" s="176">
        <v>27</v>
      </c>
      <c r="B40" s="177" t="s">
        <v>2953</v>
      </c>
      <c r="C40" s="187" t="s">
        <v>2954</v>
      </c>
      <c r="D40" s="178" t="s">
        <v>2243</v>
      </c>
      <c r="E40" s="179">
        <v>1</v>
      </c>
      <c r="F40" s="180"/>
      <c r="G40" s="181">
        <f t="shared" ref="G40:G53" si="14">ROUND(E40*F40,2)</f>
        <v>0</v>
      </c>
      <c r="H40" s="180"/>
      <c r="I40" s="181">
        <f t="shared" ref="I40:I53" si="15">ROUND(E40*H40,2)</f>
        <v>0</v>
      </c>
      <c r="J40" s="180"/>
      <c r="K40" s="181">
        <f t="shared" ref="K40:K53" si="16">ROUND(E40*J40,2)</f>
        <v>0</v>
      </c>
      <c r="L40" s="181">
        <v>15</v>
      </c>
      <c r="M40" s="181">
        <f t="shared" ref="M40:M53" si="17">G40*(1+L40/100)</f>
        <v>0</v>
      </c>
      <c r="N40" s="181">
        <v>0</v>
      </c>
      <c r="O40" s="181">
        <f t="shared" ref="O40:O53" si="18">ROUND(E40*N40,2)</f>
        <v>0</v>
      </c>
      <c r="P40" s="181">
        <v>0</v>
      </c>
      <c r="Q40" s="181">
        <f t="shared" ref="Q40:Q53" si="19">ROUND(E40*P40,2)</f>
        <v>0</v>
      </c>
      <c r="R40" s="181"/>
      <c r="S40" s="181" t="s">
        <v>277</v>
      </c>
      <c r="T40" s="182" t="s">
        <v>249</v>
      </c>
      <c r="U40" s="157">
        <v>0</v>
      </c>
      <c r="V40" s="157">
        <f t="shared" ref="V40:V53" si="20">ROUND(E40*U40,2)</f>
        <v>0</v>
      </c>
      <c r="W40" s="157"/>
      <c r="X40" s="157" t="s">
        <v>752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2491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6">
        <v>28</v>
      </c>
      <c r="B41" s="177" t="s">
        <v>2955</v>
      </c>
      <c r="C41" s="187" t="s">
        <v>2956</v>
      </c>
      <c r="D41" s="178" t="s">
        <v>2243</v>
      </c>
      <c r="E41" s="179">
        <v>47</v>
      </c>
      <c r="F41" s="180"/>
      <c r="G41" s="181">
        <f t="shared" si="14"/>
        <v>0</v>
      </c>
      <c r="H41" s="180"/>
      <c r="I41" s="181">
        <f t="shared" si="15"/>
        <v>0</v>
      </c>
      <c r="J41" s="180"/>
      <c r="K41" s="181">
        <f t="shared" si="16"/>
        <v>0</v>
      </c>
      <c r="L41" s="181">
        <v>15</v>
      </c>
      <c r="M41" s="181">
        <f t="shared" si="17"/>
        <v>0</v>
      </c>
      <c r="N41" s="181">
        <v>0</v>
      </c>
      <c r="O41" s="181">
        <f t="shared" si="18"/>
        <v>0</v>
      </c>
      <c r="P41" s="181">
        <v>0</v>
      </c>
      <c r="Q41" s="181">
        <f t="shared" si="19"/>
        <v>0</v>
      </c>
      <c r="R41" s="181"/>
      <c r="S41" s="181" t="s">
        <v>277</v>
      </c>
      <c r="T41" s="182" t="s">
        <v>249</v>
      </c>
      <c r="U41" s="157">
        <v>0</v>
      </c>
      <c r="V41" s="157">
        <f t="shared" si="20"/>
        <v>0</v>
      </c>
      <c r="W41" s="157"/>
      <c r="X41" s="157" t="s">
        <v>752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2491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6">
        <v>29</v>
      </c>
      <c r="B42" s="177" t="s">
        <v>2957</v>
      </c>
      <c r="C42" s="187" t="s">
        <v>2958</v>
      </c>
      <c r="D42" s="178" t="s">
        <v>2243</v>
      </c>
      <c r="E42" s="179">
        <v>49</v>
      </c>
      <c r="F42" s="180"/>
      <c r="G42" s="181">
        <f t="shared" si="14"/>
        <v>0</v>
      </c>
      <c r="H42" s="180"/>
      <c r="I42" s="181">
        <f t="shared" si="15"/>
        <v>0</v>
      </c>
      <c r="J42" s="180"/>
      <c r="K42" s="181">
        <f t="shared" si="16"/>
        <v>0</v>
      </c>
      <c r="L42" s="181">
        <v>15</v>
      </c>
      <c r="M42" s="181">
        <f t="shared" si="17"/>
        <v>0</v>
      </c>
      <c r="N42" s="181">
        <v>0</v>
      </c>
      <c r="O42" s="181">
        <f t="shared" si="18"/>
        <v>0</v>
      </c>
      <c r="P42" s="181">
        <v>0</v>
      </c>
      <c r="Q42" s="181">
        <f t="shared" si="19"/>
        <v>0</v>
      </c>
      <c r="R42" s="181"/>
      <c r="S42" s="181" t="s">
        <v>277</v>
      </c>
      <c r="T42" s="182" t="s">
        <v>249</v>
      </c>
      <c r="U42" s="157">
        <v>0</v>
      </c>
      <c r="V42" s="157">
        <f t="shared" si="20"/>
        <v>0</v>
      </c>
      <c r="W42" s="157"/>
      <c r="X42" s="157" t="s">
        <v>752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2491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6">
        <v>30</v>
      </c>
      <c r="B43" s="177" t="s">
        <v>2959</v>
      </c>
      <c r="C43" s="187" t="s">
        <v>2960</v>
      </c>
      <c r="D43" s="178" t="s">
        <v>2243</v>
      </c>
      <c r="E43" s="179">
        <v>6</v>
      </c>
      <c r="F43" s="180"/>
      <c r="G43" s="181">
        <f t="shared" si="14"/>
        <v>0</v>
      </c>
      <c r="H43" s="180"/>
      <c r="I43" s="181">
        <f t="shared" si="15"/>
        <v>0</v>
      </c>
      <c r="J43" s="180"/>
      <c r="K43" s="181">
        <f t="shared" si="16"/>
        <v>0</v>
      </c>
      <c r="L43" s="181">
        <v>15</v>
      </c>
      <c r="M43" s="181">
        <f t="shared" si="17"/>
        <v>0</v>
      </c>
      <c r="N43" s="181">
        <v>0</v>
      </c>
      <c r="O43" s="181">
        <f t="shared" si="18"/>
        <v>0</v>
      </c>
      <c r="P43" s="181">
        <v>0</v>
      </c>
      <c r="Q43" s="181">
        <f t="shared" si="19"/>
        <v>0</v>
      </c>
      <c r="R43" s="181"/>
      <c r="S43" s="181" t="s">
        <v>277</v>
      </c>
      <c r="T43" s="182" t="s">
        <v>249</v>
      </c>
      <c r="U43" s="157">
        <v>0</v>
      </c>
      <c r="V43" s="157">
        <f t="shared" si="20"/>
        <v>0</v>
      </c>
      <c r="W43" s="157"/>
      <c r="X43" s="157" t="s">
        <v>752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2491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6">
        <v>31</v>
      </c>
      <c r="B44" s="177" t="s">
        <v>2961</v>
      </c>
      <c r="C44" s="187" t="s">
        <v>118</v>
      </c>
      <c r="D44" s="178"/>
      <c r="E44" s="179">
        <v>0</v>
      </c>
      <c r="F44" s="180"/>
      <c r="G44" s="181">
        <f t="shared" si="14"/>
        <v>0</v>
      </c>
      <c r="H44" s="180"/>
      <c r="I44" s="181">
        <f t="shared" si="15"/>
        <v>0</v>
      </c>
      <c r="J44" s="180"/>
      <c r="K44" s="181">
        <f t="shared" si="16"/>
        <v>0</v>
      </c>
      <c r="L44" s="181">
        <v>15</v>
      </c>
      <c r="M44" s="181">
        <f t="shared" si="17"/>
        <v>0</v>
      </c>
      <c r="N44" s="181">
        <v>0</v>
      </c>
      <c r="O44" s="181">
        <f t="shared" si="18"/>
        <v>0</v>
      </c>
      <c r="P44" s="181">
        <v>0</v>
      </c>
      <c r="Q44" s="181">
        <f t="shared" si="19"/>
        <v>0</v>
      </c>
      <c r="R44" s="181"/>
      <c r="S44" s="181" t="s">
        <v>277</v>
      </c>
      <c r="T44" s="182" t="s">
        <v>249</v>
      </c>
      <c r="U44" s="157">
        <v>0</v>
      </c>
      <c r="V44" s="157">
        <f t="shared" si="20"/>
        <v>0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6">
        <v>32</v>
      </c>
      <c r="B45" s="177" t="s">
        <v>2962</v>
      </c>
      <c r="C45" s="187" t="s">
        <v>2963</v>
      </c>
      <c r="D45" s="178" t="s">
        <v>2243</v>
      </c>
      <c r="E45" s="179">
        <v>51</v>
      </c>
      <c r="F45" s="180"/>
      <c r="G45" s="181">
        <f t="shared" si="14"/>
        <v>0</v>
      </c>
      <c r="H45" s="180"/>
      <c r="I45" s="181">
        <f t="shared" si="15"/>
        <v>0</v>
      </c>
      <c r="J45" s="180"/>
      <c r="K45" s="181">
        <f t="shared" si="16"/>
        <v>0</v>
      </c>
      <c r="L45" s="181">
        <v>15</v>
      </c>
      <c r="M45" s="181">
        <f t="shared" si="17"/>
        <v>0</v>
      </c>
      <c r="N45" s="181">
        <v>0</v>
      </c>
      <c r="O45" s="181">
        <f t="shared" si="18"/>
        <v>0</v>
      </c>
      <c r="P45" s="181">
        <v>0</v>
      </c>
      <c r="Q45" s="181">
        <f t="shared" si="19"/>
        <v>0</v>
      </c>
      <c r="R45" s="181"/>
      <c r="S45" s="181" t="s">
        <v>277</v>
      </c>
      <c r="T45" s="182" t="s">
        <v>249</v>
      </c>
      <c r="U45" s="157">
        <v>0</v>
      </c>
      <c r="V45" s="157">
        <f t="shared" si="20"/>
        <v>0</v>
      </c>
      <c r="W45" s="157"/>
      <c r="X45" s="157" t="s">
        <v>752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2491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6">
        <v>33</v>
      </c>
      <c r="B46" s="177" t="s">
        <v>2964</v>
      </c>
      <c r="C46" s="187" t="s">
        <v>2965</v>
      </c>
      <c r="D46" s="178" t="s">
        <v>2243</v>
      </c>
      <c r="E46" s="179">
        <v>2</v>
      </c>
      <c r="F46" s="180"/>
      <c r="G46" s="181">
        <f t="shared" si="14"/>
        <v>0</v>
      </c>
      <c r="H46" s="180"/>
      <c r="I46" s="181">
        <f t="shared" si="15"/>
        <v>0</v>
      </c>
      <c r="J46" s="180"/>
      <c r="K46" s="181">
        <f t="shared" si="16"/>
        <v>0</v>
      </c>
      <c r="L46" s="181">
        <v>15</v>
      </c>
      <c r="M46" s="181">
        <f t="shared" si="17"/>
        <v>0</v>
      </c>
      <c r="N46" s="181">
        <v>0</v>
      </c>
      <c r="O46" s="181">
        <f t="shared" si="18"/>
        <v>0</v>
      </c>
      <c r="P46" s="181">
        <v>0</v>
      </c>
      <c r="Q46" s="181">
        <f t="shared" si="19"/>
        <v>0</v>
      </c>
      <c r="R46" s="181"/>
      <c r="S46" s="181" t="s">
        <v>277</v>
      </c>
      <c r="T46" s="182" t="s">
        <v>249</v>
      </c>
      <c r="U46" s="157">
        <v>0</v>
      </c>
      <c r="V46" s="157">
        <f t="shared" si="20"/>
        <v>0</v>
      </c>
      <c r="W46" s="157"/>
      <c r="X46" s="157" t="s">
        <v>752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2491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0.399999999999999" outlineLevel="1" x14ac:dyDescent="0.25">
      <c r="A47" s="176">
        <v>34</v>
      </c>
      <c r="B47" s="177" t="s">
        <v>2966</v>
      </c>
      <c r="C47" s="187" t="s">
        <v>2967</v>
      </c>
      <c r="D47" s="178" t="s">
        <v>2490</v>
      </c>
      <c r="E47" s="179">
        <v>656</v>
      </c>
      <c r="F47" s="180"/>
      <c r="G47" s="181">
        <f t="shared" si="14"/>
        <v>0</v>
      </c>
      <c r="H47" s="180"/>
      <c r="I47" s="181">
        <f t="shared" si="15"/>
        <v>0</v>
      </c>
      <c r="J47" s="180"/>
      <c r="K47" s="181">
        <f t="shared" si="16"/>
        <v>0</v>
      </c>
      <c r="L47" s="181">
        <v>15</v>
      </c>
      <c r="M47" s="181">
        <f t="shared" si="17"/>
        <v>0</v>
      </c>
      <c r="N47" s="181">
        <v>0</v>
      </c>
      <c r="O47" s="181">
        <f t="shared" si="18"/>
        <v>0</v>
      </c>
      <c r="P47" s="181">
        <v>0</v>
      </c>
      <c r="Q47" s="181">
        <f t="shared" si="19"/>
        <v>0</v>
      </c>
      <c r="R47" s="181"/>
      <c r="S47" s="181" t="s">
        <v>277</v>
      </c>
      <c r="T47" s="182" t="s">
        <v>249</v>
      </c>
      <c r="U47" s="157">
        <v>0</v>
      </c>
      <c r="V47" s="157">
        <f t="shared" si="20"/>
        <v>0</v>
      </c>
      <c r="W47" s="157"/>
      <c r="X47" s="157" t="s">
        <v>304</v>
      </c>
      <c r="Y47" s="14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6">
        <v>35</v>
      </c>
      <c r="B48" s="177" t="s">
        <v>2353</v>
      </c>
      <c r="C48" s="187" t="s">
        <v>2968</v>
      </c>
      <c r="D48" s="178" t="s">
        <v>2243</v>
      </c>
      <c r="E48" s="179">
        <v>2</v>
      </c>
      <c r="F48" s="180"/>
      <c r="G48" s="181">
        <f t="shared" si="14"/>
        <v>0</v>
      </c>
      <c r="H48" s="180"/>
      <c r="I48" s="181">
        <f t="shared" si="15"/>
        <v>0</v>
      </c>
      <c r="J48" s="180"/>
      <c r="K48" s="181">
        <f t="shared" si="16"/>
        <v>0</v>
      </c>
      <c r="L48" s="181">
        <v>15</v>
      </c>
      <c r="M48" s="181">
        <f t="shared" si="17"/>
        <v>0</v>
      </c>
      <c r="N48" s="181">
        <v>0</v>
      </c>
      <c r="O48" s="181">
        <f t="shared" si="18"/>
        <v>0</v>
      </c>
      <c r="P48" s="181">
        <v>0</v>
      </c>
      <c r="Q48" s="181">
        <f t="shared" si="19"/>
        <v>0</v>
      </c>
      <c r="R48" s="181"/>
      <c r="S48" s="181" t="s">
        <v>277</v>
      </c>
      <c r="T48" s="182" t="s">
        <v>249</v>
      </c>
      <c r="U48" s="157">
        <v>0</v>
      </c>
      <c r="V48" s="157">
        <f t="shared" si="20"/>
        <v>0</v>
      </c>
      <c r="W48" s="157"/>
      <c r="X48" s="157" t="s">
        <v>304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6">
        <v>36</v>
      </c>
      <c r="B49" s="177" t="s">
        <v>2355</v>
      </c>
      <c r="C49" s="187" t="s">
        <v>2969</v>
      </c>
      <c r="D49" s="178" t="s">
        <v>2490</v>
      </c>
      <c r="E49" s="179">
        <v>40</v>
      </c>
      <c r="F49" s="180"/>
      <c r="G49" s="181">
        <f t="shared" si="14"/>
        <v>0</v>
      </c>
      <c r="H49" s="180"/>
      <c r="I49" s="181">
        <f t="shared" si="15"/>
        <v>0</v>
      </c>
      <c r="J49" s="180"/>
      <c r="K49" s="181">
        <f t="shared" si="16"/>
        <v>0</v>
      </c>
      <c r="L49" s="181">
        <v>15</v>
      </c>
      <c r="M49" s="181">
        <f t="shared" si="17"/>
        <v>0</v>
      </c>
      <c r="N49" s="181">
        <v>0</v>
      </c>
      <c r="O49" s="181">
        <f t="shared" si="18"/>
        <v>0</v>
      </c>
      <c r="P49" s="181">
        <v>0</v>
      </c>
      <c r="Q49" s="181">
        <f t="shared" si="19"/>
        <v>0</v>
      </c>
      <c r="R49" s="181"/>
      <c r="S49" s="181" t="s">
        <v>277</v>
      </c>
      <c r="T49" s="182" t="s">
        <v>249</v>
      </c>
      <c r="U49" s="157">
        <v>0</v>
      </c>
      <c r="V49" s="157">
        <f t="shared" si="20"/>
        <v>0</v>
      </c>
      <c r="W49" s="157"/>
      <c r="X49" s="157" t="s">
        <v>304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6">
        <v>37</v>
      </c>
      <c r="B50" s="177" t="s">
        <v>2357</v>
      </c>
      <c r="C50" s="187" t="s">
        <v>2970</v>
      </c>
      <c r="D50" s="178" t="s">
        <v>2490</v>
      </c>
      <c r="E50" s="179">
        <v>40</v>
      </c>
      <c r="F50" s="180"/>
      <c r="G50" s="181">
        <f t="shared" si="14"/>
        <v>0</v>
      </c>
      <c r="H50" s="180"/>
      <c r="I50" s="181">
        <f t="shared" si="15"/>
        <v>0</v>
      </c>
      <c r="J50" s="180"/>
      <c r="K50" s="181">
        <f t="shared" si="16"/>
        <v>0</v>
      </c>
      <c r="L50" s="181">
        <v>15</v>
      </c>
      <c r="M50" s="181">
        <f t="shared" si="17"/>
        <v>0</v>
      </c>
      <c r="N50" s="181">
        <v>0</v>
      </c>
      <c r="O50" s="181">
        <f t="shared" si="18"/>
        <v>0</v>
      </c>
      <c r="P50" s="181">
        <v>0</v>
      </c>
      <c r="Q50" s="181">
        <f t="shared" si="19"/>
        <v>0</v>
      </c>
      <c r="R50" s="181"/>
      <c r="S50" s="181" t="s">
        <v>277</v>
      </c>
      <c r="T50" s="182" t="s">
        <v>249</v>
      </c>
      <c r="U50" s="157">
        <v>0</v>
      </c>
      <c r="V50" s="157">
        <f t="shared" si="20"/>
        <v>0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6">
        <v>38</v>
      </c>
      <c r="B51" s="177" t="s">
        <v>2359</v>
      </c>
      <c r="C51" s="187" t="s">
        <v>2971</v>
      </c>
      <c r="D51" s="178" t="s">
        <v>2490</v>
      </c>
      <c r="E51" s="179">
        <v>2</v>
      </c>
      <c r="F51" s="180"/>
      <c r="G51" s="181">
        <f t="shared" si="14"/>
        <v>0</v>
      </c>
      <c r="H51" s="180"/>
      <c r="I51" s="181">
        <f t="shared" si="15"/>
        <v>0</v>
      </c>
      <c r="J51" s="180"/>
      <c r="K51" s="181">
        <f t="shared" si="16"/>
        <v>0</v>
      </c>
      <c r="L51" s="181">
        <v>15</v>
      </c>
      <c r="M51" s="181">
        <f t="shared" si="17"/>
        <v>0</v>
      </c>
      <c r="N51" s="181">
        <v>0</v>
      </c>
      <c r="O51" s="181">
        <f t="shared" si="18"/>
        <v>0</v>
      </c>
      <c r="P51" s="181">
        <v>0</v>
      </c>
      <c r="Q51" s="181">
        <f t="shared" si="19"/>
        <v>0</v>
      </c>
      <c r="R51" s="181"/>
      <c r="S51" s="181" t="s">
        <v>277</v>
      </c>
      <c r="T51" s="182" t="s">
        <v>249</v>
      </c>
      <c r="U51" s="157">
        <v>0</v>
      </c>
      <c r="V51" s="157">
        <f t="shared" si="20"/>
        <v>0</v>
      </c>
      <c r="W51" s="157"/>
      <c r="X51" s="157" t="s">
        <v>304</v>
      </c>
      <c r="Y51" s="14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6">
        <v>39</v>
      </c>
      <c r="B52" s="177" t="s">
        <v>2361</v>
      </c>
      <c r="C52" s="187" t="s">
        <v>2935</v>
      </c>
      <c r="D52" s="178" t="s">
        <v>302</v>
      </c>
      <c r="E52" s="179">
        <v>20</v>
      </c>
      <c r="F52" s="180"/>
      <c r="G52" s="181">
        <f t="shared" si="14"/>
        <v>0</v>
      </c>
      <c r="H52" s="180"/>
      <c r="I52" s="181">
        <f t="shared" si="15"/>
        <v>0</v>
      </c>
      <c r="J52" s="180"/>
      <c r="K52" s="181">
        <f t="shared" si="16"/>
        <v>0</v>
      </c>
      <c r="L52" s="181">
        <v>15</v>
      </c>
      <c r="M52" s="181">
        <f t="shared" si="17"/>
        <v>0</v>
      </c>
      <c r="N52" s="181">
        <v>0</v>
      </c>
      <c r="O52" s="181">
        <f t="shared" si="18"/>
        <v>0</v>
      </c>
      <c r="P52" s="181">
        <v>0</v>
      </c>
      <c r="Q52" s="181">
        <f t="shared" si="19"/>
        <v>0</v>
      </c>
      <c r="R52" s="181"/>
      <c r="S52" s="181" t="s">
        <v>277</v>
      </c>
      <c r="T52" s="182" t="s">
        <v>249</v>
      </c>
      <c r="U52" s="157">
        <v>0</v>
      </c>
      <c r="V52" s="157">
        <f t="shared" si="20"/>
        <v>0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20.399999999999999" outlineLevel="1" x14ac:dyDescent="0.25">
      <c r="A53" s="176">
        <v>40</v>
      </c>
      <c r="B53" s="177" t="s">
        <v>2363</v>
      </c>
      <c r="C53" s="187" t="s">
        <v>2936</v>
      </c>
      <c r="D53" s="178" t="s">
        <v>302</v>
      </c>
      <c r="E53" s="179">
        <v>8</v>
      </c>
      <c r="F53" s="180"/>
      <c r="G53" s="181">
        <f t="shared" si="14"/>
        <v>0</v>
      </c>
      <c r="H53" s="180"/>
      <c r="I53" s="181">
        <f t="shared" si="15"/>
        <v>0</v>
      </c>
      <c r="J53" s="180"/>
      <c r="K53" s="181">
        <f t="shared" si="16"/>
        <v>0</v>
      </c>
      <c r="L53" s="181">
        <v>15</v>
      </c>
      <c r="M53" s="181">
        <f t="shared" si="17"/>
        <v>0</v>
      </c>
      <c r="N53" s="181">
        <v>0</v>
      </c>
      <c r="O53" s="181">
        <f t="shared" si="18"/>
        <v>0</v>
      </c>
      <c r="P53" s="181">
        <v>0</v>
      </c>
      <c r="Q53" s="181">
        <f t="shared" si="19"/>
        <v>0</v>
      </c>
      <c r="R53" s="181"/>
      <c r="S53" s="181" t="s">
        <v>277</v>
      </c>
      <c r="T53" s="182" t="s">
        <v>249</v>
      </c>
      <c r="U53" s="157">
        <v>0</v>
      </c>
      <c r="V53" s="157">
        <f t="shared" si="20"/>
        <v>0</v>
      </c>
      <c r="W53" s="157"/>
      <c r="X53" s="157" t="s">
        <v>304</v>
      </c>
      <c r="Y53" s="14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x14ac:dyDescent="0.25">
      <c r="A54" s="162" t="s">
        <v>243</v>
      </c>
      <c r="B54" s="163" t="s">
        <v>99</v>
      </c>
      <c r="C54" s="184" t="s">
        <v>102</v>
      </c>
      <c r="D54" s="164"/>
      <c r="E54" s="165"/>
      <c r="F54" s="166"/>
      <c r="G54" s="166">
        <f>SUMIF(AG55:AG78,"&lt;&gt;NOR",G55:G78)</f>
        <v>0</v>
      </c>
      <c r="H54" s="166"/>
      <c r="I54" s="166">
        <f>SUM(I55:I78)</f>
        <v>0</v>
      </c>
      <c r="J54" s="166"/>
      <c r="K54" s="166">
        <f>SUM(K55:K78)</f>
        <v>0</v>
      </c>
      <c r="L54" s="166"/>
      <c r="M54" s="166">
        <f>SUM(M55:M78)</f>
        <v>0</v>
      </c>
      <c r="N54" s="166"/>
      <c r="O54" s="166">
        <f>SUM(O55:O78)</f>
        <v>0</v>
      </c>
      <c r="P54" s="166"/>
      <c r="Q54" s="166">
        <f>SUM(Q55:Q78)</f>
        <v>0</v>
      </c>
      <c r="R54" s="166"/>
      <c r="S54" s="166"/>
      <c r="T54" s="167"/>
      <c r="U54" s="161"/>
      <c r="V54" s="161">
        <f>SUM(V55:V78)</f>
        <v>0</v>
      </c>
      <c r="W54" s="161"/>
      <c r="X54" s="161"/>
      <c r="AG54" t="s">
        <v>244</v>
      </c>
    </row>
    <row r="55" spans="1:60" outlineLevel="1" x14ac:dyDescent="0.25">
      <c r="A55" s="176">
        <v>41</v>
      </c>
      <c r="B55" s="177" t="s">
        <v>2972</v>
      </c>
      <c r="C55" s="187" t="s">
        <v>2973</v>
      </c>
      <c r="D55" s="178" t="s">
        <v>2243</v>
      </c>
      <c r="E55" s="179">
        <v>2</v>
      </c>
      <c r="F55" s="180"/>
      <c r="G55" s="181">
        <f t="shared" ref="G55:G78" si="21">ROUND(E55*F55,2)</f>
        <v>0</v>
      </c>
      <c r="H55" s="180"/>
      <c r="I55" s="181">
        <f t="shared" ref="I55:I78" si="22">ROUND(E55*H55,2)</f>
        <v>0</v>
      </c>
      <c r="J55" s="180"/>
      <c r="K55" s="181">
        <f t="shared" ref="K55:K78" si="23">ROUND(E55*J55,2)</f>
        <v>0</v>
      </c>
      <c r="L55" s="181">
        <v>15</v>
      </c>
      <c r="M55" s="181">
        <f t="shared" ref="M55:M78" si="24">G55*(1+L55/100)</f>
        <v>0</v>
      </c>
      <c r="N55" s="181">
        <v>0</v>
      </c>
      <c r="O55" s="181">
        <f t="shared" ref="O55:O78" si="25">ROUND(E55*N55,2)</f>
        <v>0</v>
      </c>
      <c r="P55" s="181">
        <v>0</v>
      </c>
      <c r="Q55" s="181">
        <f t="shared" ref="Q55:Q78" si="26">ROUND(E55*P55,2)</f>
        <v>0</v>
      </c>
      <c r="R55" s="181"/>
      <c r="S55" s="181" t="s">
        <v>277</v>
      </c>
      <c r="T55" s="182" t="s">
        <v>249</v>
      </c>
      <c r="U55" s="157">
        <v>0</v>
      </c>
      <c r="V55" s="157">
        <f t="shared" ref="V55:V78" si="27">ROUND(E55*U55,2)</f>
        <v>0</v>
      </c>
      <c r="W55" s="157"/>
      <c r="X55" s="157" t="s">
        <v>752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2491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6">
        <v>42</v>
      </c>
      <c r="B56" s="177" t="s">
        <v>2367</v>
      </c>
      <c r="C56" s="187" t="s">
        <v>2974</v>
      </c>
      <c r="D56" s="178" t="s">
        <v>2243</v>
      </c>
      <c r="E56" s="179">
        <v>2</v>
      </c>
      <c r="F56" s="180"/>
      <c r="G56" s="181">
        <f t="shared" si="21"/>
        <v>0</v>
      </c>
      <c r="H56" s="180"/>
      <c r="I56" s="181">
        <f t="shared" si="22"/>
        <v>0</v>
      </c>
      <c r="J56" s="180"/>
      <c r="K56" s="181">
        <f t="shared" si="23"/>
        <v>0</v>
      </c>
      <c r="L56" s="181">
        <v>15</v>
      </c>
      <c r="M56" s="181">
        <f t="shared" si="24"/>
        <v>0</v>
      </c>
      <c r="N56" s="181">
        <v>0</v>
      </c>
      <c r="O56" s="181">
        <f t="shared" si="25"/>
        <v>0</v>
      </c>
      <c r="P56" s="181">
        <v>0</v>
      </c>
      <c r="Q56" s="181">
        <f t="shared" si="26"/>
        <v>0</v>
      </c>
      <c r="R56" s="181"/>
      <c r="S56" s="181" t="s">
        <v>277</v>
      </c>
      <c r="T56" s="182" t="s">
        <v>249</v>
      </c>
      <c r="U56" s="157">
        <v>0</v>
      </c>
      <c r="V56" s="157">
        <f t="shared" si="27"/>
        <v>0</v>
      </c>
      <c r="W56" s="157"/>
      <c r="X56" s="157" t="s">
        <v>304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6">
        <v>43</v>
      </c>
      <c r="B57" s="177" t="s">
        <v>2368</v>
      </c>
      <c r="C57" s="187" t="s">
        <v>2975</v>
      </c>
      <c r="D57" s="178" t="s">
        <v>2243</v>
      </c>
      <c r="E57" s="179">
        <v>4</v>
      </c>
      <c r="F57" s="180"/>
      <c r="G57" s="181">
        <f t="shared" si="21"/>
        <v>0</v>
      </c>
      <c r="H57" s="180"/>
      <c r="I57" s="181">
        <f t="shared" si="22"/>
        <v>0</v>
      </c>
      <c r="J57" s="180"/>
      <c r="K57" s="181">
        <f t="shared" si="23"/>
        <v>0</v>
      </c>
      <c r="L57" s="181">
        <v>15</v>
      </c>
      <c r="M57" s="181">
        <f t="shared" si="24"/>
        <v>0</v>
      </c>
      <c r="N57" s="181">
        <v>0</v>
      </c>
      <c r="O57" s="181">
        <f t="shared" si="25"/>
        <v>0</v>
      </c>
      <c r="P57" s="181">
        <v>0</v>
      </c>
      <c r="Q57" s="181">
        <f t="shared" si="26"/>
        <v>0</v>
      </c>
      <c r="R57" s="181"/>
      <c r="S57" s="181" t="s">
        <v>277</v>
      </c>
      <c r="T57" s="182" t="s">
        <v>249</v>
      </c>
      <c r="U57" s="157">
        <v>0</v>
      </c>
      <c r="V57" s="157">
        <f t="shared" si="27"/>
        <v>0</v>
      </c>
      <c r="W57" s="157"/>
      <c r="X57" s="157" t="s">
        <v>304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6">
        <v>44</v>
      </c>
      <c r="B58" s="177" t="s">
        <v>2369</v>
      </c>
      <c r="C58" s="187" t="s">
        <v>2976</v>
      </c>
      <c r="D58" s="178" t="s">
        <v>2243</v>
      </c>
      <c r="E58" s="179">
        <v>4</v>
      </c>
      <c r="F58" s="180"/>
      <c r="G58" s="181">
        <f t="shared" si="21"/>
        <v>0</v>
      </c>
      <c r="H58" s="180"/>
      <c r="I58" s="181">
        <f t="shared" si="22"/>
        <v>0</v>
      </c>
      <c r="J58" s="180"/>
      <c r="K58" s="181">
        <f t="shared" si="23"/>
        <v>0</v>
      </c>
      <c r="L58" s="181">
        <v>15</v>
      </c>
      <c r="M58" s="181">
        <f t="shared" si="24"/>
        <v>0</v>
      </c>
      <c r="N58" s="181">
        <v>0</v>
      </c>
      <c r="O58" s="181">
        <f t="shared" si="25"/>
        <v>0</v>
      </c>
      <c r="P58" s="181">
        <v>0</v>
      </c>
      <c r="Q58" s="181">
        <f t="shared" si="26"/>
        <v>0</v>
      </c>
      <c r="R58" s="181"/>
      <c r="S58" s="181" t="s">
        <v>277</v>
      </c>
      <c r="T58" s="182" t="s">
        <v>249</v>
      </c>
      <c r="U58" s="157">
        <v>0</v>
      </c>
      <c r="V58" s="157">
        <f t="shared" si="27"/>
        <v>0</v>
      </c>
      <c r="W58" s="157"/>
      <c r="X58" s="157" t="s">
        <v>304</v>
      </c>
      <c r="Y58" s="14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6">
        <v>45</v>
      </c>
      <c r="B59" s="177" t="s">
        <v>2370</v>
      </c>
      <c r="C59" s="187" t="s">
        <v>2977</v>
      </c>
      <c r="D59" s="178" t="s">
        <v>2243</v>
      </c>
      <c r="E59" s="179">
        <v>4</v>
      </c>
      <c r="F59" s="180"/>
      <c r="G59" s="181">
        <f t="shared" si="21"/>
        <v>0</v>
      </c>
      <c r="H59" s="180"/>
      <c r="I59" s="181">
        <f t="shared" si="22"/>
        <v>0</v>
      </c>
      <c r="J59" s="180"/>
      <c r="K59" s="181">
        <f t="shared" si="23"/>
        <v>0</v>
      </c>
      <c r="L59" s="181">
        <v>15</v>
      </c>
      <c r="M59" s="181">
        <f t="shared" si="24"/>
        <v>0</v>
      </c>
      <c r="N59" s="181">
        <v>0</v>
      </c>
      <c r="O59" s="181">
        <f t="shared" si="25"/>
        <v>0</v>
      </c>
      <c r="P59" s="181">
        <v>0</v>
      </c>
      <c r="Q59" s="181">
        <f t="shared" si="26"/>
        <v>0</v>
      </c>
      <c r="R59" s="181"/>
      <c r="S59" s="181" t="s">
        <v>277</v>
      </c>
      <c r="T59" s="182" t="s">
        <v>249</v>
      </c>
      <c r="U59" s="157">
        <v>0</v>
      </c>
      <c r="V59" s="157">
        <f t="shared" si="27"/>
        <v>0</v>
      </c>
      <c r="W59" s="157"/>
      <c r="X59" s="157" t="s">
        <v>304</v>
      </c>
      <c r="Y59" s="14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6">
        <v>46</v>
      </c>
      <c r="B60" s="177" t="s">
        <v>2978</v>
      </c>
      <c r="C60" s="187" t="s">
        <v>2979</v>
      </c>
      <c r="D60" s="178" t="s">
        <v>2243</v>
      </c>
      <c r="E60" s="179">
        <v>4</v>
      </c>
      <c r="F60" s="180"/>
      <c r="G60" s="181">
        <f t="shared" si="21"/>
        <v>0</v>
      </c>
      <c r="H60" s="180"/>
      <c r="I60" s="181">
        <f t="shared" si="22"/>
        <v>0</v>
      </c>
      <c r="J60" s="180"/>
      <c r="K60" s="181">
        <f t="shared" si="23"/>
        <v>0</v>
      </c>
      <c r="L60" s="181">
        <v>15</v>
      </c>
      <c r="M60" s="181">
        <f t="shared" si="24"/>
        <v>0</v>
      </c>
      <c r="N60" s="181">
        <v>0</v>
      </c>
      <c r="O60" s="181">
        <f t="shared" si="25"/>
        <v>0</v>
      </c>
      <c r="P60" s="181">
        <v>0</v>
      </c>
      <c r="Q60" s="181">
        <f t="shared" si="26"/>
        <v>0</v>
      </c>
      <c r="R60" s="181"/>
      <c r="S60" s="181" t="s">
        <v>277</v>
      </c>
      <c r="T60" s="182" t="s">
        <v>249</v>
      </c>
      <c r="U60" s="157">
        <v>0</v>
      </c>
      <c r="V60" s="157">
        <f t="shared" si="27"/>
        <v>0</v>
      </c>
      <c r="W60" s="157"/>
      <c r="X60" s="157" t="s">
        <v>752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2491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6">
        <v>47</v>
      </c>
      <c r="B61" s="177" t="s">
        <v>2373</v>
      </c>
      <c r="C61" s="187" t="s">
        <v>2974</v>
      </c>
      <c r="D61" s="178" t="s">
        <v>2243</v>
      </c>
      <c r="E61" s="179">
        <v>8</v>
      </c>
      <c r="F61" s="180"/>
      <c r="G61" s="181">
        <f t="shared" si="21"/>
        <v>0</v>
      </c>
      <c r="H61" s="180"/>
      <c r="I61" s="181">
        <f t="shared" si="22"/>
        <v>0</v>
      </c>
      <c r="J61" s="180"/>
      <c r="K61" s="181">
        <f t="shared" si="23"/>
        <v>0</v>
      </c>
      <c r="L61" s="181">
        <v>15</v>
      </c>
      <c r="M61" s="181">
        <f t="shared" si="24"/>
        <v>0</v>
      </c>
      <c r="N61" s="181">
        <v>0</v>
      </c>
      <c r="O61" s="181">
        <f t="shared" si="25"/>
        <v>0</v>
      </c>
      <c r="P61" s="181">
        <v>0</v>
      </c>
      <c r="Q61" s="181">
        <f t="shared" si="26"/>
        <v>0</v>
      </c>
      <c r="R61" s="181"/>
      <c r="S61" s="181" t="s">
        <v>277</v>
      </c>
      <c r="T61" s="182" t="s">
        <v>249</v>
      </c>
      <c r="U61" s="157">
        <v>0</v>
      </c>
      <c r="V61" s="157">
        <f t="shared" si="27"/>
        <v>0</v>
      </c>
      <c r="W61" s="157"/>
      <c r="X61" s="157" t="s">
        <v>304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6">
        <v>48</v>
      </c>
      <c r="B62" s="177" t="s">
        <v>2374</v>
      </c>
      <c r="C62" s="187" t="s">
        <v>2980</v>
      </c>
      <c r="D62" s="178" t="s">
        <v>2243</v>
      </c>
      <c r="E62" s="179">
        <v>8</v>
      </c>
      <c r="F62" s="180"/>
      <c r="G62" s="181">
        <f t="shared" si="21"/>
        <v>0</v>
      </c>
      <c r="H62" s="180"/>
      <c r="I62" s="181">
        <f t="shared" si="22"/>
        <v>0</v>
      </c>
      <c r="J62" s="180"/>
      <c r="K62" s="181">
        <f t="shared" si="23"/>
        <v>0</v>
      </c>
      <c r="L62" s="181">
        <v>15</v>
      </c>
      <c r="M62" s="181">
        <f t="shared" si="24"/>
        <v>0</v>
      </c>
      <c r="N62" s="181">
        <v>0</v>
      </c>
      <c r="O62" s="181">
        <f t="shared" si="25"/>
        <v>0</v>
      </c>
      <c r="P62" s="181">
        <v>0</v>
      </c>
      <c r="Q62" s="181">
        <f t="shared" si="26"/>
        <v>0</v>
      </c>
      <c r="R62" s="181"/>
      <c r="S62" s="181" t="s">
        <v>277</v>
      </c>
      <c r="T62" s="182" t="s">
        <v>249</v>
      </c>
      <c r="U62" s="157">
        <v>0</v>
      </c>
      <c r="V62" s="157">
        <f t="shared" si="27"/>
        <v>0</v>
      </c>
      <c r="W62" s="157"/>
      <c r="X62" s="157" t="s">
        <v>304</v>
      </c>
      <c r="Y62" s="14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6">
        <v>49</v>
      </c>
      <c r="B63" s="177" t="s">
        <v>2375</v>
      </c>
      <c r="C63" s="187" t="s">
        <v>2981</v>
      </c>
      <c r="D63" s="178" t="s">
        <v>2243</v>
      </c>
      <c r="E63" s="179">
        <v>8</v>
      </c>
      <c r="F63" s="180"/>
      <c r="G63" s="181">
        <f t="shared" si="21"/>
        <v>0</v>
      </c>
      <c r="H63" s="180"/>
      <c r="I63" s="181">
        <f t="shared" si="22"/>
        <v>0</v>
      </c>
      <c r="J63" s="180"/>
      <c r="K63" s="181">
        <f t="shared" si="23"/>
        <v>0</v>
      </c>
      <c r="L63" s="181">
        <v>15</v>
      </c>
      <c r="M63" s="181">
        <f t="shared" si="24"/>
        <v>0</v>
      </c>
      <c r="N63" s="181">
        <v>0</v>
      </c>
      <c r="O63" s="181">
        <f t="shared" si="25"/>
        <v>0</v>
      </c>
      <c r="P63" s="181">
        <v>0</v>
      </c>
      <c r="Q63" s="181">
        <f t="shared" si="26"/>
        <v>0</v>
      </c>
      <c r="R63" s="181"/>
      <c r="S63" s="181" t="s">
        <v>277</v>
      </c>
      <c r="T63" s="182" t="s">
        <v>249</v>
      </c>
      <c r="U63" s="157">
        <v>0</v>
      </c>
      <c r="V63" s="157">
        <f t="shared" si="27"/>
        <v>0</v>
      </c>
      <c r="W63" s="157"/>
      <c r="X63" s="157" t="s">
        <v>304</v>
      </c>
      <c r="Y63" s="14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6">
        <v>50</v>
      </c>
      <c r="B64" s="177" t="s">
        <v>2377</v>
      </c>
      <c r="C64" s="187" t="s">
        <v>2982</v>
      </c>
      <c r="D64" s="178" t="s">
        <v>2243</v>
      </c>
      <c r="E64" s="179">
        <v>4</v>
      </c>
      <c r="F64" s="180"/>
      <c r="G64" s="181">
        <f t="shared" si="21"/>
        <v>0</v>
      </c>
      <c r="H64" s="180"/>
      <c r="I64" s="181">
        <f t="shared" si="22"/>
        <v>0</v>
      </c>
      <c r="J64" s="180"/>
      <c r="K64" s="181">
        <f t="shared" si="23"/>
        <v>0</v>
      </c>
      <c r="L64" s="181">
        <v>15</v>
      </c>
      <c r="M64" s="181">
        <f t="shared" si="24"/>
        <v>0</v>
      </c>
      <c r="N64" s="181">
        <v>0</v>
      </c>
      <c r="O64" s="181">
        <f t="shared" si="25"/>
        <v>0</v>
      </c>
      <c r="P64" s="181">
        <v>0</v>
      </c>
      <c r="Q64" s="181">
        <f t="shared" si="26"/>
        <v>0</v>
      </c>
      <c r="R64" s="181"/>
      <c r="S64" s="181" t="s">
        <v>277</v>
      </c>
      <c r="T64" s="182" t="s">
        <v>249</v>
      </c>
      <c r="U64" s="157">
        <v>0</v>
      </c>
      <c r="V64" s="157">
        <f t="shared" si="27"/>
        <v>0</v>
      </c>
      <c r="W64" s="157"/>
      <c r="X64" s="157" t="s">
        <v>304</v>
      </c>
      <c r="Y64" s="14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6">
        <v>51</v>
      </c>
      <c r="B65" s="177" t="s">
        <v>2983</v>
      </c>
      <c r="C65" s="187" t="s">
        <v>118</v>
      </c>
      <c r="D65" s="178"/>
      <c r="E65" s="179">
        <v>0</v>
      </c>
      <c r="F65" s="180"/>
      <c r="G65" s="181">
        <f t="shared" si="21"/>
        <v>0</v>
      </c>
      <c r="H65" s="180"/>
      <c r="I65" s="181">
        <f t="shared" si="22"/>
        <v>0</v>
      </c>
      <c r="J65" s="180"/>
      <c r="K65" s="181">
        <f t="shared" si="23"/>
        <v>0</v>
      </c>
      <c r="L65" s="181">
        <v>15</v>
      </c>
      <c r="M65" s="181">
        <f t="shared" si="24"/>
        <v>0</v>
      </c>
      <c r="N65" s="181">
        <v>0</v>
      </c>
      <c r="O65" s="181">
        <f t="shared" si="25"/>
        <v>0</v>
      </c>
      <c r="P65" s="181">
        <v>0</v>
      </c>
      <c r="Q65" s="181">
        <f t="shared" si="26"/>
        <v>0</v>
      </c>
      <c r="R65" s="181"/>
      <c r="S65" s="181" t="s">
        <v>277</v>
      </c>
      <c r="T65" s="182" t="s">
        <v>249</v>
      </c>
      <c r="U65" s="157">
        <v>0</v>
      </c>
      <c r="V65" s="157">
        <f t="shared" si="27"/>
        <v>0</v>
      </c>
      <c r="W65" s="157"/>
      <c r="X65" s="157" t="s">
        <v>304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6">
        <v>52</v>
      </c>
      <c r="B66" s="177" t="s">
        <v>2984</v>
      </c>
      <c r="C66" s="187" t="s">
        <v>2944</v>
      </c>
      <c r="D66" s="178" t="s">
        <v>2243</v>
      </c>
      <c r="E66" s="179">
        <v>1</v>
      </c>
      <c r="F66" s="180"/>
      <c r="G66" s="181">
        <f t="shared" si="21"/>
        <v>0</v>
      </c>
      <c r="H66" s="180"/>
      <c r="I66" s="181">
        <f t="shared" si="22"/>
        <v>0</v>
      </c>
      <c r="J66" s="180"/>
      <c r="K66" s="181">
        <f t="shared" si="23"/>
        <v>0</v>
      </c>
      <c r="L66" s="181">
        <v>15</v>
      </c>
      <c r="M66" s="181">
        <f t="shared" si="24"/>
        <v>0</v>
      </c>
      <c r="N66" s="181">
        <v>0</v>
      </c>
      <c r="O66" s="181">
        <f t="shared" si="25"/>
        <v>0</v>
      </c>
      <c r="P66" s="181">
        <v>0</v>
      </c>
      <c r="Q66" s="181">
        <f t="shared" si="26"/>
        <v>0</v>
      </c>
      <c r="R66" s="181"/>
      <c r="S66" s="181" t="s">
        <v>277</v>
      </c>
      <c r="T66" s="182" t="s">
        <v>249</v>
      </c>
      <c r="U66" s="157">
        <v>0</v>
      </c>
      <c r="V66" s="157">
        <f t="shared" si="27"/>
        <v>0</v>
      </c>
      <c r="W66" s="157"/>
      <c r="X66" s="157" t="s">
        <v>304</v>
      </c>
      <c r="Y66" s="14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6">
        <v>53</v>
      </c>
      <c r="B67" s="177" t="s">
        <v>2985</v>
      </c>
      <c r="C67" s="187" t="s">
        <v>118</v>
      </c>
      <c r="D67" s="178"/>
      <c r="E67" s="179">
        <v>0</v>
      </c>
      <c r="F67" s="180"/>
      <c r="G67" s="181">
        <f t="shared" si="21"/>
        <v>0</v>
      </c>
      <c r="H67" s="180"/>
      <c r="I67" s="181">
        <f t="shared" si="22"/>
        <v>0</v>
      </c>
      <c r="J67" s="180"/>
      <c r="K67" s="181">
        <f t="shared" si="23"/>
        <v>0</v>
      </c>
      <c r="L67" s="181">
        <v>15</v>
      </c>
      <c r="M67" s="181">
        <f t="shared" si="24"/>
        <v>0</v>
      </c>
      <c r="N67" s="181">
        <v>0</v>
      </c>
      <c r="O67" s="181">
        <f t="shared" si="25"/>
        <v>0</v>
      </c>
      <c r="P67" s="181">
        <v>0</v>
      </c>
      <c r="Q67" s="181">
        <f t="shared" si="26"/>
        <v>0</v>
      </c>
      <c r="R67" s="181"/>
      <c r="S67" s="181" t="s">
        <v>277</v>
      </c>
      <c r="T67" s="182" t="s">
        <v>249</v>
      </c>
      <c r="U67" s="157">
        <v>0</v>
      </c>
      <c r="V67" s="157">
        <f t="shared" si="27"/>
        <v>0</v>
      </c>
      <c r="W67" s="157"/>
      <c r="X67" s="157" t="s">
        <v>304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6">
        <v>54</v>
      </c>
      <c r="B68" s="177" t="s">
        <v>2986</v>
      </c>
      <c r="C68" s="187" t="s">
        <v>2927</v>
      </c>
      <c r="D68" s="178" t="s">
        <v>2243</v>
      </c>
      <c r="E68" s="179">
        <v>14</v>
      </c>
      <c r="F68" s="180"/>
      <c r="G68" s="181">
        <f t="shared" si="21"/>
        <v>0</v>
      </c>
      <c r="H68" s="180"/>
      <c r="I68" s="181">
        <f t="shared" si="22"/>
        <v>0</v>
      </c>
      <c r="J68" s="180"/>
      <c r="K68" s="181">
        <f t="shared" si="23"/>
        <v>0</v>
      </c>
      <c r="L68" s="181">
        <v>15</v>
      </c>
      <c r="M68" s="181">
        <f t="shared" si="24"/>
        <v>0</v>
      </c>
      <c r="N68" s="181">
        <v>0</v>
      </c>
      <c r="O68" s="181">
        <f t="shared" si="25"/>
        <v>0</v>
      </c>
      <c r="P68" s="181">
        <v>0</v>
      </c>
      <c r="Q68" s="181">
        <f t="shared" si="26"/>
        <v>0</v>
      </c>
      <c r="R68" s="181"/>
      <c r="S68" s="181" t="s">
        <v>277</v>
      </c>
      <c r="T68" s="182" t="s">
        <v>249</v>
      </c>
      <c r="U68" s="157">
        <v>0</v>
      </c>
      <c r="V68" s="157">
        <f t="shared" si="27"/>
        <v>0</v>
      </c>
      <c r="W68" s="157"/>
      <c r="X68" s="157" t="s">
        <v>752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2491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6">
        <v>55</v>
      </c>
      <c r="B69" s="177" t="s">
        <v>2987</v>
      </c>
      <c r="C69" s="187" t="s">
        <v>2988</v>
      </c>
      <c r="D69" s="178" t="s">
        <v>2243</v>
      </c>
      <c r="E69" s="179">
        <v>22</v>
      </c>
      <c r="F69" s="180"/>
      <c r="G69" s="181">
        <f t="shared" si="21"/>
        <v>0</v>
      </c>
      <c r="H69" s="180"/>
      <c r="I69" s="181">
        <f t="shared" si="22"/>
        <v>0</v>
      </c>
      <c r="J69" s="180"/>
      <c r="K69" s="181">
        <f t="shared" si="23"/>
        <v>0</v>
      </c>
      <c r="L69" s="181">
        <v>15</v>
      </c>
      <c r="M69" s="181">
        <f t="shared" si="24"/>
        <v>0</v>
      </c>
      <c r="N69" s="181">
        <v>0</v>
      </c>
      <c r="O69" s="181">
        <f t="shared" si="25"/>
        <v>0</v>
      </c>
      <c r="P69" s="181">
        <v>0</v>
      </c>
      <c r="Q69" s="181">
        <f t="shared" si="26"/>
        <v>0</v>
      </c>
      <c r="R69" s="181"/>
      <c r="S69" s="181" t="s">
        <v>277</v>
      </c>
      <c r="T69" s="182" t="s">
        <v>249</v>
      </c>
      <c r="U69" s="157">
        <v>0</v>
      </c>
      <c r="V69" s="157">
        <f t="shared" si="27"/>
        <v>0</v>
      </c>
      <c r="W69" s="157"/>
      <c r="X69" s="157" t="s">
        <v>752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2491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6">
        <v>56</v>
      </c>
      <c r="B70" s="177" t="s">
        <v>2989</v>
      </c>
      <c r="C70" s="187" t="s">
        <v>118</v>
      </c>
      <c r="D70" s="178"/>
      <c r="E70" s="179">
        <v>0</v>
      </c>
      <c r="F70" s="180"/>
      <c r="G70" s="181">
        <f t="shared" si="21"/>
        <v>0</v>
      </c>
      <c r="H70" s="180"/>
      <c r="I70" s="181">
        <f t="shared" si="22"/>
        <v>0</v>
      </c>
      <c r="J70" s="180"/>
      <c r="K70" s="181">
        <f t="shared" si="23"/>
        <v>0</v>
      </c>
      <c r="L70" s="181">
        <v>15</v>
      </c>
      <c r="M70" s="181">
        <f t="shared" si="24"/>
        <v>0</v>
      </c>
      <c r="N70" s="181">
        <v>0</v>
      </c>
      <c r="O70" s="181">
        <f t="shared" si="25"/>
        <v>0</v>
      </c>
      <c r="P70" s="181">
        <v>0</v>
      </c>
      <c r="Q70" s="181">
        <f t="shared" si="26"/>
        <v>0</v>
      </c>
      <c r="R70" s="181"/>
      <c r="S70" s="181" t="s">
        <v>277</v>
      </c>
      <c r="T70" s="182" t="s">
        <v>249</v>
      </c>
      <c r="U70" s="157">
        <v>0</v>
      </c>
      <c r="V70" s="157">
        <f t="shared" si="27"/>
        <v>0</v>
      </c>
      <c r="W70" s="157"/>
      <c r="X70" s="157" t="s">
        <v>304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0.399999999999999" outlineLevel="1" x14ac:dyDescent="0.25">
      <c r="A71" s="176">
        <v>57</v>
      </c>
      <c r="B71" s="177" t="s">
        <v>2990</v>
      </c>
      <c r="C71" s="187" t="s">
        <v>2991</v>
      </c>
      <c r="D71" s="178" t="s">
        <v>2490</v>
      </c>
      <c r="E71" s="179">
        <v>347</v>
      </c>
      <c r="F71" s="180"/>
      <c r="G71" s="181">
        <f t="shared" si="21"/>
        <v>0</v>
      </c>
      <c r="H71" s="180"/>
      <c r="I71" s="181">
        <f t="shared" si="22"/>
        <v>0</v>
      </c>
      <c r="J71" s="180"/>
      <c r="K71" s="181">
        <f t="shared" si="23"/>
        <v>0</v>
      </c>
      <c r="L71" s="181">
        <v>15</v>
      </c>
      <c r="M71" s="181">
        <f t="shared" si="24"/>
        <v>0</v>
      </c>
      <c r="N71" s="181">
        <v>0</v>
      </c>
      <c r="O71" s="181">
        <f t="shared" si="25"/>
        <v>0</v>
      </c>
      <c r="P71" s="181">
        <v>0</v>
      </c>
      <c r="Q71" s="181">
        <f t="shared" si="26"/>
        <v>0</v>
      </c>
      <c r="R71" s="181"/>
      <c r="S71" s="181" t="s">
        <v>277</v>
      </c>
      <c r="T71" s="182" t="s">
        <v>249</v>
      </c>
      <c r="U71" s="157">
        <v>0</v>
      </c>
      <c r="V71" s="157">
        <f t="shared" si="27"/>
        <v>0</v>
      </c>
      <c r="W71" s="157"/>
      <c r="X71" s="157" t="s">
        <v>752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2491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6">
        <v>58</v>
      </c>
      <c r="B72" s="177" t="s">
        <v>2389</v>
      </c>
      <c r="C72" s="187" t="s">
        <v>2950</v>
      </c>
      <c r="D72" s="178" t="s">
        <v>2243</v>
      </c>
      <c r="E72" s="179">
        <v>1</v>
      </c>
      <c r="F72" s="180"/>
      <c r="G72" s="181">
        <f t="shared" si="21"/>
        <v>0</v>
      </c>
      <c r="H72" s="180"/>
      <c r="I72" s="181">
        <f t="shared" si="22"/>
        <v>0</v>
      </c>
      <c r="J72" s="180"/>
      <c r="K72" s="181">
        <f t="shared" si="23"/>
        <v>0</v>
      </c>
      <c r="L72" s="181">
        <v>15</v>
      </c>
      <c r="M72" s="181">
        <f t="shared" si="24"/>
        <v>0</v>
      </c>
      <c r="N72" s="181">
        <v>0</v>
      </c>
      <c r="O72" s="181">
        <f t="shared" si="25"/>
        <v>0</v>
      </c>
      <c r="P72" s="181">
        <v>0</v>
      </c>
      <c r="Q72" s="181">
        <f t="shared" si="26"/>
        <v>0</v>
      </c>
      <c r="R72" s="181"/>
      <c r="S72" s="181" t="s">
        <v>277</v>
      </c>
      <c r="T72" s="182" t="s">
        <v>249</v>
      </c>
      <c r="U72" s="157">
        <v>0</v>
      </c>
      <c r="V72" s="157">
        <f t="shared" si="27"/>
        <v>0</v>
      </c>
      <c r="W72" s="157"/>
      <c r="X72" s="157" t="s">
        <v>304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6">
        <v>59</v>
      </c>
      <c r="B73" s="177" t="s">
        <v>2390</v>
      </c>
      <c r="C73" s="187" t="s">
        <v>2992</v>
      </c>
      <c r="D73" s="178" t="s">
        <v>2243</v>
      </c>
      <c r="E73" s="179">
        <v>2</v>
      </c>
      <c r="F73" s="180"/>
      <c r="G73" s="181">
        <f t="shared" si="21"/>
        <v>0</v>
      </c>
      <c r="H73" s="180"/>
      <c r="I73" s="181">
        <f t="shared" si="22"/>
        <v>0</v>
      </c>
      <c r="J73" s="180"/>
      <c r="K73" s="181">
        <f t="shared" si="23"/>
        <v>0</v>
      </c>
      <c r="L73" s="181">
        <v>15</v>
      </c>
      <c r="M73" s="181">
        <f t="shared" si="24"/>
        <v>0</v>
      </c>
      <c r="N73" s="181">
        <v>0</v>
      </c>
      <c r="O73" s="181">
        <f t="shared" si="25"/>
        <v>0</v>
      </c>
      <c r="P73" s="181">
        <v>0</v>
      </c>
      <c r="Q73" s="181">
        <f t="shared" si="26"/>
        <v>0</v>
      </c>
      <c r="R73" s="181"/>
      <c r="S73" s="181" t="s">
        <v>277</v>
      </c>
      <c r="T73" s="182" t="s">
        <v>249</v>
      </c>
      <c r="U73" s="157">
        <v>0</v>
      </c>
      <c r="V73" s="157">
        <f t="shared" si="27"/>
        <v>0</v>
      </c>
      <c r="W73" s="157"/>
      <c r="X73" s="157" t="s">
        <v>304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6">
        <v>60</v>
      </c>
      <c r="B74" s="177" t="s">
        <v>2392</v>
      </c>
      <c r="C74" s="187" t="s">
        <v>2971</v>
      </c>
      <c r="D74" s="178" t="s">
        <v>2490</v>
      </c>
      <c r="E74" s="179">
        <v>20</v>
      </c>
      <c r="F74" s="180"/>
      <c r="G74" s="181">
        <f t="shared" si="21"/>
        <v>0</v>
      </c>
      <c r="H74" s="180"/>
      <c r="I74" s="181">
        <f t="shared" si="22"/>
        <v>0</v>
      </c>
      <c r="J74" s="180"/>
      <c r="K74" s="181">
        <f t="shared" si="23"/>
        <v>0</v>
      </c>
      <c r="L74" s="181">
        <v>15</v>
      </c>
      <c r="M74" s="181">
        <f t="shared" si="24"/>
        <v>0</v>
      </c>
      <c r="N74" s="181">
        <v>0</v>
      </c>
      <c r="O74" s="181">
        <f t="shared" si="25"/>
        <v>0</v>
      </c>
      <c r="P74" s="181">
        <v>0</v>
      </c>
      <c r="Q74" s="181">
        <f t="shared" si="26"/>
        <v>0</v>
      </c>
      <c r="R74" s="181"/>
      <c r="S74" s="181" t="s">
        <v>277</v>
      </c>
      <c r="T74" s="182" t="s">
        <v>249</v>
      </c>
      <c r="U74" s="157">
        <v>0</v>
      </c>
      <c r="V74" s="157">
        <f t="shared" si="27"/>
        <v>0</v>
      </c>
      <c r="W74" s="157"/>
      <c r="X74" s="157" t="s">
        <v>304</v>
      </c>
      <c r="Y74" s="14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6">
        <v>61</v>
      </c>
      <c r="B75" s="177" t="s">
        <v>2394</v>
      </c>
      <c r="C75" s="187" t="s">
        <v>2932</v>
      </c>
      <c r="D75" s="178" t="s">
        <v>2490</v>
      </c>
      <c r="E75" s="179">
        <v>20</v>
      </c>
      <c r="F75" s="180"/>
      <c r="G75" s="181">
        <f t="shared" si="21"/>
        <v>0</v>
      </c>
      <c r="H75" s="180"/>
      <c r="I75" s="181">
        <f t="shared" si="22"/>
        <v>0</v>
      </c>
      <c r="J75" s="180"/>
      <c r="K75" s="181">
        <f t="shared" si="23"/>
        <v>0</v>
      </c>
      <c r="L75" s="181">
        <v>15</v>
      </c>
      <c r="M75" s="181">
        <f t="shared" si="24"/>
        <v>0</v>
      </c>
      <c r="N75" s="181">
        <v>0</v>
      </c>
      <c r="O75" s="181">
        <f t="shared" si="25"/>
        <v>0</v>
      </c>
      <c r="P75" s="181">
        <v>0</v>
      </c>
      <c r="Q75" s="181">
        <f t="shared" si="26"/>
        <v>0</v>
      </c>
      <c r="R75" s="181"/>
      <c r="S75" s="181" t="s">
        <v>277</v>
      </c>
      <c r="T75" s="182" t="s">
        <v>249</v>
      </c>
      <c r="U75" s="157">
        <v>0</v>
      </c>
      <c r="V75" s="157">
        <f t="shared" si="27"/>
        <v>0</v>
      </c>
      <c r="W75" s="157"/>
      <c r="X75" s="157" t="s">
        <v>304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6">
        <v>62</v>
      </c>
      <c r="B76" s="177" t="s">
        <v>2396</v>
      </c>
      <c r="C76" s="187" t="s">
        <v>2993</v>
      </c>
      <c r="D76" s="178" t="s">
        <v>2490</v>
      </c>
      <c r="E76" s="179">
        <v>2</v>
      </c>
      <c r="F76" s="180"/>
      <c r="G76" s="181">
        <f t="shared" si="21"/>
        <v>0</v>
      </c>
      <c r="H76" s="180"/>
      <c r="I76" s="181">
        <f t="shared" si="22"/>
        <v>0</v>
      </c>
      <c r="J76" s="180"/>
      <c r="K76" s="181">
        <f t="shared" si="23"/>
        <v>0</v>
      </c>
      <c r="L76" s="181">
        <v>15</v>
      </c>
      <c r="M76" s="181">
        <f t="shared" si="24"/>
        <v>0</v>
      </c>
      <c r="N76" s="181">
        <v>0</v>
      </c>
      <c r="O76" s="181">
        <f t="shared" si="25"/>
        <v>0</v>
      </c>
      <c r="P76" s="181">
        <v>0</v>
      </c>
      <c r="Q76" s="181">
        <f t="shared" si="26"/>
        <v>0</v>
      </c>
      <c r="R76" s="181"/>
      <c r="S76" s="181" t="s">
        <v>277</v>
      </c>
      <c r="T76" s="182" t="s">
        <v>249</v>
      </c>
      <c r="U76" s="157">
        <v>0</v>
      </c>
      <c r="V76" s="157">
        <f t="shared" si="27"/>
        <v>0</v>
      </c>
      <c r="W76" s="157"/>
      <c r="X76" s="157" t="s">
        <v>304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6">
        <v>63</v>
      </c>
      <c r="B77" s="177" t="s">
        <v>2398</v>
      </c>
      <c r="C77" s="187" t="s">
        <v>2935</v>
      </c>
      <c r="D77" s="178" t="s">
        <v>302</v>
      </c>
      <c r="E77" s="179">
        <v>20</v>
      </c>
      <c r="F77" s="180"/>
      <c r="G77" s="181">
        <f t="shared" si="21"/>
        <v>0</v>
      </c>
      <c r="H77" s="180"/>
      <c r="I77" s="181">
        <f t="shared" si="22"/>
        <v>0</v>
      </c>
      <c r="J77" s="180"/>
      <c r="K77" s="181">
        <f t="shared" si="23"/>
        <v>0</v>
      </c>
      <c r="L77" s="181">
        <v>15</v>
      </c>
      <c r="M77" s="181">
        <f t="shared" si="24"/>
        <v>0</v>
      </c>
      <c r="N77" s="181">
        <v>0</v>
      </c>
      <c r="O77" s="181">
        <f t="shared" si="25"/>
        <v>0</v>
      </c>
      <c r="P77" s="181">
        <v>0</v>
      </c>
      <c r="Q77" s="181">
        <f t="shared" si="26"/>
        <v>0</v>
      </c>
      <c r="R77" s="181"/>
      <c r="S77" s="181" t="s">
        <v>277</v>
      </c>
      <c r="T77" s="182" t="s">
        <v>249</v>
      </c>
      <c r="U77" s="157">
        <v>0</v>
      </c>
      <c r="V77" s="157">
        <f t="shared" si="27"/>
        <v>0</v>
      </c>
      <c r="W77" s="157"/>
      <c r="X77" s="157" t="s">
        <v>304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0.399999999999999" outlineLevel="1" x14ac:dyDescent="0.25">
      <c r="A78" s="176">
        <v>64</v>
      </c>
      <c r="B78" s="177" t="s">
        <v>2400</v>
      </c>
      <c r="C78" s="187" t="s">
        <v>2936</v>
      </c>
      <c r="D78" s="178" t="s">
        <v>302</v>
      </c>
      <c r="E78" s="179">
        <v>52</v>
      </c>
      <c r="F78" s="180"/>
      <c r="G78" s="181">
        <f t="shared" si="21"/>
        <v>0</v>
      </c>
      <c r="H78" s="180"/>
      <c r="I78" s="181">
        <f t="shared" si="22"/>
        <v>0</v>
      </c>
      <c r="J78" s="180"/>
      <c r="K78" s="181">
        <f t="shared" si="23"/>
        <v>0</v>
      </c>
      <c r="L78" s="181">
        <v>15</v>
      </c>
      <c r="M78" s="181">
        <f t="shared" si="24"/>
        <v>0</v>
      </c>
      <c r="N78" s="181">
        <v>0</v>
      </c>
      <c r="O78" s="181">
        <f t="shared" si="25"/>
        <v>0</v>
      </c>
      <c r="P78" s="181">
        <v>0</v>
      </c>
      <c r="Q78" s="181">
        <f t="shared" si="26"/>
        <v>0</v>
      </c>
      <c r="R78" s="181"/>
      <c r="S78" s="181" t="s">
        <v>277</v>
      </c>
      <c r="T78" s="182" t="s">
        <v>249</v>
      </c>
      <c r="U78" s="157">
        <v>0</v>
      </c>
      <c r="V78" s="157">
        <f t="shared" si="27"/>
        <v>0</v>
      </c>
      <c r="W78" s="157"/>
      <c r="X78" s="157" t="s">
        <v>304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x14ac:dyDescent="0.25">
      <c r="A79" s="162" t="s">
        <v>243</v>
      </c>
      <c r="B79" s="163" t="s">
        <v>103</v>
      </c>
      <c r="C79" s="184" t="s">
        <v>104</v>
      </c>
      <c r="D79" s="164"/>
      <c r="E79" s="165"/>
      <c r="F79" s="166"/>
      <c r="G79" s="166">
        <f>SUMIF(AG80:AG136,"&lt;&gt;NOR",G80:G136)</f>
        <v>0</v>
      </c>
      <c r="H79" s="166"/>
      <c r="I79" s="166">
        <f>SUM(I80:I136)</f>
        <v>0</v>
      </c>
      <c r="J79" s="166"/>
      <c r="K79" s="166">
        <f>SUM(K80:K136)</f>
        <v>0</v>
      </c>
      <c r="L79" s="166"/>
      <c r="M79" s="166">
        <f>SUM(M80:M136)</f>
        <v>0</v>
      </c>
      <c r="N79" s="166"/>
      <c r="O79" s="166">
        <f>SUM(O80:O136)</f>
        <v>0</v>
      </c>
      <c r="P79" s="166"/>
      <c r="Q79" s="166">
        <f>SUM(Q80:Q136)</f>
        <v>0</v>
      </c>
      <c r="R79" s="166"/>
      <c r="S79" s="166"/>
      <c r="T79" s="167"/>
      <c r="U79" s="161"/>
      <c r="V79" s="161">
        <f>SUM(V80:V136)</f>
        <v>0</v>
      </c>
      <c r="W79" s="161"/>
      <c r="X79" s="161"/>
      <c r="AG79" t="s">
        <v>244</v>
      </c>
    </row>
    <row r="80" spans="1:60" outlineLevel="1" x14ac:dyDescent="0.25">
      <c r="A80" s="176">
        <v>65</v>
      </c>
      <c r="B80" s="177" t="s">
        <v>2994</v>
      </c>
      <c r="C80" s="187" t="s">
        <v>2995</v>
      </c>
      <c r="D80" s="178" t="s">
        <v>2243</v>
      </c>
      <c r="E80" s="179">
        <v>1</v>
      </c>
      <c r="F80" s="180"/>
      <c r="G80" s="181">
        <f t="shared" ref="G80:G111" si="28">ROUND(E80*F80,2)</f>
        <v>0</v>
      </c>
      <c r="H80" s="180"/>
      <c r="I80" s="181">
        <f t="shared" ref="I80:I111" si="29">ROUND(E80*H80,2)</f>
        <v>0</v>
      </c>
      <c r="J80" s="180"/>
      <c r="K80" s="181">
        <f t="shared" ref="K80:K111" si="30">ROUND(E80*J80,2)</f>
        <v>0</v>
      </c>
      <c r="L80" s="181">
        <v>15</v>
      </c>
      <c r="M80" s="181">
        <f t="shared" ref="M80:M111" si="31">G80*(1+L80/100)</f>
        <v>0</v>
      </c>
      <c r="N80" s="181">
        <v>0</v>
      </c>
      <c r="O80" s="181">
        <f t="shared" ref="O80:O111" si="32">ROUND(E80*N80,2)</f>
        <v>0</v>
      </c>
      <c r="P80" s="181">
        <v>0</v>
      </c>
      <c r="Q80" s="181">
        <f t="shared" ref="Q80:Q111" si="33">ROUND(E80*P80,2)</f>
        <v>0</v>
      </c>
      <c r="R80" s="181"/>
      <c r="S80" s="181" t="s">
        <v>277</v>
      </c>
      <c r="T80" s="182" t="s">
        <v>249</v>
      </c>
      <c r="U80" s="157">
        <v>0</v>
      </c>
      <c r="V80" s="157">
        <f t="shared" ref="V80:V111" si="34">ROUND(E80*U80,2)</f>
        <v>0</v>
      </c>
      <c r="W80" s="157"/>
      <c r="X80" s="157" t="s">
        <v>752</v>
      </c>
      <c r="Y80" s="147"/>
      <c r="Z80" s="147"/>
      <c r="AA80" s="147"/>
      <c r="AB80" s="147"/>
      <c r="AC80" s="147"/>
      <c r="AD80" s="147"/>
      <c r="AE80" s="147"/>
      <c r="AF80" s="147"/>
      <c r="AG80" s="147" t="s">
        <v>2491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6">
        <v>66</v>
      </c>
      <c r="B81" s="177" t="s">
        <v>2996</v>
      </c>
      <c r="C81" s="187" t="s">
        <v>2997</v>
      </c>
      <c r="D81" s="178" t="s">
        <v>2243</v>
      </c>
      <c r="E81" s="179">
        <v>1</v>
      </c>
      <c r="F81" s="180"/>
      <c r="G81" s="181">
        <f t="shared" si="28"/>
        <v>0</v>
      </c>
      <c r="H81" s="180"/>
      <c r="I81" s="181">
        <f t="shared" si="29"/>
        <v>0</v>
      </c>
      <c r="J81" s="180"/>
      <c r="K81" s="181">
        <f t="shared" si="30"/>
        <v>0</v>
      </c>
      <c r="L81" s="181">
        <v>15</v>
      </c>
      <c r="M81" s="181">
        <f t="shared" si="31"/>
        <v>0</v>
      </c>
      <c r="N81" s="181">
        <v>0</v>
      </c>
      <c r="O81" s="181">
        <f t="shared" si="32"/>
        <v>0</v>
      </c>
      <c r="P81" s="181">
        <v>0</v>
      </c>
      <c r="Q81" s="181">
        <f t="shared" si="33"/>
        <v>0</v>
      </c>
      <c r="R81" s="181"/>
      <c r="S81" s="181" t="s">
        <v>277</v>
      </c>
      <c r="T81" s="182" t="s">
        <v>249</v>
      </c>
      <c r="U81" s="157">
        <v>0</v>
      </c>
      <c r="V81" s="157">
        <f t="shared" si="34"/>
        <v>0</v>
      </c>
      <c r="W81" s="157"/>
      <c r="X81" s="157" t="s">
        <v>752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2491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6">
        <v>67</v>
      </c>
      <c r="B82" s="177" t="s">
        <v>2406</v>
      </c>
      <c r="C82" s="187" t="s">
        <v>2998</v>
      </c>
      <c r="D82" s="178" t="s">
        <v>2243</v>
      </c>
      <c r="E82" s="179">
        <v>1</v>
      </c>
      <c r="F82" s="180"/>
      <c r="G82" s="181">
        <f t="shared" si="28"/>
        <v>0</v>
      </c>
      <c r="H82" s="180"/>
      <c r="I82" s="181">
        <f t="shared" si="29"/>
        <v>0</v>
      </c>
      <c r="J82" s="180"/>
      <c r="K82" s="181">
        <f t="shared" si="30"/>
        <v>0</v>
      </c>
      <c r="L82" s="181">
        <v>15</v>
      </c>
      <c r="M82" s="181">
        <f t="shared" si="31"/>
        <v>0</v>
      </c>
      <c r="N82" s="181">
        <v>0</v>
      </c>
      <c r="O82" s="181">
        <f t="shared" si="32"/>
        <v>0</v>
      </c>
      <c r="P82" s="181">
        <v>0</v>
      </c>
      <c r="Q82" s="181">
        <f t="shared" si="33"/>
        <v>0</v>
      </c>
      <c r="R82" s="181"/>
      <c r="S82" s="181" t="s">
        <v>277</v>
      </c>
      <c r="T82" s="182" t="s">
        <v>249</v>
      </c>
      <c r="U82" s="157">
        <v>0</v>
      </c>
      <c r="V82" s="157">
        <f t="shared" si="34"/>
        <v>0</v>
      </c>
      <c r="W82" s="157"/>
      <c r="X82" s="157" t="s">
        <v>304</v>
      </c>
      <c r="Y82" s="14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6">
        <v>68</v>
      </c>
      <c r="B83" s="177" t="s">
        <v>2408</v>
      </c>
      <c r="C83" s="187" t="s">
        <v>2999</v>
      </c>
      <c r="D83" s="178" t="s">
        <v>2243</v>
      </c>
      <c r="E83" s="179">
        <v>1</v>
      </c>
      <c r="F83" s="180"/>
      <c r="G83" s="181">
        <f t="shared" si="28"/>
        <v>0</v>
      </c>
      <c r="H83" s="180"/>
      <c r="I83" s="181">
        <f t="shared" si="29"/>
        <v>0</v>
      </c>
      <c r="J83" s="180"/>
      <c r="K83" s="181">
        <f t="shared" si="30"/>
        <v>0</v>
      </c>
      <c r="L83" s="181">
        <v>15</v>
      </c>
      <c r="M83" s="181">
        <f t="shared" si="31"/>
        <v>0</v>
      </c>
      <c r="N83" s="181">
        <v>0</v>
      </c>
      <c r="O83" s="181">
        <f t="shared" si="32"/>
        <v>0</v>
      </c>
      <c r="P83" s="181">
        <v>0</v>
      </c>
      <c r="Q83" s="181">
        <f t="shared" si="33"/>
        <v>0</v>
      </c>
      <c r="R83" s="181"/>
      <c r="S83" s="181" t="s">
        <v>277</v>
      </c>
      <c r="T83" s="182" t="s">
        <v>249</v>
      </c>
      <c r="U83" s="157">
        <v>0</v>
      </c>
      <c r="V83" s="157">
        <f t="shared" si="34"/>
        <v>0</v>
      </c>
      <c r="W83" s="157"/>
      <c r="X83" s="157" t="s">
        <v>304</v>
      </c>
      <c r="Y83" s="14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0.399999999999999" outlineLevel="1" x14ac:dyDescent="0.25">
      <c r="A84" s="176">
        <v>69</v>
      </c>
      <c r="B84" s="177" t="s">
        <v>3000</v>
      </c>
      <c r="C84" s="187" t="s">
        <v>3001</v>
      </c>
      <c r="D84" s="178" t="s">
        <v>576</v>
      </c>
      <c r="E84" s="179">
        <v>30</v>
      </c>
      <c r="F84" s="180"/>
      <c r="G84" s="181">
        <f t="shared" si="28"/>
        <v>0</v>
      </c>
      <c r="H84" s="180"/>
      <c r="I84" s="181">
        <f t="shared" si="29"/>
        <v>0</v>
      </c>
      <c r="J84" s="180"/>
      <c r="K84" s="181">
        <f t="shared" si="30"/>
        <v>0</v>
      </c>
      <c r="L84" s="181">
        <v>15</v>
      </c>
      <c r="M84" s="181">
        <f t="shared" si="31"/>
        <v>0</v>
      </c>
      <c r="N84" s="181">
        <v>0</v>
      </c>
      <c r="O84" s="181">
        <f t="shared" si="32"/>
        <v>0</v>
      </c>
      <c r="P84" s="181">
        <v>0</v>
      </c>
      <c r="Q84" s="181">
        <f t="shared" si="33"/>
        <v>0</v>
      </c>
      <c r="R84" s="181"/>
      <c r="S84" s="181" t="s">
        <v>277</v>
      </c>
      <c r="T84" s="182" t="s">
        <v>249</v>
      </c>
      <c r="U84" s="157">
        <v>0</v>
      </c>
      <c r="V84" s="157">
        <f t="shared" si="34"/>
        <v>0</v>
      </c>
      <c r="W84" s="157"/>
      <c r="X84" s="157" t="s">
        <v>752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2491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6">
        <v>70</v>
      </c>
      <c r="B85" s="177" t="s">
        <v>3002</v>
      </c>
      <c r="C85" s="187" t="s">
        <v>3003</v>
      </c>
      <c r="D85" s="178" t="s">
        <v>2243</v>
      </c>
      <c r="E85" s="179">
        <v>1</v>
      </c>
      <c r="F85" s="180"/>
      <c r="G85" s="181">
        <f t="shared" si="28"/>
        <v>0</v>
      </c>
      <c r="H85" s="180"/>
      <c r="I85" s="181">
        <f t="shared" si="29"/>
        <v>0</v>
      </c>
      <c r="J85" s="180"/>
      <c r="K85" s="181">
        <f t="shared" si="30"/>
        <v>0</v>
      </c>
      <c r="L85" s="181">
        <v>15</v>
      </c>
      <c r="M85" s="181">
        <f t="shared" si="31"/>
        <v>0</v>
      </c>
      <c r="N85" s="181">
        <v>0</v>
      </c>
      <c r="O85" s="181">
        <f t="shared" si="32"/>
        <v>0</v>
      </c>
      <c r="P85" s="181">
        <v>0</v>
      </c>
      <c r="Q85" s="181">
        <f t="shared" si="33"/>
        <v>0</v>
      </c>
      <c r="R85" s="181"/>
      <c r="S85" s="181" t="s">
        <v>277</v>
      </c>
      <c r="T85" s="182" t="s">
        <v>249</v>
      </c>
      <c r="U85" s="157">
        <v>0</v>
      </c>
      <c r="V85" s="157">
        <f t="shared" si="34"/>
        <v>0</v>
      </c>
      <c r="W85" s="157"/>
      <c r="X85" s="157" t="s">
        <v>752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2491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6">
        <v>71</v>
      </c>
      <c r="B86" s="177" t="s">
        <v>3004</v>
      </c>
      <c r="C86" s="187" t="s">
        <v>3005</v>
      </c>
      <c r="D86" s="178" t="s">
        <v>2243</v>
      </c>
      <c r="E86" s="179">
        <v>1</v>
      </c>
      <c r="F86" s="180"/>
      <c r="G86" s="181">
        <f t="shared" si="28"/>
        <v>0</v>
      </c>
      <c r="H86" s="180"/>
      <c r="I86" s="181">
        <f t="shared" si="29"/>
        <v>0</v>
      </c>
      <c r="J86" s="180"/>
      <c r="K86" s="181">
        <f t="shared" si="30"/>
        <v>0</v>
      </c>
      <c r="L86" s="181">
        <v>15</v>
      </c>
      <c r="M86" s="181">
        <f t="shared" si="31"/>
        <v>0</v>
      </c>
      <c r="N86" s="181">
        <v>0</v>
      </c>
      <c r="O86" s="181">
        <f t="shared" si="32"/>
        <v>0</v>
      </c>
      <c r="P86" s="181">
        <v>0</v>
      </c>
      <c r="Q86" s="181">
        <f t="shared" si="33"/>
        <v>0</v>
      </c>
      <c r="R86" s="181"/>
      <c r="S86" s="181" t="s">
        <v>277</v>
      </c>
      <c r="T86" s="182" t="s">
        <v>249</v>
      </c>
      <c r="U86" s="157">
        <v>0</v>
      </c>
      <c r="V86" s="157">
        <f t="shared" si="34"/>
        <v>0</v>
      </c>
      <c r="W86" s="157"/>
      <c r="X86" s="157" t="s">
        <v>752</v>
      </c>
      <c r="Y86" s="147"/>
      <c r="Z86" s="147"/>
      <c r="AA86" s="147"/>
      <c r="AB86" s="147"/>
      <c r="AC86" s="147"/>
      <c r="AD86" s="147"/>
      <c r="AE86" s="147"/>
      <c r="AF86" s="147"/>
      <c r="AG86" s="147" t="s">
        <v>2491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ht="20.399999999999999" outlineLevel="1" x14ac:dyDescent="0.25">
      <c r="A87" s="176">
        <v>72</v>
      </c>
      <c r="B87" s="177" t="s">
        <v>3006</v>
      </c>
      <c r="C87" s="187" t="s">
        <v>3007</v>
      </c>
      <c r="D87" s="178" t="s">
        <v>576</v>
      </c>
      <c r="E87" s="179">
        <v>17</v>
      </c>
      <c r="F87" s="180"/>
      <c r="G87" s="181">
        <f t="shared" si="28"/>
        <v>0</v>
      </c>
      <c r="H87" s="180"/>
      <c r="I87" s="181">
        <f t="shared" si="29"/>
        <v>0</v>
      </c>
      <c r="J87" s="180"/>
      <c r="K87" s="181">
        <f t="shared" si="30"/>
        <v>0</v>
      </c>
      <c r="L87" s="181">
        <v>15</v>
      </c>
      <c r="M87" s="181">
        <f t="shared" si="31"/>
        <v>0</v>
      </c>
      <c r="N87" s="181">
        <v>0</v>
      </c>
      <c r="O87" s="181">
        <f t="shared" si="32"/>
        <v>0</v>
      </c>
      <c r="P87" s="181">
        <v>0</v>
      </c>
      <c r="Q87" s="181">
        <f t="shared" si="33"/>
        <v>0</v>
      </c>
      <c r="R87" s="181"/>
      <c r="S87" s="181" t="s">
        <v>277</v>
      </c>
      <c r="T87" s="182" t="s">
        <v>249</v>
      </c>
      <c r="U87" s="157">
        <v>0</v>
      </c>
      <c r="V87" s="157">
        <f t="shared" si="34"/>
        <v>0</v>
      </c>
      <c r="W87" s="157"/>
      <c r="X87" s="157" t="s">
        <v>752</v>
      </c>
      <c r="Y87" s="147"/>
      <c r="Z87" s="147"/>
      <c r="AA87" s="147"/>
      <c r="AB87" s="147"/>
      <c r="AC87" s="147"/>
      <c r="AD87" s="147"/>
      <c r="AE87" s="147"/>
      <c r="AF87" s="147"/>
      <c r="AG87" s="147" t="s">
        <v>2491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6">
        <v>73</v>
      </c>
      <c r="B88" s="177" t="s">
        <v>3008</v>
      </c>
      <c r="C88" s="187" t="s">
        <v>3009</v>
      </c>
      <c r="D88" s="178" t="s">
        <v>2243</v>
      </c>
      <c r="E88" s="179">
        <v>1</v>
      </c>
      <c r="F88" s="180"/>
      <c r="G88" s="181">
        <f t="shared" si="28"/>
        <v>0</v>
      </c>
      <c r="H88" s="180"/>
      <c r="I88" s="181">
        <f t="shared" si="29"/>
        <v>0</v>
      </c>
      <c r="J88" s="180"/>
      <c r="K88" s="181">
        <f t="shared" si="30"/>
        <v>0</v>
      </c>
      <c r="L88" s="181">
        <v>15</v>
      </c>
      <c r="M88" s="181">
        <f t="shared" si="31"/>
        <v>0</v>
      </c>
      <c r="N88" s="181">
        <v>0</v>
      </c>
      <c r="O88" s="181">
        <f t="shared" si="32"/>
        <v>0</v>
      </c>
      <c r="P88" s="181">
        <v>0</v>
      </c>
      <c r="Q88" s="181">
        <f t="shared" si="33"/>
        <v>0</v>
      </c>
      <c r="R88" s="181"/>
      <c r="S88" s="181" t="s">
        <v>277</v>
      </c>
      <c r="T88" s="182" t="s">
        <v>249</v>
      </c>
      <c r="U88" s="157">
        <v>0</v>
      </c>
      <c r="V88" s="157">
        <f t="shared" si="34"/>
        <v>0</v>
      </c>
      <c r="W88" s="157"/>
      <c r="X88" s="157" t="s">
        <v>752</v>
      </c>
      <c r="Y88" s="147"/>
      <c r="Z88" s="147"/>
      <c r="AA88" s="147"/>
      <c r="AB88" s="147"/>
      <c r="AC88" s="147"/>
      <c r="AD88" s="147"/>
      <c r="AE88" s="147"/>
      <c r="AF88" s="147"/>
      <c r="AG88" s="147" t="s">
        <v>2491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6">
        <v>74</v>
      </c>
      <c r="B89" s="177" t="s">
        <v>3010</v>
      </c>
      <c r="C89" s="187" t="s">
        <v>2997</v>
      </c>
      <c r="D89" s="178" t="s">
        <v>2243</v>
      </c>
      <c r="E89" s="179">
        <v>2</v>
      </c>
      <c r="F89" s="180"/>
      <c r="G89" s="181">
        <f t="shared" si="28"/>
        <v>0</v>
      </c>
      <c r="H89" s="180"/>
      <c r="I89" s="181">
        <f t="shared" si="29"/>
        <v>0</v>
      </c>
      <c r="J89" s="180"/>
      <c r="K89" s="181">
        <f t="shared" si="30"/>
        <v>0</v>
      </c>
      <c r="L89" s="181">
        <v>15</v>
      </c>
      <c r="M89" s="181">
        <f t="shared" si="31"/>
        <v>0</v>
      </c>
      <c r="N89" s="181">
        <v>0</v>
      </c>
      <c r="O89" s="181">
        <f t="shared" si="32"/>
        <v>0</v>
      </c>
      <c r="P89" s="181">
        <v>0</v>
      </c>
      <c r="Q89" s="181">
        <f t="shared" si="33"/>
        <v>0</v>
      </c>
      <c r="R89" s="181"/>
      <c r="S89" s="181" t="s">
        <v>277</v>
      </c>
      <c r="T89" s="182" t="s">
        <v>249</v>
      </c>
      <c r="U89" s="157">
        <v>0</v>
      </c>
      <c r="V89" s="157">
        <f t="shared" si="34"/>
        <v>0</v>
      </c>
      <c r="W89" s="157"/>
      <c r="X89" s="157" t="s">
        <v>752</v>
      </c>
      <c r="Y89" s="147"/>
      <c r="Z89" s="147"/>
      <c r="AA89" s="147"/>
      <c r="AB89" s="147"/>
      <c r="AC89" s="147"/>
      <c r="AD89" s="147"/>
      <c r="AE89" s="147"/>
      <c r="AF89" s="147"/>
      <c r="AG89" s="147" t="s">
        <v>2491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6">
        <v>75</v>
      </c>
      <c r="B90" s="177" t="s">
        <v>2422</v>
      </c>
      <c r="C90" s="187" t="s">
        <v>2998</v>
      </c>
      <c r="D90" s="178" t="s">
        <v>2243</v>
      </c>
      <c r="E90" s="179">
        <v>2</v>
      </c>
      <c r="F90" s="180"/>
      <c r="G90" s="181">
        <f t="shared" si="28"/>
        <v>0</v>
      </c>
      <c r="H90" s="180"/>
      <c r="I90" s="181">
        <f t="shared" si="29"/>
        <v>0</v>
      </c>
      <c r="J90" s="180"/>
      <c r="K90" s="181">
        <f t="shared" si="30"/>
        <v>0</v>
      </c>
      <c r="L90" s="181">
        <v>15</v>
      </c>
      <c r="M90" s="181">
        <f t="shared" si="31"/>
        <v>0</v>
      </c>
      <c r="N90" s="181">
        <v>0</v>
      </c>
      <c r="O90" s="181">
        <f t="shared" si="32"/>
        <v>0</v>
      </c>
      <c r="P90" s="181">
        <v>0</v>
      </c>
      <c r="Q90" s="181">
        <f t="shared" si="33"/>
        <v>0</v>
      </c>
      <c r="R90" s="181"/>
      <c r="S90" s="181" t="s">
        <v>277</v>
      </c>
      <c r="T90" s="182" t="s">
        <v>249</v>
      </c>
      <c r="U90" s="157">
        <v>0</v>
      </c>
      <c r="V90" s="157">
        <f t="shared" si="34"/>
        <v>0</v>
      </c>
      <c r="W90" s="157"/>
      <c r="X90" s="157" t="s">
        <v>304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76">
        <v>76</v>
      </c>
      <c r="B91" s="177" t="s">
        <v>2424</v>
      </c>
      <c r="C91" s="187" t="s">
        <v>2999</v>
      </c>
      <c r="D91" s="178" t="s">
        <v>2243</v>
      </c>
      <c r="E91" s="179">
        <v>2</v>
      </c>
      <c r="F91" s="180"/>
      <c r="G91" s="181">
        <f t="shared" si="28"/>
        <v>0</v>
      </c>
      <c r="H91" s="180"/>
      <c r="I91" s="181">
        <f t="shared" si="29"/>
        <v>0</v>
      </c>
      <c r="J91" s="180"/>
      <c r="K91" s="181">
        <f t="shared" si="30"/>
        <v>0</v>
      </c>
      <c r="L91" s="181">
        <v>15</v>
      </c>
      <c r="M91" s="181">
        <f t="shared" si="31"/>
        <v>0</v>
      </c>
      <c r="N91" s="181">
        <v>0</v>
      </c>
      <c r="O91" s="181">
        <f t="shared" si="32"/>
        <v>0</v>
      </c>
      <c r="P91" s="181">
        <v>0</v>
      </c>
      <c r="Q91" s="181">
        <f t="shared" si="33"/>
        <v>0</v>
      </c>
      <c r="R91" s="181"/>
      <c r="S91" s="181" t="s">
        <v>277</v>
      </c>
      <c r="T91" s="182" t="s">
        <v>249</v>
      </c>
      <c r="U91" s="157">
        <v>0</v>
      </c>
      <c r="V91" s="157">
        <f t="shared" si="34"/>
        <v>0</v>
      </c>
      <c r="W91" s="157"/>
      <c r="X91" s="157" t="s">
        <v>304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6">
        <v>77</v>
      </c>
      <c r="B92" s="177" t="s">
        <v>2426</v>
      </c>
      <c r="C92" s="187" t="s">
        <v>3011</v>
      </c>
      <c r="D92" s="178" t="s">
        <v>2243</v>
      </c>
      <c r="E92" s="179">
        <v>1</v>
      </c>
      <c r="F92" s="180"/>
      <c r="G92" s="181">
        <f t="shared" si="28"/>
        <v>0</v>
      </c>
      <c r="H92" s="180"/>
      <c r="I92" s="181">
        <f t="shared" si="29"/>
        <v>0</v>
      </c>
      <c r="J92" s="180"/>
      <c r="K92" s="181">
        <f t="shared" si="30"/>
        <v>0</v>
      </c>
      <c r="L92" s="181">
        <v>15</v>
      </c>
      <c r="M92" s="181">
        <f t="shared" si="31"/>
        <v>0</v>
      </c>
      <c r="N92" s="181">
        <v>0</v>
      </c>
      <c r="O92" s="181">
        <f t="shared" si="32"/>
        <v>0</v>
      </c>
      <c r="P92" s="181">
        <v>0</v>
      </c>
      <c r="Q92" s="181">
        <f t="shared" si="33"/>
        <v>0</v>
      </c>
      <c r="R92" s="181"/>
      <c r="S92" s="181" t="s">
        <v>277</v>
      </c>
      <c r="T92" s="182" t="s">
        <v>249</v>
      </c>
      <c r="U92" s="157">
        <v>0</v>
      </c>
      <c r="V92" s="157">
        <f t="shared" si="34"/>
        <v>0</v>
      </c>
      <c r="W92" s="157"/>
      <c r="X92" s="157" t="s">
        <v>304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0.399999999999999" outlineLevel="1" x14ac:dyDescent="0.25">
      <c r="A93" s="176">
        <v>78</v>
      </c>
      <c r="B93" s="177" t="s">
        <v>3012</v>
      </c>
      <c r="C93" s="187" t="s">
        <v>3013</v>
      </c>
      <c r="D93" s="178" t="s">
        <v>576</v>
      </c>
      <c r="E93" s="179">
        <v>36</v>
      </c>
      <c r="F93" s="180"/>
      <c r="G93" s="181">
        <f t="shared" si="28"/>
        <v>0</v>
      </c>
      <c r="H93" s="180"/>
      <c r="I93" s="181">
        <f t="shared" si="29"/>
        <v>0</v>
      </c>
      <c r="J93" s="180"/>
      <c r="K93" s="181">
        <f t="shared" si="30"/>
        <v>0</v>
      </c>
      <c r="L93" s="181">
        <v>15</v>
      </c>
      <c r="M93" s="181">
        <f t="shared" si="31"/>
        <v>0</v>
      </c>
      <c r="N93" s="181">
        <v>0</v>
      </c>
      <c r="O93" s="181">
        <f t="shared" si="32"/>
        <v>0</v>
      </c>
      <c r="P93" s="181">
        <v>0</v>
      </c>
      <c r="Q93" s="181">
        <f t="shared" si="33"/>
        <v>0</v>
      </c>
      <c r="R93" s="181"/>
      <c r="S93" s="181" t="s">
        <v>277</v>
      </c>
      <c r="T93" s="182" t="s">
        <v>249</v>
      </c>
      <c r="U93" s="157">
        <v>0</v>
      </c>
      <c r="V93" s="157">
        <f t="shared" si="34"/>
        <v>0</v>
      </c>
      <c r="W93" s="157"/>
      <c r="X93" s="157" t="s">
        <v>752</v>
      </c>
      <c r="Y93" s="147"/>
      <c r="Z93" s="147"/>
      <c r="AA93" s="147"/>
      <c r="AB93" s="147"/>
      <c r="AC93" s="147"/>
      <c r="AD93" s="147"/>
      <c r="AE93" s="147"/>
      <c r="AF93" s="147"/>
      <c r="AG93" s="147" t="s">
        <v>2491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6">
        <v>79</v>
      </c>
      <c r="B94" s="177" t="s">
        <v>3014</v>
      </c>
      <c r="C94" s="187" t="s">
        <v>3015</v>
      </c>
      <c r="D94" s="178" t="s">
        <v>2243</v>
      </c>
      <c r="E94" s="179">
        <v>1</v>
      </c>
      <c r="F94" s="180"/>
      <c r="G94" s="181">
        <f t="shared" si="28"/>
        <v>0</v>
      </c>
      <c r="H94" s="180"/>
      <c r="I94" s="181">
        <f t="shared" si="29"/>
        <v>0</v>
      </c>
      <c r="J94" s="180"/>
      <c r="K94" s="181">
        <f t="shared" si="30"/>
        <v>0</v>
      </c>
      <c r="L94" s="181">
        <v>15</v>
      </c>
      <c r="M94" s="181">
        <f t="shared" si="31"/>
        <v>0</v>
      </c>
      <c r="N94" s="181">
        <v>0</v>
      </c>
      <c r="O94" s="181">
        <f t="shared" si="32"/>
        <v>0</v>
      </c>
      <c r="P94" s="181">
        <v>0</v>
      </c>
      <c r="Q94" s="181">
        <f t="shared" si="33"/>
        <v>0</v>
      </c>
      <c r="R94" s="181"/>
      <c r="S94" s="181" t="s">
        <v>277</v>
      </c>
      <c r="T94" s="182" t="s">
        <v>249</v>
      </c>
      <c r="U94" s="157">
        <v>0</v>
      </c>
      <c r="V94" s="157">
        <f t="shared" si="34"/>
        <v>0</v>
      </c>
      <c r="W94" s="157"/>
      <c r="X94" s="157" t="s">
        <v>752</v>
      </c>
      <c r="Y94" s="147"/>
      <c r="Z94" s="147"/>
      <c r="AA94" s="147"/>
      <c r="AB94" s="147"/>
      <c r="AC94" s="147"/>
      <c r="AD94" s="147"/>
      <c r="AE94" s="147"/>
      <c r="AF94" s="147"/>
      <c r="AG94" s="147" t="s">
        <v>2491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6">
        <v>80</v>
      </c>
      <c r="B95" s="177" t="s">
        <v>3016</v>
      </c>
      <c r="C95" s="187" t="s">
        <v>3017</v>
      </c>
      <c r="D95" s="178" t="s">
        <v>2243</v>
      </c>
      <c r="E95" s="179">
        <v>3</v>
      </c>
      <c r="F95" s="180"/>
      <c r="G95" s="181">
        <f t="shared" si="28"/>
        <v>0</v>
      </c>
      <c r="H95" s="180"/>
      <c r="I95" s="181">
        <f t="shared" si="29"/>
        <v>0</v>
      </c>
      <c r="J95" s="180"/>
      <c r="K95" s="181">
        <f t="shared" si="30"/>
        <v>0</v>
      </c>
      <c r="L95" s="181">
        <v>15</v>
      </c>
      <c r="M95" s="181">
        <f t="shared" si="31"/>
        <v>0</v>
      </c>
      <c r="N95" s="181">
        <v>0</v>
      </c>
      <c r="O95" s="181">
        <f t="shared" si="32"/>
        <v>0</v>
      </c>
      <c r="P95" s="181">
        <v>0</v>
      </c>
      <c r="Q95" s="181">
        <f t="shared" si="33"/>
        <v>0</v>
      </c>
      <c r="R95" s="181"/>
      <c r="S95" s="181" t="s">
        <v>277</v>
      </c>
      <c r="T95" s="182" t="s">
        <v>249</v>
      </c>
      <c r="U95" s="157">
        <v>0</v>
      </c>
      <c r="V95" s="157">
        <f t="shared" si="34"/>
        <v>0</v>
      </c>
      <c r="W95" s="157"/>
      <c r="X95" s="157" t="s">
        <v>752</v>
      </c>
      <c r="Y95" s="147"/>
      <c r="Z95" s="147"/>
      <c r="AA95" s="147"/>
      <c r="AB95" s="147"/>
      <c r="AC95" s="147"/>
      <c r="AD95" s="147"/>
      <c r="AE95" s="147"/>
      <c r="AF95" s="147"/>
      <c r="AG95" s="147" t="s">
        <v>2491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76">
        <v>81</v>
      </c>
      <c r="B96" s="177" t="s">
        <v>2434</v>
      </c>
      <c r="C96" s="187" t="s">
        <v>2998</v>
      </c>
      <c r="D96" s="178" t="s">
        <v>2243</v>
      </c>
      <c r="E96" s="179">
        <v>3</v>
      </c>
      <c r="F96" s="180"/>
      <c r="G96" s="181">
        <f t="shared" si="28"/>
        <v>0</v>
      </c>
      <c r="H96" s="180"/>
      <c r="I96" s="181">
        <f t="shared" si="29"/>
        <v>0</v>
      </c>
      <c r="J96" s="180"/>
      <c r="K96" s="181">
        <f t="shared" si="30"/>
        <v>0</v>
      </c>
      <c r="L96" s="181">
        <v>15</v>
      </c>
      <c r="M96" s="181">
        <f t="shared" si="31"/>
        <v>0</v>
      </c>
      <c r="N96" s="181">
        <v>0</v>
      </c>
      <c r="O96" s="181">
        <f t="shared" si="32"/>
        <v>0</v>
      </c>
      <c r="P96" s="181">
        <v>0</v>
      </c>
      <c r="Q96" s="181">
        <f t="shared" si="33"/>
        <v>0</v>
      </c>
      <c r="R96" s="181"/>
      <c r="S96" s="181" t="s">
        <v>277</v>
      </c>
      <c r="T96" s="182" t="s">
        <v>249</v>
      </c>
      <c r="U96" s="157">
        <v>0</v>
      </c>
      <c r="V96" s="157">
        <f t="shared" si="34"/>
        <v>0</v>
      </c>
      <c r="W96" s="157"/>
      <c r="X96" s="157" t="s">
        <v>304</v>
      </c>
      <c r="Y96" s="14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76">
        <v>82</v>
      </c>
      <c r="B97" s="177" t="s">
        <v>2436</v>
      </c>
      <c r="C97" s="187" t="s">
        <v>2999</v>
      </c>
      <c r="D97" s="178" t="s">
        <v>2243</v>
      </c>
      <c r="E97" s="179">
        <v>3</v>
      </c>
      <c r="F97" s="180"/>
      <c r="G97" s="181">
        <f t="shared" si="28"/>
        <v>0</v>
      </c>
      <c r="H97" s="180"/>
      <c r="I97" s="181">
        <f t="shared" si="29"/>
        <v>0</v>
      </c>
      <c r="J97" s="180"/>
      <c r="K97" s="181">
        <f t="shared" si="30"/>
        <v>0</v>
      </c>
      <c r="L97" s="181">
        <v>15</v>
      </c>
      <c r="M97" s="181">
        <f t="shared" si="31"/>
        <v>0</v>
      </c>
      <c r="N97" s="181">
        <v>0</v>
      </c>
      <c r="O97" s="181">
        <f t="shared" si="32"/>
        <v>0</v>
      </c>
      <c r="P97" s="181">
        <v>0</v>
      </c>
      <c r="Q97" s="181">
        <f t="shared" si="33"/>
        <v>0</v>
      </c>
      <c r="R97" s="181"/>
      <c r="S97" s="181" t="s">
        <v>277</v>
      </c>
      <c r="T97" s="182" t="s">
        <v>249</v>
      </c>
      <c r="U97" s="157">
        <v>0</v>
      </c>
      <c r="V97" s="157">
        <f t="shared" si="34"/>
        <v>0</v>
      </c>
      <c r="W97" s="157"/>
      <c r="X97" s="157" t="s">
        <v>304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6">
        <v>83</v>
      </c>
      <c r="B98" s="177" t="s">
        <v>3018</v>
      </c>
      <c r="C98" s="187" t="s">
        <v>3007</v>
      </c>
      <c r="D98" s="178" t="s">
        <v>576</v>
      </c>
      <c r="E98" s="179">
        <v>56</v>
      </c>
      <c r="F98" s="180"/>
      <c r="G98" s="181">
        <f t="shared" si="28"/>
        <v>0</v>
      </c>
      <c r="H98" s="180"/>
      <c r="I98" s="181">
        <f t="shared" si="29"/>
        <v>0</v>
      </c>
      <c r="J98" s="180"/>
      <c r="K98" s="181">
        <f t="shared" si="30"/>
        <v>0</v>
      </c>
      <c r="L98" s="181">
        <v>15</v>
      </c>
      <c r="M98" s="181">
        <f t="shared" si="31"/>
        <v>0</v>
      </c>
      <c r="N98" s="181">
        <v>0</v>
      </c>
      <c r="O98" s="181">
        <f t="shared" si="32"/>
        <v>0</v>
      </c>
      <c r="P98" s="181">
        <v>0</v>
      </c>
      <c r="Q98" s="181">
        <f t="shared" si="33"/>
        <v>0</v>
      </c>
      <c r="R98" s="181"/>
      <c r="S98" s="181" t="s">
        <v>277</v>
      </c>
      <c r="T98" s="182" t="s">
        <v>249</v>
      </c>
      <c r="U98" s="157">
        <v>0</v>
      </c>
      <c r="V98" s="157">
        <f t="shared" si="34"/>
        <v>0</v>
      </c>
      <c r="W98" s="157"/>
      <c r="X98" s="157" t="s">
        <v>752</v>
      </c>
      <c r="Y98" s="147"/>
      <c r="Z98" s="147"/>
      <c r="AA98" s="147"/>
      <c r="AB98" s="147"/>
      <c r="AC98" s="147"/>
      <c r="AD98" s="147"/>
      <c r="AE98" s="147"/>
      <c r="AF98" s="147"/>
      <c r="AG98" s="147" t="s">
        <v>2491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76">
        <v>84</v>
      </c>
      <c r="B99" s="177" t="s">
        <v>3019</v>
      </c>
      <c r="C99" s="187" t="s">
        <v>3015</v>
      </c>
      <c r="D99" s="178" t="s">
        <v>2243</v>
      </c>
      <c r="E99" s="179">
        <v>1</v>
      </c>
      <c r="F99" s="180"/>
      <c r="G99" s="181">
        <f t="shared" si="28"/>
        <v>0</v>
      </c>
      <c r="H99" s="180"/>
      <c r="I99" s="181">
        <f t="shared" si="29"/>
        <v>0</v>
      </c>
      <c r="J99" s="180"/>
      <c r="K99" s="181">
        <f t="shared" si="30"/>
        <v>0</v>
      </c>
      <c r="L99" s="181">
        <v>15</v>
      </c>
      <c r="M99" s="181">
        <f t="shared" si="31"/>
        <v>0</v>
      </c>
      <c r="N99" s="181">
        <v>0</v>
      </c>
      <c r="O99" s="181">
        <f t="shared" si="32"/>
        <v>0</v>
      </c>
      <c r="P99" s="181">
        <v>0</v>
      </c>
      <c r="Q99" s="181">
        <f t="shared" si="33"/>
        <v>0</v>
      </c>
      <c r="R99" s="181"/>
      <c r="S99" s="181" t="s">
        <v>277</v>
      </c>
      <c r="T99" s="182" t="s">
        <v>249</v>
      </c>
      <c r="U99" s="157">
        <v>0</v>
      </c>
      <c r="V99" s="157">
        <f t="shared" si="34"/>
        <v>0</v>
      </c>
      <c r="W99" s="157"/>
      <c r="X99" s="157" t="s">
        <v>752</v>
      </c>
      <c r="Y99" s="147"/>
      <c r="Z99" s="147"/>
      <c r="AA99" s="147"/>
      <c r="AB99" s="147"/>
      <c r="AC99" s="147"/>
      <c r="AD99" s="147"/>
      <c r="AE99" s="147"/>
      <c r="AF99" s="147"/>
      <c r="AG99" s="147" t="s">
        <v>2491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6">
        <v>85</v>
      </c>
      <c r="B100" s="177" t="s">
        <v>3020</v>
      </c>
      <c r="C100" s="187" t="s">
        <v>3017</v>
      </c>
      <c r="D100" s="178" t="s">
        <v>2243</v>
      </c>
      <c r="E100" s="179">
        <v>2</v>
      </c>
      <c r="F100" s="180"/>
      <c r="G100" s="181">
        <f t="shared" si="28"/>
        <v>0</v>
      </c>
      <c r="H100" s="180"/>
      <c r="I100" s="181">
        <f t="shared" si="29"/>
        <v>0</v>
      </c>
      <c r="J100" s="180"/>
      <c r="K100" s="181">
        <f t="shared" si="30"/>
        <v>0</v>
      </c>
      <c r="L100" s="181">
        <v>15</v>
      </c>
      <c r="M100" s="181">
        <f t="shared" si="31"/>
        <v>0</v>
      </c>
      <c r="N100" s="181">
        <v>0</v>
      </c>
      <c r="O100" s="181">
        <f t="shared" si="32"/>
        <v>0</v>
      </c>
      <c r="P100" s="181">
        <v>0</v>
      </c>
      <c r="Q100" s="181">
        <f t="shared" si="33"/>
        <v>0</v>
      </c>
      <c r="R100" s="181"/>
      <c r="S100" s="181" t="s">
        <v>277</v>
      </c>
      <c r="T100" s="182" t="s">
        <v>249</v>
      </c>
      <c r="U100" s="157">
        <v>0</v>
      </c>
      <c r="V100" s="157">
        <f t="shared" si="34"/>
        <v>0</v>
      </c>
      <c r="W100" s="157"/>
      <c r="X100" s="157" t="s">
        <v>752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2491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6">
        <v>86</v>
      </c>
      <c r="B101" s="177" t="s">
        <v>2442</v>
      </c>
      <c r="C101" s="187" t="s">
        <v>2998</v>
      </c>
      <c r="D101" s="178" t="s">
        <v>2243</v>
      </c>
      <c r="E101" s="179">
        <v>2</v>
      </c>
      <c r="F101" s="180"/>
      <c r="G101" s="181">
        <f t="shared" si="28"/>
        <v>0</v>
      </c>
      <c r="H101" s="180"/>
      <c r="I101" s="181">
        <f t="shared" si="29"/>
        <v>0</v>
      </c>
      <c r="J101" s="180"/>
      <c r="K101" s="181">
        <f t="shared" si="30"/>
        <v>0</v>
      </c>
      <c r="L101" s="181">
        <v>15</v>
      </c>
      <c r="M101" s="181">
        <f t="shared" si="31"/>
        <v>0</v>
      </c>
      <c r="N101" s="181">
        <v>0</v>
      </c>
      <c r="O101" s="181">
        <f t="shared" si="32"/>
        <v>0</v>
      </c>
      <c r="P101" s="181">
        <v>0</v>
      </c>
      <c r="Q101" s="181">
        <f t="shared" si="33"/>
        <v>0</v>
      </c>
      <c r="R101" s="181"/>
      <c r="S101" s="181" t="s">
        <v>277</v>
      </c>
      <c r="T101" s="182" t="s">
        <v>249</v>
      </c>
      <c r="U101" s="157">
        <v>0</v>
      </c>
      <c r="V101" s="157">
        <f t="shared" si="34"/>
        <v>0</v>
      </c>
      <c r="W101" s="157"/>
      <c r="X101" s="157" t="s">
        <v>304</v>
      </c>
      <c r="Y101" s="14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6">
        <v>87</v>
      </c>
      <c r="B102" s="177" t="s">
        <v>3021</v>
      </c>
      <c r="C102" s="187" t="s">
        <v>3022</v>
      </c>
      <c r="D102" s="178" t="s">
        <v>2243</v>
      </c>
      <c r="E102" s="179">
        <v>1</v>
      </c>
      <c r="F102" s="180"/>
      <c r="G102" s="181">
        <f t="shared" si="28"/>
        <v>0</v>
      </c>
      <c r="H102" s="180"/>
      <c r="I102" s="181">
        <f t="shared" si="29"/>
        <v>0</v>
      </c>
      <c r="J102" s="180"/>
      <c r="K102" s="181">
        <f t="shared" si="30"/>
        <v>0</v>
      </c>
      <c r="L102" s="181">
        <v>15</v>
      </c>
      <c r="M102" s="181">
        <f t="shared" si="31"/>
        <v>0</v>
      </c>
      <c r="N102" s="181">
        <v>0</v>
      </c>
      <c r="O102" s="181">
        <f t="shared" si="32"/>
        <v>0</v>
      </c>
      <c r="P102" s="181">
        <v>0</v>
      </c>
      <c r="Q102" s="181">
        <f t="shared" si="33"/>
        <v>0</v>
      </c>
      <c r="R102" s="181"/>
      <c r="S102" s="181" t="s">
        <v>277</v>
      </c>
      <c r="T102" s="182" t="s">
        <v>249</v>
      </c>
      <c r="U102" s="157">
        <v>0</v>
      </c>
      <c r="V102" s="157">
        <f t="shared" si="34"/>
        <v>0</v>
      </c>
      <c r="W102" s="157"/>
      <c r="X102" s="157" t="s">
        <v>752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2491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6">
        <v>88</v>
      </c>
      <c r="B103" s="177" t="s">
        <v>2444</v>
      </c>
      <c r="C103" s="187" t="s">
        <v>2998</v>
      </c>
      <c r="D103" s="178" t="s">
        <v>2243</v>
      </c>
      <c r="E103" s="179">
        <v>1</v>
      </c>
      <c r="F103" s="180"/>
      <c r="G103" s="181">
        <f t="shared" si="28"/>
        <v>0</v>
      </c>
      <c r="H103" s="180"/>
      <c r="I103" s="181">
        <f t="shared" si="29"/>
        <v>0</v>
      </c>
      <c r="J103" s="180"/>
      <c r="K103" s="181">
        <f t="shared" si="30"/>
        <v>0</v>
      </c>
      <c r="L103" s="181">
        <v>15</v>
      </c>
      <c r="M103" s="181">
        <f t="shared" si="31"/>
        <v>0</v>
      </c>
      <c r="N103" s="181">
        <v>0</v>
      </c>
      <c r="O103" s="181">
        <f t="shared" si="32"/>
        <v>0</v>
      </c>
      <c r="P103" s="181">
        <v>0</v>
      </c>
      <c r="Q103" s="181">
        <f t="shared" si="33"/>
        <v>0</v>
      </c>
      <c r="R103" s="181"/>
      <c r="S103" s="181" t="s">
        <v>277</v>
      </c>
      <c r="T103" s="182" t="s">
        <v>249</v>
      </c>
      <c r="U103" s="157">
        <v>0</v>
      </c>
      <c r="V103" s="157">
        <f t="shared" si="34"/>
        <v>0</v>
      </c>
      <c r="W103" s="157"/>
      <c r="X103" s="157" t="s">
        <v>304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6">
        <v>89</v>
      </c>
      <c r="B104" s="177" t="s">
        <v>2445</v>
      </c>
      <c r="C104" s="187" t="s">
        <v>2999</v>
      </c>
      <c r="D104" s="178" t="s">
        <v>2243</v>
      </c>
      <c r="E104" s="179">
        <v>3</v>
      </c>
      <c r="F104" s="180"/>
      <c r="G104" s="181">
        <f t="shared" si="28"/>
        <v>0</v>
      </c>
      <c r="H104" s="180"/>
      <c r="I104" s="181">
        <f t="shared" si="29"/>
        <v>0</v>
      </c>
      <c r="J104" s="180"/>
      <c r="K104" s="181">
        <f t="shared" si="30"/>
        <v>0</v>
      </c>
      <c r="L104" s="181">
        <v>15</v>
      </c>
      <c r="M104" s="181">
        <f t="shared" si="31"/>
        <v>0</v>
      </c>
      <c r="N104" s="181">
        <v>0</v>
      </c>
      <c r="O104" s="181">
        <f t="shared" si="32"/>
        <v>0</v>
      </c>
      <c r="P104" s="181">
        <v>0</v>
      </c>
      <c r="Q104" s="181">
        <f t="shared" si="33"/>
        <v>0</v>
      </c>
      <c r="R104" s="181"/>
      <c r="S104" s="181" t="s">
        <v>277</v>
      </c>
      <c r="T104" s="182" t="s">
        <v>249</v>
      </c>
      <c r="U104" s="157">
        <v>0</v>
      </c>
      <c r="V104" s="157">
        <f t="shared" si="34"/>
        <v>0</v>
      </c>
      <c r="W104" s="157"/>
      <c r="X104" s="157" t="s">
        <v>304</v>
      </c>
      <c r="Y104" s="14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0.399999999999999" outlineLevel="1" x14ac:dyDescent="0.25">
      <c r="A105" s="176">
        <v>90</v>
      </c>
      <c r="B105" s="177" t="s">
        <v>3023</v>
      </c>
      <c r="C105" s="187" t="s">
        <v>3007</v>
      </c>
      <c r="D105" s="178" t="s">
        <v>576</v>
      </c>
      <c r="E105" s="179">
        <v>36</v>
      </c>
      <c r="F105" s="180"/>
      <c r="G105" s="181">
        <f t="shared" si="28"/>
        <v>0</v>
      </c>
      <c r="H105" s="180"/>
      <c r="I105" s="181">
        <f t="shared" si="29"/>
        <v>0</v>
      </c>
      <c r="J105" s="180"/>
      <c r="K105" s="181">
        <f t="shared" si="30"/>
        <v>0</v>
      </c>
      <c r="L105" s="181">
        <v>15</v>
      </c>
      <c r="M105" s="181">
        <f t="shared" si="31"/>
        <v>0</v>
      </c>
      <c r="N105" s="181">
        <v>0</v>
      </c>
      <c r="O105" s="181">
        <f t="shared" si="32"/>
        <v>0</v>
      </c>
      <c r="P105" s="181">
        <v>0</v>
      </c>
      <c r="Q105" s="181">
        <f t="shared" si="33"/>
        <v>0</v>
      </c>
      <c r="R105" s="181"/>
      <c r="S105" s="181" t="s">
        <v>277</v>
      </c>
      <c r="T105" s="182" t="s">
        <v>249</v>
      </c>
      <c r="U105" s="157">
        <v>0</v>
      </c>
      <c r="V105" s="157">
        <f t="shared" si="34"/>
        <v>0</v>
      </c>
      <c r="W105" s="157"/>
      <c r="X105" s="157" t="s">
        <v>752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2491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6">
        <v>91</v>
      </c>
      <c r="B106" s="177" t="s">
        <v>3024</v>
      </c>
      <c r="C106" s="187" t="s">
        <v>3025</v>
      </c>
      <c r="D106" s="178" t="s">
        <v>2243</v>
      </c>
      <c r="E106" s="179">
        <v>1</v>
      </c>
      <c r="F106" s="180"/>
      <c r="G106" s="181">
        <f t="shared" si="28"/>
        <v>0</v>
      </c>
      <c r="H106" s="180"/>
      <c r="I106" s="181">
        <f t="shared" si="29"/>
        <v>0</v>
      </c>
      <c r="J106" s="180"/>
      <c r="K106" s="181">
        <f t="shared" si="30"/>
        <v>0</v>
      </c>
      <c r="L106" s="181">
        <v>15</v>
      </c>
      <c r="M106" s="181">
        <f t="shared" si="31"/>
        <v>0</v>
      </c>
      <c r="N106" s="181">
        <v>0</v>
      </c>
      <c r="O106" s="181">
        <f t="shared" si="32"/>
        <v>0</v>
      </c>
      <c r="P106" s="181">
        <v>0</v>
      </c>
      <c r="Q106" s="181">
        <f t="shared" si="33"/>
        <v>0</v>
      </c>
      <c r="R106" s="181"/>
      <c r="S106" s="181" t="s">
        <v>277</v>
      </c>
      <c r="T106" s="182" t="s">
        <v>249</v>
      </c>
      <c r="U106" s="157">
        <v>0</v>
      </c>
      <c r="V106" s="157">
        <f t="shared" si="34"/>
        <v>0</v>
      </c>
      <c r="W106" s="157"/>
      <c r="X106" s="157" t="s">
        <v>752</v>
      </c>
      <c r="Y106" s="147"/>
      <c r="Z106" s="147"/>
      <c r="AA106" s="147"/>
      <c r="AB106" s="147"/>
      <c r="AC106" s="147"/>
      <c r="AD106" s="147"/>
      <c r="AE106" s="147"/>
      <c r="AF106" s="147"/>
      <c r="AG106" s="147" t="s">
        <v>2491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76">
        <v>92</v>
      </c>
      <c r="B107" s="177" t="s">
        <v>3026</v>
      </c>
      <c r="C107" s="187" t="s">
        <v>2997</v>
      </c>
      <c r="D107" s="178" t="s">
        <v>2243</v>
      </c>
      <c r="E107" s="179">
        <v>3</v>
      </c>
      <c r="F107" s="180"/>
      <c r="G107" s="181">
        <f t="shared" si="28"/>
        <v>0</v>
      </c>
      <c r="H107" s="180"/>
      <c r="I107" s="181">
        <f t="shared" si="29"/>
        <v>0</v>
      </c>
      <c r="J107" s="180"/>
      <c r="K107" s="181">
        <f t="shared" si="30"/>
        <v>0</v>
      </c>
      <c r="L107" s="181">
        <v>15</v>
      </c>
      <c r="M107" s="181">
        <f t="shared" si="31"/>
        <v>0</v>
      </c>
      <c r="N107" s="181">
        <v>0</v>
      </c>
      <c r="O107" s="181">
        <f t="shared" si="32"/>
        <v>0</v>
      </c>
      <c r="P107" s="181">
        <v>0</v>
      </c>
      <c r="Q107" s="181">
        <f t="shared" si="33"/>
        <v>0</v>
      </c>
      <c r="R107" s="181"/>
      <c r="S107" s="181" t="s">
        <v>277</v>
      </c>
      <c r="T107" s="182" t="s">
        <v>249</v>
      </c>
      <c r="U107" s="157">
        <v>0</v>
      </c>
      <c r="V107" s="157">
        <f t="shared" si="34"/>
        <v>0</v>
      </c>
      <c r="W107" s="157"/>
      <c r="X107" s="157" t="s">
        <v>752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2491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6">
        <v>93</v>
      </c>
      <c r="B108" s="177" t="s">
        <v>2451</v>
      </c>
      <c r="C108" s="187" t="s">
        <v>2998</v>
      </c>
      <c r="D108" s="178" t="s">
        <v>2243</v>
      </c>
      <c r="E108" s="179">
        <v>3</v>
      </c>
      <c r="F108" s="180"/>
      <c r="G108" s="181">
        <f t="shared" si="28"/>
        <v>0</v>
      </c>
      <c r="H108" s="180"/>
      <c r="I108" s="181">
        <f t="shared" si="29"/>
        <v>0</v>
      </c>
      <c r="J108" s="180"/>
      <c r="K108" s="181">
        <f t="shared" si="30"/>
        <v>0</v>
      </c>
      <c r="L108" s="181">
        <v>15</v>
      </c>
      <c r="M108" s="181">
        <f t="shared" si="31"/>
        <v>0</v>
      </c>
      <c r="N108" s="181">
        <v>0</v>
      </c>
      <c r="O108" s="181">
        <f t="shared" si="32"/>
        <v>0</v>
      </c>
      <c r="P108" s="181">
        <v>0</v>
      </c>
      <c r="Q108" s="181">
        <f t="shared" si="33"/>
        <v>0</v>
      </c>
      <c r="R108" s="181"/>
      <c r="S108" s="181" t="s">
        <v>277</v>
      </c>
      <c r="T108" s="182" t="s">
        <v>249</v>
      </c>
      <c r="U108" s="157">
        <v>0</v>
      </c>
      <c r="V108" s="157">
        <f t="shared" si="34"/>
        <v>0</v>
      </c>
      <c r="W108" s="157"/>
      <c r="X108" s="157" t="s">
        <v>304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76">
        <v>94</v>
      </c>
      <c r="B109" s="177" t="s">
        <v>2453</v>
      </c>
      <c r="C109" s="187" t="s">
        <v>2999</v>
      </c>
      <c r="D109" s="178" t="s">
        <v>2243</v>
      </c>
      <c r="E109" s="179">
        <v>3</v>
      </c>
      <c r="F109" s="180"/>
      <c r="G109" s="181">
        <f t="shared" si="28"/>
        <v>0</v>
      </c>
      <c r="H109" s="180"/>
      <c r="I109" s="181">
        <f t="shared" si="29"/>
        <v>0</v>
      </c>
      <c r="J109" s="180"/>
      <c r="K109" s="181">
        <f t="shared" si="30"/>
        <v>0</v>
      </c>
      <c r="L109" s="181">
        <v>15</v>
      </c>
      <c r="M109" s="181">
        <f t="shared" si="31"/>
        <v>0</v>
      </c>
      <c r="N109" s="181">
        <v>0</v>
      </c>
      <c r="O109" s="181">
        <f t="shared" si="32"/>
        <v>0</v>
      </c>
      <c r="P109" s="181">
        <v>0</v>
      </c>
      <c r="Q109" s="181">
        <f t="shared" si="33"/>
        <v>0</v>
      </c>
      <c r="R109" s="181"/>
      <c r="S109" s="181" t="s">
        <v>277</v>
      </c>
      <c r="T109" s="182" t="s">
        <v>249</v>
      </c>
      <c r="U109" s="157">
        <v>0</v>
      </c>
      <c r="V109" s="157">
        <f t="shared" si="34"/>
        <v>0</v>
      </c>
      <c r="W109" s="157"/>
      <c r="X109" s="157" t="s">
        <v>304</v>
      </c>
      <c r="Y109" s="14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6">
        <v>95</v>
      </c>
      <c r="B110" s="177" t="s">
        <v>2454</v>
      </c>
      <c r="C110" s="187" t="s">
        <v>3011</v>
      </c>
      <c r="D110" s="178" t="s">
        <v>2243</v>
      </c>
      <c r="E110" s="179">
        <v>1</v>
      </c>
      <c r="F110" s="180"/>
      <c r="G110" s="181">
        <f t="shared" si="28"/>
        <v>0</v>
      </c>
      <c r="H110" s="180"/>
      <c r="I110" s="181">
        <f t="shared" si="29"/>
        <v>0</v>
      </c>
      <c r="J110" s="180"/>
      <c r="K110" s="181">
        <f t="shared" si="30"/>
        <v>0</v>
      </c>
      <c r="L110" s="181">
        <v>15</v>
      </c>
      <c r="M110" s="181">
        <f t="shared" si="31"/>
        <v>0</v>
      </c>
      <c r="N110" s="181">
        <v>0</v>
      </c>
      <c r="O110" s="181">
        <f t="shared" si="32"/>
        <v>0</v>
      </c>
      <c r="P110" s="181">
        <v>0</v>
      </c>
      <c r="Q110" s="181">
        <f t="shared" si="33"/>
        <v>0</v>
      </c>
      <c r="R110" s="181"/>
      <c r="S110" s="181" t="s">
        <v>277</v>
      </c>
      <c r="T110" s="182" t="s">
        <v>249</v>
      </c>
      <c r="U110" s="157">
        <v>0</v>
      </c>
      <c r="V110" s="157">
        <f t="shared" si="34"/>
        <v>0</v>
      </c>
      <c r="W110" s="157"/>
      <c r="X110" s="157" t="s">
        <v>304</v>
      </c>
      <c r="Y110" s="14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0.399999999999999" outlineLevel="1" x14ac:dyDescent="0.25">
      <c r="A111" s="176">
        <v>96</v>
      </c>
      <c r="B111" s="177" t="s">
        <v>3027</v>
      </c>
      <c r="C111" s="187" t="s">
        <v>3013</v>
      </c>
      <c r="D111" s="178" t="s">
        <v>576</v>
      </c>
      <c r="E111" s="179">
        <v>32</v>
      </c>
      <c r="F111" s="180"/>
      <c r="G111" s="181">
        <f t="shared" si="28"/>
        <v>0</v>
      </c>
      <c r="H111" s="180"/>
      <c r="I111" s="181">
        <f t="shared" si="29"/>
        <v>0</v>
      </c>
      <c r="J111" s="180"/>
      <c r="K111" s="181">
        <f t="shared" si="30"/>
        <v>0</v>
      </c>
      <c r="L111" s="181">
        <v>15</v>
      </c>
      <c r="M111" s="181">
        <f t="shared" si="31"/>
        <v>0</v>
      </c>
      <c r="N111" s="181">
        <v>0</v>
      </c>
      <c r="O111" s="181">
        <f t="shared" si="32"/>
        <v>0</v>
      </c>
      <c r="P111" s="181">
        <v>0</v>
      </c>
      <c r="Q111" s="181">
        <f t="shared" si="33"/>
        <v>0</v>
      </c>
      <c r="R111" s="181"/>
      <c r="S111" s="181" t="s">
        <v>277</v>
      </c>
      <c r="T111" s="182" t="s">
        <v>249</v>
      </c>
      <c r="U111" s="157">
        <v>0</v>
      </c>
      <c r="V111" s="157">
        <f t="shared" si="34"/>
        <v>0</v>
      </c>
      <c r="W111" s="157"/>
      <c r="X111" s="157" t="s">
        <v>752</v>
      </c>
      <c r="Y111" s="147"/>
      <c r="Z111" s="147"/>
      <c r="AA111" s="147"/>
      <c r="AB111" s="147"/>
      <c r="AC111" s="147"/>
      <c r="AD111" s="147"/>
      <c r="AE111" s="147"/>
      <c r="AF111" s="147"/>
      <c r="AG111" s="147" t="s">
        <v>2491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6">
        <v>97</v>
      </c>
      <c r="B112" s="177" t="s">
        <v>3028</v>
      </c>
      <c r="C112" s="187" t="s">
        <v>3029</v>
      </c>
      <c r="D112" s="178" t="s">
        <v>2243</v>
      </c>
      <c r="E112" s="179">
        <v>1</v>
      </c>
      <c r="F112" s="180"/>
      <c r="G112" s="181">
        <f t="shared" ref="G112:G143" si="35">ROUND(E112*F112,2)</f>
        <v>0</v>
      </c>
      <c r="H112" s="180"/>
      <c r="I112" s="181">
        <f t="shared" ref="I112:I143" si="36">ROUND(E112*H112,2)</f>
        <v>0</v>
      </c>
      <c r="J112" s="180"/>
      <c r="K112" s="181">
        <f t="shared" ref="K112:K143" si="37">ROUND(E112*J112,2)</f>
        <v>0</v>
      </c>
      <c r="L112" s="181">
        <v>15</v>
      </c>
      <c r="M112" s="181">
        <f t="shared" ref="M112:M143" si="38">G112*(1+L112/100)</f>
        <v>0</v>
      </c>
      <c r="N112" s="181">
        <v>0</v>
      </c>
      <c r="O112" s="181">
        <f t="shared" ref="O112:O143" si="39">ROUND(E112*N112,2)</f>
        <v>0</v>
      </c>
      <c r="P112" s="181">
        <v>0</v>
      </c>
      <c r="Q112" s="181">
        <f t="shared" ref="Q112:Q143" si="40">ROUND(E112*P112,2)</f>
        <v>0</v>
      </c>
      <c r="R112" s="181"/>
      <c r="S112" s="181" t="s">
        <v>277</v>
      </c>
      <c r="T112" s="182" t="s">
        <v>249</v>
      </c>
      <c r="U112" s="157">
        <v>0</v>
      </c>
      <c r="V112" s="157">
        <f t="shared" ref="V112:V143" si="41">ROUND(E112*U112,2)</f>
        <v>0</v>
      </c>
      <c r="W112" s="157"/>
      <c r="X112" s="157" t="s">
        <v>752</v>
      </c>
      <c r="Y112" s="147"/>
      <c r="Z112" s="147"/>
      <c r="AA112" s="147"/>
      <c r="AB112" s="147"/>
      <c r="AC112" s="147"/>
      <c r="AD112" s="147"/>
      <c r="AE112" s="147"/>
      <c r="AF112" s="147"/>
      <c r="AG112" s="147" t="s">
        <v>2491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6">
        <v>98</v>
      </c>
      <c r="B113" s="177" t="s">
        <v>3030</v>
      </c>
      <c r="C113" s="187" t="s">
        <v>3031</v>
      </c>
      <c r="D113" s="178" t="s">
        <v>2243</v>
      </c>
      <c r="E113" s="179">
        <v>5</v>
      </c>
      <c r="F113" s="180"/>
      <c r="G113" s="181">
        <f t="shared" si="35"/>
        <v>0</v>
      </c>
      <c r="H113" s="180"/>
      <c r="I113" s="181">
        <f t="shared" si="36"/>
        <v>0</v>
      </c>
      <c r="J113" s="180"/>
      <c r="K113" s="181">
        <f t="shared" si="37"/>
        <v>0</v>
      </c>
      <c r="L113" s="181">
        <v>15</v>
      </c>
      <c r="M113" s="181">
        <f t="shared" si="38"/>
        <v>0</v>
      </c>
      <c r="N113" s="181">
        <v>0</v>
      </c>
      <c r="O113" s="181">
        <f t="shared" si="39"/>
        <v>0</v>
      </c>
      <c r="P113" s="181">
        <v>0</v>
      </c>
      <c r="Q113" s="181">
        <f t="shared" si="40"/>
        <v>0</v>
      </c>
      <c r="R113" s="181"/>
      <c r="S113" s="181" t="s">
        <v>277</v>
      </c>
      <c r="T113" s="182" t="s">
        <v>249</v>
      </c>
      <c r="U113" s="157">
        <v>0</v>
      </c>
      <c r="V113" s="157">
        <f t="shared" si="41"/>
        <v>0</v>
      </c>
      <c r="W113" s="157"/>
      <c r="X113" s="157" t="s">
        <v>304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6">
        <v>99</v>
      </c>
      <c r="B114" s="177" t="s">
        <v>3032</v>
      </c>
      <c r="C114" s="187" t="s">
        <v>3033</v>
      </c>
      <c r="D114" s="178" t="s">
        <v>2243</v>
      </c>
      <c r="E114" s="179">
        <v>8</v>
      </c>
      <c r="F114" s="180"/>
      <c r="G114" s="181">
        <f t="shared" si="35"/>
        <v>0</v>
      </c>
      <c r="H114" s="180"/>
      <c r="I114" s="181">
        <f t="shared" si="36"/>
        <v>0</v>
      </c>
      <c r="J114" s="180"/>
      <c r="K114" s="181">
        <f t="shared" si="37"/>
        <v>0</v>
      </c>
      <c r="L114" s="181">
        <v>15</v>
      </c>
      <c r="M114" s="181">
        <f t="shared" si="38"/>
        <v>0</v>
      </c>
      <c r="N114" s="181">
        <v>0</v>
      </c>
      <c r="O114" s="181">
        <f t="shared" si="39"/>
        <v>0</v>
      </c>
      <c r="P114" s="181">
        <v>0</v>
      </c>
      <c r="Q114" s="181">
        <f t="shared" si="40"/>
        <v>0</v>
      </c>
      <c r="R114" s="181"/>
      <c r="S114" s="181" t="s">
        <v>277</v>
      </c>
      <c r="T114" s="182" t="s">
        <v>249</v>
      </c>
      <c r="U114" s="157">
        <v>0</v>
      </c>
      <c r="V114" s="157">
        <f t="shared" si="41"/>
        <v>0</v>
      </c>
      <c r="W114" s="157"/>
      <c r="X114" s="157" t="s">
        <v>304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6">
        <v>100</v>
      </c>
      <c r="B115" s="177" t="s">
        <v>3034</v>
      </c>
      <c r="C115" s="187" t="s">
        <v>3035</v>
      </c>
      <c r="D115" s="178" t="s">
        <v>2243</v>
      </c>
      <c r="E115" s="179">
        <v>2</v>
      </c>
      <c r="F115" s="180"/>
      <c r="G115" s="181">
        <f t="shared" si="35"/>
        <v>0</v>
      </c>
      <c r="H115" s="180"/>
      <c r="I115" s="181">
        <f t="shared" si="36"/>
        <v>0</v>
      </c>
      <c r="J115" s="180"/>
      <c r="K115" s="181">
        <f t="shared" si="37"/>
        <v>0</v>
      </c>
      <c r="L115" s="181">
        <v>15</v>
      </c>
      <c r="M115" s="181">
        <f t="shared" si="38"/>
        <v>0</v>
      </c>
      <c r="N115" s="181">
        <v>0</v>
      </c>
      <c r="O115" s="181">
        <f t="shared" si="39"/>
        <v>0</v>
      </c>
      <c r="P115" s="181">
        <v>0</v>
      </c>
      <c r="Q115" s="181">
        <f t="shared" si="40"/>
        <v>0</v>
      </c>
      <c r="R115" s="181"/>
      <c r="S115" s="181" t="s">
        <v>277</v>
      </c>
      <c r="T115" s="182" t="s">
        <v>249</v>
      </c>
      <c r="U115" s="157">
        <v>0</v>
      </c>
      <c r="V115" s="157">
        <f t="shared" si="41"/>
        <v>0</v>
      </c>
      <c r="W115" s="157"/>
      <c r="X115" s="157" t="s">
        <v>304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6">
        <v>101</v>
      </c>
      <c r="B116" s="177" t="s">
        <v>3036</v>
      </c>
      <c r="C116" s="187" t="s">
        <v>3037</v>
      </c>
      <c r="D116" s="178" t="s">
        <v>2243</v>
      </c>
      <c r="E116" s="179">
        <v>2</v>
      </c>
      <c r="F116" s="180"/>
      <c r="G116" s="181">
        <f t="shared" si="35"/>
        <v>0</v>
      </c>
      <c r="H116" s="180"/>
      <c r="I116" s="181">
        <f t="shared" si="36"/>
        <v>0</v>
      </c>
      <c r="J116" s="180"/>
      <c r="K116" s="181">
        <f t="shared" si="37"/>
        <v>0</v>
      </c>
      <c r="L116" s="181">
        <v>15</v>
      </c>
      <c r="M116" s="181">
        <f t="shared" si="38"/>
        <v>0</v>
      </c>
      <c r="N116" s="181">
        <v>0</v>
      </c>
      <c r="O116" s="181">
        <f t="shared" si="39"/>
        <v>0</v>
      </c>
      <c r="P116" s="181">
        <v>0</v>
      </c>
      <c r="Q116" s="181">
        <f t="shared" si="40"/>
        <v>0</v>
      </c>
      <c r="R116" s="181"/>
      <c r="S116" s="181" t="s">
        <v>277</v>
      </c>
      <c r="T116" s="182" t="s">
        <v>249</v>
      </c>
      <c r="U116" s="157">
        <v>0</v>
      </c>
      <c r="V116" s="157">
        <f t="shared" si="41"/>
        <v>0</v>
      </c>
      <c r="W116" s="157"/>
      <c r="X116" s="157" t="s">
        <v>304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5">
      <c r="A117" s="176">
        <v>102</v>
      </c>
      <c r="B117" s="177" t="s">
        <v>2461</v>
      </c>
      <c r="C117" s="187" t="s">
        <v>2998</v>
      </c>
      <c r="D117" s="178" t="s">
        <v>2243</v>
      </c>
      <c r="E117" s="179">
        <v>17</v>
      </c>
      <c r="F117" s="180"/>
      <c r="G117" s="181">
        <f t="shared" si="35"/>
        <v>0</v>
      </c>
      <c r="H117" s="180"/>
      <c r="I117" s="181">
        <f t="shared" si="36"/>
        <v>0</v>
      </c>
      <c r="J117" s="180"/>
      <c r="K117" s="181">
        <f t="shared" si="37"/>
        <v>0</v>
      </c>
      <c r="L117" s="181">
        <v>15</v>
      </c>
      <c r="M117" s="181">
        <f t="shared" si="38"/>
        <v>0</v>
      </c>
      <c r="N117" s="181">
        <v>0</v>
      </c>
      <c r="O117" s="181">
        <f t="shared" si="39"/>
        <v>0</v>
      </c>
      <c r="P117" s="181">
        <v>0</v>
      </c>
      <c r="Q117" s="181">
        <f t="shared" si="40"/>
        <v>0</v>
      </c>
      <c r="R117" s="181"/>
      <c r="S117" s="181" t="s">
        <v>277</v>
      </c>
      <c r="T117" s="182" t="s">
        <v>249</v>
      </c>
      <c r="U117" s="157">
        <v>0</v>
      </c>
      <c r="V117" s="157">
        <f t="shared" si="41"/>
        <v>0</v>
      </c>
      <c r="W117" s="157"/>
      <c r="X117" s="157" t="s">
        <v>304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76">
        <v>103</v>
      </c>
      <c r="B118" s="177" t="s">
        <v>2462</v>
      </c>
      <c r="C118" s="187" t="s">
        <v>3038</v>
      </c>
      <c r="D118" s="178" t="s">
        <v>2243</v>
      </c>
      <c r="E118" s="179">
        <v>17</v>
      </c>
      <c r="F118" s="180"/>
      <c r="G118" s="181">
        <f t="shared" si="35"/>
        <v>0</v>
      </c>
      <c r="H118" s="180"/>
      <c r="I118" s="181">
        <f t="shared" si="36"/>
        <v>0</v>
      </c>
      <c r="J118" s="180"/>
      <c r="K118" s="181">
        <f t="shared" si="37"/>
        <v>0</v>
      </c>
      <c r="L118" s="181">
        <v>15</v>
      </c>
      <c r="M118" s="181">
        <f t="shared" si="38"/>
        <v>0</v>
      </c>
      <c r="N118" s="181">
        <v>0</v>
      </c>
      <c r="O118" s="181">
        <f t="shared" si="39"/>
        <v>0</v>
      </c>
      <c r="P118" s="181">
        <v>0</v>
      </c>
      <c r="Q118" s="181">
        <f t="shared" si="40"/>
        <v>0</v>
      </c>
      <c r="R118" s="181"/>
      <c r="S118" s="181" t="s">
        <v>277</v>
      </c>
      <c r="T118" s="182" t="s">
        <v>249</v>
      </c>
      <c r="U118" s="157">
        <v>0</v>
      </c>
      <c r="V118" s="157">
        <f t="shared" si="41"/>
        <v>0</v>
      </c>
      <c r="W118" s="157"/>
      <c r="X118" s="157" t="s">
        <v>304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6">
        <v>104</v>
      </c>
      <c r="B119" s="177" t="s">
        <v>2463</v>
      </c>
      <c r="C119" s="187" t="s">
        <v>3039</v>
      </c>
      <c r="D119" s="178" t="s">
        <v>2243</v>
      </c>
      <c r="E119" s="179">
        <v>11</v>
      </c>
      <c r="F119" s="180"/>
      <c r="G119" s="181">
        <f t="shared" si="35"/>
        <v>0</v>
      </c>
      <c r="H119" s="180"/>
      <c r="I119" s="181">
        <f t="shared" si="36"/>
        <v>0</v>
      </c>
      <c r="J119" s="180"/>
      <c r="K119" s="181">
        <f t="shared" si="37"/>
        <v>0</v>
      </c>
      <c r="L119" s="181">
        <v>15</v>
      </c>
      <c r="M119" s="181">
        <f t="shared" si="38"/>
        <v>0</v>
      </c>
      <c r="N119" s="181">
        <v>0</v>
      </c>
      <c r="O119" s="181">
        <f t="shared" si="39"/>
        <v>0</v>
      </c>
      <c r="P119" s="181">
        <v>0</v>
      </c>
      <c r="Q119" s="181">
        <f t="shared" si="40"/>
        <v>0</v>
      </c>
      <c r="R119" s="181"/>
      <c r="S119" s="181" t="s">
        <v>277</v>
      </c>
      <c r="T119" s="182" t="s">
        <v>249</v>
      </c>
      <c r="U119" s="157">
        <v>0</v>
      </c>
      <c r="V119" s="157">
        <f t="shared" si="41"/>
        <v>0</v>
      </c>
      <c r="W119" s="157"/>
      <c r="X119" s="157" t="s">
        <v>304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76">
        <v>105</v>
      </c>
      <c r="B120" s="177" t="s">
        <v>2464</v>
      </c>
      <c r="C120" s="187" t="s">
        <v>3039</v>
      </c>
      <c r="D120" s="178" t="s">
        <v>2243</v>
      </c>
      <c r="E120" s="179">
        <v>4</v>
      </c>
      <c r="F120" s="180"/>
      <c r="G120" s="181">
        <f t="shared" si="35"/>
        <v>0</v>
      </c>
      <c r="H120" s="180"/>
      <c r="I120" s="181">
        <f t="shared" si="36"/>
        <v>0</v>
      </c>
      <c r="J120" s="180"/>
      <c r="K120" s="181">
        <f t="shared" si="37"/>
        <v>0</v>
      </c>
      <c r="L120" s="181">
        <v>15</v>
      </c>
      <c r="M120" s="181">
        <f t="shared" si="38"/>
        <v>0</v>
      </c>
      <c r="N120" s="181">
        <v>0</v>
      </c>
      <c r="O120" s="181">
        <f t="shared" si="39"/>
        <v>0</v>
      </c>
      <c r="P120" s="181">
        <v>0</v>
      </c>
      <c r="Q120" s="181">
        <f t="shared" si="40"/>
        <v>0</v>
      </c>
      <c r="R120" s="181"/>
      <c r="S120" s="181" t="s">
        <v>277</v>
      </c>
      <c r="T120" s="182" t="s">
        <v>249</v>
      </c>
      <c r="U120" s="157">
        <v>0</v>
      </c>
      <c r="V120" s="157">
        <f t="shared" si="41"/>
        <v>0</v>
      </c>
      <c r="W120" s="157"/>
      <c r="X120" s="157" t="s">
        <v>304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76">
        <v>106</v>
      </c>
      <c r="B121" s="177" t="s">
        <v>2465</v>
      </c>
      <c r="C121" s="187" t="s">
        <v>3039</v>
      </c>
      <c r="D121" s="178" t="s">
        <v>2243</v>
      </c>
      <c r="E121" s="179">
        <v>1</v>
      </c>
      <c r="F121" s="180"/>
      <c r="G121" s="181">
        <f t="shared" si="35"/>
        <v>0</v>
      </c>
      <c r="H121" s="180"/>
      <c r="I121" s="181">
        <f t="shared" si="36"/>
        <v>0</v>
      </c>
      <c r="J121" s="180"/>
      <c r="K121" s="181">
        <f t="shared" si="37"/>
        <v>0</v>
      </c>
      <c r="L121" s="181">
        <v>15</v>
      </c>
      <c r="M121" s="181">
        <f t="shared" si="38"/>
        <v>0</v>
      </c>
      <c r="N121" s="181">
        <v>0</v>
      </c>
      <c r="O121" s="181">
        <f t="shared" si="39"/>
        <v>0</v>
      </c>
      <c r="P121" s="181">
        <v>0</v>
      </c>
      <c r="Q121" s="181">
        <f t="shared" si="40"/>
        <v>0</v>
      </c>
      <c r="R121" s="181"/>
      <c r="S121" s="181" t="s">
        <v>277</v>
      </c>
      <c r="T121" s="182" t="s">
        <v>249</v>
      </c>
      <c r="U121" s="157">
        <v>0</v>
      </c>
      <c r="V121" s="157">
        <f t="shared" si="41"/>
        <v>0</v>
      </c>
      <c r="W121" s="157"/>
      <c r="X121" s="157" t="s">
        <v>304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76">
        <v>107</v>
      </c>
      <c r="B122" s="177" t="s">
        <v>2467</v>
      </c>
      <c r="C122" s="187" t="s">
        <v>3040</v>
      </c>
      <c r="D122" s="178" t="s">
        <v>576</v>
      </c>
      <c r="E122" s="179">
        <v>198</v>
      </c>
      <c r="F122" s="180"/>
      <c r="G122" s="181">
        <f t="shared" si="35"/>
        <v>0</v>
      </c>
      <c r="H122" s="180"/>
      <c r="I122" s="181">
        <f t="shared" si="36"/>
        <v>0</v>
      </c>
      <c r="J122" s="180"/>
      <c r="K122" s="181">
        <f t="shared" si="37"/>
        <v>0</v>
      </c>
      <c r="L122" s="181">
        <v>15</v>
      </c>
      <c r="M122" s="181">
        <f t="shared" si="38"/>
        <v>0</v>
      </c>
      <c r="N122" s="181">
        <v>0</v>
      </c>
      <c r="O122" s="181">
        <f t="shared" si="39"/>
        <v>0</v>
      </c>
      <c r="P122" s="181">
        <v>0</v>
      </c>
      <c r="Q122" s="181">
        <f t="shared" si="40"/>
        <v>0</v>
      </c>
      <c r="R122" s="181"/>
      <c r="S122" s="181" t="s">
        <v>277</v>
      </c>
      <c r="T122" s="182" t="s">
        <v>249</v>
      </c>
      <c r="U122" s="157">
        <v>0</v>
      </c>
      <c r="V122" s="157">
        <f t="shared" si="41"/>
        <v>0</v>
      </c>
      <c r="W122" s="157"/>
      <c r="X122" s="157" t="s">
        <v>304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5">
      <c r="A123" s="176">
        <v>108</v>
      </c>
      <c r="B123" s="177" t="s">
        <v>2469</v>
      </c>
      <c r="C123" s="187" t="s">
        <v>3041</v>
      </c>
      <c r="D123" s="178" t="s">
        <v>2916</v>
      </c>
      <c r="E123" s="179">
        <v>1</v>
      </c>
      <c r="F123" s="180"/>
      <c r="G123" s="181">
        <f t="shared" si="35"/>
        <v>0</v>
      </c>
      <c r="H123" s="180"/>
      <c r="I123" s="181">
        <f t="shared" si="36"/>
        <v>0</v>
      </c>
      <c r="J123" s="180"/>
      <c r="K123" s="181">
        <f t="shared" si="37"/>
        <v>0</v>
      </c>
      <c r="L123" s="181">
        <v>15</v>
      </c>
      <c r="M123" s="181">
        <f t="shared" si="38"/>
        <v>0</v>
      </c>
      <c r="N123" s="181">
        <v>0</v>
      </c>
      <c r="O123" s="181">
        <f t="shared" si="39"/>
        <v>0</v>
      </c>
      <c r="P123" s="181">
        <v>0</v>
      </c>
      <c r="Q123" s="181">
        <f t="shared" si="40"/>
        <v>0</v>
      </c>
      <c r="R123" s="181"/>
      <c r="S123" s="181" t="s">
        <v>277</v>
      </c>
      <c r="T123" s="182" t="s">
        <v>249</v>
      </c>
      <c r="U123" s="157">
        <v>0</v>
      </c>
      <c r="V123" s="157">
        <f t="shared" si="41"/>
        <v>0</v>
      </c>
      <c r="W123" s="157"/>
      <c r="X123" s="157" t="s">
        <v>304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6">
        <v>109</v>
      </c>
      <c r="B124" s="177" t="s">
        <v>2471</v>
      </c>
      <c r="C124" s="187" t="s">
        <v>3042</v>
      </c>
      <c r="D124" s="178" t="s">
        <v>2243</v>
      </c>
      <c r="E124" s="179">
        <v>17</v>
      </c>
      <c r="F124" s="180"/>
      <c r="G124" s="181">
        <f t="shared" si="35"/>
        <v>0</v>
      </c>
      <c r="H124" s="180"/>
      <c r="I124" s="181">
        <f t="shared" si="36"/>
        <v>0</v>
      </c>
      <c r="J124" s="180"/>
      <c r="K124" s="181">
        <f t="shared" si="37"/>
        <v>0</v>
      </c>
      <c r="L124" s="181">
        <v>15</v>
      </c>
      <c r="M124" s="181">
        <f t="shared" si="38"/>
        <v>0</v>
      </c>
      <c r="N124" s="181">
        <v>0</v>
      </c>
      <c r="O124" s="181">
        <f t="shared" si="39"/>
        <v>0</v>
      </c>
      <c r="P124" s="181">
        <v>0</v>
      </c>
      <c r="Q124" s="181">
        <f t="shared" si="40"/>
        <v>0</v>
      </c>
      <c r="R124" s="181"/>
      <c r="S124" s="181" t="s">
        <v>277</v>
      </c>
      <c r="T124" s="182" t="s">
        <v>249</v>
      </c>
      <c r="U124" s="157">
        <v>0</v>
      </c>
      <c r="V124" s="157">
        <f t="shared" si="41"/>
        <v>0</v>
      </c>
      <c r="W124" s="157"/>
      <c r="X124" s="157" t="s">
        <v>304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5">
      <c r="A125" s="176">
        <v>110</v>
      </c>
      <c r="B125" s="177" t="s">
        <v>2472</v>
      </c>
      <c r="C125" s="187" t="s">
        <v>3043</v>
      </c>
      <c r="D125" s="178" t="s">
        <v>2916</v>
      </c>
      <c r="E125" s="179">
        <v>1</v>
      </c>
      <c r="F125" s="180"/>
      <c r="G125" s="181">
        <f t="shared" si="35"/>
        <v>0</v>
      </c>
      <c r="H125" s="180"/>
      <c r="I125" s="181">
        <f t="shared" si="36"/>
        <v>0</v>
      </c>
      <c r="J125" s="180"/>
      <c r="K125" s="181">
        <f t="shared" si="37"/>
        <v>0</v>
      </c>
      <c r="L125" s="181">
        <v>15</v>
      </c>
      <c r="M125" s="181">
        <f t="shared" si="38"/>
        <v>0</v>
      </c>
      <c r="N125" s="181">
        <v>0</v>
      </c>
      <c r="O125" s="181">
        <f t="shared" si="39"/>
        <v>0</v>
      </c>
      <c r="P125" s="181">
        <v>0</v>
      </c>
      <c r="Q125" s="181">
        <f t="shared" si="40"/>
        <v>0</v>
      </c>
      <c r="R125" s="181"/>
      <c r="S125" s="181" t="s">
        <v>277</v>
      </c>
      <c r="T125" s="182" t="s">
        <v>249</v>
      </c>
      <c r="U125" s="157">
        <v>0</v>
      </c>
      <c r="V125" s="157">
        <f t="shared" si="41"/>
        <v>0</v>
      </c>
      <c r="W125" s="157"/>
      <c r="X125" s="157" t="s">
        <v>304</v>
      </c>
      <c r="Y125" s="14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6">
        <v>111</v>
      </c>
      <c r="B126" s="177" t="s">
        <v>2473</v>
      </c>
      <c r="C126" s="187" t="s">
        <v>3044</v>
      </c>
      <c r="D126" s="178" t="s">
        <v>2916</v>
      </c>
      <c r="E126" s="179">
        <v>1</v>
      </c>
      <c r="F126" s="180"/>
      <c r="G126" s="181">
        <f t="shared" si="35"/>
        <v>0</v>
      </c>
      <c r="H126" s="180"/>
      <c r="I126" s="181">
        <f t="shared" si="36"/>
        <v>0</v>
      </c>
      <c r="J126" s="180"/>
      <c r="K126" s="181">
        <f t="shared" si="37"/>
        <v>0</v>
      </c>
      <c r="L126" s="181">
        <v>15</v>
      </c>
      <c r="M126" s="181">
        <f t="shared" si="38"/>
        <v>0</v>
      </c>
      <c r="N126" s="181">
        <v>0</v>
      </c>
      <c r="O126" s="181">
        <f t="shared" si="39"/>
        <v>0</v>
      </c>
      <c r="P126" s="181">
        <v>0</v>
      </c>
      <c r="Q126" s="181">
        <f t="shared" si="40"/>
        <v>0</v>
      </c>
      <c r="R126" s="181"/>
      <c r="S126" s="181" t="s">
        <v>277</v>
      </c>
      <c r="T126" s="182" t="s">
        <v>249</v>
      </c>
      <c r="U126" s="157">
        <v>0</v>
      </c>
      <c r="V126" s="157">
        <f t="shared" si="41"/>
        <v>0</v>
      </c>
      <c r="W126" s="157"/>
      <c r="X126" s="157" t="s">
        <v>304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76">
        <v>112</v>
      </c>
      <c r="B127" s="177" t="s">
        <v>3045</v>
      </c>
      <c r="C127" s="187" t="s">
        <v>3046</v>
      </c>
      <c r="D127" s="178" t="s">
        <v>2916</v>
      </c>
      <c r="E127" s="179">
        <v>1</v>
      </c>
      <c r="F127" s="180"/>
      <c r="G127" s="181">
        <f t="shared" si="35"/>
        <v>0</v>
      </c>
      <c r="H127" s="180"/>
      <c r="I127" s="181">
        <f t="shared" si="36"/>
        <v>0</v>
      </c>
      <c r="J127" s="180"/>
      <c r="K127" s="181">
        <f t="shared" si="37"/>
        <v>0</v>
      </c>
      <c r="L127" s="181">
        <v>15</v>
      </c>
      <c r="M127" s="181">
        <f t="shared" si="38"/>
        <v>0</v>
      </c>
      <c r="N127" s="181">
        <v>0</v>
      </c>
      <c r="O127" s="181">
        <f t="shared" si="39"/>
        <v>0</v>
      </c>
      <c r="P127" s="181">
        <v>0</v>
      </c>
      <c r="Q127" s="181">
        <f t="shared" si="40"/>
        <v>0</v>
      </c>
      <c r="R127" s="181"/>
      <c r="S127" s="181" t="s">
        <v>277</v>
      </c>
      <c r="T127" s="182" t="s">
        <v>249</v>
      </c>
      <c r="U127" s="157">
        <v>0</v>
      </c>
      <c r="V127" s="157">
        <f t="shared" si="41"/>
        <v>0</v>
      </c>
      <c r="W127" s="157"/>
      <c r="X127" s="157" t="s">
        <v>304</v>
      </c>
      <c r="Y127" s="14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6">
        <v>113</v>
      </c>
      <c r="B128" s="177" t="s">
        <v>2476</v>
      </c>
      <c r="C128" s="187" t="s">
        <v>3047</v>
      </c>
      <c r="D128" s="178" t="s">
        <v>2916</v>
      </c>
      <c r="E128" s="179">
        <v>1</v>
      </c>
      <c r="F128" s="180"/>
      <c r="G128" s="181">
        <f t="shared" si="35"/>
        <v>0</v>
      </c>
      <c r="H128" s="180"/>
      <c r="I128" s="181">
        <f t="shared" si="36"/>
        <v>0</v>
      </c>
      <c r="J128" s="180"/>
      <c r="K128" s="181">
        <f t="shared" si="37"/>
        <v>0</v>
      </c>
      <c r="L128" s="181">
        <v>15</v>
      </c>
      <c r="M128" s="181">
        <f t="shared" si="38"/>
        <v>0</v>
      </c>
      <c r="N128" s="181">
        <v>0</v>
      </c>
      <c r="O128" s="181">
        <f t="shared" si="39"/>
        <v>0</v>
      </c>
      <c r="P128" s="181">
        <v>0</v>
      </c>
      <c r="Q128" s="181">
        <f t="shared" si="40"/>
        <v>0</v>
      </c>
      <c r="R128" s="181"/>
      <c r="S128" s="181" t="s">
        <v>277</v>
      </c>
      <c r="T128" s="182" t="s">
        <v>249</v>
      </c>
      <c r="U128" s="157">
        <v>0</v>
      </c>
      <c r="V128" s="157">
        <f t="shared" si="41"/>
        <v>0</v>
      </c>
      <c r="W128" s="157"/>
      <c r="X128" s="157" t="s">
        <v>304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76">
        <v>114</v>
      </c>
      <c r="B129" s="177" t="s">
        <v>3048</v>
      </c>
      <c r="C129" s="187" t="s">
        <v>3049</v>
      </c>
      <c r="D129" s="178" t="s">
        <v>2243</v>
      </c>
      <c r="E129" s="179">
        <v>1</v>
      </c>
      <c r="F129" s="180"/>
      <c r="G129" s="181">
        <f t="shared" si="35"/>
        <v>0</v>
      </c>
      <c r="H129" s="180"/>
      <c r="I129" s="181">
        <f t="shared" si="36"/>
        <v>0</v>
      </c>
      <c r="J129" s="180"/>
      <c r="K129" s="181">
        <f t="shared" si="37"/>
        <v>0</v>
      </c>
      <c r="L129" s="181">
        <v>15</v>
      </c>
      <c r="M129" s="181">
        <f t="shared" si="38"/>
        <v>0</v>
      </c>
      <c r="N129" s="181">
        <v>0</v>
      </c>
      <c r="O129" s="181">
        <f t="shared" si="39"/>
        <v>0</v>
      </c>
      <c r="P129" s="181">
        <v>0</v>
      </c>
      <c r="Q129" s="181">
        <f t="shared" si="40"/>
        <v>0</v>
      </c>
      <c r="R129" s="181"/>
      <c r="S129" s="181" t="s">
        <v>277</v>
      </c>
      <c r="T129" s="182" t="s">
        <v>249</v>
      </c>
      <c r="U129" s="157">
        <v>0</v>
      </c>
      <c r="V129" s="157">
        <f t="shared" si="41"/>
        <v>0</v>
      </c>
      <c r="W129" s="157"/>
      <c r="X129" s="157" t="s">
        <v>752</v>
      </c>
      <c r="Y129" s="147"/>
      <c r="Z129" s="147"/>
      <c r="AA129" s="147"/>
      <c r="AB129" s="147"/>
      <c r="AC129" s="147"/>
      <c r="AD129" s="147"/>
      <c r="AE129" s="147"/>
      <c r="AF129" s="147"/>
      <c r="AG129" s="147" t="s">
        <v>2491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6">
        <v>115</v>
      </c>
      <c r="B130" s="177" t="s">
        <v>3050</v>
      </c>
      <c r="C130" s="187" t="s">
        <v>2997</v>
      </c>
      <c r="D130" s="178" t="s">
        <v>2243</v>
      </c>
      <c r="E130" s="179">
        <v>3</v>
      </c>
      <c r="F130" s="180"/>
      <c r="G130" s="181">
        <f t="shared" si="35"/>
        <v>0</v>
      </c>
      <c r="H130" s="180"/>
      <c r="I130" s="181">
        <f t="shared" si="36"/>
        <v>0</v>
      </c>
      <c r="J130" s="180"/>
      <c r="K130" s="181">
        <f t="shared" si="37"/>
        <v>0</v>
      </c>
      <c r="L130" s="181">
        <v>15</v>
      </c>
      <c r="M130" s="181">
        <f t="shared" si="38"/>
        <v>0</v>
      </c>
      <c r="N130" s="181">
        <v>0</v>
      </c>
      <c r="O130" s="181">
        <f t="shared" si="39"/>
        <v>0</v>
      </c>
      <c r="P130" s="181">
        <v>0</v>
      </c>
      <c r="Q130" s="181">
        <f t="shared" si="40"/>
        <v>0</v>
      </c>
      <c r="R130" s="181"/>
      <c r="S130" s="181" t="s">
        <v>277</v>
      </c>
      <c r="T130" s="182" t="s">
        <v>249</v>
      </c>
      <c r="U130" s="157">
        <v>0</v>
      </c>
      <c r="V130" s="157">
        <f t="shared" si="41"/>
        <v>0</v>
      </c>
      <c r="W130" s="157"/>
      <c r="X130" s="157" t="s">
        <v>752</v>
      </c>
      <c r="Y130" s="147"/>
      <c r="Z130" s="147"/>
      <c r="AA130" s="147"/>
      <c r="AB130" s="147"/>
      <c r="AC130" s="147"/>
      <c r="AD130" s="147"/>
      <c r="AE130" s="147"/>
      <c r="AF130" s="147"/>
      <c r="AG130" s="147" t="s">
        <v>2491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6">
        <v>116</v>
      </c>
      <c r="B131" s="177" t="s">
        <v>2482</v>
      </c>
      <c r="C131" s="187" t="s">
        <v>2998</v>
      </c>
      <c r="D131" s="178" t="s">
        <v>2243</v>
      </c>
      <c r="E131" s="179">
        <v>3</v>
      </c>
      <c r="F131" s="180"/>
      <c r="G131" s="181">
        <f t="shared" si="35"/>
        <v>0</v>
      </c>
      <c r="H131" s="180"/>
      <c r="I131" s="181">
        <f t="shared" si="36"/>
        <v>0</v>
      </c>
      <c r="J131" s="180"/>
      <c r="K131" s="181">
        <f t="shared" si="37"/>
        <v>0</v>
      </c>
      <c r="L131" s="181">
        <v>15</v>
      </c>
      <c r="M131" s="181">
        <f t="shared" si="38"/>
        <v>0</v>
      </c>
      <c r="N131" s="181">
        <v>0</v>
      </c>
      <c r="O131" s="181">
        <f t="shared" si="39"/>
        <v>0</v>
      </c>
      <c r="P131" s="181">
        <v>0</v>
      </c>
      <c r="Q131" s="181">
        <f t="shared" si="40"/>
        <v>0</v>
      </c>
      <c r="R131" s="181"/>
      <c r="S131" s="181" t="s">
        <v>277</v>
      </c>
      <c r="T131" s="182" t="s">
        <v>249</v>
      </c>
      <c r="U131" s="157">
        <v>0</v>
      </c>
      <c r="V131" s="157">
        <f t="shared" si="41"/>
        <v>0</v>
      </c>
      <c r="W131" s="157"/>
      <c r="X131" s="157" t="s">
        <v>304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t="20.399999999999999" outlineLevel="1" x14ac:dyDescent="0.25">
      <c r="A132" s="176">
        <v>117</v>
      </c>
      <c r="B132" s="177" t="s">
        <v>3051</v>
      </c>
      <c r="C132" s="187" t="s">
        <v>3007</v>
      </c>
      <c r="D132" s="178" t="s">
        <v>576</v>
      </c>
      <c r="E132" s="179">
        <v>58</v>
      </c>
      <c r="F132" s="180"/>
      <c r="G132" s="181">
        <f t="shared" si="35"/>
        <v>0</v>
      </c>
      <c r="H132" s="180"/>
      <c r="I132" s="181">
        <f t="shared" si="36"/>
        <v>0</v>
      </c>
      <c r="J132" s="180"/>
      <c r="K132" s="181">
        <f t="shared" si="37"/>
        <v>0</v>
      </c>
      <c r="L132" s="181">
        <v>15</v>
      </c>
      <c r="M132" s="181">
        <f t="shared" si="38"/>
        <v>0</v>
      </c>
      <c r="N132" s="181">
        <v>0</v>
      </c>
      <c r="O132" s="181">
        <f t="shared" si="39"/>
        <v>0</v>
      </c>
      <c r="P132" s="181">
        <v>0</v>
      </c>
      <c r="Q132" s="181">
        <f t="shared" si="40"/>
        <v>0</v>
      </c>
      <c r="R132" s="181"/>
      <c r="S132" s="181" t="s">
        <v>277</v>
      </c>
      <c r="T132" s="182" t="s">
        <v>249</v>
      </c>
      <c r="U132" s="157">
        <v>0</v>
      </c>
      <c r="V132" s="157">
        <f t="shared" si="41"/>
        <v>0</v>
      </c>
      <c r="W132" s="157"/>
      <c r="X132" s="157" t="s">
        <v>752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2491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6">
        <v>118</v>
      </c>
      <c r="B133" s="177" t="s">
        <v>3052</v>
      </c>
      <c r="C133" s="187" t="s">
        <v>3049</v>
      </c>
      <c r="D133" s="178" t="s">
        <v>2243</v>
      </c>
      <c r="E133" s="179">
        <v>1</v>
      </c>
      <c r="F133" s="180"/>
      <c r="G133" s="181">
        <f t="shared" si="35"/>
        <v>0</v>
      </c>
      <c r="H133" s="180"/>
      <c r="I133" s="181">
        <f t="shared" si="36"/>
        <v>0</v>
      </c>
      <c r="J133" s="180"/>
      <c r="K133" s="181">
        <f t="shared" si="37"/>
        <v>0</v>
      </c>
      <c r="L133" s="181">
        <v>15</v>
      </c>
      <c r="M133" s="181">
        <f t="shared" si="38"/>
        <v>0</v>
      </c>
      <c r="N133" s="181">
        <v>0</v>
      </c>
      <c r="O133" s="181">
        <f t="shared" si="39"/>
        <v>0</v>
      </c>
      <c r="P133" s="181">
        <v>0</v>
      </c>
      <c r="Q133" s="181">
        <f t="shared" si="40"/>
        <v>0</v>
      </c>
      <c r="R133" s="181"/>
      <c r="S133" s="181" t="s">
        <v>277</v>
      </c>
      <c r="T133" s="182" t="s">
        <v>249</v>
      </c>
      <c r="U133" s="157">
        <v>0</v>
      </c>
      <c r="V133" s="157">
        <f t="shared" si="41"/>
        <v>0</v>
      </c>
      <c r="W133" s="157"/>
      <c r="X133" s="157" t="s">
        <v>752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2491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6">
        <v>119</v>
      </c>
      <c r="B134" s="177" t="s">
        <v>3053</v>
      </c>
      <c r="C134" s="187" t="s">
        <v>2997</v>
      </c>
      <c r="D134" s="178" t="s">
        <v>2243</v>
      </c>
      <c r="E134" s="179">
        <v>4</v>
      </c>
      <c r="F134" s="180"/>
      <c r="G134" s="181">
        <f t="shared" si="35"/>
        <v>0</v>
      </c>
      <c r="H134" s="180"/>
      <c r="I134" s="181">
        <f t="shared" si="36"/>
        <v>0</v>
      </c>
      <c r="J134" s="180"/>
      <c r="K134" s="181">
        <f t="shared" si="37"/>
        <v>0</v>
      </c>
      <c r="L134" s="181">
        <v>15</v>
      </c>
      <c r="M134" s="181">
        <f t="shared" si="38"/>
        <v>0</v>
      </c>
      <c r="N134" s="181">
        <v>0</v>
      </c>
      <c r="O134" s="181">
        <f t="shared" si="39"/>
        <v>0</v>
      </c>
      <c r="P134" s="181">
        <v>0</v>
      </c>
      <c r="Q134" s="181">
        <f t="shared" si="40"/>
        <v>0</v>
      </c>
      <c r="R134" s="181"/>
      <c r="S134" s="181" t="s">
        <v>277</v>
      </c>
      <c r="T134" s="182" t="s">
        <v>249</v>
      </c>
      <c r="U134" s="157">
        <v>0</v>
      </c>
      <c r="V134" s="157">
        <f t="shared" si="41"/>
        <v>0</v>
      </c>
      <c r="W134" s="157"/>
      <c r="X134" s="157" t="s">
        <v>752</v>
      </c>
      <c r="Y134" s="147"/>
      <c r="Z134" s="147"/>
      <c r="AA134" s="147"/>
      <c r="AB134" s="147"/>
      <c r="AC134" s="147"/>
      <c r="AD134" s="147"/>
      <c r="AE134" s="147"/>
      <c r="AF134" s="147"/>
      <c r="AG134" s="147" t="s">
        <v>2491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6">
        <v>120</v>
      </c>
      <c r="B135" s="177" t="s">
        <v>3054</v>
      </c>
      <c r="C135" s="187" t="s">
        <v>2998</v>
      </c>
      <c r="D135" s="178" t="s">
        <v>2243</v>
      </c>
      <c r="E135" s="179">
        <v>4</v>
      </c>
      <c r="F135" s="180"/>
      <c r="G135" s="181">
        <f t="shared" si="35"/>
        <v>0</v>
      </c>
      <c r="H135" s="180"/>
      <c r="I135" s="181">
        <f t="shared" si="36"/>
        <v>0</v>
      </c>
      <c r="J135" s="180"/>
      <c r="K135" s="181">
        <f t="shared" si="37"/>
        <v>0</v>
      </c>
      <c r="L135" s="181">
        <v>15</v>
      </c>
      <c r="M135" s="181">
        <f t="shared" si="38"/>
        <v>0</v>
      </c>
      <c r="N135" s="181">
        <v>0</v>
      </c>
      <c r="O135" s="181">
        <f t="shared" si="39"/>
        <v>0</v>
      </c>
      <c r="P135" s="181">
        <v>0</v>
      </c>
      <c r="Q135" s="181">
        <f t="shared" si="40"/>
        <v>0</v>
      </c>
      <c r="R135" s="181"/>
      <c r="S135" s="181" t="s">
        <v>277</v>
      </c>
      <c r="T135" s="182" t="s">
        <v>249</v>
      </c>
      <c r="U135" s="157">
        <v>0</v>
      </c>
      <c r="V135" s="157">
        <f t="shared" si="41"/>
        <v>0</v>
      </c>
      <c r="W135" s="157"/>
      <c r="X135" s="157" t="s">
        <v>304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0.399999999999999" outlineLevel="1" x14ac:dyDescent="0.25">
      <c r="A136" s="176">
        <v>121</v>
      </c>
      <c r="B136" s="177" t="s">
        <v>3055</v>
      </c>
      <c r="C136" s="187" t="s">
        <v>3007</v>
      </c>
      <c r="D136" s="178" t="s">
        <v>576</v>
      </c>
      <c r="E136" s="179">
        <v>70</v>
      </c>
      <c r="F136" s="180"/>
      <c r="G136" s="181">
        <f t="shared" si="35"/>
        <v>0</v>
      </c>
      <c r="H136" s="180"/>
      <c r="I136" s="181">
        <f t="shared" si="36"/>
        <v>0</v>
      </c>
      <c r="J136" s="180"/>
      <c r="K136" s="181">
        <f t="shared" si="37"/>
        <v>0</v>
      </c>
      <c r="L136" s="181">
        <v>15</v>
      </c>
      <c r="M136" s="181">
        <f t="shared" si="38"/>
        <v>0</v>
      </c>
      <c r="N136" s="181">
        <v>0</v>
      </c>
      <c r="O136" s="181">
        <f t="shared" si="39"/>
        <v>0</v>
      </c>
      <c r="P136" s="181">
        <v>0</v>
      </c>
      <c r="Q136" s="181">
        <f t="shared" si="40"/>
        <v>0</v>
      </c>
      <c r="R136" s="181"/>
      <c r="S136" s="181" t="s">
        <v>277</v>
      </c>
      <c r="T136" s="182" t="s">
        <v>249</v>
      </c>
      <c r="U136" s="157">
        <v>0</v>
      </c>
      <c r="V136" s="157">
        <f t="shared" si="41"/>
        <v>0</v>
      </c>
      <c r="W136" s="157"/>
      <c r="X136" s="157" t="s">
        <v>752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2491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x14ac:dyDescent="0.25">
      <c r="A137" s="162" t="s">
        <v>243</v>
      </c>
      <c r="B137" s="163" t="s">
        <v>214</v>
      </c>
      <c r="C137" s="184" t="s">
        <v>28</v>
      </c>
      <c r="D137" s="164"/>
      <c r="E137" s="165"/>
      <c r="F137" s="166"/>
      <c r="G137" s="166">
        <f>SUMIF(AG138:AG145,"&lt;&gt;NOR",G138:G145)</f>
        <v>0</v>
      </c>
      <c r="H137" s="166"/>
      <c r="I137" s="166">
        <f>SUM(I138:I145)</f>
        <v>0</v>
      </c>
      <c r="J137" s="166"/>
      <c r="K137" s="166">
        <f>SUM(K138:K145)</f>
        <v>0</v>
      </c>
      <c r="L137" s="166"/>
      <c r="M137" s="166">
        <f>SUM(M138:M145)</f>
        <v>0</v>
      </c>
      <c r="N137" s="166"/>
      <c r="O137" s="166">
        <f>SUM(O138:O145)</f>
        <v>0</v>
      </c>
      <c r="P137" s="166"/>
      <c r="Q137" s="166">
        <f>SUM(Q138:Q145)</f>
        <v>0</v>
      </c>
      <c r="R137" s="166"/>
      <c r="S137" s="166"/>
      <c r="T137" s="167"/>
      <c r="U137" s="161"/>
      <c r="V137" s="161">
        <f>SUM(V138:V145)</f>
        <v>0</v>
      </c>
      <c r="W137" s="161"/>
      <c r="X137" s="161"/>
      <c r="AG137" t="s">
        <v>244</v>
      </c>
    </row>
    <row r="138" spans="1:60" outlineLevel="1" x14ac:dyDescent="0.25">
      <c r="A138" s="176">
        <v>122</v>
      </c>
      <c r="B138" s="177" t="s">
        <v>3056</v>
      </c>
      <c r="C138" s="187" t="s">
        <v>3057</v>
      </c>
      <c r="D138" s="178" t="s">
        <v>2916</v>
      </c>
      <c r="E138" s="179">
        <v>1</v>
      </c>
      <c r="F138" s="180"/>
      <c r="G138" s="181">
        <f t="shared" ref="G138:G145" si="42">ROUND(E138*F138,2)</f>
        <v>0</v>
      </c>
      <c r="H138" s="180"/>
      <c r="I138" s="181">
        <f t="shared" ref="I138:I145" si="43">ROUND(E138*H138,2)</f>
        <v>0</v>
      </c>
      <c r="J138" s="180"/>
      <c r="K138" s="181">
        <f t="shared" ref="K138:K145" si="44">ROUND(E138*J138,2)</f>
        <v>0</v>
      </c>
      <c r="L138" s="181">
        <v>15</v>
      </c>
      <c r="M138" s="181">
        <f t="shared" ref="M138:M145" si="45">G138*(1+L138/100)</f>
        <v>0</v>
      </c>
      <c r="N138" s="181">
        <v>0</v>
      </c>
      <c r="O138" s="181">
        <f t="shared" ref="O138:O145" si="46">ROUND(E138*N138,2)</f>
        <v>0</v>
      </c>
      <c r="P138" s="181">
        <v>0</v>
      </c>
      <c r="Q138" s="181">
        <f t="shared" ref="Q138:Q145" si="47">ROUND(E138*P138,2)</f>
        <v>0</v>
      </c>
      <c r="R138" s="181"/>
      <c r="S138" s="181" t="s">
        <v>277</v>
      </c>
      <c r="T138" s="182" t="s">
        <v>249</v>
      </c>
      <c r="U138" s="157">
        <v>0</v>
      </c>
      <c r="V138" s="157">
        <f t="shared" ref="V138:V145" si="48">ROUND(E138*U138,2)</f>
        <v>0</v>
      </c>
      <c r="W138" s="157"/>
      <c r="X138" s="157" t="s">
        <v>304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643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76">
        <v>123</v>
      </c>
      <c r="B139" s="177" t="s">
        <v>3058</v>
      </c>
      <c r="C139" s="187" t="s">
        <v>3059</v>
      </c>
      <c r="D139" s="178" t="s">
        <v>2916</v>
      </c>
      <c r="E139" s="179">
        <v>1</v>
      </c>
      <c r="F139" s="180"/>
      <c r="G139" s="181">
        <f t="shared" si="42"/>
        <v>0</v>
      </c>
      <c r="H139" s="180"/>
      <c r="I139" s="181">
        <f t="shared" si="43"/>
        <v>0</v>
      </c>
      <c r="J139" s="180"/>
      <c r="K139" s="181">
        <f t="shared" si="44"/>
        <v>0</v>
      </c>
      <c r="L139" s="181">
        <v>15</v>
      </c>
      <c r="M139" s="181">
        <f t="shared" si="45"/>
        <v>0</v>
      </c>
      <c r="N139" s="181">
        <v>0</v>
      </c>
      <c r="O139" s="181">
        <f t="shared" si="46"/>
        <v>0</v>
      </c>
      <c r="P139" s="181">
        <v>0</v>
      </c>
      <c r="Q139" s="181">
        <f t="shared" si="47"/>
        <v>0</v>
      </c>
      <c r="R139" s="181"/>
      <c r="S139" s="181" t="s">
        <v>277</v>
      </c>
      <c r="T139" s="182" t="s">
        <v>249</v>
      </c>
      <c r="U139" s="157">
        <v>0</v>
      </c>
      <c r="V139" s="157">
        <f t="shared" si="48"/>
        <v>0</v>
      </c>
      <c r="W139" s="157"/>
      <c r="X139" s="157" t="s">
        <v>304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643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6">
        <v>124</v>
      </c>
      <c r="B140" s="177" t="s">
        <v>3060</v>
      </c>
      <c r="C140" s="187" t="s">
        <v>3061</v>
      </c>
      <c r="D140" s="178" t="s">
        <v>2916</v>
      </c>
      <c r="E140" s="179">
        <v>1</v>
      </c>
      <c r="F140" s="180"/>
      <c r="G140" s="181">
        <f t="shared" si="42"/>
        <v>0</v>
      </c>
      <c r="H140" s="180"/>
      <c r="I140" s="181">
        <f t="shared" si="43"/>
        <v>0</v>
      </c>
      <c r="J140" s="180"/>
      <c r="K140" s="181">
        <f t="shared" si="44"/>
        <v>0</v>
      </c>
      <c r="L140" s="181">
        <v>15</v>
      </c>
      <c r="M140" s="181">
        <f t="shared" si="45"/>
        <v>0</v>
      </c>
      <c r="N140" s="181">
        <v>0</v>
      </c>
      <c r="O140" s="181">
        <f t="shared" si="46"/>
        <v>0</v>
      </c>
      <c r="P140" s="181">
        <v>0</v>
      </c>
      <c r="Q140" s="181">
        <f t="shared" si="47"/>
        <v>0</v>
      </c>
      <c r="R140" s="181"/>
      <c r="S140" s="181" t="s">
        <v>277</v>
      </c>
      <c r="T140" s="182" t="s">
        <v>249</v>
      </c>
      <c r="U140" s="157">
        <v>0</v>
      </c>
      <c r="V140" s="157">
        <f t="shared" si="48"/>
        <v>0</v>
      </c>
      <c r="W140" s="157"/>
      <c r="X140" s="157" t="s">
        <v>304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643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6">
        <v>125</v>
      </c>
      <c r="B141" s="177" t="s">
        <v>3062</v>
      </c>
      <c r="C141" s="187" t="s">
        <v>31</v>
      </c>
      <c r="D141" s="178" t="s">
        <v>2916</v>
      </c>
      <c r="E141" s="179">
        <v>1</v>
      </c>
      <c r="F141" s="180"/>
      <c r="G141" s="181">
        <f t="shared" si="42"/>
        <v>0</v>
      </c>
      <c r="H141" s="180"/>
      <c r="I141" s="181">
        <f t="shared" si="43"/>
        <v>0</v>
      </c>
      <c r="J141" s="180"/>
      <c r="K141" s="181">
        <f t="shared" si="44"/>
        <v>0</v>
      </c>
      <c r="L141" s="181">
        <v>15</v>
      </c>
      <c r="M141" s="181">
        <f t="shared" si="45"/>
        <v>0</v>
      </c>
      <c r="N141" s="181">
        <v>0</v>
      </c>
      <c r="O141" s="181">
        <f t="shared" si="46"/>
        <v>0</v>
      </c>
      <c r="P141" s="181">
        <v>0</v>
      </c>
      <c r="Q141" s="181">
        <f t="shared" si="47"/>
        <v>0</v>
      </c>
      <c r="R141" s="181"/>
      <c r="S141" s="181" t="s">
        <v>277</v>
      </c>
      <c r="T141" s="182" t="s">
        <v>249</v>
      </c>
      <c r="U141" s="157">
        <v>0</v>
      </c>
      <c r="V141" s="157">
        <f t="shared" si="48"/>
        <v>0</v>
      </c>
      <c r="W141" s="157"/>
      <c r="X141" s="157" t="s">
        <v>304</v>
      </c>
      <c r="Y141" s="147"/>
      <c r="Z141" s="147"/>
      <c r="AA141" s="147"/>
      <c r="AB141" s="147"/>
      <c r="AC141" s="147"/>
      <c r="AD141" s="147"/>
      <c r="AE141" s="147"/>
      <c r="AF141" s="147"/>
      <c r="AG141" s="147" t="s">
        <v>643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76">
        <v>126</v>
      </c>
      <c r="B142" s="177" t="s">
        <v>3063</v>
      </c>
      <c r="C142" s="187" t="s">
        <v>3064</v>
      </c>
      <c r="D142" s="178" t="s">
        <v>2916</v>
      </c>
      <c r="E142" s="179">
        <v>1</v>
      </c>
      <c r="F142" s="180"/>
      <c r="G142" s="181">
        <f t="shared" si="42"/>
        <v>0</v>
      </c>
      <c r="H142" s="180"/>
      <c r="I142" s="181">
        <f t="shared" si="43"/>
        <v>0</v>
      </c>
      <c r="J142" s="180"/>
      <c r="K142" s="181">
        <f t="shared" si="44"/>
        <v>0</v>
      </c>
      <c r="L142" s="181">
        <v>15</v>
      </c>
      <c r="M142" s="181">
        <f t="shared" si="45"/>
        <v>0</v>
      </c>
      <c r="N142" s="181">
        <v>0</v>
      </c>
      <c r="O142" s="181">
        <f t="shared" si="46"/>
        <v>0</v>
      </c>
      <c r="P142" s="181">
        <v>0</v>
      </c>
      <c r="Q142" s="181">
        <f t="shared" si="47"/>
        <v>0</v>
      </c>
      <c r="R142" s="181"/>
      <c r="S142" s="181" t="s">
        <v>277</v>
      </c>
      <c r="T142" s="182" t="s">
        <v>249</v>
      </c>
      <c r="U142" s="157">
        <v>0</v>
      </c>
      <c r="V142" s="157">
        <f t="shared" si="48"/>
        <v>0</v>
      </c>
      <c r="W142" s="157"/>
      <c r="X142" s="157" t="s">
        <v>304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643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76">
        <v>127</v>
      </c>
      <c r="B143" s="177" t="s">
        <v>3065</v>
      </c>
      <c r="C143" s="187" t="s">
        <v>3066</v>
      </c>
      <c r="D143" s="178" t="s">
        <v>2916</v>
      </c>
      <c r="E143" s="179">
        <v>1</v>
      </c>
      <c r="F143" s="180"/>
      <c r="G143" s="181">
        <f t="shared" si="42"/>
        <v>0</v>
      </c>
      <c r="H143" s="180"/>
      <c r="I143" s="181">
        <f t="shared" si="43"/>
        <v>0</v>
      </c>
      <c r="J143" s="180"/>
      <c r="K143" s="181">
        <f t="shared" si="44"/>
        <v>0</v>
      </c>
      <c r="L143" s="181">
        <v>15</v>
      </c>
      <c r="M143" s="181">
        <f t="shared" si="45"/>
        <v>0</v>
      </c>
      <c r="N143" s="181">
        <v>0</v>
      </c>
      <c r="O143" s="181">
        <f t="shared" si="46"/>
        <v>0</v>
      </c>
      <c r="P143" s="181">
        <v>0</v>
      </c>
      <c r="Q143" s="181">
        <f t="shared" si="47"/>
        <v>0</v>
      </c>
      <c r="R143" s="181"/>
      <c r="S143" s="181" t="s">
        <v>277</v>
      </c>
      <c r="T143" s="182" t="s">
        <v>249</v>
      </c>
      <c r="U143" s="157">
        <v>0</v>
      </c>
      <c r="V143" s="157">
        <f t="shared" si="48"/>
        <v>0</v>
      </c>
      <c r="W143" s="157"/>
      <c r="X143" s="157" t="s">
        <v>304</v>
      </c>
      <c r="Y143" s="147"/>
      <c r="Z143" s="147"/>
      <c r="AA143" s="147"/>
      <c r="AB143" s="147"/>
      <c r="AC143" s="147"/>
      <c r="AD143" s="147"/>
      <c r="AE143" s="147"/>
      <c r="AF143" s="147"/>
      <c r="AG143" s="147" t="s">
        <v>643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6">
        <v>128</v>
      </c>
      <c r="B144" s="177" t="s">
        <v>3067</v>
      </c>
      <c r="C144" s="187" t="s">
        <v>3068</v>
      </c>
      <c r="D144" s="178" t="s">
        <v>2916</v>
      </c>
      <c r="E144" s="179">
        <v>1</v>
      </c>
      <c r="F144" s="180"/>
      <c r="G144" s="181">
        <f t="shared" si="42"/>
        <v>0</v>
      </c>
      <c r="H144" s="180"/>
      <c r="I144" s="181">
        <f t="shared" si="43"/>
        <v>0</v>
      </c>
      <c r="J144" s="180"/>
      <c r="K144" s="181">
        <f t="shared" si="44"/>
        <v>0</v>
      </c>
      <c r="L144" s="181">
        <v>15</v>
      </c>
      <c r="M144" s="181">
        <f t="shared" si="45"/>
        <v>0</v>
      </c>
      <c r="N144" s="181">
        <v>0</v>
      </c>
      <c r="O144" s="181">
        <f t="shared" si="46"/>
        <v>0</v>
      </c>
      <c r="P144" s="181">
        <v>0</v>
      </c>
      <c r="Q144" s="181">
        <f t="shared" si="47"/>
        <v>0</v>
      </c>
      <c r="R144" s="181"/>
      <c r="S144" s="181" t="s">
        <v>277</v>
      </c>
      <c r="T144" s="182" t="s">
        <v>249</v>
      </c>
      <c r="U144" s="157">
        <v>0</v>
      </c>
      <c r="V144" s="157">
        <f t="shared" si="48"/>
        <v>0</v>
      </c>
      <c r="W144" s="157"/>
      <c r="X144" s="157" t="s">
        <v>304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643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5">
      <c r="A145" s="176">
        <v>129</v>
      </c>
      <c r="B145" s="177" t="s">
        <v>3069</v>
      </c>
      <c r="C145" s="187" t="s">
        <v>3070</v>
      </c>
      <c r="D145" s="178" t="s">
        <v>2916</v>
      </c>
      <c r="E145" s="179">
        <v>1</v>
      </c>
      <c r="F145" s="180"/>
      <c r="G145" s="181">
        <f t="shared" si="42"/>
        <v>0</v>
      </c>
      <c r="H145" s="180"/>
      <c r="I145" s="181">
        <f t="shared" si="43"/>
        <v>0</v>
      </c>
      <c r="J145" s="180"/>
      <c r="K145" s="181">
        <f t="shared" si="44"/>
        <v>0</v>
      </c>
      <c r="L145" s="181">
        <v>15</v>
      </c>
      <c r="M145" s="181">
        <f t="shared" si="45"/>
        <v>0</v>
      </c>
      <c r="N145" s="181">
        <v>0</v>
      </c>
      <c r="O145" s="181">
        <f t="shared" si="46"/>
        <v>0</v>
      </c>
      <c r="P145" s="181">
        <v>0</v>
      </c>
      <c r="Q145" s="181">
        <f t="shared" si="47"/>
        <v>0</v>
      </c>
      <c r="R145" s="181"/>
      <c r="S145" s="181" t="s">
        <v>277</v>
      </c>
      <c r="T145" s="182" t="s">
        <v>249</v>
      </c>
      <c r="U145" s="157">
        <v>0</v>
      </c>
      <c r="V145" s="157">
        <f t="shared" si="48"/>
        <v>0</v>
      </c>
      <c r="W145" s="157"/>
      <c r="X145" s="157" t="s">
        <v>304</v>
      </c>
      <c r="Y145" s="147"/>
      <c r="Z145" s="147"/>
      <c r="AA145" s="147"/>
      <c r="AB145" s="147"/>
      <c r="AC145" s="147"/>
      <c r="AD145" s="147"/>
      <c r="AE145" s="147"/>
      <c r="AF145" s="147"/>
      <c r="AG145" s="147" t="s">
        <v>643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ht="26.4" x14ac:dyDescent="0.25">
      <c r="A146" s="162" t="s">
        <v>243</v>
      </c>
      <c r="B146" s="163" t="s">
        <v>107</v>
      </c>
      <c r="C146" s="184" t="s">
        <v>108</v>
      </c>
      <c r="D146" s="164"/>
      <c r="E146" s="165"/>
      <c r="F146" s="166"/>
      <c r="G146" s="166">
        <f>SUMIF(AG147:AG150,"&lt;&gt;NOR",G147:G150)</f>
        <v>0</v>
      </c>
      <c r="H146" s="166"/>
      <c r="I146" s="166">
        <f>SUM(I147:I150)</f>
        <v>0</v>
      </c>
      <c r="J146" s="166"/>
      <c r="K146" s="166">
        <f>SUM(K147:K150)</f>
        <v>0</v>
      </c>
      <c r="L146" s="166"/>
      <c r="M146" s="166">
        <f>SUM(M147:M150)</f>
        <v>0</v>
      </c>
      <c r="N146" s="166"/>
      <c r="O146" s="166">
        <f>SUM(O147:O150)</f>
        <v>0</v>
      </c>
      <c r="P146" s="166"/>
      <c r="Q146" s="166">
        <f>SUM(Q147:Q150)</f>
        <v>0</v>
      </c>
      <c r="R146" s="166"/>
      <c r="S146" s="166"/>
      <c r="T146" s="167"/>
      <c r="U146" s="161"/>
      <c r="V146" s="161">
        <f>SUM(V147:V150)</f>
        <v>0</v>
      </c>
      <c r="W146" s="161"/>
      <c r="X146" s="161"/>
      <c r="AG146" t="s">
        <v>244</v>
      </c>
    </row>
    <row r="147" spans="1:60" outlineLevel="1" x14ac:dyDescent="0.25">
      <c r="A147" s="176">
        <v>130</v>
      </c>
      <c r="B147" s="177" t="s">
        <v>3071</v>
      </c>
      <c r="C147" s="187" t="s">
        <v>3072</v>
      </c>
      <c r="D147" s="178" t="s">
        <v>2916</v>
      </c>
      <c r="E147" s="179">
        <v>1</v>
      </c>
      <c r="F147" s="180"/>
      <c r="G147" s="181">
        <f>ROUND(E147*F147,2)</f>
        <v>0</v>
      </c>
      <c r="H147" s="180"/>
      <c r="I147" s="181">
        <f>ROUND(E147*H147,2)</f>
        <v>0</v>
      </c>
      <c r="J147" s="180"/>
      <c r="K147" s="181">
        <f>ROUND(E147*J147,2)</f>
        <v>0</v>
      </c>
      <c r="L147" s="181">
        <v>15</v>
      </c>
      <c r="M147" s="181">
        <f>G147*(1+L147/100)</f>
        <v>0</v>
      </c>
      <c r="N147" s="181">
        <v>0</v>
      </c>
      <c r="O147" s="181">
        <f>ROUND(E147*N147,2)</f>
        <v>0</v>
      </c>
      <c r="P147" s="181">
        <v>0</v>
      </c>
      <c r="Q147" s="181">
        <f>ROUND(E147*P147,2)</f>
        <v>0</v>
      </c>
      <c r="R147" s="181"/>
      <c r="S147" s="181" t="s">
        <v>277</v>
      </c>
      <c r="T147" s="182" t="s">
        <v>249</v>
      </c>
      <c r="U147" s="157">
        <v>0</v>
      </c>
      <c r="V147" s="157">
        <f>ROUND(E147*U147,2)</f>
        <v>0</v>
      </c>
      <c r="W147" s="157"/>
      <c r="X147" s="157" t="s">
        <v>304</v>
      </c>
      <c r="Y147" s="14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76">
        <v>131</v>
      </c>
      <c r="B148" s="177" t="s">
        <v>3073</v>
      </c>
      <c r="C148" s="187" t="s">
        <v>3074</v>
      </c>
      <c r="D148" s="178" t="s">
        <v>2916</v>
      </c>
      <c r="E148" s="179">
        <v>1</v>
      </c>
      <c r="F148" s="180"/>
      <c r="G148" s="181">
        <f>ROUND(E148*F148,2)</f>
        <v>0</v>
      </c>
      <c r="H148" s="180"/>
      <c r="I148" s="181">
        <f>ROUND(E148*H148,2)</f>
        <v>0</v>
      </c>
      <c r="J148" s="180"/>
      <c r="K148" s="181">
        <f>ROUND(E148*J148,2)</f>
        <v>0</v>
      </c>
      <c r="L148" s="181">
        <v>15</v>
      </c>
      <c r="M148" s="181">
        <f>G148*(1+L148/100)</f>
        <v>0</v>
      </c>
      <c r="N148" s="181">
        <v>0</v>
      </c>
      <c r="O148" s="181">
        <f>ROUND(E148*N148,2)</f>
        <v>0</v>
      </c>
      <c r="P148" s="181">
        <v>0</v>
      </c>
      <c r="Q148" s="181">
        <f>ROUND(E148*P148,2)</f>
        <v>0</v>
      </c>
      <c r="R148" s="181"/>
      <c r="S148" s="181" t="s">
        <v>277</v>
      </c>
      <c r="T148" s="182" t="s">
        <v>249</v>
      </c>
      <c r="U148" s="157">
        <v>0</v>
      </c>
      <c r="V148" s="157">
        <f>ROUND(E148*U148,2)</f>
        <v>0</v>
      </c>
      <c r="W148" s="157"/>
      <c r="X148" s="157" t="s">
        <v>304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6">
        <v>132</v>
      </c>
      <c r="B149" s="177" t="s">
        <v>3075</v>
      </c>
      <c r="C149" s="187" t="s">
        <v>3076</v>
      </c>
      <c r="D149" s="178" t="s">
        <v>2916</v>
      </c>
      <c r="E149" s="179">
        <v>1</v>
      </c>
      <c r="F149" s="180"/>
      <c r="G149" s="181">
        <f>ROUND(E149*F149,2)</f>
        <v>0</v>
      </c>
      <c r="H149" s="180"/>
      <c r="I149" s="181">
        <f>ROUND(E149*H149,2)</f>
        <v>0</v>
      </c>
      <c r="J149" s="180"/>
      <c r="K149" s="181">
        <f>ROUND(E149*J149,2)</f>
        <v>0</v>
      </c>
      <c r="L149" s="181">
        <v>15</v>
      </c>
      <c r="M149" s="181">
        <f>G149*(1+L149/100)</f>
        <v>0</v>
      </c>
      <c r="N149" s="181">
        <v>0</v>
      </c>
      <c r="O149" s="181">
        <f>ROUND(E149*N149,2)</f>
        <v>0</v>
      </c>
      <c r="P149" s="181">
        <v>0</v>
      </c>
      <c r="Q149" s="181">
        <f>ROUND(E149*P149,2)</f>
        <v>0</v>
      </c>
      <c r="R149" s="181"/>
      <c r="S149" s="181" t="s">
        <v>277</v>
      </c>
      <c r="T149" s="182" t="s">
        <v>249</v>
      </c>
      <c r="U149" s="157">
        <v>0</v>
      </c>
      <c r="V149" s="157">
        <f>ROUND(E149*U149,2)</f>
        <v>0</v>
      </c>
      <c r="W149" s="157"/>
      <c r="X149" s="157" t="s">
        <v>304</v>
      </c>
      <c r="Y149" s="147"/>
      <c r="Z149" s="147"/>
      <c r="AA149" s="147"/>
      <c r="AB149" s="147"/>
      <c r="AC149" s="147"/>
      <c r="AD149" s="147"/>
      <c r="AE149" s="147"/>
      <c r="AF149" s="147"/>
      <c r="AG149" s="147" t="s">
        <v>305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68">
        <v>133</v>
      </c>
      <c r="B150" s="169" t="s">
        <v>3077</v>
      </c>
      <c r="C150" s="185" t="s">
        <v>3078</v>
      </c>
      <c r="D150" s="170" t="s">
        <v>2916</v>
      </c>
      <c r="E150" s="171">
        <v>1</v>
      </c>
      <c r="F150" s="172"/>
      <c r="G150" s="173">
        <f>ROUND(E150*F150,2)</f>
        <v>0</v>
      </c>
      <c r="H150" s="172"/>
      <c r="I150" s="173">
        <f>ROUND(E150*H150,2)</f>
        <v>0</v>
      </c>
      <c r="J150" s="172"/>
      <c r="K150" s="173">
        <f>ROUND(E150*J150,2)</f>
        <v>0</v>
      </c>
      <c r="L150" s="173">
        <v>15</v>
      </c>
      <c r="M150" s="173">
        <f>G150*(1+L150/100)</f>
        <v>0</v>
      </c>
      <c r="N150" s="173">
        <v>0</v>
      </c>
      <c r="O150" s="173">
        <f>ROUND(E150*N150,2)</f>
        <v>0</v>
      </c>
      <c r="P150" s="173">
        <v>0</v>
      </c>
      <c r="Q150" s="173">
        <f>ROUND(E150*P150,2)</f>
        <v>0</v>
      </c>
      <c r="R150" s="173"/>
      <c r="S150" s="173" t="s">
        <v>277</v>
      </c>
      <c r="T150" s="174" t="s">
        <v>249</v>
      </c>
      <c r="U150" s="157">
        <v>0</v>
      </c>
      <c r="V150" s="157">
        <f>ROUND(E150*U150,2)</f>
        <v>0</v>
      </c>
      <c r="W150" s="157"/>
      <c r="X150" s="157" t="s">
        <v>304</v>
      </c>
      <c r="Y150" s="14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x14ac:dyDescent="0.25">
      <c r="A151" s="3"/>
      <c r="B151" s="4"/>
      <c r="C151" s="188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AE151">
        <v>15</v>
      </c>
      <c r="AF151">
        <v>21</v>
      </c>
      <c r="AG151" t="s">
        <v>230</v>
      </c>
    </row>
    <row r="152" spans="1:60" x14ac:dyDescent="0.25">
      <c r="A152" s="150"/>
      <c r="B152" s="151" t="s">
        <v>29</v>
      </c>
      <c r="C152" s="189"/>
      <c r="D152" s="152"/>
      <c r="E152" s="153"/>
      <c r="F152" s="153"/>
      <c r="G152" s="183">
        <f>G8+G19+G25+G39+G54+G79+G137+G146</f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AE152">
        <f>SUMIF(L7:L150,AE151,G7:G150)</f>
        <v>0</v>
      </c>
      <c r="AF152">
        <f>SUMIF(L7:L150,AF151,G7:G150)</f>
        <v>0</v>
      </c>
      <c r="AG152" t="s">
        <v>297</v>
      </c>
    </row>
    <row r="153" spans="1:60" x14ac:dyDescent="0.25">
      <c r="C153" s="190"/>
      <c r="D153" s="10"/>
      <c r="AG153" t="s">
        <v>298</v>
      </c>
    </row>
    <row r="154" spans="1:60" x14ac:dyDescent="0.25">
      <c r="D154" s="10"/>
    </row>
    <row r="155" spans="1:60" x14ac:dyDescent="0.25">
      <c r="D155" s="10"/>
    </row>
    <row r="156" spans="1:60" x14ac:dyDescent="0.25">
      <c r="D156" s="10"/>
    </row>
    <row r="157" spans="1:60" x14ac:dyDescent="0.25">
      <c r="D157" s="10"/>
    </row>
    <row r="158" spans="1:60" x14ac:dyDescent="0.25">
      <c r="D158" s="10"/>
    </row>
    <row r="159" spans="1:60" x14ac:dyDescent="0.25">
      <c r="D159" s="10"/>
    </row>
    <row r="160" spans="1:60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sS+UdWGn2P9lokUUStMZ7/tjWWYzVtvKmwnTzd3CTxTPLkHcDV885U574WpKa2xyTIOp9jrPmqn0VB0kttkwOw==" saltValue="jnNdihR51FEUVB6DuwucUg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CD8A-B9C9-45EC-B9D4-DFCA31E34C1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76</v>
      </c>
      <c r="C3" s="259" t="s">
        <v>77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74</v>
      </c>
      <c r="C4" s="262" t="s">
        <v>79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74</v>
      </c>
      <c r="C8" s="184" t="s">
        <v>198</v>
      </c>
      <c r="D8" s="164"/>
      <c r="E8" s="165"/>
      <c r="F8" s="166"/>
      <c r="G8" s="166">
        <f>SUMIF(AG9:AG28,"&lt;&gt;NOR",G9:G28)</f>
        <v>0</v>
      </c>
      <c r="H8" s="166"/>
      <c r="I8" s="166">
        <f>SUM(I9:I28)</f>
        <v>0</v>
      </c>
      <c r="J8" s="166"/>
      <c r="K8" s="166">
        <f>SUM(K9:K28)</f>
        <v>0</v>
      </c>
      <c r="L8" s="166"/>
      <c r="M8" s="166">
        <f>SUM(M9:M28)</f>
        <v>0</v>
      </c>
      <c r="N8" s="166"/>
      <c r="O8" s="166">
        <f>SUM(O9:O28)</f>
        <v>0</v>
      </c>
      <c r="P8" s="166"/>
      <c r="Q8" s="166">
        <f>SUM(Q9:Q28)</f>
        <v>0</v>
      </c>
      <c r="R8" s="166"/>
      <c r="S8" s="166"/>
      <c r="T8" s="167"/>
      <c r="U8" s="161"/>
      <c r="V8" s="161">
        <f>SUM(V9:V28)</f>
        <v>0</v>
      </c>
      <c r="W8" s="161"/>
      <c r="X8" s="161"/>
      <c r="AG8" t="s">
        <v>244</v>
      </c>
    </row>
    <row r="9" spans="1:60" outlineLevel="1" x14ac:dyDescent="0.25">
      <c r="A9" s="176">
        <v>1</v>
      </c>
      <c r="B9" s="177" t="s">
        <v>3079</v>
      </c>
      <c r="C9" s="187" t="s">
        <v>3080</v>
      </c>
      <c r="D9" s="178" t="s">
        <v>2243</v>
      </c>
      <c r="E9" s="179">
        <v>1</v>
      </c>
      <c r="F9" s="180"/>
      <c r="G9" s="181">
        <f t="shared" ref="G9:G28" si="0">ROUND(E9*F9,2)</f>
        <v>0</v>
      </c>
      <c r="H9" s="180"/>
      <c r="I9" s="181">
        <f t="shared" ref="I9:I28" si="1">ROUND(E9*H9,2)</f>
        <v>0</v>
      </c>
      <c r="J9" s="180"/>
      <c r="K9" s="181">
        <f t="shared" ref="K9:K28" si="2">ROUND(E9*J9,2)</f>
        <v>0</v>
      </c>
      <c r="L9" s="181">
        <v>15</v>
      </c>
      <c r="M9" s="181">
        <f t="shared" ref="M9:M28" si="3">G9*(1+L9/100)</f>
        <v>0</v>
      </c>
      <c r="N9" s="181">
        <v>0</v>
      </c>
      <c r="O9" s="181">
        <f t="shared" ref="O9:O28" si="4">ROUND(E9*N9,2)</f>
        <v>0</v>
      </c>
      <c r="P9" s="181">
        <v>0</v>
      </c>
      <c r="Q9" s="181">
        <f t="shared" ref="Q9:Q28" si="5">ROUND(E9*P9,2)</f>
        <v>0</v>
      </c>
      <c r="R9" s="181"/>
      <c r="S9" s="181" t="s">
        <v>277</v>
      </c>
      <c r="T9" s="182" t="s">
        <v>249</v>
      </c>
      <c r="U9" s="157">
        <v>0</v>
      </c>
      <c r="V9" s="157">
        <f t="shared" ref="V9:V28" si="6">ROUND(E9*U9,2)</f>
        <v>0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305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6">
        <v>2</v>
      </c>
      <c r="B10" s="177" t="s">
        <v>3081</v>
      </c>
      <c r="C10" s="187" t="s">
        <v>3082</v>
      </c>
      <c r="D10" s="178" t="s">
        <v>3083</v>
      </c>
      <c r="E10" s="179">
        <v>1</v>
      </c>
      <c r="F10" s="180"/>
      <c r="G10" s="181">
        <f t="shared" si="0"/>
        <v>0</v>
      </c>
      <c r="H10" s="180"/>
      <c r="I10" s="181">
        <f t="shared" si="1"/>
        <v>0</v>
      </c>
      <c r="J10" s="180"/>
      <c r="K10" s="181">
        <f t="shared" si="2"/>
        <v>0</v>
      </c>
      <c r="L10" s="181">
        <v>15</v>
      </c>
      <c r="M10" s="181">
        <f t="shared" si="3"/>
        <v>0</v>
      </c>
      <c r="N10" s="181">
        <v>0</v>
      </c>
      <c r="O10" s="181">
        <f t="shared" si="4"/>
        <v>0</v>
      </c>
      <c r="P10" s="181">
        <v>0</v>
      </c>
      <c r="Q10" s="181">
        <f t="shared" si="5"/>
        <v>0</v>
      </c>
      <c r="R10" s="181"/>
      <c r="S10" s="181" t="s">
        <v>277</v>
      </c>
      <c r="T10" s="182" t="s">
        <v>249</v>
      </c>
      <c r="U10" s="157">
        <v>0</v>
      </c>
      <c r="V10" s="157">
        <f t="shared" si="6"/>
        <v>0</v>
      </c>
      <c r="W10" s="157"/>
      <c r="X10" s="157" t="s">
        <v>304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6">
        <v>3</v>
      </c>
      <c r="B11" s="177" t="s">
        <v>3084</v>
      </c>
      <c r="C11" s="187" t="s">
        <v>3085</v>
      </c>
      <c r="D11" s="178" t="s">
        <v>3083</v>
      </c>
      <c r="E11" s="179">
        <v>1</v>
      </c>
      <c r="F11" s="180"/>
      <c r="G11" s="181">
        <f t="shared" si="0"/>
        <v>0</v>
      </c>
      <c r="H11" s="180"/>
      <c r="I11" s="181">
        <f t="shared" si="1"/>
        <v>0</v>
      </c>
      <c r="J11" s="180"/>
      <c r="K11" s="181">
        <f t="shared" si="2"/>
        <v>0</v>
      </c>
      <c r="L11" s="181">
        <v>15</v>
      </c>
      <c r="M11" s="181">
        <f t="shared" si="3"/>
        <v>0</v>
      </c>
      <c r="N11" s="181">
        <v>0</v>
      </c>
      <c r="O11" s="181">
        <f t="shared" si="4"/>
        <v>0</v>
      </c>
      <c r="P11" s="181">
        <v>0</v>
      </c>
      <c r="Q11" s="181">
        <f t="shared" si="5"/>
        <v>0</v>
      </c>
      <c r="R11" s="181"/>
      <c r="S11" s="181" t="s">
        <v>277</v>
      </c>
      <c r="T11" s="182" t="s">
        <v>249</v>
      </c>
      <c r="U11" s="157">
        <v>0</v>
      </c>
      <c r="V11" s="157">
        <f t="shared" si="6"/>
        <v>0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332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6">
        <v>4</v>
      </c>
      <c r="B12" s="177" t="s">
        <v>3086</v>
      </c>
      <c r="C12" s="187" t="s">
        <v>3087</v>
      </c>
      <c r="D12" s="178" t="s">
        <v>3083</v>
      </c>
      <c r="E12" s="179">
        <v>1</v>
      </c>
      <c r="F12" s="180"/>
      <c r="G12" s="181">
        <f t="shared" si="0"/>
        <v>0</v>
      </c>
      <c r="H12" s="180"/>
      <c r="I12" s="181">
        <f t="shared" si="1"/>
        <v>0</v>
      </c>
      <c r="J12" s="180"/>
      <c r="K12" s="181">
        <f t="shared" si="2"/>
        <v>0</v>
      </c>
      <c r="L12" s="181">
        <v>15</v>
      </c>
      <c r="M12" s="181">
        <f t="shared" si="3"/>
        <v>0</v>
      </c>
      <c r="N12" s="181">
        <v>0</v>
      </c>
      <c r="O12" s="181">
        <f t="shared" si="4"/>
        <v>0</v>
      </c>
      <c r="P12" s="181">
        <v>0</v>
      </c>
      <c r="Q12" s="181">
        <f t="shared" si="5"/>
        <v>0</v>
      </c>
      <c r="R12" s="181"/>
      <c r="S12" s="181" t="s">
        <v>277</v>
      </c>
      <c r="T12" s="182" t="s">
        <v>249</v>
      </c>
      <c r="U12" s="157">
        <v>0</v>
      </c>
      <c r="V12" s="157">
        <f t="shared" si="6"/>
        <v>0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332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6">
        <v>5</v>
      </c>
      <c r="B13" s="177" t="s">
        <v>3088</v>
      </c>
      <c r="C13" s="187" t="s">
        <v>3089</v>
      </c>
      <c r="D13" s="178" t="s">
        <v>276</v>
      </c>
      <c r="E13" s="179">
        <v>4</v>
      </c>
      <c r="F13" s="180"/>
      <c r="G13" s="181">
        <f t="shared" si="0"/>
        <v>0</v>
      </c>
      <c r="H13" s="180"/>
      <c r="I13" s="181">
        <f t="shared" si="1"/>
        <v>0</v>
      </c>
      <c r="J13" s="180"/>
      <c r="K13" s="181">
        <f t="shared" si="2"/>
        <v>0</v>
      </c>
      <c r="L13" s="181">
        <v>15</v>
      </c>
      <c r="M13" s="181">
        <f t="shared" si="3"/>
        <v>0</v>
      </c>
      <c r="N13" s="181">
        <v>0</v>
      </c>
      <c r="O13" s="181">
        <f t="shared" si="4"/>
        <v>0</v>
      </c>
      <c r="P13" s="181">
        <v>0</v>
      </c>
      <c r="Q13" s="181">
        <f t="shared" si="5"/>
        <v>0</v>
      </c>
      <c r="R13" s="181"/>
      <c r="S13" s="181" t="s">
        <v>277</v>
      </c>
      <c r="T13" s="182" t="s">
        <v>249</v>
      </c>
      <c r="U13" s="157">
        <v>0</v>
      </c>
      <c r="V13" s="157">
        <f t="shared" si="6"/>
        <v>0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332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6">
        <v>6</v>
      </c>
      <c r="B14" s="177" t="s">
        <v>3090</v>
      </c>
      <c r="C14" s="187" t="s">
        <v>3091</v>
      </c>
      <c r="D14" s="178" t="s">
        <v>276</v>
      </c>
      <c r="E14" s="179">
        <v>4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15</v>
      </c>
      <c r="M14" s="181">
        <f t="shared" si="3"/>
        <v>0</v>
      </c>
      <c r="N14" s="181">
        <v>0</v>
      </c>
      <c r="O14" s="181">
        <f t="shared" si="4"/>
        <v>0</v>
      </c>
      <c r="P14" s="181">
        <v>0</v>
      </c>
      <c r="Q14" s="181">
        <f t="shared" si="5"/>
        <v>0</v>
      </c>
      <c r="R14" s="181"/>
      <c r="S14" s="181" t="s">
        <v>277</v>
      </c>
      <c r="T14" s="182" t="s">
        <v>249</v>
      </c>
      <c r="U14" s="157">
        <v>0</v>
      </c>
      <c r="V14" s="157">
        <f t="shared" si="6"/>
        <v>0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332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6">
        <v>7</v>
      </c>
      <c r="B15" s="177" t="s">
        <v>3092</v>
      </c>
      <c r="C15" s="187" t="s">
        <v>3093</v>
      </c>
      <c r="D15" s="178" t="s">
        <v>276</v>
      </c>
      <c r="E15" s="179">
        <v>8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15</v>
      </c>
      <c r="M15" s="181">
        <f t="shared" si="3"/>
        <v>0</v>
      </c>
      <c r="N15" s="181">
        <v>0</v>
      </c>
      <c r="O15" s="181">
        <f t="shared" si="4"/>
        <v>0</v>
      </c>
      <c r="P15" s="181">
        <v>0</v>
      </c>
      <c r="Q15" s="181">
        <f t="shared" si="5"/>
        <v>0</v>
      </c>
      <c r="R15" s="181"/>
      <c r="S15" s="181" t="s">
        <v>277</v>
      </c>
      <c r="T15" s="182" t="s">
        <v>249</v>
      </c>
      <c r="U15" s="157">
        <v>0</v>
      </c>
      <c r="V15" s="157">
        <f t="shared" si="6"/>
        <v>0</v>
      </c>
      <c r="W15" s="157"/>
      <c r="X15" s="157" t="s">
        <v>304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332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6">
        <v>8</v>
      </c>
      <c r="B16" s="177" t="s">
        <v>2953</v>
      </c>
      <c r="C16" s="187" t="s">
        <v>3094</v>
      </c>
      <c r="D16" s="178" t="s">
        <v>276</v>
      </c>
      <c r="E16" s="179">
        <v>4</v>
      </c>
      <c r="F16" s="180"/>
      <c r="G16" s="181">
        <f t="shared" si="0"/>
        <v>0</v>
      </c>
      <c r="H16" s="180"/>
      <c r="I16" s="181">
        <f t="shared" si="1"/>
        <v>0</v>
      </c>
      <c r="J16" s="180"/>
      <c r="K16" s="181">
        <f t="shared" si="2"/>
        <v>0</v>
      </c>
      <c r="L16" s="181">
        <v>15</v>
      </c>
      <c r="M16" s="181">
        <f t="shared" si="3"/>
        <v>0</v>
      </c>
      <c r="N16" s="181">
        <v>0</v>
      </c>
      <c r="O16" s="181">
        <f t="shared" si="4"/>
        <v>0</v>
      </c>
      <c r="P16" s="181">
        <v>0</v>
      </c>
      <c r="Q16" s="181">
        <f t="shared" si="5"/>
        <v>0</v>
      </c>
      <c r="R16" s="181"/>
      <c r="S16" s="181" t="s">
        <v>277</v>
      </c>
      <c r="T16" s="182" t="s">
        <v>249</v>
      </c>
      <c r="U16" s="157">
        <v>0</v>
      </c>
      <c r="V16" s="157">
        <f t="shared" si="6"/>
        <v>0</v>
      </c>
      <c r="W16" s="157"/>
      <c r="X16" s="157" t="s">
        <v>304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332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6">
        <v>9</v>
      </c>
      <c r="B17" s="177" t="s">
        <v>3095</v>
      </c>
      <c r="C17" s="187" t="s">
        <v>3096</v>
      </c>
      <c r="D17" s="178" t="s">
        <v>276</v>
      </c>
      <c r="E17" s="179">
        <v>1</v>
      </c>
      <c r="F17" s="180"/>
      <c r="G17" s="181">
        <f t="shared" si="0"/>
        <v>0</v>
      </c>
      <c r="H17" s="180"/>
      <c r="I17" s="181">
        <f t="shared" si="1"/>
        <v>0</v>
      </c>
      <c r="J17" s="180"/>
      <c r="K17" s="181">
        <f t="shared" si="2"/>
        <v>0</v>
      </c>
      <c r="L17" s="181">
        <v>15</v>
      </c>
      <c r="M17" s="181">
        <f t="shared" si="3"/>
        <v>0</v>
      </c>
      <c r="N17" s="181">
        <v>0</v>
      </c>
      <c r="O17" s="181">
        <f t="shared" si="4"/>
        <v>0</v>
      </c>
      <c r="P17" s="181">
        <v>0</v>
      </c>
      <c r="Q17" s="181">
        <f t="shared" si="5"/>
        <v>0</v>
      </c>
      <c r="R17" s="181"/>
      <c r="S17" s="181" t="s">
        <v>277</v>
      </c>
      <c r="T17" s="182" t="s">
        <v>249</v>
      </c>
      <c r="U17" s="157">
        <v>0</v>
      </c>
      <c r="V17" s="157">
        <f t="shared" si="6"/>
        <v>0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332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6">
        <v>10</v>
      </c>
      <c r="B18" s="177" t="s">
        <v>3097</v>
      </c>
      <c r="C18" s="187" t="s">
        <v>3098</v>
      </c>
      <c r="D18" s="178" t="s">
        <v>276</v>
      </c>
      <c r="E18" s="179">
        <v>1</v>
      </c>
      <c r="F18" s="180"/>
      <c r="G18" s="181">
        <f t="shared" si="0"/>
        <v>0</v>
      </c>
      <c r="H18" s="180"/>
      <c r="I18" s="181">
        <f t="shared" si="1"/>
        <v>0</v>
      </c>
      <c r="J18" s="180"/>
      <c r="K18" s="181">
        <f t="shared" si="2"/>
        <v>0</v>
      </c>
      <c r="L18" s="181">
        <v>15</v>
      </c>
      <c r="M18" s="181">
        <f t="shared" si="3"/>
        <v>0</v>
      </c>
      <c r="N18" s="181">
        <v>0</v>
      </c>
      <c r="O18" s="181">
        <f t="shared" si="4"/>
        <v>0</v>
      </c>
      <c r="P18" s="181">
        <v>0</v>
      </c>
      <c r="Q18" s="181">
        <f t="shared" si="5"/>
        <v>0</v>
      </c>
      <c r="R18" s="181"/>
      <c r="S18" s="181" t="s">
        <v>277</v>
      </c>
      <c r="T18" s="182" t="s">
        <v>249</v>
      </c>
      <c r="U18" s="157">
        <v>0</v>
      </c>
      <c r="V18" s="157">
        <f t="shared" si="6"/>
        <v>0</v>
      </c>
      <c r="W18" s="157"/>
      <c r="X18" s="157" t="s">
        <v>304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332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0.399999999999999" outlineLevel="1" x14ac:dyDescent="0.25">
      <c r="A19" s="176">
        <v>11</v>
      </c>
      <c r="B19" s="177" t="s">
        <v>3099</v>
      </c>
      <c r="C19" s="187" t="s">
        <v>3100</v>
      </c>
      <c r="D19" s="178" t="s">
        <v>276</v>
      </c>
      <c r="E19" s="179">
        <v>1</v>
      </c>
      <c r="F19" s="180"/>
      <c r="G19" s="181">
        <f t="shared" si="0"/>
        <v>0</v>
      </c>
      <c r="H19" s="180"/>
      <c r="I19" s="181">
        <f t="shared" si="1"/>
        <v>0</v>
      </c>
      <c r="J19" s="180"/>
      <c r="K19" s="181">
        <f t="shared" si="2"/>
        <v>0</v>
      </c>
      <c r="L19" s="181">
        <v>15</v>
      </c>
      <c r="M19" s="181">
        <f t="shared" si="3"/>
        <v>0</v>
      </c>
      <c r="N19" s="181">
        <v>0</v>
      </c>
      <c r="O19" s="181">
        <f t="shared" si="4"/>
        <v>0</v>
      </c>
      <c r="P19" s="181">
        <v>0</v>
      </c>
      <c r="Q19" s="181">
        <f t="shared" si="5"/>
        <v>0</v>
      </c>
      <c r="R19" s="181"/>
      <c r="S19" s="181" t="s">
        <v>277</v>
      </c>
      <c r="T19" s="182" t="s">
        <v>249</v>
      </c>
      <c r="U19" s="157">
        <v>0</v>
      </c>
      <c r="V19" s="157">
        <f t="shared" si="6"/>
        <v>0</v>
      </c>
      <c r="W19" s="157"/>
      <c r="X19" s="157" t="s">
        <v>304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332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6">
        <v>12</v>
      </c>
      <c r="B20" s="177" t="s">
        <v>2959</v>
      </c>
      <c r="C20" s="187" t="s">
        <v>3101</v>
      </c>
      <c r="D20" s="178" t="s">
        <v>276</v>
      </c>
      <c r="E20" s="179">
        <v>5</v>
      </c>
      <c r="F20" s="180"/>
      <c r="G20" s="181">
        <f t="shared" si="0"/>
        <v>0</v>
      </c>
      <c r="H20" s="180"/>
      <c r="I20" s="181">
        <f t="shared" si="1"/>
        <v>0</v>
      </c>
      <c r="J20" s="180"/>
      <c r="K20" s="181">
        <f t="shared" si="2"/>
        <v>0</v>
      </c>
      <c r="L20" s="181">
        <v>15</v>
      </c>
      <c r="M20" s="181">
        <f t="shared" si="3"/>
        <v>0</v>
      </c>
      <c r="N20" s="181">
        <v>0</v>
      </c>
      <c r="O20" s="181">
        <f t="shared" si="4"/>
        <v>0</v>
      </c>
      <c r="P20" s="181">
        <v>0</v>
      </c>
      <c r="Q20" s="181">
        <f t="shared" si="5"/>
        <v>0</v>
      </c>
      <c r="R20" s="181"/>
      <c r="S20" s="181" t="s">
        <v>277</v>
      </c>
      <c r="T20" s="182" t="s">
        <v>249</v>
      </c>
      <c r="U20" s="157">
        <v>0</v>
      </c>
      <c r="V20" s="157">
        <f t="shared" si="6"/>
        <v>0</v>
      </c>
      <c r="W20" s="157"/>
      <c r="X20" s="157" t="s">
        <v>304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332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6">
        <v>13</v>
      </c>
      <c r="B21" s="177" t="s">
        <v>3102</v>
      </c>
      <c r="C21" s="187" t="s">
        <v>3103</v>
      </c>
      <c r="D21" s="178" t="s">
        <v>276</v>
      </c>
      <c r="E21" s="179">
        <v>1</v>
      </c>
      <c r="F21" s="180"/>
      <c r="G21" s="181">
        <f t="shared" si="0"/>
        <v>0</v>
      </c>
      <c r="H21" s="180"/>
      <c r="I21" s="181">
        <f t="shared" si="1"/>
        <v>0</v>
      </c>
      <c r="J21" s="180"/>
      <c r="K21" s="181">
        <f t="shared" si="2"/>
        <v>0</v>
      </c>
      <c r="L21" s="181">
        <v>15</v>
      </c>
      <c r="M21" s="181">
        <f t="shared" si="3"/>
        <v>0</v>
      </c>
      <c r="N21" s="181">
        <v>0</v>
      </c>
      <c r="O21" s="181">
        <f t="shared" si="4"/>
        <v>0</v>
      </c>
      <c r="P21" s="181">
        <v>0</v>
      </c>
      <c r="Q21" s="181">
        <f t="shared" si="5"/>
        <v>0</v>
      </c>
      <c r="R21" s="181"/>
      <c r="S21" s="181" t="s">
        <v>277</v>
      </c>
      <c r="T21" s="182" t="s">
        <v>249</v>
      </c>
      <c r="U21" s="157">
        <v>0</v>
      </c>
      <c r="V21" s="157">
        <f t="shared" si="6"/>
        <v>0</v>
      </c>
      <c r="W21" s="157"/>
      <c r="X21" s="157" t="s">
        <v>304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332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6">
        <v>14</v>
      </c>
      <c r="B22" s="177" t="s">
        <v>3104</v>
      </c>
      <c r="C22" s="187" t="s">
        <v>3105</v>
      </c>
      <c r="D22" s="178" t="s">
        <v>276</v>
      </c>
      <c r="E22" s="179">
        <v>4</v>
      </c>
      <c r="F22" s="180"/>
      <c r="G22" s="181">
        <f t="shared" si="0"/>
        <v>0</v>
      </c>
      <c r="H22" s="180"/>
      <c r="I22" s="181">
        <f t="shared" si="1"/>
        <v>0</v>
      </c>
      <c r="J22" s="180"/>
      <c r="K22" s="181">
        <f t="shared" si="2"/>
        <v>0</v>
      </c>
      <c r="L22" s="181">
        <v>15</v>
      </c>
      <c r="M22" s="181">
        <f t="shared" si="3"/>
        <v>0</v>
      </c>
      <c r="N22" s="181">
        <v>0</v>
      </c>
      <c r="O22" s="181">
        <f t="shared" si="4"/>
        <v>0</v>
      </c>
      <c r="P22" s="181">
        <v>0</v>
      </c>
      <c r="Q22" s="181">
        <f t="shared" si="5"/>
        <v>0</v>
      </c>
      <c r="R22" s="181"/>
      <c r="S22" s="181" t="s">
        <v>277</v>
      </c>
      <c r="T22" s="182" t="s">
        <v>249</v>
      </c>
      <c r="U22" s="157">
        <v>0</v>
      </c>
      <c r="V22" s="157">
        <f t="shared" si="6"/>
        <v>0</v>
      </c>
      <c r="W22" s="157"/>
      <c r="X22" s="157" t="s">
        <v>304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332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1" x14ac:dyDescent="0.25">
      <c r="A23" s="176">
        <v>15</v>
      </c>
      <c r="B23" s="177" t="s">
        <v>3106</v>
      </c>
      <c r="C23" s="187" t="s">
        <v>3107</v>
      </c>
      <c r="D23" s="178" t="s">
        <v>1632</v>
      </c>
      <c r="E23" s="179">
        <v>4</v>
      </c>
      <c r="F23" s="180"/>
      <c r="G23" s="181">
        <f t="shared" si="0"/>
        <v>0</v>
      </c>
      <c r="H23" s="180"/>
      <c r="I23" s="181">
        <f t="shared" si="1"/>
        <v>0</v>
      </c>
      <c r="J23" s="180"/>
      <c r="K23" s="181">
        <f t="shared" si="2"/>
        <v>0</v>
      </c>
      <c r="L23" s="181">
        <v>15</v>
      </c>
      <c r="M23" s="181">
        <f t="shared" si="3"/>
        <v>0</v>
      </c>
      <c r="N23" s="181">
        <v>0</v>
      </c>
      <c r="O23" s="181">
        <f t="shared" si="4"/>
        <v>0</v>
      </c>
      <c r="P23" s="181">
        <v>0</v>
      </c>
      <c r="Q23" s="181">
        <f t="shared" si="5"/>
        <v>0</v>
      </c>
      <c r="R23" s="181"/>
      <c r="S23" s="181" t="s">
        <v>277</v>
      </c>
      <c r="T23" s="182" t="s">
        <v>249</v>
      </c>
      <c r="U23" s="157">
        <v>0</v>
      </c>
      <c r="V23" s="157">
        <f t="shared" si="6"/>
        <v>0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332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6">
        <v>16</v>
      </c>
      <c r="B24" s="177" t="s">
        <v>3108</v>
      </c>
      <c r="C24" s="187" t="s">
        <v>3109</v>
      </c>
      <c r="D24" s="178" t="s">
        <v>1632</v>
      </c>
      <c r="E24" s="179">
        <v>5</v>
      </c>
      <c r="F24" s="180"/>
      <c r="G24" s="181">
        <f t="shared" si="0"/>
        <v>0</v>
      </c>
      <c r="H24" s="180"/>
      <c r="I24" s="181">
        <f t="shared" si="1"/>
        <v>0</v>
      </c>
      <c r="J24" s="180"/>
      <c r="K24" s="181">
        <f t="shared" si="2"/>
        <v>0</v>
      </c>
      <c r="L24" s="181">
        <v>15</v>
      </c>
      <c r="M24" s="181">
        <f t="shared" si="3"/>
        <v>0</v>
      </c>
      <c r="N24" s="181">
        <v>0</v>
      </c>
      <c r="O24" s="181">
        <f t="shared" si="4"/>
        <v>0</v>
      </c>
      <c r="P24" s="181">
        <v>0</v>
      </c>
      <c r="Q24" s="181">
        <f t="shared" si="5"/>
        <v>0</v>
      </c>
      <c r="R24" s="181"/>
      <c r="S24" s="181" t="s">
        <v>277</v>
      </c>
      <c r="T24" s="182" t="s">
        <v>249</v>
      </c>
      <c r="U24" s="157">
        <v>0</v>
      </c>
      <c r="V24" s="157">
        <f t="shared" si="6"/>
        <v>0</v>
      </c>
      <c r="W24" s="157"/>
      <c r="X24" s="157" t="s">
        <v>304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332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6">
        <v>17</v>
      </c>
      <c r="B25" s="177" t="s">
        <v>3110</v>
      </c>
      <c r="C25" s="187" t="s">
        <v>3111</v>
      </c>
      <c r="D25" s="178" t="s">
        <v>363</v>
      </c>
      <c r="E25" s="179">
        <v>226</v>
      </c>
      <c r="F25" s="180"/>
      <c r="G25" s="181">
        <f t="shared" si="0"/>
        <v>0</v>
      </c>
      <c r="H25" s="180"/>
      <c r="I25" s="181">
        <f t="shared" si="1"/>
        <v>0</v>
      </c>
      <c r="J25" s="180"/>
      <c r="K25" s="181">
        <f t="shared" si="2"/>
        <v>0</v>
      </c>
      <c r="L25" s="181">
        <v>15</v>
      </c>
      <c r="M25" s="181">
        <f t="shared" si="3"/>
        <v>0</v>
      </c>
      <c r="N25" s="181">
        <v>0</v>
      </c>
      <c r="O25" s="181">
        <f t="shared" si="4"/>
        <v>0</v>
      </c>
      <c r="P25" s="181">
        <v>0</v>
      </c>
      <c r="Q25" s="181">
        <f t="shared" si="5"/>
        <v>0</v>
      </c>
      <c r="R25" s="181"/>
      <c r="S25" s="181" t="s">
        <v>277</v>
      </c>
      <c r="T25" s="182" t="s">
        <v>249</v>
      </c>
      <c r="U25" s="157">
        <v>0</v>
      </c>
      <c r="V25" s="157">
        <f t="shared" si="6"/>
        <v>0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332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6">
        <v>18</v>
      </c>
      <c r="B26" s="177" t="s">
        <v>3112</v>
      </c>
      <c r="C26" s="187" t="s">
        <v>3113</v>
      </c>
      <c r="D26" s="178" t="s">
        <v>363</v>
      </c>
      <c r="E26" s="179">
        <v>20</v>
      </c>
      <c r="F26" s="180"/>
      <c r="G26" s="181">
        <f t="shared" si="0"/>
        <v>0</v>
      </c>
      <c r="H26" s="180"/>
      <c r="I26" s="181">
        <f t="shared" si="1"/>
        <v>0</v>
      </c>
      <c r="J26" s="180"/>
      <c r="K26" s="181">
        <f t="shared" si="2"/>
        <v>0</v>
      </c>
      <c r="L26" s="181">
        <v>15</v>
      </c>
      <c r="M26" s="181">
        <f t="shared" si="3"/>
        <v>0</v>
      </c>
      <c r="N26" s="181">
        <v>0</v>
      </c>
      <c r="O26" s="181">
        <f t="shared" si="4"/>
        <v>0</v>
      </c>
      <c r="P26" s="181">
        <v>0</v>
      </c>
      <c r="Q26" s="181">
        <f t="shared" si="5"/>
        <v>0</v>
      </c>
      <c r="R26" s="181"/>
      <c r="S26" s="181" t="s">
        <v>277</v>
      </c>
      <c r="T26" s="182" t="s">
        <v>249</v>
      </c>
      <c r="U26" s="157">
        <v>0</v>
      </c>
      <c r="V26" s="157">
        <f t="shared" si="6"/>
        <v>0</v>
      </c>
      <c r="W26" s="157"/>
      <c r="X26" s="157" t="s">
        <v>304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332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0.399999999999999" outlineLevel="1" x14ac:dyDescent="0.25">
      <c r="A27" s="176">
        <v>19</v>
      </c>
      <c r="B27" s="177" t="s">
        <v>3114</v>
      </c>
      <c r="C27" s="187" t="s">
        <v>3115</v>
      </c>
      <c r="D27" s="178" t="s">
        <v>363</v>
      </c>
      <c r="E27" s="179">
        <v>92</v>
      </c>
      <c r="F27" s="180"/>
      <c r="G27" s="181">
        <f t="shared" si="0"/>
        <v>0</v>
      </c>
      <c r="H27" s="180"/>
      <c r="I27" s="181">
        <f t="shared" si="1"/>
        <v>0</v>
      </c>
      <c r="J27" s="180"/>
      <c r="K27" s="181">
        <f t="shared" si="2"/>
        <v>0</v>
      </c>
      <c r="L27" s="181">
        <v>15</v>
      </c>
      <c r="M27" s="181">
        <f t="shared" si="3"/>
        <v>0</v>
      </c>
      <c r="N27" s="181">
        <v>0</v>
      </c>
      <c r="O27" s="181">
        <f t="shared" si="4"/>
        <v>0</v>
      </c>
      <c r="P27" s="181">
        <v>0</v>
      </c>
      <c r="Q27" s="181">
        <f t="shared" si="5"/>
        <v>0</v>
      </c>
      <c r="R27" s="181"/>
      <c r="S27" s="181" t="s">
        <v>277</v>
      </c>
      <c r="T27" s="182" t="s">
        <v>249</v>
      </c>
      <c r="U27" s="157">
        <v>0</v>
      </c>
      <c r="V27" s="157">
        <f t="shared" si="6"/>
        <v>0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332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6">
        <v>20</v>
      </c>
      <c r="B28" s="177" t="s">
        <v>3116</v>
      </c>
      <c r="C28" s="187" t="s">
        <v>3117</v>
      </c>
      <c r="D28" s="178" t="s">
        <v>363</v>
      </c>
      <c r="E28" s="179">
        <v>82</v>
      </c>
      <c r="F28" s="180"/>
      <c r="G28" s="181">
        <f t="shared" si="0"/>
        <v>0</v>
      </c>
      <c r="H28" s="180"/>
      <c r="I28" s="181">
        <f t="shared" si="1"/>
        <v>0</v>
      </c>
      <c r="J28" s="180"/>
      <c r="K28" s="181">
        <f t="shared" si="2"/>
        <v>0</v>
      </c>
      <c r="L28" s="181">
        <v>15</v>
      </c>
      <c r="M28" s="181">
        <f t="shared" si="3"/>
        <v>0</v>
      </c>
      <c r="N28" s="181">
        <v>0</v>
      </c>
      <c r="O28" s="181">
        <f t="shared" si="4"/>
        <v>0</v>
      </c>
      <c r="P28" s="181">
        <v>0</v>
      </c>
      <c r="Q28" s="181">
        <f t="shared" si="5"/>
        <v>0</v>
      </c>
      <c r="R28" s="181"/>
      <c r="S28" s="181" t="s">
        <v>277</v>
      </c>
      <c r="T28" s="182" t="s">
        <v>249</v>
      </c>
      <c r="U28" s="157">
        <v>0</v>
      </c>
      <c r="V28" s="157">
        <f t="shared" si="6"/>
        <v>0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332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x14ac:dyDescent="0.25">
      <c r="A29" s="162" t="s">
        <v>243</v>
      </c>
      <c r="B29" s="163" t="s">
        <v>199</v>
      </c>
      <c r="C29" s="184" t="s">
        <v>200</v>
      </c>
      <c r="D29" s="164"/>
      <c r="E29" s="165"/>
      <c r="F29" s="166"/>
      <c r="G29" s="166">
        <f>SUMIF(AG30:AG32,"&lt;&gt;NOR",G30:G32)</f>
        <v>0</v>
      </c>
      <c r="H29" s="166"/>
      <c r="I29" s="166">
        <f>SUM(I30:I32)</f>
        <v>0</v>
      </c>
      <c r="J29" s="166"/>
      <c r="K29" s="166">
        <f>SUM(K30:K32)</f>
        <v>0</v>
      </c>
      <c r="L29" s="166"/>
      <c r="M29" s="166">
        <f>SUM(M30:M32)</f>
        <v>0</v>
      </c>
      <c r="N29" s="166"/>
      <c r="O29" s="166">
        <f>SUM(O30:O32)</f>
        <v>0</v>
      </c>
      <c r="P29" s="166"/>
      <c r="Q29" s="166">
        <f>SUM(Q30:Q32)</f>
        <v>0</v>
      </c>
      <c r="R29" s="166"/>
      <c r="S29" s="166"/>
      <c r="T29" s="167"/>
      <c r="U29" s="161"/>
      <c r="V29" s="161">
        <f>SUM(V30:V32)</f>
        <v>0</v>
      </c>
      <c r="W29" s="161"/>
      <c r="X29" s="161"/>
      <c r="AG29" t="s">
        <v>244</v>
      </c>
    </row>
    <row r="30" spans="1:60" ht="20.399999999999999" outlineLevel="1" x14ac:dyDescent="0.25">
      <c r="A30" s="176">
        <v>21</v>
      </c>
      <c r="B30" s="177" t="s">
        <v>3118</v>
      </c>
      <c r="C30" s="187" t="s">
        <v>3119</v>
      </c>
      <c r="D30" s="178" t="s">
        <v>2243</v>
      </c>
      <c r="E30" s="179">
        <v>1</v>
      </c>
      <c r="F30" s="180"/>
      <c r="G30" s="181">
        <f>ROUND(E30*F30,2)</f>
        <v>0</v>
      </c>
      <c r="H30" s="180"/>
      <c r="I30" s="181">
        <f>ROUND(E30*H30,2)</f>
        <v>0</v>
      </c>
      <c r="J30" s="180"/>
      <c r="K30" s="181">
        <f>ROUND(E30*J30,2)</f>
        <v>0</v>
      </c>
      <c r="L30" s="181">
        <v>15</v>
      </c>
      <c r="M30" s="181">
        <f>G30*(1+L30/100)</f>
        <v>0</v>
      </c>
      <c r="N30" s="181">
        <v>0</v>
      </c>
      <c r="O30" s="181">
        <f>ROUND(E30*N30,2)</f>
        <v>0</v>
      </c>
      <c r="P30" s="181">
        <v>0</v>
      </c>
      <c r="Q30" s="181">
        <f>ROUND(E30*P30,2)</f>
        <v>0</v>
      </c>
      <c r="R30" s="181"/>
      <c r="S30" s="181" t="s">
        <v>277</v>
      </c>
      <c r="T30" s="182" t="s">
        <v>249</v>
      </c>
      <c r="U30" s="157">
        <v>0</v>
      </c>
      <c r="V30" s="157">
        <f>ROUND(E30*U30,2)</f>
        <v>0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6">
        <v>22</v>
      </c>
      <c r="B31" s="177" t="s">
        <v>3120</v>
      </c>
      <c r="C31" s="187" t="s">
        <v>3121</v>
      </c>
      <c r="D31" s="178" t="s">
        <v>2243</v>
      </c>
      <c r="E31" s="179">
        <v>1</v>
      </c>
      <c r="F31" s="180"/>
      <c r="G31" s="181">
        <f>ROUND(E31*F31,2)</f>
        <v>0</v>
      </c>
      <c r="H31" s="180"/>
      <c r="I31" s="181">
        <f>ROUND(E31*H31,2)</f>
        <v>0</v>
      </c>
      <c r="J31" s="180"/>
      <c r="K31" s="181">
        <f>ROUND(E31*J31,2)</f>
        <v>0</v>
      </c>
      <c r="L31" s="181">
        <v>15</v>
      </c>
      <c r="M31" s="181">
        <f>G31*(1+L31/100)</f>
        <v>0</v>
      </c>
      <c r="N31" s="181">
        <v>0</v>
      </c>
      <c r="O31" s="181">
        <f>ROUND(E31*N31,2)</f>
        <v>0</v>
      </c>
      <c r="P31" s="181">
        <v>0</v>
      </c>
      <c r="Q31" s="181">
        <f>ROUND(E31*P31,2)</f>
        <v>0</v>
      </c>
      <c r="R31" s="181"/>
      <c r="S31" s="181" t="s">
        <v>277</v>
      </c>
      <c r="T31" s="182" t="s">
        <v>249</v>
      </c>
      <c r="U31" s="157">
        <v>0</v>
      </c>
      <c r="V31" s="157">
        <f>ROUND(E31*U31,2)</f>
        <v>0</v>
      </c>
      <c r="W31" s="157"/>
      <c r="X31" s="157" t="s">
        <v>304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0.399999999999999" outlineLevel="1" x14ac:dyDescent="0.25">
      <c r="A32" s="176">
        <v>23</v>
      </c>
      <c r="B32" s="177" t="s">
        <v>3048</v>
      </c>
      <c r="C32" s="187" t="s">
        <v>3122</v>
      </c>
      <c r="D32" s="178" t="s">
        <v>576</v>
      </c>
      <c r="E32" s="179">
        <v>8</v>
      </c>
      <c r="F32" s="180"/>
      <c r="G32" s="181">
        <f>ROUND(E32*F32,2)</f>
        <v>0</v>
      </c>
      <c r="H32" s="180"/>
      <c r="I32" s="181">
        <f>ROUND(E32*H32,2)</f>
        <v>0</v>
      </c>
      <c r="J32" s="180"/>
      <c r="K32" s="181">
        <f>ROUND(E32*J32,2)</f>
        <v>0</v>
      </c>
      <c r="L32" s="181">
        <v>15</v>
      </c>
      <c r="M32" s="181">
        <f>G32*(1+L32/100)</f>
        <v>0</v>
      </c>
      <c r="N32" s="181">
        <v>0</v>
      </c>
      <c r="O32" s="181">
        <f>ROUND(E32*N32,2)</f>
        <v>0</v>
      </c>
      <c r="P32" s="181">
        <v>0</v>
      </c>
      <c r="Q32" s="181">
        <f>ROUND(E32*P32,2)</f>
        <v>0</v>
      </c>
      <c r="R32" s="181"/>
      <c r="S32" s="181" t="s">
        <v>277</v>
      </c>
      <c r="T32" s="182" t="s">
        <v>249</v>
      </c>
      <c r="U32" s="157">
        <v>0</v>
      </c>
      <c r="V32" s="157">
        <f>ROUND(E32*U32,2)</f>
        <v>0</v>
      </c>
      <c r="W32" s="157"/>
      <c r="X32" s="157" t="s">
        <v>304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2" t="s">
        <v>243</v>
      </c>
      <c r="B33" s="163" t="s">
        <v>213</v>
      </c>
      <c r="C33" s="184" t="s">
        <v>28</v>
      </c>
      <c r="D33" s="164"/>
      <c r="E33" s="165"/>
      <c r="F33" s="166"/>
      <c r="G33" s="166">
        <f>SUMIF(AG34:AG41,"&lt;&gt;NOR",G34:G41)</f>
        <v>0</v>
      </c>
      <c r="H33" s="166"/>
      <c r="I33" s="166">
        <f>SUM(I34:I41)</f>
        <v>0</v>
      </c>
      <c r="J33" s="166"/>
      <c r="K33" s="166">
        <f>SUM(K34:K41)</f>
        <v>0</v>
      </c>
      <c r="L33" s="166"/>
      <c r="M33" s="166">
        <f>SUM(M34:M41)</f>
        <v>0</v>
      </c>
      <c r="N33" s="166"/>
      <c r="O33" s="166">
        <f>SUM(O34:O41)</f>
        <v>0</v>
      </c>
      <c r="P33" s="166"/>
      <c r="Q33" s="166">
        <f>SUM(Q34:Q41)</f>
        <v>0</v>
      </c>
      <c r="R33" s="166"/>
      <c r="S33" s="166"/>
      <c r="T33" s="167"/>
      <c r="U33" s="161"/>
      <c r="V33" s="161">
        <f>SUM(V34:V41)</f>
        <v>0</v>
      </c>
      <c r="W33" s="161"/>
      <c r="X33" s="161"/>
      <c r="AG33" t="s">
        <v>244</v>
      </c>
    </row>
    <row r="34" spans="1:60" outlineLevel="1" x14ac:dyDescent="0.25">
      <c r="A34" s="176">
        <v>24</v>
      </c>
      <c r="B34" s="177" t="s">
        <v>2337</v>
      </c>
      <c r="C34" s="187" t="s">
        <v>3057</v>
      </c>
      <c r="D34" s="178" t="s">
        <v>2916</v>
      </c>
      <c r="E34" s="179">
        <v>1</v>
      </c>
      <c r="F34" s="180"/>
      <c r="G34" s="181">
        <f t="shared" ref="G34:G41" si="7">ROUND(E34*F34,2)</f>
        <v>0</v>
      </c>
      <c r="H34" s="180"/>
      <c r="I34" s="181">
        <f t="shared" ref="I34:I41" si="8">ROUND(E34*H34,2)</f>
        <v>0</v>
      </c>
      <c r="J34" s="180"/>
      <c r="K34" s="181">
        <f t="shared" ref="K34:K41" si="9">ROUND(E34*J34,2)</f>
        <v>0</v>
      </c>
      <c r="L34" s="181">
        <v>15</v>
      </c>
      <c r="M34" s="181">
        <f t="shared" ref="M34:M41" si="10">G34*(1+L34/100)</f>
        <v>0</v>
      </c>
      <c r="N34" s="181">
        <v>0</v>
      </c>
      <c r="O34" s="181">
        <f t="shared" ref="O34:O41" si="11">ROUND(E34*N34,2)</f>
        <v>0</v>
      </c>
      <c r="P34" s="181">
        <v>0</v>
      </c>
      <c r="Q34" s="181">
        <f t="shared" ref="Q34:Q41" si="12">ROUND(E34*P34,2)</f>
        <v>0</v>
      </c>
      <c r="R34" s="181"/>
      <c r="S34" s="181" t="s">
        <v>277</v>
      </c>
      <c r="T34" s="182" t="s">
        <v>249</v>
      </c>
      <c r="U34" s="157">
        <v>0</v>
      </c>
      <c r="V34" s="157">
        <f t="shared" ref="V34:V41" si="13">ROUND(E34*U34,2)</f>
        <v>0</v>
      </c>
      <c r="W34" s="157"/>
      <c r="X34" s="157" t="s">
        <v>304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25</v>
      </c>
      <c r="B35" s="177" t="s">
        <v>2297</v>
      </c>
      <c r="C35" s="187" t="s">
        <v>3059</v>
      </c>
      <c r="D35" s="178" t="s">
        <v>2916</v>
      </c>
      <c r="E35" s="179">
        <v>1</v>
      </c>
      <c r="F35" s="180"/>
      <c r="G35" s="181">
        <f t="shared" si="7"/>
        <v>0</v>
      </c>
      <c r="H35" s="180"/>
      <c r="I35" s="181">
        <f t="shared" si="8"/>
        <v>0</v>
      </c>
      <c r="J35" s="180"/>
      <c r="K35" s="181">
        <f t="shared" si="9"/>
        <v>0</v>
      </c>
      <c r="L35" s="181">
        <v>15</v>
      </c>
      <c r="M35" s="181">
        <f t="shared" si="10"/>
        <v>0</v>
      </c>
      <c r="N35" s="181">
        <v>0</v>
      </c>
      <c r="O35" s="181">
        <f t="shared" si="11"/>
        <v>0</v>
      </c>
      <c r="P35" s="181">
        <v>0</v>
      </c>
      <c r="Q35" s="181">
        <f t="shared" si="12"/>
        <v>0</v>
      </c>
      <c r="R35" s="181"/>
      <c r="S35" s="181" t="s">
        <v>277</v>
      </c>
      <c r="T35" s="182" t="s">
        <v>249</v>
      </c>
      <c r="U35" s="157">
        <v>0</v>
      </c>
      <c r="V35" s="157">
        <f t="shared" si="13"/>
        <v>0</v>
      </c>
      <c r="W35" s="157"/>
      <c r="X35" s="157" t="s">
        <v>304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6">
        <v>26</v>
      </c>
      <c r="B36" s="177" t="s">
        <v>2300</v>
      </c>
      <c r="C36" s="187" t="s">
        <v>3061</v>
      </c>
      <c r="D36" s="178" t="s">
        <v>2916</v>
      </c>
      <c r="E36" s="179">
        <v>1</v>
      </c>
      <c r="F36" s="180"/>
      <c r="G36" s="181">
        <f t="shared" si="7"/>
        <v>0</v>
      </c>
      <c r="H36" s="180"/>
      <c r="I36" s="181">
        <f t="shared" si="8"/>
        <v>0</v>
      </c>
      <c r="J36" s="180"/>
      <c r="K36" s="181">
        <f t="shared" si="9"/>
        <v>0</v>
      </c>
      <c r="L36" s="181">
        <v>15</v>
      </c>
      <c r="M36" s="181">
        <f t="shared" si="10"/>
        <v>0</v>
      </c>
      <c r="N36" s="181">
        <v>0</v>
      </c>
      <c r="O36" s="181">
        <f t="shared" si="11"/>
        <v>0</v>
      </c>
      <c r="P36" s="181">
        <v>0</v>
      </c>
      <c r="Q36" s="181">
        <f t="shared" si="12"/>
        <v>0</v>
      </c>
      <c r="R36" s="181"/>
      <c r="S36" s="181" t="s">
        <v>277</v>
      </c>
      <c r="T36" s="182" t="s">
        <v>249</v>
      </c>
      <c r="U36" s="157">
        <v>0</v>
      </c>
      <c r="V36" s="157">
        <f t="shared" si="13"/>
        <v>0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6">
        <v>27</v>
      </c>
      <c r="B37" s="177" t="s">
        <v>2303</v>
      </c>
      <c r="C37" s="187" t="s">
        <v>31</v>
      </c>
      <c r="D37" s="178" t="s">
        <v>2916</v>
      </c>
      <c r="E37" s="179">
        <v>1</v>
      </c>
      <c r="F37" s="180"/>
      <c r="G37" s="181">
        <f t="shared" si="7"/>
        <v>0</v>
      </c>
      <c r="H37" s="180"/>
      <c r="I37" s="181">
        <f t="shared" si="8"/>
        <v>0</v>
      </c>
      <c r="J37" s="180"/>
      <c r="K37" s="181">
        <f t="shared" si="9"/>
        <v>0</v>
      </c>
      <c r="L37" s="181">
        <v>15</v>
      </c>
      <c r="M37" s="181">
        <f t="shared" si="10"/>
        <v>0</v>
      </c>
      <c r="N37" s="181">
        <v>0</v>
      </c>
      <c r="O37" s="181">
        <f t="shared" si="11"/>
        <v>0</v>
      </c>
      <c r="P37" s="181">
        <v>0</v>
      </c>
      <c r="Q37" s="181">
        <f t="shared" si="12"/>
        <v>0</v>
      </c>
      <c r="R37" s="181"/>
      <c r="S37" s="181" t="s">
        <v>277</v>
      </c>
      <c r="T37" s="182" t="s">
        <v>249</v>
      </c>
      <c r="U37" s="157">
        <v>0</v>
      </c>
      <c r="V37" s="157">
        <f t="shared" si="13"/>
        <v>0</v>
      </c>
      <c r="W37" s="157"/>
      <c r="X37" s="157" t="s">
        <v>304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6">
        <v>28</v>
      </c>
      <c r="B38" s="177" t="s">
        <v>2305</v>
      </c>
      <c r="C38" s="187" t="s">
        <v>3064</v>
      </c>
      <c r="D38" s="178" t="s">
        <v>2916</v>
      </c>
      <c r="E38" s="179">
        <v>1</v>
      </c>
      <c r="F38" s="180"/>
      <c r="G38" s="181">
        <f t="shared" si="7"/>
        <v>0</v>
      </c>
      <c r="H38" s="180"/>
      <c r="I38" s="181">
        <f t="shared" si="8"/>
        <v>0</v>
      </c>
      <c r="J38" s="180"/>
      <c r="K38" s="181">
        <f t="shared" si="9"/>
        <v>0</v>
      </c>
      <c r="L38" s="181">
        <v>15</v>
      </c>
      <c r="M38" s="181">
        <f t="shared" si="10"/>
        <v>0</v>
      </c>
      <c r="N38" s="181">
        <v>0</v>
      </c>
      <c r="O38" s="181">
        <f t="shared" si="11"/>
        <v>0</v>
      </c>
      <c r="P38" s="181">
        <v>0</v>
      </c>
      <c r="Q38" s="181">
        <f t="shared" si="12"/>
        <v>0</v>
      </c>
      <c r="R38" s="181"/>
      <c r="S38" s="181" t="s">
        <v>277</v>
      </c>
      <c r="T38" s="182" t="s">
        <v>249</v>
      </c>
      <c r="U38" s="157">
        <v>0</v>
      </c>
      <c r="V38" s="157">
        <f t="shared" si="13"/>
        <v>0</v>
      </c>
      <c r="W38" s="157"/>
      <c r="X38" s="157" t="s">
        <v>304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6">
        <v>29</v>
      </c>
      <c r="B39" s="177" t="s">
        <v>2307</v>
      </c>
      <c r="C39" s="187" t="s">
        <v>3066</v>
      </c>
      <c r="D39" s="178" t="s">
        <v>2916</v>
      </c>
      <c r="E39" s="179">
        <v>1</v>
      </c>
      <c r="F39" s="180"/>
      <c r="G39" s="181">
        <f t="shared" si="7"/>
        <v>0</v>
      </c>
      <c r="H39" s="180"/>
      <c r="I39" s="181">
        <f t="shared" si="8"/>
        <v>0</v>
      </c>
      <c r="J39" s="180"/>
      <c r="K39" s="181">
        <f t="shared" si="9"/>
        <v>0</v>
      </c>
      <c r="L39" s="181">
        <v>15</v>
      </c>
      <c r="M39" s="181">
        <f t="shared" si="10"/>
        <v>0</v>
      </c>
      <c r="N39" s="181">
        <v>0</v>
      </c>
      <c r="O39" s="181">
        <f t="shared" si="11"/>
        <v>0</v>
      </c>
      <c r="P39" s="181">
        <v>0</v>
      </c>
      <c r="Q39" s="181">
        <f t="shared" si="12"/>
        <v>0</v>
      </c>
      <c r="R39" s="181"/>
      <c r="S39" s="181" t="s">
        <v>277</v>
      </c>
      <c r="T39" s="182" t="s">
        <v>249</v>
      </c>
      <c r="U39" s="157">
        <v>0</v>
      </c>
      <c r="V39" s="157">
        <f t="shared" si="13"/>
        <v>0</v>
      </c>
      <c r="W39" s="157"/>
      <c r="X39" s="157" t="s">
        <v>304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6">
        <v>30</v>
      </c>
      <c r="B40" s="177" t="s">
        <v>2310</v>
      </c>
      <c r="C40" s="187" t="s">
        <v>3068</v>
      </c>
      <c r="D40" s="178" t="s">
        <v>2916</v>
      </c>
      <c r="E40" s="179">
        <v>1</v>
      </c>
      <c r="F40" s="180"/>
      <c r="G40" s="181">
        <f t="shared" si="7"/>
        <v>0</v>
      </c>
      <c r="H40" s="180"/>
      <c r="I40" s="181">
        <f t="shared" si="8"/>
        <v>0</v>
      </c>
      <c r="J40" s="180"/>
      <c r="K40" s="181">
        <f t="shared" si="9"/>
        <v>0</v>
      </c>
      <c r="L40" s="181">
        <v>15</v>
      </c>
      <c r="M40" s="181">
        <f t="shared" si="10"/>
        <v>0</v>
      </c>
      <c r="N40" s="181">
        <v>0</v>
      </c>
      <c r="O40" s="181">
        <f t="shared" si="11"/>
        <v>0</v>
      </c>
      <c r="P40" s="181">
        <v>0</v>
      </c>
      <c r="Q40" s="181">
        <f t="shared" si="12"/>
        <v>0</v>
      </c>
      <c r="R40" s="181"/>
      <c r="S40" s="181" t="s">
        <v>277</v>
      </c>
      <c r="T40" s="182" t="s">
        <v>249</v>
      </c>
      <c r="U40" s="157">
        <v>0</v>
      </c>
      <c r="V40" s="157">
        <f t="shared" si="13"/>
        <v>0</v>
      </c>
      <c r="W40" s="157"/>
      <c r="X40" s="157" t="s">
        <v>304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68">
        <v>31</v>
      </c>
      <c r="B41" s="169" t="s">
        <v>2345</v>
      </c>
      <c r="C41" s="185" t="s">
        <v>3070</v>
      </c>
      <c r="D41" s="170" t="s">
        <v>2916</v>
      </c>
      <c r="E41" s="171">
        <v>1</v>
      </c>
      <c r="F41" s="172"/>
      <c r="G41" s="173">
        <f t="shared" si="7"/>
        <v>0</v>
      </c>
      <c r="H41" s="172"/>
      <c r="I41" s="173">
        <f t="shared" si="8"/>
        <v>0</v>
      </c>
      <c r="J41" s="172"/>
      <c r="K41" s="173">
        <f t="shared" si="9"/>
        <v>0</v>
      </c>
      <c r="L41" s="173">
        <v>15</v>
      </c>
      <c r="M41" s="173">
        <f t="shared" si="10"/>
        <v>0</v>
      </c>
      <c r="N41" s="173">
        <v>0</v>
      </c>
      <c r="O41" s="173">
        <f t="shared" si="11"/>
        <v>0</v>
      </c>
      <c r="P41" s="173">
        <v>0</v>
      </c>
      <c r="Q41" s="173">
        <f t="shared" si="12"/>
        <v>0</v>
      </c>
      <c r="R41" s="173"/>
      <c r="S41" s="173" t="s">
        <v>277</v>
      </c>
      <c r="T41" s="174" t="s">
        <v>249</v>
      </c>
      <c r="U41" s="157">
        <v>0</v>
      </c>
      <c r="V41" s="157">
        <f t="shared" si="13"/>
        <v>0</v>
      </c>
      <c r="W41" s="157"/>
      <c r="X41" s="157" t="s">
        <v>304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x14ac:dyDescent="0.25">
      <c r="A42" s="3"/>
      <c r="B42" s="4"/>
      <c r="C42" s="188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AE42">
        <v>15</v>
      </c>
      <c r="AF42">
        <v>21</v>
      </c>
      <c r="AG42" t="s">
        <v>230</v>
      </c>
    </row>
    <row r="43" spans="1:60" x14ac:dyDescent="0.25">
      <c r="A43" s="150"/>
      <c r="B43" s="151" t="s">
        <v>29</v>
      </c>
      <c r="C43" s="189"/>
      <c r="D43" s="152"/>
      <c r="E43" s="153"/>
      <c r="F43" s="153"/>
      <c r="G43" s="183">
        <f>G8+G29+G33</f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AE43">
        <f>SUMIF(L7:L41,AE42,G7:G41)</f>
        <v>0</v>
      </c>
      <c r="AF43">
        <f>SUMIF(L7:L41,AF42,G7:G41)</f>
        <v>0</v>
      </c>
      <c r="AG43" t="s">
        <v>297</v>
      </c>
    </row>
    <row r="44" spans="1:60" x14ac:dyDescent="0.25">
      <c r="C44" s="190"/>
      <c r="D44" s="10"/>
      <c r="AG44" t="s">
        <v>298</v>
      </c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tEEux4C8fykA7shwuEKB53sHOoXT6HffV37Xhau4zRPhD10CrKHZMxPNPcLm1r4TD4N6Ny/tSVYwrzhojGKozA==" saltValue="+Fhot9NuZMmq4e9XbkEyWQ==" spinCount="100000" sheet="1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95026-64AB-4302-B51C-D5E229D4307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80</v>
      </c>
      <c r="C3" s="259" t="s">
        <v>81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82</v>
      </c>
      <c r="C4" s="262" t="s">
        <v>53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63</v>
      </c>
      <c r="C8" s="184" t="s">
        <v>116</v>
      </c>
      <c r="D8" s="164"/>
      <c r="E8" s="165"/>
      <c r="F8" s="166"/>
      <c r="G8" s="166">
        <f>SUMIF(AG9:AG20,"&lt;&gt;NOR",G9:G20)</f>
        <v>0</v>
      </c>
      <c r="H8" s="166"/>
      <c r="I8" s="166">
        <f>SUM(I9:I20)</f>
        <v>0</v>
      </c>
      <c r="J8" s="166"/>
      <c r="K8" s="166">
        <f>SUM(K9:K20)</f>
        <v>0</v>
      </c>
      <c r="L8" s="166"/>
      <c r="M8" s="166">
        <f>SUM(M9:M20)</f>
        <v>0</v>
      </c>
      <c r="N8" s="166"/>
      <c r="O8" s="166">
        <f>SUM(O9:O20)</f>
        <v>55.480000000000004</v>
      </c>
      <c r="P8" s="166"/>
      <c r="Q8" s="166">
        <f>SUM(Q9:Q20)</f>
        <v>0</v>
      </c>
      <c r="R8" s="166"/>
      <c r="S8" s="166"/>
      <c r="T8" s="167"/>
      <c r="U8" s="161"/>
      <c r="V8" s="161">
        <f>SUM(V9:V20)</f>
        <v>430.79</v>
      </c>
      <c r="W8" s="161"/>
      <c r="X8" s="161"/>
      <c r="AG8" t="s">
        <v>244</v>
      </c>
    </row>
    <row r="9" spans="1:60" outlineLevel="1" x14ac:dyDescent="0.25">
      <c r="A9" s="168">
        <v>1</v>
      </c>
      <c r="B9" s="169" t="s">
        <v>3123</v>
      </c>
      <c r="C9" s="185" t="s">
        <v>3124</v>
      </c>
      <c r="D9" s="170" t="s">
        <v>311</v>
      </c>
      <c r="E9" s="171">
        <v>72.900000000000006</v>
      </c>
      <c r="F9" s="172"/>
      <c r="G9" s="173">
        <f>ROUND(E9*F9,2)</f>
        <v>0</v>
      </c>
      <c r="H9" s="172"/>
      <c r="I9" s="173">
        <f>ROUND(E9*H9,2)</f>
        <v>0</v>
      </c>
      <c r="J9" s="172"/>
      <c r="K9" s="173">
        <f>ROUND(E9*J9,2)</f>
        <v>0</v>
      </c>
      <c r="L9" s="173">
        <v>15</v>
      </c>
      <c r="M9" s="173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3" t="s">
        <v>312</v>
      </c>
      <c r="S9" s="173" t="s">
        <v>248</v>
      </c>
      <c r="T9" s="174" t="s">
        <v>249</v>
      </c>
      <c r="U9" s="157">
        <v>4.7279999999999998</v>
      </c>
      <c r="V9" s="157">
        <f>ROUND(E9*U9,2)</f>
        <v>344.67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338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54"/>
      <c r="B10" s="155"/>
      <c r="C10" s="265" t="s">
        <v>3125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307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68">
        <v>2</v>
      </c>
      <c r="B11" s="169" t="s">
        <v>317</v>
      </c>
      <c r="C11" s="185" t="s">
        <v>318</v>
      </c>
      <c r="D11" s="170" t="s">
        <v>311</v>
      </c>
      <c r="E11" s="171">
        <v>34.56</v>
      </c>
      <c r="F11" s="172"/>
      <c r="G11" s="173">
        <f>ROUND(E11*F11,2)</f>
        <v>0</v>
      </c>
      <c r="H11" s="172"/>
      <c r="I11" s="173">
        <f>ROUND(E11*H11,2)</f>
        <v>0</v>
      </c>
      <c r="J11" s="172"/>
      <c r="K11" s="173">
        <f>ROUND(E11*J11,2)</f>
        <v>0</v>
      </c>
      <c r="L11" s="173">
        <v>15</v>
      </c>
      <c r="M11" s="173">
        <f>G11*(1+L11/100)</f>
        <v>0</v>
      </c>
      <c r="N11" s="173">
        <v>0</v>
      </c>
      <c r="O11" s="173">
        <f>ROUND(E11*N11,2)</f>
        <v>0</v>
      </c>
      <c r="P11" s="173">
        <v>0</v>
      </c>
      <c r="Q11" s="173">
        <f>ROUND(E11*P11,2)</f>
        <v>0</v>
      </c>
      <c r="R11" s="173" t="s">
        <v>312</v>
      </c>
      <c r="S11" s="173" t="s">
        <v>248</v>
      </c>
      <c r="T11" s="174" t="s">
        <v>249</v>
      </c>
      <c r="U11" s="157">
        <v>1.0999999999999999E-2</v>
      </c>
      <c r="V11" s="157">
        <f>ROUND(E11*U11,2)</f>
        <v>0.38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338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54"/>
      <c r="B12" s="155"/>
      <c r="C12" s="265" t="s">
        <v>319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307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0.399999999999999" outlineLevel="1" x14ac:dyDescent="0.25">
      <c r="A13" s="176">
        <v>3</v>
      </c>
      <c r="B13" s="177" t="s">
        <v>327</v>
      </c>
      <c r="C13" s="187" t="s">
        <v>328</v>
      </c>
      <c r="D13" s="178" t="s">
        <v>311</v>
      </c>
      <c r="E13" s="179">
        <v>34.56</v>
      </c>
      <c r="F13" s="180"/>
      <c r="G13" s="181">
        <f>ROUND(E13*F13,2)</f>
        <v>0</v>
      </c>
      <c r="H13" s="180"/>
      <c r="I13" s="181">
        <f>ROUND(E13*H13,2)</f>
        <v>0</v>
      </c>
      <c r="J13" s="180"/>
      <c r="K13" s="181">
        <f>ROUND(E13*J13,2)</f>
        <v>0</v>
      </c>
      <c r="L13" s="181">
        <v>15</v>
      </c>
      <c r="M13" s="181">
        <f>G13*(1+L13/100)</f>
        <v>0</v>
      </c>
      <c r="N13" s="181">
        <v>0</v>
      </c>
      <c r="O13" s="181">
        <f>ROUND(E13*N13,2)</f>
        <v>0</v>
      </c>
      <c r="P13" s="181">
        <v>0</v>
      </c>
      <c r="Q13" s="181">
        <f>ROUND(E13*P13,2)</f>
        <v>0</v>
      </c>
      <c r="R13" s="181" t="s">
        <v>312</v>
      </c>
      <c r="S13" s="181" t="s">
        <v>248</v>
      </c>
      <c r="T13" s="182" t="s">
        <v>249</v>
      </c>
      <c r="U13" s="157">
        <v>0.65200000000000002</v>
      </c>
      <c r="V13" s="157">
        <f>ROUND(E13*U13,2)</f>
        <v>22.53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338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68">
        <v>4</v>
      </c>
      <c r="B14" s="169" t="s">
        <v>3126</v>
      </c>
      <c r="C14" s="185" t="s">
        <v>3127</v>
      </c>
      <c r="D14" s="170" t="s">
        <v>311</v>
      </c>
      <c r="E14" s="171">
        <v>38.340000000000003</v>
      </c>
      <c r="F14" s="172"/>
      <c r="G14" s="173">
        <f>ROUND(E14*F14,2)</f>
        <v>0</v>
      </c>
      <c r="H14" s="172"/>
      <c r="I14" s="173">
        <f>ROUND(E14*H14,2)</f>
        <v>0</v>
      </c>
      <c r="J14" s="172"/>
      <c r="K14" s="173">
        <f>ROUND(E14*J14,2)</f>
        <v>0</v>
      </c>
      <c r="L14" s="173">
        <v>15</v>
      </c>
      <c r="M14" s="173">
        <f>G14*(1+L14/100)</f>
        <v>0</v>
      </c>
      <c r="N14" s="173">
        <v>0</v>
      </c>
      <c r="O14" s="173">
        <f>ROUND(E14*N14,2)</f>
        <v>0</v>
      </c>
      <c r="P14" s="173">
        <v>0</v>
      </c>
      <c r="Q14" s="173">
        <f>ROUND(E14*P14,2)</f>
        <v>0</v>
      </c>
      <c r="R14" s="173" t="s">
        <v>312</v>
      </c>
      <c r="S14" s="173" t="s">
        <v>248</v>
      </c>
      <c r="T14" s="174" t="s">
        <v>249</v>
      </c>
      <c r="U14" s="157">
        <v>0.20200000000000001</v>
      </c>
      <c r="V14" s="157">
        <f>ROUND(E14*U14,2)</f>
        <v>7.74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338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54"/>
      <c r="B15" s="155"/>
      <c r="C15" s="265" t="s">
        <v>333</v>
      </c>
      <c r="D15" s="266"/>
      <c r="E15" s="266"/>
      <c r="F15" s="266"/>
      <c r="G15" s="266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307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68">
        <v>5</v>
      </c>
      <c r="B16" s="169" t="s">
        <v>3128</v>
      </c>
      <c r="C16" s="185" t="s">
        <v>3129</v>
      </c>
      <c r="D16" s="170" t="s">
        <v>311</v>
      </c>
      <c r="E16" s="171">
        <v>28.8</v>
      </c>
      <c r="F16" s="172"/>
      <c r="G16" s="173">
        <f>ROUND(E16*F16,2)</f>
        <v>0</v>
      </c>
      <c r="H16" s="172"/>
      <c r="I16" s="173">
        <f>ROUND(E16*H16,2)</f>
        <v>0</v>
      </c>
      <c r="J16" s="172"/>
      <c r="K16" s="173">
        <f>ROUND(E16*J16,2)</f>
        <v>0</v>
      </c>
      <c r="L16" s="173">
        <v>15</v>
      </c>
      <c r="M16" s="173">
        <f>G16*(1+L16/100)</f>
        <v>0</v>
      </c>
      <c r="N16" s="173">
        <v>1.7</v>
      </c>
      <c r="O16" s="173">
        <f>ROUND(E16*N16,2)</f>
        <v>48.96</v>
      </c>
      <c r="P16" s="173">
        <v>0</v>
      </c>
      <c r="Q16" s="173">
        <f>ROUND(E16*P16,2)</f>
        <v>0</v>
      </c>
      <c r="R16" s="173" t="s">
        <v>312</v>
      </c>
      <c r="S16" s="173" t="s">
        <v>248</v>
      </c>
      <c r="T16" s="174" t="s">
        <v>249</v>
      </c>
      <c r="U16" s="157">
        <v>1.587</v>
      </c>
      <c r="V16" s="157">
        <f>ROUND(E16*U16,2)</f>
        <v>45.71</v>
      </c>
      <c r="W16" s="157"/>
      <c r="X16" s="157" t="s">
        <v>304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338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1" outlineLevel="1" x14ac:dyDescent="0.25">
      <c r="A17" s="154"/>
      <c r="B17" s="155"/>
      <c r="C17" s="265" t="s">
        <v>3130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47"/>
      <c r="Z17" s="147"/>
      <c r="AA17" s="147"/>
      <c r="AB17" s="147"/>
      <c r="AC17" s="147"/>
      <c r="AD17" s="147"/>
      <c r="AE17" s="147"/>
      <c r="AF17" s="147"/>
      <c r="AG17" s="147" t="s">
        <v>307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75" t="str">
        <f>C17</f>
        <v>sypaninou z vhodných hornin tř. 1 - 4 nebo materiálem připraveným podél výkopu ve vzdálenosti do 3 m od jeho kraje, pro jakoukoliv hloubku výkopu a jakoukoliv míru zhutnění,</v>
      </c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6">
        <v>6</v>
      </c>
      <c r="B18" s="177" t="s">
        <v>3131</v>
      </c>
      <c r="C18" s="187" t="s">
        <v>3132</v>
      </c>
      <c r="D18" s="178" t="s">
        <v>311</v>
      </c>
      <c r="E18" s="179">
        <v>34.56</v>
      </c>
      <c r="F18" s="180"/>
      <c r="G18" s="181">
        <f>ROUND(E18*F18,2)</f>
        <v>0</v>
      </c>
      <c r="H18" s="180"/>
      <c r="I18" s="181">
        <f>ROUND(E18*H18,2)</f>
        <v>0</v>
      </c>
      <c r="J18" s="180"/>
      <c r="K18" s="181">
        <f>ROUND(E18*J18,2)</f>
        <v>0</v>
      </c>
      <c r="L18" s="181">
        <v>15</v>
      </c>
      <c r="M18" s="181">
        <f>G18*(1+L18/100)</f>
        <v>0</v>
      </c>
      <c r="N18" s="181">
        <v>0</v>
      </c>
      <c r="O18" s="181">
        <f>ROUND(E18*N18,2)</f>
        <v>0</v>
      </c>
      <c r="P18" s="181">
        <v>0</v>
      </c>
      <c r="Q18" s="181">
        <f>ROUND(E18*P18,2)</f>
        <v>0</v>
      </c>
      <c r="R18" s="181"/>
      <c r="S18" s="181" t="s">
        <v>277</v>
      </c>
      <c r="T18" s="182" t="s">
        <v>249</v>
      </c>
      <c r="U18" s="157">
        <v>0</v>
      </c>
      <c r="V18" s="157">
        <f>ROUND(E18*U18,2)</f>
        <v>0</v>
      </c>
      <c r="W18" s="157"/>
      <c r="X18" s="157" t="s">
        <v>2863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3133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68">
        <v>7</v>
      </c>
      <c r="B19" s="169" t="s">
        <v>3134</v>
      </c>
      <c r="C19" s="185" t="s">
        <v>3135</v>
      </c>
      <c r="D19" s="170" t="s">
        <v>311</v>
      </c>
      <c r="E19" s="171">
        <v>5.76</v>
      </c>
      <c r="F19" s="172"/>
      <c r="G19" s="173">
        <f>ROUND(E19*F19,2)</f>
        <v>0</v>
      </c>
      <c r="H19" s="172"/>
      <c r="I19" s="173">
        <f>ROUND(E19*H19,2)</f>
        <v>0</v>
      </c>
      <c r="J19" s="172"/>
      <c r="K19" s="173">
        <f>ROUND(E19*J19,2)</f>
        <v>0</v>
      </c>
      <c r="L19" s="173">
        <v>15</v>
      </c>
      <c r="M19" s="173">
        <f>G19*(1+L19/100)</f>
        <v>0</v>
      </c>
      <c r="N19" s="173">
        <v>1.1322000000000001</v>
      </c>
      <c r="O19" s="173">
        <f>ROUND(E19*N19,2)</f>
        <v>6.52</v>
      </c>
      <c r="P19" s="173">
        <v>0</v>
      </c>
      <c r="Q19" s="173">
        <f>ROUND(E19*P19,2)</f>
        <v>0</v>
      </c>
      <c r="R19" s="173" t="s">
        <v>3136</v>
      </c>
      <c r="S19" s="173" t="s">
        <v>248</v>
      </c>
      <c r="T19" s="174" t="s">
        <v>249</v>
      </c>
      <c r="U19" s="157">
        <v>1.6950000000000001</v>
      </c>
      <c r="V19" s="157">
        <f>ROUND(E19*U19,2)</f>
        <v>9.76</v>
      </c>
      <c r="W19" s="157"/>
      <c r="X19" s="157" t="s">
        <v>304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338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54"/>
      <c r="B20" s="155"/>
      <c r="C20" s="265" t="s">
        <v>3137</v>
      </c>
      <c r="D20" s="266"/>
      <c r="E20" s="266"/>
      <c r="F20" s="266"/>
      <c r="G20" s="266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307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5">
      <c r="A21" s="162" t="s">
        <v>243</v>
      </c>
      <c r="B21" s="163" t="s">
        <v>119</v>
      </c>
      <c r="C21" s="184" t="s">
        <v>120</v>
      </c>
      <c r="D21" s="164"/>
      <c r="E21" s="165"/>
      <c r="F21" s="166"/>
      <c r="G21" s="166">
        <f>SUMIF(AG22:AG23,"&lt;&gt;NOR",G22:G23)</f>
        <v>0</v>
      </c>
      <c r="H21" s="166"/>
      <c r="I21" s="166">
        <f>SUM(I22:I23)</f>
        <v>0</v>
      </c>
      <c r="J21" s="166"/>
      <c r="K21" s="166">
        <f>SUM(K22:K23)</f>
        <v>0</v>
      </c>
      <c r="L21" s="166"/>
      <c r="M21" s="166">
        <f>SUM(M22:M23)</f>
        <v>0</v>
      </c>
      <c r="N21" s="166"/>
      <c r="O21" s="166">
        <f>SUM(O22:O23)</f>
        <v>0</v>
      </c>
      <c r="P21" s="166"/>
      <c r="Q21" s="166">
        <f>SUM(Q22:Q23)</f>
        <v>0</v>
      </c>
      <c r="R21" s="166"/>
      <c r="S21" s="166"/>
      <c r="T21" s="167"/>
      <c r="U21" s="161"/>
      <c r="V21" s="161">
        <f>SUM(V22:V23)</f>
        <v>8.1199999999999992</v>
      </c>
      <c r="W21" s="161"/>
      <c r="X21" s="161"/>
      <c r="AG21" t="s">
        <v>244</v>
      </c>
    </row>
    <row r="22" spans="1:60" outlineLevel="1" x14ac:dyDescent="0.25">
      <c r="A22" s="168">
        <v>8</v>
      </c>
      <c r="B22" s="169" t="s">
        <v>3138</v>
      </c>
      <c r="C22" s="185" t="s">
        <v>3139</v>
      </c>
      <c r="D22" s="170" t="s">
        <v>1163</v>
      </c>
      <c r="E22" s="171">
        <v>40</v>
      </c>
      <c r="F22" s="172"/>
      <c r="G22" s="173">
        <f>ROUND(E22*F22,2)</f>
        <v>0</v>
      </c>
      <c r="H22" s="172"/>
      <c r="I22" s="173">
        <f>ROUND(E22*H22,2)</f>
        <v>0</v>
      </c>
      <c r="J22" s="172"/>
      <c r="K22" s="173">
        <f>ROUND(E22*J22,2)</f>
        <v>0</v>
      </c>
      <c r="L22" s="173">
        <v>15</v>
      </c>
      <c r="M22" s="173">
        <f>G22*(1+L22/100)</f>
        <v>0</v>
      </c>
      <c r="N22" s="173">
        <v>0</v>
      </c>
      <c r="O22" s="173">
        <f>ROUND(E22*N22,2)</f>
        <v>0</v>
      </c>
      <c r="P22" s="173">
        <v>0</v>
      </c>
      <c r="Q22" s="173">
        <f>ROUND(E22*P22,2)</f>
        <v>0</v>
      </c>
      <c r="R22" s="173" t="s">
        <v>946</v>
      </c>
      <c r="S22" s="173" t="s">
        <v>248</v>
      </c>
      <c r="T22" s="174" t="s">
        <v>249</v>
      </c>
      <c r="U22" s="157">
        <v>0.20300000000000001</v>
      </c>
      <c r="V22" s="157">
        <f>ROUND(E22*U22,2)</f>
        <v>8.1199999999999992</v>
      </c>
      <c r="W22" s="157"/>
      <c r="X22" s="157" t="s">
        <v>948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3140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54"/>
      <c r="B23" s="155"/>
      <c r="C23" s="265" t="s">
        <v>3141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307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5">
      <c r="A24" s="162" t="s">
        <v>243</v>
      </c>
      <c r="B24" s="163" t="s">
        <v>127</v>
      </c>
      <c r="C24" s="184" t="s">
        <v>128</v>
      </c>
      <c r="D24" s="164"/>
      <c r="E24" s="165"/>
      <c r="F24" s="166"/>
      <c r="G24" s="166">
        <f>SUMIF(AG25:AG28,"&lt;&gt;NOR",G25:G28)</f>
        <v>0</v>
      </c>
      <c r="H24" s="166"/>
      <c r="I24" s="166">
        <f>SUM(I25:I28)</f>
        <v>0</v>
      </c>
      <c r="J24" s="166"/>
      <c r="K24" s="166">
        <f>SUM(K25:K28)</f>
        <v>0</v>
      </c>
      <c r="L24" s="166"/>
      <c r="M24" s="166">
        <f>SUM(M25:M28)</f>
        <v>0</v>
      </c>
      <c r="N24" s="166"/>
      <c r="O24" s="166">
        <f>SUM(O25:O28)</f>
        <v>9.25</v>
      </c>
      <c r="P24" s="166"/>
      <c r="Q24" s="166">
        <f>SUM(Q25:Q28)</f>
        <v>0</v>
      </c>
      <c r="R24" s="166"/>
      <c r="S24" s="166"/>
      <c r="T24" s="167"/>
      <c r="U24" s="161"/>
      <c r="V24" s="161">
        <f>SUM(V25:V28)</f>
        <v>260.2</v>
      </c>
      <c r="W24" s="161"/>
      <c r="X24" s="161"/>
      <c r="AG24" t="s">
        <v>244</v>
      </c>
    </row>
    <row r="25" spans="1:60" ht="20.399999999999999" outlineLevel="1" x14ac:dyDescent="0.25">
      <c r="A25" s="168">
        <v>9</v>
      </c>
      <c r="B25" s="169" t="s">
        <v>3142</v>
      </c>
      <c r="C25" s="185" t="s">
        <v>3143</v>
      </c>
      <c r="D25" s="170" t="s">
        <v>302</v>
      </c>
      <c r="E25" s="171">
        <v>42</v>
      </c>
      <c r="F25" s="172"/>
      <c r="G25" s="173">
        <f>ROUND(E25*F25,2)</f>
        <v>0</v>
      </c>
      <c r="H25" s="172"/>
      <c r="I25" s="173">
        <f>ROUND(E25*H25,2)</f>
        <v>0</v>
      </c>
      <c r="J25" s="172"/>
      <c r="K25" s="173">
        <f>ROUND(E25*J25,2)</f>
        <v>0</v>
      </c>
      <c r="L25" s="173">
        <v>15</v>
      </c>
      <c r="M25" s="173">
        <f>G25*(1+L25/100)</f>
        <v>0</v>
      </c>
      <c r="N25" s="173">
        <v>0.10712000000000001</v>
      </c>
      <c r="O25" s="173">
        <f>ROUND(E25*N25,2)</f>
        <v>4.5</v>
      </c>
      <c r="P25" s="173">
        <v>0</v>
      </c>
      <c r="Q25" s="173">
        <f>ROUND(E25*P25,2)</f>
        <v>0</v>
      </c>
      <c r="R25" s="173" t="s">
        <v>699</v>
      </c>
      <c r="S25" s="173" t="s">
        <v>248</v>
      </c>
      <c r="T25" s="174" t="s">
        <v>249</v>
      </c>
      <c r="U25" s="157">
        <v>0.69998000000000005</v>
      </c>
      <c r="V25" s="157">
        <f>ROUND(E25*U25,2)</f>
        <v>29.4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338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54"/>
      <c r="B26" s="155"/>
      <c r="C26" s="265" t="s">
        <v>1180</v>
      </c>
      <c r="D26" s="266"/>
      <c r="E26" s="266"/>
      <c r="F26" s="266"/>
      <c r="G26" s="266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307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6">
        <v>10</v>
      </c>
      <c r="B27" s="177" t="s">
        <v>3144</v>
      </c>
      <c r="C27" s="187" t="s">
        <v>3145</v>
      </c>
      <c r="D27" s="178" t="s">
        <v>576</v>
      </c>
      <c r="E27" s="179">
        <v>1269.5</v>
      </c>
      <c r="F27" s="180"/>
      <c r="G27" s="181">
        <f>ROUND(E27*F27,2)</f>
        <v>0</v>
      </c>
      <c r="H27" s="180"/>
      <c r="I27" s="181">
        <f>ROUND(E27*H27,2)</f>
        <v>0</v>
      </c>
      <c r="J27" s="180"/>
      <c r="K27" s="181">
        <f>ROUND(E27*J27,2)</f>
        <v>0</v>
      </c>
      <c r="L27" s="181">
        <v>15</v>
      </c>
      <c r="M27" s="181">
        <f>G27*(1+L27/100)</f>
        <v>0</v>
      </c>
      <c r="N27" s="181">
        <v>3.7100000000000002E-3</v>
      </c>
      <c r="O27" s="181">
        <f>ROUND(E27*N27,2)</f>
        <v>4.71</v>
      </c>
      <c r="P27" s="181">
        <v>0</v>
      </c>
      <c r="Q27" s="181">
        <f>ROUND(E27*P27,2)</f>
        <v>0</v>
      </c>
      <c r="R27" s="181" t="s">
        <v>699</v>
      </c>
      <c r="S27" s="181" t="s">
        <v>248</v>
      </c>
      <c r="T27" s="182" t="s">
        <v>249</v>
      </c>
      <c r="U27" s="157">
        <v>0.18179999999999999</v>
      </c>
      <c r="V27" s="157">
        <f>ROUND(E27*U27,2)</f>
        <v>230.8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338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6">
        <v>11</v>
      </c>
      <c r="B28" s="177" t="s">
        <v>3146</v>
      </c>
      <c r="C28" s="187" t="s">
        <v>3147</v>
      </c>
      <c r="D28" s="178" t="s">
        <v>538</v>
      </c>
      <c r="E28" s="179">
        <v>49</v>
      </c>
      <c r="F28" s="180"/>
      <c r="G28" s="181">
        <f>ROUND(E28*F28,2)</f>
        <v>0</v>
      </c>
      <c r="H28" s="180"/>
      <c r="I28" s="181">
        <f>ROUND(E28*H28,2)</f>
        <v>0</v>
      </c>
      <c r="J28" s="180"/>
      <c r="K28" s="181">
        <f>ROUND(E28*J28,2)</f>
        <v>0</v>
      </c>
      <c r="L28" s="181">
        <v>15</v>
      </c>
      <c r="M28" s="181">
        <f>G28*(1+L28/100)</f>
        <v>0</v>
      </c>
      <c r="N28" s="181">
        <v>8.0000000000000004E-4</v>
      </c>
      <c r="O28" s="181">
        <f>ROUND(E28*N28,2)</f>
        <v>0.04</v>
      </c>
      <c r="P28" s="181">
        <v>0</v>
      </c>
      <c r="Q28" s="181">
        <f>ROUND(E28*P28,2)</f>
        <v>0</v>
      </c>
      <c r="R28" s="181" t="s">
        <v>751</v>
      </c>
      <c r="S28" s="181" t="s">
        <v>248</v>
      </c>
      <c r="T28" s="182" t="s">
        <v>249</v>
      </c>
      <c r="U28" s="157">
        <v>0</v>
      </c>
      <c r="V28" s="157">
        <f>ROUND(E28*U28,2)</f>
        <v>0</v>
      </c>
      <c r="W28" s="157"/>
      <c r="X28" s="157" t="s">
        <v>752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2491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x14ac:dyDescent="0.25">
      <c r="A29" s="162" t="s">
        <v>243</v>
      </c>
      <c r="B29" s="163" t="s">
        <v>142</v>
      </c>
      <c r="C29" s="184" t="s">
        <v>143</v>
      </c>
      <c r="D29" s="164"/>
      <c r="E29" s="165"/>
      <c r="F29" s="166"/>
      <c r="G29" s="166">
        <f>SUMIF(AG30:AG30,"&lt;&gt;NOR",G30:G30)</f>
        <v>0</v>
      </c>
      <c r="H29" s="166"/>
      <c r="I29" s="166">
        <f>SUM(I30:I30)</f>
        <v>0</v>
      </c>
      <c r="J29" s="166"/>
      <c r="K29" s="166">
        <f>SUM(K30:K30)</f>
        <v>0</v>
      </c>
      <c r="L29" s="166"/>
      <c r="M29" s="166">
        <f>SUM(M30:M30)</f>
        <v>0</v>
      </c>
      <c r="N29" s="166"/>
      <c r="O29" s="166">
        <f>SUM(O30:O30)</f>
        <v>0.06</v>
      </c>
      <c r="P29" s="166"/>
      <c r="Q29" s="166">
        <f>SUM(Q30:Q30)</f>
        <v>2.13</v>
      </c>
      <c r="R29" s="166"/>
      <c r="S29" s="166"/>
      <c r="T29" s="167"/>
      <c r="U29" s="161"/>
      <c r="V29" s="161">
        <f>SUM(V30:V30)</f>
        <v>62.28</v>
      </c>
      <c r="W29" s="161"/>
      <c r="X29" s="161"/>
      <c r="AG29" t="s">
        <v>244</v>
      </c>
    </row>
    <row r="30" spans="1:60" ht="20.399999999999999" outlineLevel="1" x14ac:dyDescent="0.25">
      <c r="A30" s="176">
        <v>12</v>
      </c>
      <c r="B30" s="177" t="s">
        <v>434</v>
      </c>
      <c r="C30" s="187" t="s">
        <v>435</v>
      </c>
      <c r="D30" s="178" t="s">
        <v>302</v>
      </c>
      <c r="E30" s="179">
        <v>180</v>
      </c>
      <c r="F30" s="180"/>
      <c r="G30" s="181">
        <f>ROUND(E30*F30,2)</f>
        <v>0</v>
      </c>
      <c r="H30" s="180"/>
      <c r="I30" s="181">
        <f>ROUND(E30*H30,2)</f>
        <v>0</v>
      </c>
      <c r="J30" s="180"/>
      <c r="K30" s="181">
        <f>ROUND(E30*J30,2)</f>
        <v>0</v>
      </c>
      <c r="L30" s="181">
        <v>15</v>
      </c>
      <c r="M30" s="181">
        <f>G30*(1+L30/100)</f>
        <v>0</v>
      </c>
      <c r="N30" s="181">
        <v>3.3E-4</v>
      </c>
      <c r="O30" s="181">
        <f>ROUND(E30*N30,2)</f>
        <v>0.06</v>
      </c>
      <c r="P30" s="181">
        <v>1.183E-2</v>
      </c>
      <c r="Q30" s="181">
        <f>ROUND(E30*P30,2)</f>
        <v>2.13</v>
      </c>
      <c r="R30" s="181" t="s">
        <v>366</v>
      </c>
      <c r="S30" s="181" t="s">
        <v>248</v>
      </c>
      <c r="T30" s="182" t="s">
        <v>249</v>
      </c>
      <c r="U30" s="157">
        <v>0.34599999999999997</v>
      </c>
      <c r="V30" s="157">
        <f>ROUND(E30*U30,2)</f>
        <v>62.28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338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x14ac:dyDescent="0.25">
      <c r="A31" s="162" t="s">
        <v>243</v>
      </c>
      <c r="B31" s="163" t="s">
        <v>144</v>
      </c>
      <c r="C31" s="184" t="s">
        <v>145</v>
      </c>
      <c r="D31" s="164"/>
      <c r="E31" s="165"/>
      <c r="F31" s="166"/>
      <c r="G31" s="166">
        <f>SUMIF(AG32:AG34,"&lt;&gt;NOR",G32:G34)</f>
        <v>0</v>
      </c>
      <c r="H31" s="166"/>
      <c r="I31" s="166">
        <f>SUM(I32:I34)</f>
        <v>0</v>
      </c>
      <c r="J31" s="166"/>
      <c r="K31" s="166">
        <f>SUM(K32:K34)</f>
        <v>0</v>
      </c>
      <c r="L31" s="166"/>
      <c r="M31" s="166">
        <f>SUM(M32:M34)</f>
        <v>0</v>
      </c>
      <c r="N31" s="166"/>
      <c r="O31" s="166">
        <f>SUM(O32:O34)</f>
        <v>0</v>
      </c>
      <c r="P31" s="166"/>
      <c r="Q31" s="166">
        <f>SUM(Q32:Q34)</f>
        <v>2.54</v>
      </c>
      <c r="R31" s="166"/>
      <c r="S31" s="166"/>
      <c r="T31" s="167"/>
      <c r="U31" s="161"/>
      <c r="V31" s="161">
        <f>SUM(V32:V34)</f>
        <v>614.71</v>
      </c>
      <c r="W31" s="161"/>
      <c r="X31" s="161"/>
      <c r="AG31" t="s">
        <v>244</v>
      </c>
    </row>
    <row r="32" spans="1:60" outlineLevel="1" x14ac:dyDescent="0.25">
      <c r="A32" s="168">
        <v>13</v>
      </c>
      <c r="B32" s="169" t="s">
        <v>3148</v>
      </c>
      <c r="C32" s="185" t="s">
        <v>3149</v>
      </c>
      <c r="D32" s="170" t="s">
        <v>576</v>
      </c>
      <c r="E32" s="171">
        <v>1269.5</v>
      </c>
      <c r="F32" s="172"/>
      <c r="G32" s="173">
        <f>ROUND(E32*F32,2)</f>
        <v>0</v>
      </c>
      <c r="H32" s="172"/>
      <c r="I32" s="173">
        <f>ROUND(E32*H32,2)</f>
        <v>0</v>
      </c>
      <c r="J32" s="172"/>
      <c r="K32" s="173">
        <f>ROUND(E32*J32,2)</f>
        <v>0</v>
      </c>
      <c r="L32" s="173">
        <v>15</v>
      </c>
      <c r="M32" s="173">
        <f>G32*(1+L32/100)</f>
        <v>0</v>
      </c>
      <c r="N32" s="173">
        <v>0</v>
      </c>
      <c r="O32" s="173">
        <f>ROUND(E32*N32,2)</f>
        <v>0</v>
      </c>
      <c r="P32" s="173">
        <v>2E-3</v>
      </c>
      <c r="Q32" s="173">
        <f>ROUND(E32*P32,2)</f>
        <v>2.54</v>
      </c>
      <c r="R32" s="173" t="s">
        <v>366</v>
      </c>
      <c r="S32" s="173" t="s">
        <v>248</v>
      </c>
      <c r="T32" s="174" t="s">
        <v>249</v>
      </c>
      <c r="U32" s="157">
        <v>0.46800000000000003</v>
      </c>
      <c r="V32" s="157">
        <f>ROUND(E32*U32,2)</f>
        <v>594.13</v>
      </c>
      <c r="W32" s="157"/>
      <c r="X32" s="157" t="s">
        <v>304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338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54"/>
      <c r="B33" s="155"/>
      <c r="C33" s="265" t="s">
        <v>3150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307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6">
        <v>14</v>
      </c>
      <c r="B34" s="177" t="s">
        <v>836</v>
      </c>
      <c r="C34" s="187" t="s">
        <v>837</v>
      </c>
      <c r="D34" s="178" t="s">
        <v>698</v>
      </c>
      <c r="E34" s="179">
        <v>42</v>
      </c>
      <c r="F34" s="180"/>
      <c r="G34" s="181">
        <f>ROUND(E34*F34,2)</f>
        <v>0</v>
      </c>
      <c r="H34" s="180"/>
      <c r="I34" s="181">
        <f>ROUND(E34*H34,2)</f>
        <v>0</v>
      </c>
      <c r="J34" s="180"/>
      <c r="K34" s="181">
        <f>ROUND(E34*J34,2)</f>
        <v>0</v>
      </c>
      <c r="L34" s="181">
        <v>15</v>
      </c>
      <c r="M34" s="181">
        <f>G34*(1+L34/100)</f>
        <v>0</v>
      </c>
      <c r="N34" s="181">
        <v>0</v>
      </c>
      <c r="O34" s="181">
        <f>ROUND(E34*N34,2)</f>
        <v>0</v>
      </c>
      <c r="P34" s="181">
        <v>0</v>
      </c>
      <c r="Q34" s="181">
        <f>ROUND(E34*P34,2)</f>
        <v>0</v>
      </c>
      <c r="R34" s="181" t="s">
        <v>366</v>
      </c>
      <c r="S34" s="181" t="s">
        <v>248</v>
      </c>
      <c r="T34" s="182" t="s">
        <v>249</v>
      </c>
      <c r="U34" s="157">
        <v>0.49</v>
      </c>
      <c r="V34" s="157">
        <f>ROUND(E34*U34,2)</f>
        <v>20.58</v>
      </c>
      <c r="W34" s="157"/>
      <c r="X34" s="157" t="s">
        <v>304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338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5">
      <c r="A35" s="162" t="s">
        <v>243</v>
      </c>
      <c r="B35" s="163" t="s">
        <v>155</v>
      </c>
      <c r="C35" s="184" t="s">
        <v>156</v>
      </c>
      <c r="D35" s="164"/>
      <c r="E35" s="165"/>
      <c r="F35" s="166"/>
      <c r="G35" s="166">
        <f>SUMIF(AG36:AG93,"&lt;&gt;NOR",G36:G93)</f>
        <v>0</v>
      </c>
      <c r="H35" s="166"/>
      <c r="I35" s="166">
        <f>SUM(I36:I93)</f>
        <v>0</v>
      </c>
      <c r="J35" s="166"/>
      <c r="K35" s="166">
        <f>SUM(K36:K93)</f>
        <v>0</v>
      </c>
      <c r="L35" s="166"/>
      <c r="M35" s="166">
        <f>SUM(M36:M93)</f>
        <v>0</v>
      </c>
      <c r="N35" s="166"/>
      <c r="O35" s="166">
        <f>SUM(O36:O93)</f>
        <v>2.4399999999999995</v>
      </c>
      <c r="P35" s="166"/>
      <c r="Q35" s="166">
        <f>SUM(Q36:Q93)</f>
        <v>11.129999999999999</v>
      </c>
      <c r="R35" s="166"/>
      <c r="S35" s="166"/>
      <c r="T35" s="167"/>
      <c r="U35" s="161"/>
      <c r="V35" s="161">
        <f>SUM(V36:V93)</f>
        <v>1598.99</v>
      </c>
      <c r="W35" s="161"/>
      <c r="X35" s="161"/>
      <c r="AG35" t="s">
        <v>244</v>
      </c>
    </row>
    <row r="36" spans="1:60" outlineLevel="1" x14ac:dyDescent="0.25">
      <c r="A36" s="168">
        <v>15</v>
      </c>
      <c r="B36" s="169" t="s">
        <v>3151</v>
      </c>
      <c r="C36" s="185" t="s">
        <v>3152</v>
      </c>
      <c r="D36" s="170" t="s">
        <v>576</v>
      </c>
      <c r="E36" s="171">
        <v>250</v>
      </c>
      <c r="F36" s="172"/>
      <c r="G36" s="173">
        <f>ROUND(E36*F36,2)</f>
        <v>0</v>
      </c>
      <c r="H36" s="172"/>
      <c r="I36" s="173">
        <f>ROUND(E36*H36,2)</f>
        <v>0</v>
      </c>
      <c r="J36" s="172"/>
      <c r="K36" s="173">
        <f>ROUND(E36*J36,2)</f>
        <v>0</v>
      </c>
      <c r="L36" s="173">
        <v>15</v>
      </c>
      <c r="M36" s="173">
        <f>G36*(1+L36/100)</f>
        <v>0</v>
      </c>
      <c r="N36" s="173">
        <v>3.8000000000000002E-4</v>
      </c>
      <c r="O36" s="173">
        <f>ROUND(E36*N36,2)</f>
        <v>0.1</v>
      </c>
      <c r="P36" s="173">
        <v>0</v>
      </c>
      <c r="Q36" s="173">
        <f>ROUND(E36*P36,2)</f>
        <v>0</v>
      </c>
      <c r="R36" s="173" t="s">
        <v>1551</v>
      </c>
      <c r="S36" s="173" t="s">
        <v>248</v>
      </c>
      <c r="T36" s="174" t="s">
        <v>249</v>
      </c>
      <c r="U36" s="157">
        <v>0.32</v>
      </c>
      <c r="V36" s="157">
        <f>ROUND(E36*U36,2)</f>
        <v>80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338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54"/>
      <c r="B37" s="155"/>
      <c r="C37" s="265" t="s">
        <v>3153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307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68">
        <v>16</v>
      </c>
      <c r="B38" s="169" t="s">
        <v>3154</v>
      </c>
      <c r="C38" s="185" t="s">
        <v>3155</v>
      </c>
      <c r="D38" s="170" t="s">
        <v>576</v>
      </c>
      <c r="E38" s="171">
        <v>275</v>
      </c>
      <c r="F38" s="172"/>
      <c r="G38" s="173">
        <f>ROUND(E38*F38,2)</f>
        <v>0</v>
      </c>
      <c r="H38" s="172"/>
      <c r="I38" s="173">
        <f>ROUND(E38*H38,2)</f>
        <v>0</v>
      </c>
      <c r="J38" s="172"/>
      <c r="K38" s="173">
        <f>ROUND(E38*J38,2)</f>
        <v>0</v>
      </c>
      <c r="L38" s="173">
        <v>15</v>
      </c>
      <c r="M38" s="173">
        <f>G38*(1+L38/100)</f>
        <v>0</v>
      </c>
      <c r="N38" s="173">
        <v>4.6999999999999999E-4</v>
      </c>
      <c r="O38" s="173">
        <f>ROUND(E38*N38,2)</f>
        <v>0.13</v>
      </c>
      <c r="P38" s="173">
        <v>0</v>
      </c>
      <c r="Q38" s="173">
        <f>ROUND(E38*P38,2)</f>
        <v>0</v>
      </c>
      <c r="R38" s="173" t="s">
        <v>1551</v>
      </c>
      <c r="S38" s="173" t="s">
        <v>248</v>
      </c>
      <c r="T38" s="174" t="s">
        <v>249</v>
      </c>
      <c r="U38" s="157">
        <v>0.35899999999999999</v>
      </c>
      <c r="V38" s="157">
        <f>ROUND(E38*U38,2)</f>
        <v>98.73</v>
      </c>
      <c r="W38" s="157"/>
      <c r="X38" s="157" t="s">
        <v>304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338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54"/>
      <c r="B39" s="155"/>
      <c r="C39" s="265" t="s">
        <v>3153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307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68">
        <v>17</v>
      </c>
      <c r="B40" s="169" t="s">
        <v>3156</v>
      </c>
      <c r="C40" s="185" t="s">
        <v>3157</v>
      </c>
      <c r="D40" s="170" t="s">
        <v>576</v>
      </c>
      <c r="E40" s="171">
        <v>22</v>
      </c>
      <c r="F40" s="172"/>
      <c r="G40" s="173">
        <f>ROUND(E40*F40,2)</f>
        <v>0</v>
      </c>
      <c r="H40" s="172"/>
      <c r="I40" s="173">
        <f>ROUND(E40*H40,2)</f>
        <v>0</v>
      </c>
      <c r="J40" s="172"/>
      <c r="K40" s="173">
        <f>ROUND(E40*J40,2)</f>
        <v>0</v>
      </c>
      <c r="L40" s="173">
        <v>15</v>
      </c>
      <c r="M40" s="173">
        <f>G40*(1+L40/100)</f>
        <v>0</v>
      </c>
      <c r="N40" s="173">
        <v>6.9999999999999999E-4</v>
      </c>
      <c r="O40" s="173">
        <f>ROUND(E40*N40,2)</f>
        <v>0.02</v>
      </c>
      <c r="P40" s="173">
        <v>0</v>
      </c>
      <c r="Q40" s="173">
        <f>ROUND(E40*P40,2)</f>
        <v>0</v>
      </c>
      <c r="R40" s="173" t="s">
        <v>1551</v>
      </c>
      <c r="S40" s="173" t="s">
        <v>248</v>
      </c>
      <c r="T40" s="174" t="s">
        <v>249</v>
      </c>
      <c r="U40" s="157">
        <v>0.45200000000000001</v>
      </c>
      <c r="V40" s="157">
        <f>ROUND(E40*U40,2)</f>
        <v>9.94</v>
      </c>
      <c r="W40" s="157"/>
      <c r="X40" s="157" t="s">
        <v>304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338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54"/>
      <c r="B41" s="155"/>
      <c r="C41" s="265" t="s">
        <v>3153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307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68">
        <v>18</v>
      </c>
      <c r="B42" s="169" t="s">
        <v>3158</v>
      </c>
      <c r="C42" s="185" t="s">
        <v>3159</v>
      </c>
      <c r="D42" s="170" t="s">
        <v>576</v>
      </c>
      <c r="E42" s="171">
        <v>125</v>
      </c>
      <c r="F42" s="172"/>
      <c r="G42" s="173">
        <f>ROUND(E42*F42,2)</f>
        <v>0</v>
      </c>
      <c r="H42" s="172"/>
      <c r="I42" s="173">
        <f>ROUND(E42*H42,2)</f>
        <v>0</v>
      </c>
      <c r="J42" s="172"/>
      <c r="K42" s="173">
        <f>ROUND(E42*J42,2)</f>
        <v>0</v>
      </c>
      <c r="L42" s="173">
        <v>15</v>
      </c>
      <c r="M42" s="173">
        <f>G42*(1+L42/100)</f>
        <v>0</v>
      </c>
      <c r="N42" s="173">
        <v>1.5200000000000001E-3</v>
      </c>
      <c r="O42" s="173">
        <f>ROUND(E42*N42,2)</f>
        <v>0.19</v>
      </c>
      <c r="P42" s="173">
        <v>0</v>
      </c>
      <c r="Q42" s="173">
        <f>ROUND(E42*P42,2)</f>
        <v>0</v>
      </c>
      <c r="R42" s="173" t="s">
        <v>1551</v>
      </c>
      <c r="S42" s="173" t="s">
        <v>248</v>
      </c>
      <c r="T42" s="174" t="s">
        <v>249</v>
      </c>
      <c r="U42" s="157">
        <v>1.173</v>
      </c>
      <c r="V42" s="157">
        <f>ROUND(E42*U42,2)</f>
        <v>146.63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338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54"/>
      <c r="B43" s="155"/>
      <c r="C43" s="265" t="s">
        <v>3153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307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68">
        <v>19</v>
      </c>
      <c r="B44" s="169" t="s">
        <v>3160</v>
      </c>
      <c r="C44" s="185" t="s">
        <v>3161</v>
      </c>
      <c r="D44" s="170" t="s">
        <v>576</v>
      </c>
      <c r="E44" s="171">
        <v>168</v>
      </c>
      <c r="F44" s="172"/>
      <c r="G44" s="173">
        <f>ROUND(E44*F44,2)</f>
        <v>0</v>
      </c>
      <c r="H44" s="172"/>
      <c r="I44" s="173">
        <f>ROUND(E44*H44,2)</f>
        <v>0</v>
      </c>
      <c r="J44" s="172"/>
      <c r="K44" s="173">
        <f>ROUND(E44*J44,2)</f>
        <v>0</v>
      </c>
      <c r="L44" s="173">
        <v>15</v>
      </c>
      <c r="M44" s="173">
        <f>G44*(1+L44/100)</f>
        <v>0</v>
      </c>
      <c r="N44" s="173">
        <v>7.7999999999999999E-4</v>
      </c>
      <c r="O44" s="173">
        <f>ROUND(E44*N44,2)</f>
        <v>0.13</v>
      </c>
      <c r="P44" s="173">
        <v>0</v>
      </c>
      <c r="Q44" s="173">
        <f>ROUND(E44*P44,2)</f>
        <v>0</v>
      </c>
      <c r="R44" s="173" t="s">
        <v>1551</v>
      </c>
      <c r="S44" s="173" t="s">
        <v>248</v>
      </c>
      <c r="T44" s="174" t="s">
        <v>249</v>
      </c>
      <c r="U44" s="157">
        <v>0.82</v>
      </c>
      <c r="V44" s="157">
        <f>ROUND(E44*U44,2)</f>
        <v>137.76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338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54"/>
      <c r="B45" s="155"/>
      <c r="C45" s="265" t="s">
        <v>3153</v>
      </c>
      <c r="D45" s="266"/>
      <c r="E45" s="266"/>
      <c r="F45" s="266"/>
      <c r="G45" s="266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307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68">
        <v>20</v>
      </c>
      <c r="B46" s="169" t="s">
        <v>3162</v>
      </c>
      <c r="C46" s="185" t="s">
        <v>3163</v>
      </c>
      <c r="D46" s="170" t="s">
        <v>276</v>
      </c>
      <c r="E46" s="171">
        <v>1</v>
      </c>
      <c r="F46" s="172"/>
      <c r="G46" s="173">
        <f>ROUND(E46*F46,2)</f>
        <v>0</v>
      </c>
      <c r="H46" s="172"/>
      <c r="I46" s="173">
        <f>ROUND(E46*H46,2)</f>
        <v>0</v>
      </c>
      <c r="J46" s="172"/>
      <c r="K46" s="173">
        <f>ROUND(E46*J46,2)</f>
        <v>0</v>
      </c>
      <c r="L46" s="173">
        <v>15</v>
      </c>
      <c r="M46" s="173">
        <f>G46*(1+L46/100)</f>
        <v>0</v>
      </c>
      <c r="N46" s="173">
        <v>0</v>
      </c>
      <c r="O46" s="173">
        <f>ROUND(E46*N46,2)</f>
        <v>0</v>
      </c>
      <c r="P46" s="173">
        <v>0</v>
      </c>
      <c r="Q46" s="173">
        <f>ROUND(E46*P46,2)</f>
        <v>0</v>
      </c>
      <c r="R46" s="173"/>
      <c r="S46" s="173" t="s">
        <v>277</v>
      </c>
      <c r="T46" s="174" t="s">
        <v>249</v>
      </c>
      <c r="U46" s="157">
        <v>0</v>
      </c>
      <c r="V46" s="157">
        <f>ROUND(E46*U46,2)</f>
        <v>0</v>
      </c>
      <c r="W46" s="157"/>
      <c r="X46" s="157" t="s">
        <v>304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332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54"/>
      <c r="B47" s="155"/>
      <c r="C47" s="256" t="s">
        <v>3164</v>
      </c>
      <c r="D47" s="257"/>
      <c r="E47" s="257"/>
      <c r="F47" s="257"/>
      <c r="G47" s="2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253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68">
        <v>21</v>
      </c>
      <c r="B48" s="169" t="s">
        <v>3165</v>
      </c>
      <c r="C48" s="185" t="s">
        <v>3166</v>
      </c>
      <c r="D48" s="170" t="s">
        <v>1632</v>
      </c>
      <c r="E48" s="171">
        <v>16</v>
      </c>
      <c r="F48" s="172"/>
      <c r="G48" s="173">
        <f>ROUND(E48*F48,2)</f>
        <v>0</v>
      </c>
      <c r="H48" s="172"/>
      <c r="I48" s="173">
        <f>ROUND(E48*H48,2)</f>
        <v>0</v>
      </c>
      <c r="J48" s="172"/>
      <c r="K48" s="173">
        <f>ROUND(E48*J48,2)</f>
        <v>0</v>
      </c>
      <c r="L48" s="173">
        <v>15</v>
      </c>
      <c r="M48" s="173">
        <f>G48*(1+L48/100)</f>
        <v>0</v>
      </c>
      <c r="N48" s="173">
        <v>0</v>
      </c>
      <c r="O48" s="173">
        <f>ROUND(E48*N48,2)</f>
        <v>0</v>
      </c>
      <c r="P48" s="173">
        <v>0</v>
      </c>
      <c r="Q48" s="173">
        <f>ROUND(E48*P48,2)</f>
        <v>0</v>
      </c>
      <c r="R48" s="173"/>
      <c r="S48" s="173" t="s">
        <v>277</v>
      </c>
      <c r="T48" s="174" t="s">
        <v>249</v>
      </c>
      <c r="U48" s="157">
        <v>0</v>
      </c>
      <c r="V48" s="157">
        <f>ROUND(E48*U48,2)</f>
        <v>0</v>
      </c>
      <c r="W48" s="157"/>
      <c r="X48" s="157" t="s">
        <v>304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332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54"/>
      <c r="B49" s="155"/>
      <c r="C49" s="256" t="s">
        <v>3167</v>
      </c>
      <c r="D49" s="257"/>
      <c r="E49" s="257"/>
      <c r="F49" s="257"/>
      <c r="G49" s="2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253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68">
        <v>22</v>
      </c>
      <c r="B50" s="169" t="s">
        <v>3168</v>
      </c>
      <c r="C50" s="185" t="s">
        <v>3169</v>
      </c>
      <c r="D50" s="170" t="s">
        <v>698</v>
      </c>
      <c r="E50" s="171">
        <v>2.2000000000000002</v>
      </c>
      <c r="F50" s="172"/>
      <c r="G50" s="173">
        <f>ROUND(E50*F50,2)</f>
        <v>0</v>
      </c>
      <c r="H50" s="172"/>
      <c r="I50" s="173">
        <f>ROUND(E50*H50,2)</f>
        <v>0</v>
      </c>
      <c r="J50" s="172"/>
      <c r="K50" s="173">
        <f>ROUND(E50*J50,2)</f>
        <v>0</v>
      </c>
      <c r="L50" s="173">
        <v>15</v>
      </c>
      <c r="M50" s="173">
        <f>G50*(1+L50/100)</f>
        <v>0</v>
      </c>
      <c r="N50" s="173">
        <v>0</v>
      </c>
      <c r="O50" s="173">
        <f>ROUND(E50*N50,2)</f>
        <v>0</v>
      </c>
      <c r="P50" s="173">
        <v>0</v>
      </c>
      <c r="Q50" s="173">
        <f>ROUND(E50*P50,2)</f>
        <v>0</v>
      </c>
      <c r="R50" s="173" t="s">
        <v>1551</v>
      </c>
      <c r="S50" s="173" t="s">
        <v>248</v>
      </c>
      <c r="T50" s="174" t="s">
        <v>248</v>
      </c>
      <c r="U50" s="157">
        <v>4.93</v>
      </c>
      <c r="V50" s="157">
        <f>ROUND(E50*U50,2)</f>
        <v>10.85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332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54"/>
      <c r="B51" s="155"/>
      <c r="C51" s="265" t="s">
        <v>3170</v>
      </c>
      <c r="D51" s="266"/>
      <c r="E51" s="266"/>
      <c r="F51" s="266"/>
      <c r="G51" s="266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307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68">
        <v>23</v>
      </c>
      <c r="B52" s="169" t="s">
        <v>3171</v>
      </c>
      <c r="C52" s="185" t="s">
        <v>3172</v>
      </c>
      <c r="D52" s="170" t="s">
        <v>576</v>
      </c>
      <c r="E52" s="171">
        <v>456</v>
      </c>
      <c r="F52" s="172"/>
      <c r="G52" s="173">
        <f>ROUND(E52*F52,2)</f>
        <v>0</v>
      </c>
      <c r="H52" s="172"/>
      <c r="I52" s="173">
        <f>ROUND(E52*H52,2)</f>
        <v>0</v>
      </c>
      <c r="J52" s="172"/>
      <c r="K52" s="173">
        <f>ROUND(E52*J52,2)</f>
        <v>0</v>
      </c>
      <c r="L52" s="173">
        <v>15</v>
      </c>
      <c r="M52" s="173">
        <f>G52*(1+L52/100)</f>
        <v>0</v>
      </c>
      <c r="N52" s="173">
        <v>1.31E-3</v>
      </c>
      <c r="O52" s="173">
        <f>ROUND(E52*N52,2)</f>
        <v>0.6</v>
      </c>
      <c r="P52" s="173">
        <v>0</v>
      </c>
      <c r="Q52" s="173">
        <f>ROUND(E52*P52,2)</f>
        <v>0</v>
      </c>
      <c r="R52" s="173" t="s">
        <v>1551</v>
      </c>
      <c r="S52" s="173" t="s">
        <v>248</v>
      </c>
      <c r="T52" s="174" t="s">
        <v>249</v>
      </c>
      <c r="U52" s="157">
        <v>0.79700000000000004</v>
      </c>
      <c r="V52" s="157">
        <f>ROUND(E52*U52,2)</f>
        <v>363.43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338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54"/>
      <c r="B53" s="155"/>
      <c r="C53" s="265" t="s">
        <v>3153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307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68">
        <v>24</v>
      </c>
      <c r="B54" s="169" t="s">
        <v>3173</v>
      </c>
      <c r="C54" s="185" t="s">
        <v>3174</v>
      </c>
      <c r="D54" s="170" t="s">
        <v>576</v>
      </c>
      <c r="E54" s="171">
        <v>128</v>
      </c>
      <c r="F54" s="172"/>
      <c r="G54" s="173">
        <f>ROUND(E54*F54,2)</f>
        <v>0</v>
      </c>
      <c r="H54" s="172"/>
      <c r="I54" s="173">
        <f>ROUND(E54*H54,2)</f>
        <v>0</v>
      </c>
      <c r="J54" s="172"/>
      <c r="K54" s="173">
        <f>ROUND(E54*J54,2)</f>
        <v>0</v>
      </c>
      <c r="L54" s="173">
        <v>15</v>
      </c>
      <c r="M54" s="173">
        <f>G54*(1+L54/100)</f>
        <v>0</v>
      </c>
      <c r="N54" s="173">
        <v>1.6100000000000001E-3</v>
      </c>
      <c r="O54" s="173">
        <f>ROUND(E54*N54,2)</f>
        <v>0.21</v>
      </c>
      <c r="P54" s="173">
        <v>0</v>
      </c>
      <c r="Q54" s="173">
        <f>ROUND(E54*P54,2)</f>
        <v>0</v>
      </c>
      <c r="R54" s="173" t="s">
        <v>1551</v>
      </c>
      <c r="S54" s="173" t="s">
        <v>248</v>
      </c>
      <c r="T54" s="174" t="s">
        <v>249</v>
      </c>
      <c r="U54" s="157">
        <v>0.73899999999999999</v>
      </c>
      <c r="V54" s="157">
        <f>ROUND(E54*U54,2)</f>
        <v>94.59</v>
      </c>
      <c r="W54" s="157"/>
      <c r="X54" s="157" t="s">
        <v>304</v>
      </c>
      <c r="Y54" s="147"/>
      <c r="Z54" s="147"/>
      <c r="AA54" s="147"/>
      <c r="AB54" s="147"/>
      <c r="AC54" s="147"/>
      <c r="AD54" s="147"/>
      <c r="AE54" s="147"/>
      <c r="AF54" s="147"/>
      <c r="AG54" s="147" t="s">
        <v>338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54"/>
      <c r="B55" s="155"/>
      <c r="C55" s="265" t="s">
        <v>3153</v>
      </c>
      <c r="D55" s="266"/>
      <c r="E55" s="266"/>
      <c r="F55" s="266"/>
      <c r="G55" s="266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47"/>
      <c r="Z55" s="147"/>
      <c r="AA55" s="147"/>
      <c r="AB55" s="147"/>
      <c r="AC55" s="147"/>
      <c r="AD55" s="147"/>
      <c r="AE55" s="147"/>
      <c r="AF55" s="147"/>
      <c r="AG55" s="147" t="s">
        <v>307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68">
        <v>25</v>
      </c>
      <c r="B56" s="169" t="s">
        <v>3175</v>
      </c>
      <c r="C56" s="185" t="s">
        <v>3176</v>
      </c>
      <c r="D56" s="170" t="s">
        <v>576</v>
      </c>
      <c r="E56" s="171">
        <v>53</v>
      </c>
      <c r="F56" s="172"/>
      <c r="G56" s="173">
        <f>ROUND(E56*F56,2)</f>
        <v>0</v>
      </c>
      <c r="H56" s="172"/>
      <c r="I56" s="173">
        <f>ROUND(E56*H56,2)</f>
        <v>0</v>
      </c>
      <c r="J56" s="172"/>
      <c r="K56" s="173">
        <f>ROUND(E56*J56,2)</f>
        <v>0</v>
      </c>
      <c r="L56" s="173">
        <v>15</v>
      </c>
      <c r="M56" s="173">
        <f>G56*(1+L56/100)</f>
        <v>0</v>
      </c>
      <c r="N56" s="173">
        <v>2.48E-3</v>
      </c>
      <c r="O56" s="173">
        <f>ROUND(E56*N56,2)</f>
        <v>0.13</v>
      </c>
      <c r="P56" s="173">
        <v>0</v>
      </c>
      <c r="Q56" s="173">
        <f>ROUND(E56*P56,2)</f>
        <v>0</v>
      </c>
      <c r="R56" s="173" t="s">
        <v>1551</v>
      </c>
      <c r="S56" s="173" t="s">
        <v>248</v>
      </c>
      <c r="T56" s="174" t="s">
        <v>249</v>
      </c>
      <c r="U56" s="157">
        <v>0.749</v>
      </c>
      <c r="V56" s="157">
        <f>ROUND(E56*U56,2)</f>
        <v>39.700000000000003</v>
      </c>
      <c r="W56" s="157"/>
      <c r="X56" s="157" t="s">
        <v>304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338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54"/>
      <c r="B57" s="155"/>
      <c r="C57" s="265" t="s">
        <v>3153</v>
      </c>
      <c r="D57" s="266"/>
      <c r="E57" s="266"/>
      <c r="F57" s="266"/>
      <c r="G57" s="266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307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68">
        <v>26</v>
      </c>
      <c r="B58" s="169" t="s">
        <v>3177</v>
      </c>
      <c r="C58" s="185" t="s">
        <v>3178</v>
      </c>
      <c r="D58" s="170" t="s">
        <v>576</v>
      </c>
      <c r="E58" s="171">
        <v>25</v>
      </c>
      <c r="F58" s="172"/>
      <c r="G58" s="173">
        <f>ROUND(E58*F58,2)</f>
        <v>0</v>
      </c>
      <c r="H58" s="172"/>
      <c r="I58" s="173">
        <f>ROUND(E58*H58,2)</f>
        <v>0</v>
      </c>
      <c r="J58" s="172"/>
      <c r="K58" s="173">
        <f>ROUND(E58*J58,2)</f>
        <v>0</v>
      </c>
      <c r="L58" s="173">
        <v>15</v>
      </c>
      <c r="M58" s="173">
        <f>G58*(1+L58/100)</f>
        <v>0</v>
      </c>
      <c r="N58" s="173">
        <v>1.6800000000000001E-3</v>
      </c>
      <c r="O58" s="173">
        <f>ROUND(E58*N58,2)</f>
        <v>0.04</v>
      </c>
      <c r="P58" s="173">
        <v>0</v>
      </c>
      <c r="Q58" s="173">
        <f>ROUND(E58*P58,2)</f>
        <v>0</v>
      </c>
      <c r="R58" s="173" t="s">
        <v>1551</v>
      </c>
      <c r="S58" s="173" t="s">
        <v>248</v>
      </c>
      <c r="T58" s="174" t="s">
        <v>249</v>
      </c>
      <c r="U58" s="157">
        <v>0.79700000000000004</v>
      </c>
      <c r="V58" s="157">
        <f>ROUND(E58*U58,2)</f>
        <v>19.93</v>
      </c>
      <c r="W58" s="157"/>
      <c r="X58" s="157" t="s">
        <v>304</v>
      </c>
      <c r="Y58" s="147"/>
      <c r="Z58" s="147"/>
      <c r="AA58" s="147"/>
      <c r="AB58" s="147"/>
      <c r="AC58" s="147"/>
      <c r="AD58" s="147"/>
      <c r="AE58" s="147"/>
      <c r="AF58" s="147"/>
      <c r="AG58" s="147" t="s">
        <v>338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54"/>
      <c r="B59" s="155"/>
      <c r="C59" s="265" t="s">
        <v>3153</v>
      </c>
      <c r="D59" s="266"/>
      <c r="E59" s="266"/>
      <c r="F59" s="266"/>
      <c r="G59" s="266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307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68">
        <v>27</v>
      </c>
      <c r="B60" s="169" t="s">
        <v>3179</v>
      </c>
      <c r="C60" s="185" t="s">
        <v>3180</v>
      </c>
      <c r="D60" s="170" t="s">
        <v>576</v>
      </c>
      <c r="E60" s="171">
        <v>118</v>
      </c>
      <c r="F60" s="172"/>
      <c r="G60" s="173">
        <f>ROUND(E60*F60,2)</f>
        <v>0</v>
      </c>
      <c r="H60" s="172"/>
      <c r="I60" s="173">
        <f>ROUND(E60*H60,2)</f>
        <v>0</v>
      </c>
      <c r="J60" s="172"/>
      <c r="K60" s="173">
        <f>ROUND(E60*J60,2)</f>
        <v>0</v>
      </c>
      <c r="L60" s="173">
        <v>15</v>
      </c>
      <c r="M60" s="173">
        <f>G60*(1+L60/100)</f>
        <v>0</v>
      </c>
      <c r="N60" s="173">
        <v>1.9499999999999999E-3</v>
      </c>
      <c r="O60" s="173">
        <f>ROUND(E60*N60,2)</f>
        <v>0.23</v>
      </c>
      <c r="P60" s="173">
        <v>0</v>
      </c>
      <c r="Q60" s="173">
        <f>ROUND(E60*P60,2)</f>
        <v>0</v>
      </c>
      <c r="R60" s="173" t="s">
        <v>1551</v>
      </c>
      <c r="S60" s="173" t="s">
        <v>248</v>
      </c>
      <c r="T60" s="174" t="s">
        <v>249</v>
      </c>
      <c r="U60" s="157">
        <v>0.73899999999999999</v>
      </c>
      <c r="V60" s="157">
        <f>ROUND(E60*U60,2)</f>
        <v>87.2</v>
      </c>
      <c r="W60" s="157"/>
      <c r="X60" s="157" t="s">
        <v>304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338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54"/>
      <c r="B61" s="155"/>
      <c r="C61" s="265" t="s">
        <v>3153</v>
      </c>
      <c r="D61" s="266"/>
      <c r="E61" s="266"/>
      <c r="F61" s="266"/>
      <c r="G61" s="266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47"/>
      <c r="Z61" s="147"/>
      <c r="AA61" s="147"/>
      <c r="AB61" s="147"/>
      <c r="AC61" s="147"/>
      <c r="AD61" s="147"/>
      <c r="AE61" s="147"/>
      <c r="AF61" s="147"/>
      <c r="AG61" s="147" t="s">
        <v>307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68">
        <v>28</v>
      </c>
      <c r="B62" s="169" t="s">
        <v>3181</v>
      </c>
      <c r="C62" s="185" t="s">
        <v>3182</v>
      </c>
      <c r="D62" s="170" t="s">
        <v>576</v>
      </c>
      <c r="E62" s="171">
        <v>20</v>
      </c>
      <c r="F62" s="172"/>
      <c r="G62" s="173">
        <f>ROUND(E62*F62,2)</f>
        <v>0</v>
      </c>
      <c r="H62" s="172"/>
      <c r="I62" s="173">
        <f>ROUND(E62*H62,2)</f>
        <v>0</v>
      </c>
      <c r="J62" s="172"/>
      <c r="K62" s="173">
        <f>ROUND(E62*J62,2)</f>
        <v>0</v>
      </c>
      <c r="L62" s="173">
        <v>15</v>
      </c>
      <c r="M62" s="173">
        <f>G62*(1+L62/100)</f>
        <v>0</v>
      </c>
      <c r="N62" s="173">
        <v>2.81E-3</v>
      </c>
      <c r="O62" s="173">
        <f>ROUND(E62*N62,2)</f>
        <v>0.06</v>
      </c>
      <c r="P62" s="173">
        <v>0</v>
      </c>
      <c r="Q62" s="173">
        <f>ROUND(E62*P62,2)</f>
        <v>0</v>
      </c>
      <c r="R62" s="173" t="s">
        <v>1551</v>
      </c>
      <c r="S62" s="173" t="s">
        <v>248</v>
      </c>
      <c r="T62" s="174" t="s">
        <v>249</v>
      </c>
      <c r="U62" s="157">
        <v>0.749</v>
      </c>
      <c r="V62" s="157">
        <f>ROUND(E62*U62,2)</f>
        <v>14.98</v>
      </c>
      <c r="W62" s="157"/>
      <c r="X62" s="157" t="s">
        <v>304</v>
      </c>
      <c r="Y62" s="147"/>
      <c r="Z62" s="147"/>
      <c r="AA62" s="147"/>
      <c r="AB62" s="147"/>
      <c r="AC62" s="147"/>
      <c r="AD62" s="147"/>
      <c r="AE62" s="147"/>
      <c r="AF62" s="147"/>
      <c r="AG62" s="147" t="s">
        <v>338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54"/>
      <c r="B63" s="155"/>
      <c r="C63" s="265" t="s">
        <v>3153</v>
      </c>
      <c r="D63" s="266"/>
      <c r="E63" s="266"/>
      <c r="F63" s="266"/>
      <c r="G63" s="266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307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68">
        <v>29</v>
      </c>
      <c r="B64" s="169" t="s">
        <v>3183</v>
      </c>
      <c r="C64" s="185" t="s">
        <v>3184</v>
      </c>
      <c r="D64" s="170" t="s">
        <v>576</v>
      </c>
      <c r="E64" s="171">
        <v>31</v>
      </c>
      <c r="F64" s="172"/>
      <c r="G64" s="173">
        <f>ROUND(E64*F64,2)</f>
        <v>0</v>
      </c>
      <c r="H64" s="172"/>
      <c r="I64" s="173">
        <f>ROUND(E64*H64,2)</f>
        <v>0</v>
      </c>
      <c r="J64" s="172"/>
      <c r="K64" s="173">
        <f>ROUND(E64*J64,2)</f>
        <v>0</v>
      </c>
      <c r="L64" s="173">
        <v>15</v>
      </c>
      <c r="M64" s="173">
        <f>G64*(1+L64/100)</f>
        <v>0</v>
      </c>
      <c r="N64" s="173">
        <v>4.0000000000000001E-3</v>
      </c>
      <c r="O64" s="173">
        <f>ROUND(E64*N64,2)</f>
        <v>0.12</v>
      </c>
      <c r="P64" s="173">
        <v>0</v>
      </c>
      <c r="Q64" s="173">
        <f>ROUND(E64*P64,2)</f>
        <v>0</v>
      </c>
      <c r="R64" s="173" t="s">
        <v>1551</v>
      </c>
      <c r="S64" s="173" t="s">
        <v>248</v>
      </c>
      <c r="T64" s="174" t="s">
        <v>249</v>
      </c>
      <c r="U64" s="157">
        <v>0.6</v>
      </c>
      <c r="V64" s="157">
        <f>ROUND(E64*U64,2)</f>
        <v>18.600000000000001</v>
      </c>
      <c r="W64" s="157"/>
      <c r="X64" s="157" t="s">
        <v>304</v>
      </c>
      <c r="Y64" s="147"/>
      <c r="Z64" s="147"/>
      <c r="AA64" s="147"/>
      <c r="AB64" s="147"/>
      <c r="AC64" s="147"/>
      <c r="AD64" s="147"/>
      <c r="AE64" s="147"/>
      <c r="AF64" s="147"/>
      <c r="AG64" s="147" t="s">
        <v>338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54"/>
      <c r="B65" s="155"/>
      <c r="C65" s="265" t="s">
        <v>3153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307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0.399999999999999" outlineLevel="1" x14ac:dyDescent="0.25">
      <c r="A66" s="168">
        <v>30</v>
      </c>
      <c r="B66" s="169" t="s">
        <v>3185</v>
      </c>
      <c r="C66" s="185" t="s">
        <v>3186</v>
      </c>
      <c r="D66" s="170" t="s">
        <v>576</v>
      </c>
      <c r="E66" s="171">
        <v>25</v>
      </c>
      <c r="F66" s="172"/>
      <c r="G66" s="173">
        <f>ROUND(E66*F66,2)</f>
        <v>0</v>
      </c>
      <c r="H66" s="172"/>
      <c r="I66" s="173">
        <f>ROUND(E66*H66,2)</f>
        <v>0</v>
      </c>
      <c r="J66" s="172"/>
      <c r="K66" s="173">
        <f>ROUND(E66*J66,2)</f>
        <v>0</v>
      </c>
      <c r="L66" s="173">
        <v>15</v>
      </c>
      <c r="M66" s="173">
        <f>G66*(1+L66/100)</f>
        <v>0</v>
      </c>
      <c r="N66" s="173">
        <v>1.5100000000000001E-3</v>
      </c>
      <c r="O66" s="173">
        <f>ROUND(E66*N66,2)</f>
        <v>0.04</v>
      </c>
      <c r="P66" s="173">
        <v>0</v>
      </c>
      <c r="Q66" s="173">
        <f>ROUND(E66*P66,2)</f>
        <v>0</v>
      </c>
      <c r="R66" s="173" t="s">
        <v>1551</v>
      </c>
      <c r="S66" s="173" t="s">
        <v>248</v>
      </c>
      <c r="T66" s="174" t="s">
        <v>249</v>
      </c>
      <c r="U66" s="157">
        <v>0.89900000000000002</v>
      </c>
      <c r="V66" s="157">
        <f>ROUND(E66*U66,2)</f>
        <v>22.48</v>
      </c>
      <c r="W66" s="157"/>
      <c r="X66" s="157" t="s">
        <v>304</v>
      </c>
      <c r="Y66" s="147"/>
      <c r="Z66" s="147"/>
      <c r="AA66" s="147"/>
      <c r="AB66" s="147"/>
      <c r="AC66" s="147"/>
      <c r="AD66" s="147"/>
      <c r="AE66" s="147"/>
      <c r="AF66" s="147"/>
      <c r="AG66" s="147" t="s">
        <v>338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54"/>
      <c r="B67" s="155"/>
      <c r="C67" s="265" t="s">
        <v>3187</v>
      </c>
      <c r="D67" s="266"/>
      <c r="E67" s="266"/>
      <c r="F67" s="266"/>
      <c r="G67" s="266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47"/>
      <c r="Z67" s="147"/>
      <c r="AA67" s="147"/>
      <c r="AB67" s="147"/>
      <c r="AC67" s="147"/>
      <c r="AD67" s="147"/>
      <c r="AE67" s="147"/>
      <c r="AF67" s="147"/>
      <c r="AG67" s="147" t="s">
        <v>307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20.399999999999999" outlineLevel="1" x14ac:dyDescent="0.25">
      <c r="A68" s="176">
        <v>31</v>
      </c>
      <c r="B68" s="177" t="s">
        <v>3188</v>
      </c>
      <c r="C68" s="187" t="s">
        <v>3189</v>
      </c>
      <c r="D68" s="178" t="s">
        <v>538</v>
      </c>
      <c r="E68" s="179">
        <v>1</v>
      </c>
      <c r="F68" s="180"/>
      <c r="G68" s="181">
        <f t="shared" ref="G68:G73" si="0">ROUND(E68*F68,2)</f>
        <v>0</v>
      </c>
      <c r="H68" s="180"/>
      <c r="I68" s="181">
        <f t="shared" ref="I68:I73" si="1">ROUND(E68*H68,2)</f>
        <v>0</v>
      </c>
      <c r="J68" s="180"/>
      <c r="K68" s="181">
        <f t="shared" ref="K68:K73" si="2">ROUND(E68*J68,2)</f>
        <v>0</v>
      </c>
      <c r="L68" s="181">
        <v>15</v>
      </c>
      <c r="M68" s="181">
        <f t="shared" ref="M68:M73" si="3">G68*(1+L68/100)</f>
        <v>0</v>
      </c>
      <c r="N68" s="181">
        <v>4.0600000000000002E-3</v>
      </c>
      <c r="O68" s="181">
        <f t="shared" ref="O68:O73" si="4">ROUND(E68*N68,2)</f>
        <v>0</v>
      </c>
      <c r="P68" s="181">
        <v>0</v>
      </c>
      <c r="Q68" s="181">
        <f t="shared" ref="Q68:Q73" si="5">ROUND(E68*P68,2)</f>
        <v>0</v>
      </c>
      <c r="R68" s="181" t="s">
        <v>1551</v>
      </c>
      <c r="S68" s="181" t="s">
        <v>248</v>
      </c>
      <c r="T68" s="182" t="s">
        <v>249</v>
      </c>
      <c r="U68" s="157">
        <v>0.4</v>
      </c>
      <c r="V68" s="157">
        <f t="shared" ref="V68:V73" si="6">ROUND(E68*U68,2)</f>
        <v>0.4</v>
      </c>
      <c r="W68" s="157"/>
      <c r="X68" s="157" t="s">
        <v>304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338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0.399999999999999" outlineLevel="1" x14ac:dyDescent="0.25">
      <c r="A69" s="176">
        <v>32</v>
      </c>
      <c r="B69" s="177" t="s">
        <v>3190</v>
      </c>
      <c r="C69" s="187" t="s">
        <v>3191</v>
      </c>
      <c r="D69" s="178" t="s">
        <v>538</v>
      </c>
      <c r="E69" s="179">
        <v>1</v>
      </c>
      <c r="F69" s="180"/>
      <c r="G69" s="181">
        <f t="shared" si="0"/>
        <v>0</v>
      </c>
      <c r="H69" s="180"/>
      <c r="I69" s="181">
        <f t="shared" si="1"/>
        <v>0</v>
      </c>
      <c r="J69" s="180"/>
      <c r="K69" s="181">
        <f t="shared" si="2"/>
        <v>0</v>
      </c>
      <c r="L69" s="181">
        <v>15</v>
      </c>
      <c r="M69" s="181">
        <f t="shared" si="3"/>
        <v>0</v>
      </c>
      <c r="N69" s="181">
        <v>1.6199999999999999E-3</v>
      </c>
      <c r="O69" s="181">
        <f t="shared" si="4"/>
        <v>0</v>
      </c>
      <c r="P69" s="181">
        <v>0</v>
      </c>
      <c r="Q69" s="181">
        <f t="shared" si="5"/>
        <v>0</v>
      </c>
      <c r="R69" s="181" t="s">
        <v>1551</v>
      </c>
      <c r="S69" s="181" t="s">
        <v>248</v>
      </c>
      <c r="T69" s="182" t="s">
        <v>249</v>
      </c>
      <c r="U69" s="157">
        <v>0.4</v>
      </c>
      <c r="V69" s="157">
        <f t="shared" si="6"/>
        <v>0.4</v>
      </c>
      <c r="W69" s="157"/>
      <c r="X69" s="157" t="s">
        <v>304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338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6">
        <v>33</v>
      </c>
      <c r="B70" s="177" t="s">
        <v>3192</v>
      </c>
      <c r="C70" s="187" t="s">
        <v>3193</v>
      </c>
      <c r="D70" s="178" t="s">
        <v>538</v>
      </c>
      <c r="E70" s="179">
        <v>32</v>
      </c>
      <c r="F70" s="180"/>
      <c r="G70" s="181">
        <f t="shared" si="0"/>
        <v>0</v>
      </c>
      <c r="H70" s="180"/>
      <c r="I70" s="181">
        <f t="shared" si="1"/>
        <v>0</v>
      </c>
      <c r="J70" s="180"/>
      <c r="K70" s="181">
        <f t="shared" si="2"/>
        <v>0</v>
      </c>
      <c r="L70" s="181">
        <v>15</v>
      </c>
      <c r="M70" s="181">
        <f t="shared" si="3"/>
        <v>0</v>
      </c>
      <c r="N70" s="181">
        <v>9.0000000000000006E-5</v>
      </c>
      <c r="O70" s="181">
        <f t="shared" si="4"/>
        <v>0</v>
      </c>
      <c r="P70" s="181">
        <v>0</v>
      </c>
      <c r="Q70" s="181">
        <f t="shared" si="5"/>
        <v>0</v>
      </c>
      <c r="R70" s="181" t="s">
        <v>751</v>
      </c>
      <c r="S70" s="181" t="s">
        <v>248</v>
      </c>
      <c r="T70" s="182" t="s">
        <v>249</v>
      </c>
      <c r="U70" s="157">
        <v>0</v>
      </c>
      <c r="V70" s="157">
        <f t="shared" si="6"/>
        <v>0</v>
      </c>
      <c r="W70" s="157"/>
      <c r="X70" s="157" t="s">
        <v>752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2491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30.6" outlineLevel="1" x14ac:dyDescent="0.25">
      <c r="A71" s="176">
        <v>34</v>
      </c>
      <c r="B71" s="177" t="s">
        <v>3194</v>
      </c>
      <c r="C71" s="187" t="s">
        <v>3195</v>
      </c>
      <c r="D71" s="178" t="s">
        <v>2243</v>
      </c>
      <c r="E71" s="179">
        <v>11</v>
      </c>
      <c r="F71" s="180"/>
      <c r="G71" s="181">
        <f t="shared" si="0"/>
        <v>0</v>
      </c>
      <c r="H71" s="180"/>
      <c r="I71" s="181">
        <f t="shared" si="1"/>
        <v>0</v>
      </c>
      <c r="J71" s="180"/>
      <c r="K71" s="181">
        <f t="shared" si="2"/>
        <v>0</v>
      </c>
      <c r="L71" s="181">
        <v>15</v>
      </c>
      <c r="M71" s="181">
        <f t="shared" si="3"/>
        <v>0</v>
      </c>
      <c r="N71" s="181">
        <v>4.8999999999999998E-4</v>
      </c>
      <c r="O71" s="181">
        <f t="shared" si="4"/>
        <v>0.01</v>
      </c>
      <c r="P71" s="181">
        <v>0</v>
      </c>
      <c r="Q71" s="181">
        <f t="shared" si="5"/>
        <v>0</v>
      </c>
      <c r="R71" s="181" t="s">
        <v>1551</v>
      </c>
      <c r="S71" s="181" t="s">
        <v>248</v>
      </c>
      <c r="T71" s="182" t="s">
        <v>249</v>
      </c>
      <c r="U71" s="157">
        <v>0.13300000000000001</v>
      </c>
      <c r="V71" s="157">
        <f t="shared" si="6"/>
        <v>1.46</v>
      </c>
      <c r="W71" s="157"/>
      <c r="X71" s="157" t="s">
        <v>304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338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0.6" outlineLevel="1" x14ac:dyDescent="0.25">
      <c r="A72" s="176">
        <v>35</v>
      </c>
      <c r="B72" s="177" t="s">
        <v>3196</v>
      </c>
      <c r="C72" s="187" t="s">
        <v>3197</v>
      </c>
      <c r="D72" s="178" t="s">
        <v>538</v>
      </c>
      <c r="E72" s="179">
        <v>4</v>
      </c>
      <c r="F72" s="180"/>
      <c r="G72" s="181">
        <f t="shared" si="0"/>
        <v>0</v>
      </c>
      <c r="H72" s="180"/>
      <c r="I72" s="181">
        <f t="shared" si="1"/>
        <v>0</v>
      </c>
      <c r="J72" s="180"/>
      <c r="K72" s="181">
        <f t="shared" si="2"/>
        <v>0</v>
      </c>
      <c r="L72" s="181">
        <v>15</v>
      </c>
      <c r="M72" s="181">
        <f t="shared" si="3"/>
        <v>0</v>
      </c>
      <c r="N72" s="181">
        <v>3.3400000000000001E-3</v>
      </c>
      <c r="O72" s="181">
        <f t="shared" si="4"/>
        <v>0.01</v>
      </c>
      <c r="P72" s="181">
        <v>0</v>
      </c>
      <c r="Q72" s="181">
        <f t="shared" si="5"/>
        <v>0</v>
      </c>
      <c r="R72" s="181" t="s">
        <v>1551</v>
      </c>
      <c r="S72" s="181" t="s">
        <v>248</v>
      </c>
      <c r="T72" s="182" t="s">
        <v>249</v>
      </c>
      <c r="U72" s="157">
        <v>0.2</v>
      </c>
      <c r="V72" s="157">
        <f t="shared" si="6"/>
        <v>0.8</v>
      </c>
      <c r="W72" s="157"/>
      <c r="X72" s="157" t="s">
        <v>304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338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68">
        <v>36</v>
      </c>
      <c r="B73" s="169" t="s">
        <v>3198</v>
      </c>
      <c r="C73" s="185" t="s">
        <v>3199</v>
      </c>
      <c r="D73" s="170" t="s">
        <v>276</v>
      </c>
      <c r="E73" s="171">
        <v>3</v>
      </c>
      <c r="F73" s="172"/>
      <c r="G73" s="173">
        <f t="shared" si="0"/>
        <v>0</v>
      </c>
      <c r="H73" s="172"/>
      <c r="I73" s="173">
        <f t="shared" si="1"/>
        <v>0</v>
      </c>
      <c r="J73" s="172"/>
      <c r="K73" s="173">
        <f t="shared" si="2"/>
        <v>0</v>
      </c>
      <c r="L73" s="173">
        <v>15</v>
      </c>
      <c r="M73" s="173">
        <f t="shared" si="3"/>
        <v>0</v>
      </c>
      <c r="N73" s="173">
        <v>0.08</v>
      </c>
      <c r="O73" s="173">
        <f t="shared" si="4"/>
        <v>0.24</v>
      </c>
      <c r="P73" s="173">
        <v>0</v>
      </c>
      <c r="Q73" s="173">
        <f t="shared" si="5"/>
        <v>0</v>
      </c>
      <c r="R73" s="173"/>
      <c r="S73" s="173" t="s">
        <v>277</v>
      </c>
      <c r="T73" s="174" t="s">
        <v>249</v>
      </c>
      <c r="U73" s="157">
        <v>0</v>
      </c>
      <c r="V73" s="157">
        <f t="shared" si="6"/>
        <v>0</v>
      </c>
      <c r="W73" s="157"/>
      <c r="X73" s="157" t="s">
        <v>304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338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54"/>
      <c r="B74" s="155"/>
      <c r="C74" s="256" t="s">
        <v>3200</v>
      </c>
      <c r="D74" s="257"/>
      <c r="E74" s="257"/>
      <c r="F74" s="257"/>
      <c r="G74" s="2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253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54"/>
      <c r="B75" s="155"/>
      <c r="C75" s="267" t="s">
        <v>3201</v>
      </c>
      <c r="D75" s="268"/>
      <c r="E75" s="268"/>
      <c r="F75" s="268"/>
      <c r="G75" s="268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253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54"/>
      <c r="B76" s="155"/>
      <c r="C76" s="267" t="s">
        <v>3202</v>
      </c>
      <c r="D76" s="268"/>
      <c r="E76" s="268"/>
      <c r="F76" s="268"/>
      <c r="G76" s="268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253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6">
        <v>37</v>
      </c>
      <c r="B77" s="177" t="s">
        <v>3203</v>
      </c>
      <c r="C77" s="187" t="s">
        <v>3204</v>
      </c>
      <c r="D77" s="178" t="s">
        <v>538</v>
      </c>
      <c r="E77" s="179">
        <v>6</v>
      </c>
      <c r="F77" s="180"/>
      <c r="G77" s="181">
        <f>ROUND(E77*F77,2)</f>
        <v>0</v>
      </c>
      <c r="H77" s="180"/>
      <c r="I77" s="181">
        <f>ROUND(E77*H77,2)</f>
        <v>0</v>
      </c>
      <c r="J77" s="180"/>
      <c r="K77" s="181">
        <f>ROUND(E77*J77,2)</f>
        <v>0</v>
      </c>
      <c r="L77" s="181">
        <v>15</v>
      </c>
      <c r="M77" s="181">
        <f>G77*(1+L77/100)</f>
        <v>0</v>
      </c>
      <c r="N77" s="181">
        <v>2.1139999999999999E-2</v>
      </c>
      <c r="O77" s="181">
        <f>ROUND(E77*N77,2)</f>
        <v>0.13</v>
      </c>
      <c r="P77" s="181">
        <v>0</v>
      </c>
      <c r="Q77" s="181">
        <f>ROUND(E77*P77,2)</f>
        <v>0</v>
      </c>
      <c r="R77" s="181" t="s">
        <v>1551</v>
      </c>
      <c r="S77" s="181" t="s">
        <v>248</v>
      </c>
      <c r="T77" s="182" t="s">
        <v>249</v>
      </c>
      <c r="U77" s="157">
        <v>0.55900000000000005</v>
      </c>
      <c r="V77" s="157">
        <f>ROUND(E77*U77,2)</f>
        <v>3.35</v>
      </c>
      <c r="W77" s="157"/>
      <c r="X77" s="157" t="s">
        <v>304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338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0.399999999999999" outlineLevel="1" x14ac:dyDescent="0.25">
      <c r="A78" s="176">
        <v>38</v>
      </c>
      <c r="B78" s="177" t="s">
        <v>3205</v>
      </c>
      <c r="C78" s="187" t="s">
        <v>3206</v>
      </c>
      <c r="D78" s="178" t="s">
        <v>2243</v>
      </c>
      <c r="E78" s="179">
        <v>14</v>
      </c>
      <c r="F78" s="180"/>
      <c r="G78" s="181">
        <f>ROUND(E78*F78,2)</f>
        <v>0</v>
      </c>
      <c r="H78" s="180"/>
      <c r="I78" s="181">
        <f>ROUND(E78*H78,2)</f>
        <v>0</v>
      </c>
      <c r="J78" s="180"/>
      <c r="K78" s="181">
        <f>ROUND(E78*J78,2)</f>
        <v>0</v>
      </c>
      <c r="L78" s="181">
        <v>15</v>
      </c>
      <c r="M78" s="181">
        <f>G78*(1+L78/100)</f>
        <v>0</v>
      </c>
      <c r="N78" s="181">
        <v>3.8E-3</v>
      </c>
      <c r="O78" s="181">
        <f>ROUND(E78*N78,2)</f>
        <v>0.05</v>
      </c>
      <c r="P78" s="181">
        <v>0</v>
      </c>
      <c r="Q78" s="181">
        <f>ROUND(E78*P78,2)</f>
        <v>0</v>
      </c>
      <c r="R78" s="181" t="s">
        <v>1551</v>
      </c>
      <c r="S78" s="181" t="s">
        <v>248</v>
      </c>
      <c r="T78" s="182" t="s">
        <v>249</v>
      </c>
      <c r="U78" s="157">
        <v>0.33300000000000002</v>
      </c>
      <c r="V78" s="157">
        <f>ROUND(E78*U78,2)</f>
        <v>4.66</v>
      </c>
      <c r="W78" s="157"/>
      <c r="X78" s="157" t="s">
        <v>304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338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68">
        <v>39</v>
      </c>
      <c r="B79" s="169" t="s">
        <v>3207</v>
      </c>
      <c r="C79" s="185" t="s">
        <v>3208</v>
      </c>
      <c r="D79" s="170" t="s">
        <v>2243</v>
      </c>
      <c r="E79" s="171">
        <v>97</v>
      </c>
      <c r="F79" s="172"/>
      <c r="G79" s="173">
        <f>ROUND(E79*F79,2)</f>
        <v>0</v>
      </c>
      <c r="H79" s="172"/>
      <c r="I79" s="173">
        <f>ROUND(E79*H79,2)</f>
        <v>0</v>
      </c>
      <c r="J79" s="172"/>
      <c r="K79" s="173">
        <f>ROUND(E79*J79,2)</f>
        <v>0</v>
      </c>
      <c r="L79" s="173">
        <v>15</v>
      </c>
      <c r="M79" s="173">
        <f>G79*(1+L79/100)</f>
        <v>0</v>
      </c>
      <c r="N79" s="173">
        <v>0</v>
      </c>
      <c r="O79" s="173">
        <f>ROUND(E79*N79,2)</f>
        <v>0</v>
      </c>
      <c r="P79" s="173">
        <v>0</v>
      </c>
      <c r="Q79" s="173">
        <f>ROUND(E79*P79,2)</f>
        <v>0</v>
      </c>
      <c r="R79" s="173" t="s">
        <v>1551</v>
      </c>
      <c r="S79" s="173" t="s">
        <v>248</v>
      </c>
      <c r="T79" s="174" t="s">
        <v>249</v>
      </c>
      <c r="U79" s="157">
        <v>0.157</v>
      </c>
      <c r="V79" s="157">
        <f>ROUND(E79*U79,2)</f>
        <v>15.23</v>
      </c>
      <c r="W79" s="157"/>
      <c r="X79" s="157" t="s">
        <v>304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338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54"/>
      <c r="B80" s="155"/>
      <c r="C80" s="265" t="s">
        <v>3209</v>
      </c>
      <c r="D80" s="266"/>
      <c r="E80" s="266"/>
      <c r="F80" s="266"/>
      <c r="G80" s="266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307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68">
        <v>40</v>
      </c>
      <c r="B81" s="169" t="s">
        <v>3210</v>
      </c>
      <c r="C81" s="185" t="s">
        <v>3211</v>
      </c>
      <c r="D81" s="170" t="s">
        <v>538</v>
      </c>
      <c r="E81" s="171">
        <v>116</v>
      </c>
      <c r="F81" s="172"/>
      <c r="G81" s="173">
        <f>ROUND(E81*F81,2)</f>
        <v>0</v>
      </c>
      <c r="H81" s="172"/>
      <c r="I81" s="173">
        <f>ROUND(E81*H81,2)</f>
        <v>0</v>
      </c>
      <c r="J81" s="172"/>
      <c r="K81" s="173">
        <f>ROUND(E81*J81,2)</f>
        <v>0</v>
      </c>
      <c r="L81" s="173">
        <v>15</v>
      </c>
      <c r="M81" s="173">
        <f>G81*(1+L81/100)</f>
        <v>0</v>
      </c>
      <c r="N81" s="173">
        <v>0</v>
      </c>
      <c r="O81" s="173">
        <f>ROUND(E81*N81,2)</f>
        <v>0</v>
      </c>
      <c r="P81" s="173">
        <v>0</v>
      </c>
      <c r="Q81" s="173">
        <f>ROUND(E81*P81,2)</f>
        <v>0</v>
      </c>
      <c r="R81" s="173" t="s">
        <v>1551</v>
      </c>
      <c r="S81" s="173" t="s">
        <v>248</v>
      </c>
      <c r="T81" s="174" t="s">
        <v>249</v>
      </c>
      <c r="U81" s="157">
        <v>0.17399999999999999</v>
      </c>
      <c r="V81" s="157">
        <f>ROUND(E81*U81,2)</f>
        <v>20.18</v>
      </c>
      <c r="W81" s="157"/>
      <c r="X81" s="157" t="s">
        <v>304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338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54"/>
      <c r="B82" s="155"/>
      <c r="C82" s="265" t="s">
        <v>3209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307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68">
        <v>41</v>
      </c>
      <c r="B83" s="169" t="s">
        <v>3212</v>
      </c>
      <c r="C83" s="185" t="s">
        <v>3213</v>
      </c>
      <c r="D83" s="170" t="s">
        <v>538</v>
      </c>
      <c r="E83" s="171">
        <v>68</v>
      </c>
      <c r="F83" s="172"/>
      <c r="G83" s="173">
        <f>ROUND(E83*F83,2)</f>
        <v>0</v>
      </c>
      <c r="H83" s="172"/>
      <c r="I83" s="173">
        <f>ROUND(E83*H83,2)</f>
        <v>0</v>
      </c>
      <c r="J83" s="172"/>
      <c r="K83" s="173">
        <f>ROUND(E83*J83,2)</f>
        <v>0</v>
      </c>
      <c r="L83" s="173">
        <v>15</v>
      </c>
      <c r="M83" s="173">
        <f>G83*(1+L83/100)</f>
        <v>0</v>
      </c>
      <c r="N83" s="173">
        <v>0</v>
      </c>
      <c r="O83" s="173">
        <f>ROUND(E83*N83,2)</f>
        <v>0</v>
      </c>
      <c r="P83" s="173">
        <v>0</v>
      </c>
      <c r="Q83" s="173">
        <f>ROUND(E83*P83,2)</f>
        <v>0</v>
      </c>
      <c r="R83" s="173" t="s">
        <v>1551</v>
      </c>
      <c r="S83" s="173" t="s">
        <v>248</v>
      </c>
      <c r="T83" s="174" t="s">
        <v>249</v>
      </c>
      <c r="U83" s="157">
        <v>0.25900000000000001</v>
      </c>
      <c r="V83" s="157">
        <f>ROUND(E83*U83,2)</f>
        <v>17.61</v>
      </c>
      <c r="W83" s="157"/>
      <c r="X83" s="157" t="s">
        <v>304</v>
      </c>
      <c r="Y83" s="147"/>
      <c r="Z83" s="147"/>
      <c r="AA83" s="147"/>
      <c r="AB83" s="147"/>
      <c r="AC83" s="147"/>
      <c r="AD83" s="147"/>
      <c r="AE83" s="147"/>
      <c r="AF83" s="147"/>
      <c r="AG83" s="147" t="s">
        <v>338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54"/>
      <c r="B84" s="155"/>
      <c r="C84" s="265" t="s">
        <v>3209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307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6">
        <v>42</v>
      </c>
      <c r="B85" s="177" t="s">
        <v>3198</v>
      </c>
      <c r="C85" s="187" t="s">
        <v>3214</v>
      </c>
      <c r="D85" s="178" t="s">
        <v>2243</v>
      </c>
      <c r="E85" s="179">
        <v>232</v>
      </c>
      <c r="F85" s="180"/>
      <c r="G85" s="181">
        <f>ROUND(E85*F85,2)</f>
        <v>0</v>
      </c>
      <c r="H85" s="180"/>
      <c r="I85" s="181">
        <f>ROUND(E85*H85,2)</f>
        <v>0</v>
      </c>
      <c r="J85" s="180"/>
      <c r="K85" s="181">
        <f>ROUND(E85*J85,2)</f>
        <v>0</v>
      </c>
      <c r="L85" s="181">
        <v>15</v>
      </c>
      <c r="M85" s="181">
        <f>G85*(1+L85/100)</f>
        <v>0</v>
      </c>
      <c r="N85" s="181">
        <v>0</v>
      </c>
      <c r="O85" s="181">
        <f>ROUND(E85*N85,2)</f>
        <v>0</v>
      </c>
      <c r="P85" s="181">
        <v>0</v>
      </c>
      <c r="Q85" s="181">
        <f>ROUND(E85*P85,2)</f>
        <v>0</v>
      </c>
      <c r="R85" s="181"/>
      <c r="S85" s="181" t="s">
        <v>277</v>
      </c>
      <c r="T85" s="182" t="s">
        <v>249</v>
      </c>
      <c r="U85" s="157">
        <v>0</v>
      </c>
      <c r="V85" s="157">
        <f>ROUND(E85*U85,2)</f>
        <v>0</v>
      </c>
      <c r="W85" s="157"/>
      <c r="X85" s="157" t="s">
        <v>3215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3216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6">
        <v>43</v>
      </c>
      <c r="B86" s="177" t="s">
        <v>3217</v>
      </c>
      <c r="C86" s="187" t="s">
        <v>3218</v>
      </c>
      <c r="D86" s="178" t="s">
        <v>576</v>
      </c>
      <c r="E86" s="179">
        <v>1671</v>
      </c>
      <c r="F86" s="180"/>
      <c r="G86" s="181">
        <f>ROUND(E86*F86,2)</f>
        <v>0</v>
      </c>
      <c r="H86" s="180"/>
      <c r="I86" s="181">
        <f>ROUND(E86*H86,2)</f>
        <v>0</v>
      </c>
      <c r="J86" s="180"/>
      <c r="K86" s="181">
        <f>ROUND(E86*J86,2)</f>
        <v>0</v>
      </c>
      <c r="L86" s="181">
        <v>15</v>
      </c>
      <c r="M86" s="181">
        <f>G86*(1+L86/100)</f>
        <v>0</v>
      </c>
      <c r="N86" s="181">
        <v>0</v>
      </c>
      <c r="O86" s="181">
        <f>ROUND(E86*N86,2)</f>
        <v>0</v>
      </c>
      <c r="P86" s="181">
        <v>0</v>
      </c>
      <c r="Q86" s="181">
        <f>ROUND(E86*P86,2)</f>
        <v>0</v>
      </c>
      <c r="R86" s="181" t="s">
        <v>1551</v>
      </c>
      <c r="S86" s="181" t="s">
        <v>248</v>
      </c>
      <c r="T86" s="182" t="s">
        <v>249</v>
      </c>
      <c r="U86" s="157">
        <v>4.8000000000000001E-2</v>
      </c>
      <c r="V86" s="157">
        <f>ROUND(E86*U86,2)</f>
        <v>80.209999999999994</v>
      </c>
      <c r="W86" s="157"/>
      <c r="X86" s="157" t="s">
        <v>304</v>
      </c>
      <c r="Y86" s="147"/>
      <c r="Z86" s="147"/>
      <c r="AA86" s="147"/>
      <c r="AB86" s="147"/>
      <c r="AC86" s="147"/>
      <c r="AD86" s="147"/>
      <c r="AE86" s="147"/>
      <c r="AF86" s="147"/>
      <c r="AG86" s="147" t="s">
        <v>338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68">
        <v>44</v>
      </c>
      <c r="B87" s="169" t="s">
        <v>3219</v>
      </c>
      <c r="C87" s="185" t="s">
        <v>3220</v>
      </c>
      <c r="D87" s="170" t="s">
        <v>576</v>
      </c>
      <c r="E87" s="171">
        <v>739.5</v>
      </c>
      <c r="F87" s="172"/>
      <c r="G87" s="173">
        <f>ROUND(E87*F87,2)</f>
        <v>0</v>
      </c>
      <c r="H87" s="172"/>
      <c r="I87" s="173">
        <f>ROUND(E87*H87,2)</f>
        <v>0</v>
      </c>
      <c r="J87" s="172"/>
      <c r="K87" s="173">
        <f>ROUND(E87*J87,2)</f>
        <v>0</v>
      </c>
      <c r="L87" s="173">
        <v>15</v>
      </c>
      <c r="M87" s="173">
        <f>G87*(1+L87/100)</f>
        <v>0</v>
      </c>
      <c r="N87" s="173">
        <v>0</v>
      </c>
      <c r="O87" s="173">
        <f>ROUND(E87*N87,2)</f>
        <v>0</v>
      </c>
      <c r="P87" s="173">
        <v>1.4919999999999999E-2</v>
      </c>
      <c r="Q87" s="173">
        <f>ROUND(E87*P87,2)</f>
        <v>11.03</v>
      </c>
      <c r="R87" s="173" t="s">
        <v>1551</v>
      </c>
      <c r="S87" s="173" t="s">
        <v>248</v>
      </c>
      <c r="T87" s="174" t="s">
        <v>249</v>
      </c>
      <c r="U87" s="157">
        <v>0.41299999999999998</v>
      </c>
      <c r="V87" s="157">
        <f>ROUND(E87*U87,2)</f>
        <v>305.41000000000003</v>
      </c>
      <c r="W87" s="157"/>
      <c r="X87" s="157" t="s">
        <v>304</v>
      </c>
      <c r="Y87" s="147"/>
      <c r="Z87" s="147"/>
      <c r="AA87" s="147"/>
      <c r="AB87" s="147"/>
      <c r="AC87" s="147"/>
      <c r="AD87" s="147"/>
      <c r="AE87" s="147"/>
      <c r="AF87" s="147"/>
      <c r="AG87" s="147" t="s">
        <v>338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54"/>
      <c r="B88" s="155"/>
      <c r="C88" s="265" t="s">
        <v>3221</v>
      </c>
      <c r="D88" s="266"/>
      <c r="E88" s="266"/>
      <c r="F88" s="266"/>
      <c r="G88" s="266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307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6">
        <v>45</v>
      </c>
      <c r="B89" s="177" t="s">
        <v>3222</v>
      </c>
      <c r="C89" s="187" t="s">
        <v>3223</v>
      </c>
      <c r="D89" s="178" t="s">
        <v>538</v>
      </c>
      <c r="E89" s="179">
        <v>4</v>
      </c>
      <c r="F89" s="180"/>
      <c r="G89" s="181">
        <f>ROUND(E89*F89,2)</f>
        <v>0</v>
      </c>
      <c r="H89" s="180"/>
      <c r="I89" s="181">
        <f>ROUND(E89*H89,2)</f>
        <v>0</v>
      </c>
      <c r="J89" s="180"/>
      <c r="K89" s="181">
        <f>ROUND(E89*J89,2)</f>
        <v>0</v>
      </c>
      <c r="L89" s="181">
        <v>15</v>
      </c>
      <c r="M89" s="181">
        <f>G89*(1+L89/100)</f>
        <v>0</v>
      </c>
      <c r="N89" s="181">
        <v>0</v>
      </c>
      <c r="O89" s="181">
        <f>ROUND(E89*N89,2)</f>
        <v>0</v>
      </c>
      <c r="P89" s="181">
        <v>2.5170000000000001E-2</v>
      </c>
      <c r="Q89" s="181">
        <f>ROUND(E89*P89,2)</f>
        <v>0.1</v>
      </c>
      <c r="R89" s="181" t="s">
        <v>1551</v>
      </c>
      <c r="S89" s="181" t="s">
        <v>248</v>
      </c>
      <c r="T89" s="182" t="s">
        <v>249</v>
      </c>
      <c r="U89" s="157">
        <v>0.46500000000000002</v>
      </c>
      <c r="V89" s="157">
        <f>ROUND(E89*U89,2)</f>
        <v>1.86</v>
      </c>
      <c r="W89" s="157"/>
      <c r="X89" s="157" t="s">
        <v>304</v>
      </c>
      <c r="Y89" s="147"/>
      <c r="Z89" s="147"/>
      <c r="AA89" s="147"/>
      <c r="AB89" s="147"/>
      <c r="AC89" s="147"/>
      <c r="AD89" s="147"/>
      <c r="AE89" s="147"/>
      <c r="AF89" s="147"/>
      <c r="AG89" s="147" t="s">
        <v>338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68">
        <v>46</v>
      </c>
      <c r="B90" s="169" t="s">
        <v>3224</v>
      </c>
      <c r="C90" s="185" t="s">
        <v>3225</v>
      </c>
      <c r="D90" s="170" t="s">
        <v>698</v>
      </c>
      <c r="E90" s="171">
        <v>1.65</v>
      </c>
      <c r="F90" s="172"/>
      <c r="G90" s="173">
        <f>ROUND(E90*F90,2)</f>
        <v>0</v>
      </c>
      <c r="H90" s="172"/>
      <c r="I90" s="173">
        <f>ROUND(E90*H90,2)</f>
        <v>0</v>
      </c>
      <c r="J90" s="172"/>
      <c r="K90" s="173">
        <f>ROUND(E90*J90,2)</f>
        <v>0</v>
      </c>
      <c r="L90" s="173">
        <v>15</v>
      </c>
      <c r="M90" s="173">
        <f>G90*(1+L90/100)</f>
        <v>0</v>
      </c>
      <c r="N90" s="173">
        <v>0</v>
      </c>
      <c r="O90" s="173">
        <f>ROUND(E90*N90,2)</f>
        <v>0</v>
      </c>
      <c r="P90" s="173">
        <v>0</v>
      </c>
      <c r="Q90" s="173">
        <f>ROUND(E90*P90,2)</f>
        <v>0</v>
      </c>
      <c r="R90" s="173" t="s">
        <v>1551</v>
      </c>
      <c r="S90" s="173" t="s">
        <v>248</v>
      </c>
      <c r="T90" s="174" t="s">
        <v>249</v>
      </c>
      <c r="U90" s="157">
        <v>1.575</v>
      </c>
      <c r="V90" s="157">
        <f>ROUND(E90*U90,2)</f>
        <v>2.6</v>
      </c>
      <c r="W90" s="157"/>
      <c r="X90" s="157" t="s">
        <v>304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338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54"/>
      <c r="B91" s="155"/>
      <c r="C91" s="265" t="s">
        <v>3226</v>
      </c>
      <c r="D91" s="266"/>
      <c r="E91" s="266"/>
      <c r="F91" s="266"/>
      <c r="G91" s="266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307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6">
        <v>47</v>
      </c>
      <c r="B92" s="177" t="s">
        <v>3198</v>
      </c>
      <c r="C92" s="187" t="s">
        <v>3227</v>
      </c>
      <c r="D92" s="178" t="s">
        <v>2243</v>
      </c>
      <c r="E92" s="179">
        <v>158</v>
      </c>
      <c r="F92" s="180"/>
      <c r="G92" s="181">
        <f>ROUND(E92*F92,2)</f>
        <v>0</v>
      </c>
      <c r="H92" s="180"/>
      <c r="I92" s="181">
        <f>ROUND(E92*H92,2)</f>
        <v>0</v>
      </c>
      <c r="J92" s="180"/>
      <c r="K92" s="181">
        <f>ROUND(E92*J92,2)</f>
        <v>0</v>
      </c>
      <c r="L92" s="181">
        <v>15</v>
      </c>
      <c r="M92" s="181">
        <f>G92*(1+L92/100)</f>
        <v>0</v>
      </c>
      <c r="N92" s="181">
        <v>0</v>
      </c>
      <c r="O92" s="181">
        <f>ROUND(E92*N92,2)</f>
        <v>0</v>
      </c>
      <c r="P92" s="181">
        <v>0</v>
      </c>
      <c r="Q92" s="181">
        <f>ROUND(E92*P92,2)</f>
        <v>0</v>
      </c>
      <c r="R92" s="181"/>
      <c r="S92" s="181" t="s">
        <v>277</v>
      </c>
      <c r="T92" s="182" t="s">
        <v>249</v>
      </c>
      <c r="U92" s="157">
        <v>0</v>
      </c>
      <c r="V92" s="157">
        <f>ROUND(E92*U92,2)</f>
        <v>0</v>
      </c>
      <c r="W92" s="157"/>
      <c r="X92" s="157" t="s">
        <v>3215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3216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6">
        <v>48</v>
      </c>
      <c r="B93" s="177" t="s">
        <v>3198</v>
      </c>
      <c r="C93" s="187" t="s">
        <v>3228</v>
      </c>
      <c r="D93" s="178" t="s">
        <v>247</v>
      </c>
      <c r="E93" s="179">
        <v>1</v>
      </c>
      <c r="F93" s="180"/>
      <c r="G93" s="181">
        <f>ROUND(E93*F93,2)</f>
        <v>0</v>
      </c>
      <c r="H93" s="180"/>
      <c r="I93" s="181">
        <f>ROUND(E93*H93,2)</f>
        <v>0</v>
      </c>
      <c r="J93" s="180"/>
      <c r="K93" s="181">
        <f>ROUND(E93*J93,2)</f>
        <v>0</v>
      </c>
      <c r="L93" s="181">
        <v>15</v>
      </c>
      <c r="M93" s="181">
        <f>G93*(1+L93/100)</f>
        <v>0</v>
      </c>
      <c r="N93" s="181">
        <v>0</v>
      </c>
      <c r="O93" s="181">
        <f>ROUND(E93*N93,2)</f>
        <v>0</v>
      </c>
      <c r="P93" s="181">
        <v>0</v>
      </c>
      <c r="Q93" s="181">
        <f>ROUND(E93*P93,2)</f>
        <v>0</v>
      </c>
      <c r="R93" s="181"/>
      <c r="S93" s="181" t="s">
        <v>277</v>
      </c>
      <c r="T93" s="182" t="s">
        <v>249</v>
      </c>
      <c r="U93" s="157">
        <v>0</v>
      </c>
      <c r="V93" s="157">
        <f>ROUND(E93*U93,2)</f>
        <v>0</v>
      </c>
      <c r="W93" s="157"/>
      <c r="X93" s="157" t="s">
        <v>3215</v>
      </c>
      <c r="Y93" s="147"/>
      <c r="Z93" s="147"/>
      <c r="AA93" s="147"/>
      <c r="AB93" s="147"/>
      <c r="AC93" s="147"/>
      <c r="AD93" s="147"/>
      <c r="AE93" s="147"/>
      <c r="AF93" s="147"/>
      <c r="AG93" s="147" t="s">
        <v>3216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x14ac:dyDescent="0.25">
      <c r="A94" s="162" t="s">
        <v>243</v>
      </c>
      <c r="B94" s="163" t="s">
        <v>157</v>
      </c>
      <c r="C94" s="184" t="s">
        <v>158</v>
      </c>
      <c r="D94" s="164"/>
      <c r="E94" s="165"/>
      <c r="F94" s="166"/>
      <c r="G94" s="166">
        <f>SUMIF(AG95:AG153,"&lt;&gt;NOR",G95:G153)</f>
        <v>0</v>
      </c>
      <c r="H94" s="166"/>
      <c r="I94" s="166">
        <f>SUM(I95:I153)</f>
        <v>0</v>
      </c>
      <c r="J94" s="166"/>
      <c r="K94" s="166">
        <f>SUM(K95:K153)</f>
        <v>0</v>
      </c>
      <c r="L94" s="166"/>
      <c r="M94" s="166">
        <f>SUM(M95:M153)</f>
        <v>0</v>
      </c>
      <c r="N94" s="166"/>
      <c r="O94" s="166">
        <f>SUM(O95:O153)</f>
        <v>19.21</v>
      </c>
      <c r="P94" s="166"/>
      <c r="Q94" s="166">
        <f>SUM(Q95:Q153)</f>
        <v>5.080000000000001</v>
      </c>
      <c r="R94" s="166"/>
      <c r="S94" s="166"/>
      <c r="T94" s="167"/>
      <c r="U94" s="161"/>
      <c r="V94" s="161">
        <f>SUM(V95:V153)</f>
        <v>2126.0199999999995</v>
      </c>
      <c r="W94" s="161"/>
      <c r="X94" s="161"/>
      <c r="AG94" t="s">
        <v>244</v>
      </c>
    </row>
    <row r="95" spans="1:60" ht="20.399999999999999" outlineLevel="1" x14ac:dyDescent="0.25">
      <c r="A95" s="176">
        <v>49</v>
      </c>
      <c r="B95" s="177" t="s">
        <v>3229</v>
      </c>
      <c r="C95" s="187" t="s">
        <v>3230</v>
      </c>
      <c r="D95" s="178" t="s">
        <v>576</v>
      </c>
      <c r="E95" s="179">
        <v>1965</v>
      </c>
      <c r="F95" s="180"/>
      <c r="G95" s="181">
        <f t="shared" ref="G95:G102" si="7">ROUND(E95*F95,2)</f>
        <v>0</v>
      </c>
      <c r="H95" s="180"/>
      <c r="I95" s="181">
        <f t="shared" ref="I95:I102" si="8">ROUND(E95*H95,2)</f>
        <v>0</v>
      </c>
      <c r="J95" s="180"/>
      <c r="K95" s="181">
        <f t="shared" ref="K95:K102" si="9">ROUND(E95*J95,2)</f>
        <v>0</v>
      </c>
      <c r="L95" s="181">
        <v>15</v>
      </c>
      <c r="M95" s="181">
        <f t="shared" ref="M95:M102" si="10">G95*(1+L95/100)</f>
        <v>0</v>
      </c>
      <c r="N95" s="181">
        <v>2.2000000000000001E-4</v>
      </c>
      <c r="O95" s="181">
        <f t="shared" ref="O95:O102" si="11">ROUND(E95*N95,2)</f>
        <v>0.43</v>
      </c>
      <c r="P95" s="181">
        <v>0</v>
      </c>
      <c r="Q95" s="181">
        <f t="shared" ref="Q95:Q102" si="12">ROUND(E95*P95,2)</f>
        <v>0</v>
      </c>
      <c r="R95" s="181" t="s">
        <v>751</v>
      </c>
      <c r="S95" s="181" t="s">
        <v>248</v>
      </c>
      <c r="T95" s="182" t="s">
        <v>249</v>
      </c>
      <c r="U95" s="157">
        <v>0</v>
      </c>
      <c r="V95" s="157">
        <f t="shared" ref="V95:V102" si="13">ROUND(E95*U95,2)</f>
        <v>0</v>
      </c>
      <c r="W95" s="157"/>
      <c r="X95" s="157" t="s">
        <v>752</v>
      </c>
      <c r="Y95" s="147"/>
      <c r="Z95" s="147"/>
      <c r="AA95" s="147"/>
      <c r="AB95" s="147"/>
      <c r="AC95" s="147"/>
      <c r="AD95" s="147"/>
      <c r="AE95" s="147"/>
      <c r="AF95" s="147"/>
      <c r="AG95" s="147" t="s">
        <v>2491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ht="20.399999999999999" outlineLevel="1" x14ac:dyDescent="0.25">
      <c r="A96" s="176">
        <v>50</v>
      </c>
      <c r="B96" s="177" t="s">
        <v>3231</v>
      </c>
      <c r="C96" s="187" t="s">
        <v>3232</v>
      </c>
      <c r="D96" s="178" t="s">
        <v>576</v>
      </c>
      <c r="E96" s="179">
        <v>211</v>
      </c>
      <c r="F96" s="180"/>
      <c r="G96" s="181">
        <f t="shared" si="7"/>
        <v>0</v>
      </c>
      <c r="H96" s="180"/>
      <c r="I96" s="181">
        <f t="shared" si="8"/>
        <v>0</v>
      </c>
      <c r="J96" s="180"/>
      <c r="K96" s="181">
        <f t="shared" si="9"/>
        <v>0</v>
      </c>
      <c r="L96" s="181">
        <v>15</v>
      </c>
      <c r="M96" s="181">
        <f t="shared" si="10"/>
        <v>0</v>
      </c>
      <c r="N96" s="181">
        <v>2.9E-4</v>
      </c>
      <c r="O96" s="181">
        <f t="shared" si="11"/>
        <v>0.06</v>
      </c>
      <c r="P96" s="181">
        <v>0</v>
      </c>
      <c r="Q96" s="181">
        <f t="shared" si="12"/>
        <v>0</v>
      </c>
      <c r="R96" s="181" t="s">
        <v>751</v>
      </c>
      <c r="S96" s="181" t="s">
        <v>248</v>
      </c>
      <c r="T96" s="182" t="s">
        <v>249</v>
      </c>
      <c r="U96" s="157">
        <v>0</v>
      </c>
      <c r="V96" s="157">
        <f t="shared" si="13"/>
        <v>0</v>
      </c>
      <c r="W96" s="157"/>
      <c r="X96" s="157" t="s">
        <v>752</v>
      </c>
      <c r="Y96" s="147"/>
      <c r="Z96" s="147"/>
      <c r="AA96" s="147"/>
      <c r="AB96" s="147"/>
      <c r="AC96" s="147"/>
      <c r="AD96" s="147"/>
      <c r="AE96" s="147"/>
      <c r="AF96" s="147"/>
      <c r="AG96" s="147" t="s">
        <v>2491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20.399999999999999" outlineLevel="1" x14ac:dyDescent="0.25">
      <c r="A97" s="176">
        <v>51</v>
      </c>
      <c r="B97" s="177" t="s">
        <v>3233</v>
      </c>
      <c r="C97" s="187" t="s">
        <v>3234</v>
      </c>
      <c r="D97" s="178" t="s">
        <v>576</v>
      </c>
      <c r="E97" s="179">
        <v>194.5</v>
      </c>
      <c r="F97" s="180"/>
      <c r="G97" s="181">
        <f t="shared" si="7"/>
        <v>0</v>
      </c>
      <c r="H97" s="180"/>
      <c r="I97" s="181">
        <f t="shared" si="8"/>
        <v>0</v>
      </c>
      <c r="J97" s="180"/>
      <c r="K97" s="181">
        <f t="shared" si="9"/>
        <v>0</v>
      </c>
      <c r="L97" s="181">
        <v>15</v>
      </c>
      <c r="M97" s="181">
        <f t="shared" si="10"/>
        <v>0</v>
      </c>
      <c r="N97" s="181">
        <v>4.4999999999999999E-4</v>
      </c>
      <c r="O97" s="181">
        <f t="shared" si="11"/>
        <v>0.09</v>
      </c>
      <c r="P97" s="181">
        <v>0</v>
      </c>
      <c r="Q97" s="181">
        <f t="shared" si="12"/>
        <v>0</v>
      </c>
      <c r="R97" s="181" t="s">
        <v>751</v>
      </c>
      <c r="S97" s="181" t="s">
        <v>248</v>
      </c>
      <c r="T97" s="182" t="s">
        <v>249</v>
      </c>
      <c r="U97" s="157">
        <v>0</v>
      </c>
      <c r="V97" s="157">
        <f t="shared" si="13"/>
        <v>0</v>
      </c>
      <c r="W97" s="157"/>
      <c r="X97" s="157" t="s">
        <v>752</v>
      </c>
      <c r="Y97" s="147"/>
      <c r="Z97" s="147"/>
      <c r="AA97" s="147"/>
      <c r="AB97" s="147"/>
      <c r="AC97" s="147"/>
      <c r="AD97" s="147"/>
      <c r="AE97" s="147"/>
      <c r="AF97" s="147"/>
      <c r="AG97" s="147" t="s">
        <v>2491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0.399999999999999" outlineLevel="1" x14ac:dyDescent="0.25">
      <c r="A98" s="176">
        <v>52</v>
      </c>
      <c r="B98" s="177" t="s">
        <v>3235</v>
      </c>
      <c r="C98" s="187" t="s">
        <v>3236</v>
      </c>
      <c r="D98" s="178" t="s">
        <v>576</v>
      </c>
      <c r="E98" s="179">
        <v>66</v>
      </c>
      <c r="F98" s="180"/>
      <c r="G98" s="181">
        <f t="shared" si="7"/>
        <v>0</v>
      </c>
      <c r="H98" s="180"/>
      <c r="I98" s="181">
        <f t="shared" si="8"/>
        <v>0</v>
      </c>
      <c r="J98" s="180"/>
      <c r="K98" s="181">
        <f t="shared" si="9"/>
        <v>0</v>
      </c>
      <c r="L98" s="181">
        <v>15</v>
      </c>
      <c r="M98" s="181">
        <f t="shared" si="10"/>
        <v>0</v>
      </c>
      <c r="N98" s="181">
        <v>6.4000000000000005E-4</v>
      </c>
      <c r="O98" s="181">
        <f t="shared" si="11"/>
        <v>0.04</v>
      </c>
      <c r="P98" s="181">
        <v>0</v>
      </c>
      <c r="Q98" s="181">
        <f t="shared" si="12"/>
        <v>0</v>
      </c>
      <c r="R98" s="181" t="s">
        <v>751</v>
      </c>
      <c r="S98" s="181" t="s">
        <v>248</v>
      </c>
      <c r="T98" s="182" t="s">
        <v>249</v>
      </c>
      <c r="U98" s="157">
        <v>0</v>
      </c>
      <c r="V98" s="157">
        <f t="shared" si="13"/>
        <v>0</v>
      </c>
      <c r="W98" s="157"/>
      <c r="X98" s="157" t="s">
        <v>752</v>
      </c>
      <c r="Y98" s="147"/>
      <c r="Z98" s="147"/>
      <c r="AA98" s="147"/>
      <c r="AB98" s="147"/>
      <c r="AC98" s="147"/>
      <c r="AD98" s="147"/>
      <c r="AE98" s="147"/>
      <c r="AF98" s="147"/>
      <c r="AG98" s="147" t="s">
        <v>2491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0.399999999999999" outlineLevel="1" x14ac:dyDescent="0.25">
      <c r="A99" s="176">
        <v>53</v>
      </c>
      <c r="B99" s="177" t="s">
        <v>3237</v>
      </c>
      <c r="C99" s="187" t="s">
        <v>3238</v>
      </c>
      <c r="D99" s="178" t="s">
        <v>576</v>
      </c>
      <c r="E99" s="179">
        <v>120</v>
      </c>
      <c r="F99" s="180"/>
      <c r="G99" s="181">
        <f t="shared" si="7"/>
        <v>0</v>
      </c>
      <c r="H99" s="180"/>
      <c r="I99" s="181">
        <f t="shared" si="8"/>
        <v>0</v>
      </c>
      <c r="J99" s="180"/>
      <c r="K99" s="181">
        <f t="shared" si="9"/>
        <v>0</v>
      </c>
      <c r="L99" s="181">
        <v>15</v>
      </c>
      <c r="M99" s="181">
        <f t="shared" si="10"/>
        <v>0</v>
      </c>
      <c r="N99" s="181">
        <v>9.3000000000000005E-4</v>
      </c>
      <c r="O99" s="181">
        <f t="shared" si="11"/>
        <v>0.11</v>
      </c>
      <c r="P99" s="181">
        <v>0</v>
      </c>
      <c r="Q99" s="181">
        <f t="shared" si="12"/>
        <v>0</v>
      </c>
      <c r="R99" s="181" t="s">
        <v>751</v>
      </c>
      <c r="S99" s="181" t="s">
        <v>248</v>
      </c>
      <c r="T99" s="182" t="s">
        <v>249</v>
      </c>
      <c r="U99" s="157">
        <v>0</v>
      </c>
      <c r="V99" s="157">
        <f t="shared" si="13"/>
        <v>0</v>
      </c>
      <c r="W99" s="157"/>
      <c r="X99" s="157" t="s">
        <v>752</v>
      </c>
      <c r="Y99" s="147"/>
      <c r="Z99" s="147"/>
      <c r="AA99" s="147"/>
      <c r="AB99" s="147"/>
      <c r="AC99" s="147"/>
      <c r="AD99" s="147"/>
      <c r="AE99" s="147"/>
      <c r="AF99" s="147"/>
      <c r="AG99" s="147" t="s">
        <v>2491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0.399999999999999" outlineLevel="1" x14ac:dyDescent="0.25">
      <c r="A100" s="176">
        <v>54</v>
      </c>
      <c r="B100" s="177" t="s">
        <v>3239</v>
      </c>
      <c r="C100" s="187" t="s">
        <v>3240</v>
      </c>
      <c r="D100" s="178" t="s">
        <v>576</v>
      </c>
      <c r="E100" s="179">
        <v>12</v>
      </c>
      <c r="F100" s="180"/>
      <c r="G100" s="181">
        <f t="shared" si="7"/>
        <v>0</v>
      </c>
      <c r="H100" s="180"/>
      <c r="I100" s="181">
        <f t="shared" si="8"/>
        <v>0</v>
      </c>
      <c r="J100" s="180"/>
      <c r="K100" s="181">
        <f t="shared" si="9"/>
        <v>0</v>
      </c>
      <c r="L100" s="181">
        <v>15</v>
      </c>
      <c r="M100" s="181">
        <f t="shared" si="10"/>
        <v>0</v>
      </c>
      <c r="N100" s="181">
        <v>1.47E-3</v>
      </c>
      <c r="O100" s="181">
        <f t="shared" si="11"/>
        <v>0.02</v>
      </c>
      <c r="P100" s="181">
        <v>0</v>
      </c>
      <c r="Q100" s="181">
        <f t="shared" si="12"/>
        <v>0</v>
      </c>
      <c r="R100" s="181" t="s">
        <v>751</v>
      </c>
      <c r="S100" s="181" t="s">
        <v>248</v>
      </c>
      <c r="T100" s="182" t="s">
        <v>249</v>
      </c>
      <c r="U100" s="157">
        <v>0</v>
      </c>
      <c r="V100" s="157">
        <f t="shared" si="13"/>
        <v>0</v>
      </c>
      <c r="W100" s="157"/>
      <c r="X100" s="157" t="s">
        <v>752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2491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0.399999999999999" outlineLevel="1" x14ac:dyDescent="0.25">
      <c r="A101" s="176">
        <v>55</v>
      </c>
      <c r="B101" s="177" t="s">
        <v>3241</v>
      </c>
      <c r="C101" s="187" t="s">
        <v>3242</v>
      </c>
      <c r="D101" s="178" t="s">
        <v>576</v>
      </c>
      <c r="E101" s="179">
        <v>80</v>
      </c>
      <c r="F101" s="180"/>
      <c r="G101" s="181">
        <f t="shared" si="7"/>
        <v>0</v>
      </c>
      <c r="H101" s="180"/>
      <c r="I101" s="181">
        <f t="shared" si="8"/>
        <v>0</v>
      </c>
      <c r="J101" s="180"/>
      <c r="K101" s="181">
        <f t="shared" si="9"/>
        <v>0</v>
      </c>
      <c r="L101" s="181">
        <v>15</v>
      </c>
      <c r="M101" s="181">
        <f t="shared" si="10"/>
        <v>0</v>
      </c>
      <c r="N101" s="181">
        <v>1.9300000000000001E-3</v>
      </c>
      <c r="O101" s="181">
        <f t="shared" si="11"/>
        <v>0.15</v>
      </c>
      <c r="P101" s="181">
        <v>0</v>
      </c>
      <c r="Q101" s="181">
        <f t="shared" si="12"/>
        <v>0</v>
      </c>
      <c r="R101" s="181" t="s">
        <v>751</v>
      </c>
      <c r="S101" s="181" t="s">
        <v>248</v>
      </c>
      <c r="T101" s="182" t="s">
        <v>249</v>
      </c>
      <c r="U101" s="157">
        <v>0</v>
      </c>
      <c r="V101" s="157">
        <f t="shared" si="13"/>
        <v>0</v>
      </c>
      <c r="W101" s="157"/>
      <c r="X101" s="157" t="s">
        <v>752</v>
      </c>
      <c r="Y101" s="147"/>
      <c r="Z101" s="147"/>
      <c r="AA101" s="147"/>
      <c r="AB101" s="147"/>
      <c r="AC101" s="147"/>
      <c r="AD101" s="147"/>
      <c r="AE101" s="147"/>
      <c r="AF101" s="147"/>
      <c r="AG101" s="147" t="s">
        <v>2491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68">
        <v>56</v>
      </c>
      <c r="B102" s="169" t="s">
        <v>3243</v>
      </c>
      <c r="C102" s="185" t="s">
        <v>3244</v>
      </c>
      <c r="D102" s="170" t="s">
        <v>276</v>
      </c>
      <c r="E102" s="171">
        <v>1</v>
      </c>
      <c r="F102" s="172"/>
      <c r="G102" s="173">
        <f t="shared" si="7"/>
        <v>0</v>
      </c>
      <c r="H102" s="172"/>
      <c r="I102" s="173">
        <f t="shared" si="8"/>
        <v>0</v>
      </c>
      <c r="J102" s="172"/>
      <c r="K102" s="173">
        <f t="shared" si="9"/>
        <v>0</v>
      </c>
      <c r="L102" s="173">
        <v>15</v>
      </c>
      <c r="M102" s="173">
        <f t="shared" si="10"/>
        <v>0</v>
      </c>
      <c r="N102" s="173">
        <v>0</v>
      </c>
      <c r="O102" s="173">
        <f t="shared" si="11"/>
        <v>0</v>
      </c>
      <c r="P102" s="173">
        <v>0</v>
      </c>
      <c r="Q102" s="173">
        <f t="shared" si="12"/>
        <v>0</v>
      </c>
      <c r="R102" s="173"/>
      <c r="S102" s="173" t="s">
        <v>277</v>
      </c>
      <c r="T102" s="174" t="s">
        <v>249</v>
      </c>
      <c r="U102" s="157">
        <v>0</v>
      </c>
      <c r="V102" s="157">
        <f t="shared" si="13"/>
        <v>0</v>
      </c>
      <c r="W102" s="157"/>
      <c r="X102" s="157" t="s">
        <v>304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332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54"/>
      <c r="B103" s="155"/>
      <c r="C103" s="256" t="s">
        <v>3245</v>
      </c>
      <c r="D103" s="257"/>
      <c r="E103" s="257"/>
      <c r="F103" s="257"/>
      <c r="G103" s="2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253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6">
        <v>57</v>
      </c>
      <c r="B104" s="177" t="s">
        <v>3246</v>
      </c>
      <c r="C104" s="187" t="s">
        <v>3247</v>
      </c>
      <c r="D104" s="178" t="s">
        <v>576</v>
      </c>
      <c r="E104" s="179">
        <v>1965</v>
      </c>
      <c r="F104" s="180"/>
      <c r="G104" s="181">
        <f t="shared" ref="G104:G110" si="14">ROUND(E104*F104,2)</f>
        <v>0</v>
      </c>
      <c r="H104" s="180"/>
      <c r="I104" s="181">
        <f t="shared" ref="I104:I110" si="15">ROUND(E104*H104,2)</f>
        <v>0</v>
      </c>
      <c r="J104" s="180"/>
      <c r="K104" s="181">
        <f t="shared" ref="K104:K110" si="16">ROUND(E104*J104,2)</f>
        <v>0</v>
      </c>
      <c r="L104" s="181">
        <v>15</v>
      </c>
      <c r="M104" s="181">
        <f t="shared" ref="M104:M110" si="17">G104*(1+L104/100)</f>
        <v>0</v>
      </c>
      <c r="N104" s="181">
        <v>2.7999999999999998E-4</v>
      </c>
      <c r="O104" s="181">
        <f t="shared" ref="O104:O110" si="18">ROUND(E104*N104,2)</f>
        <v>0.55000000000000004</v>
      </c>
      <c r="P104" s="181">
        <v>0</v>
      </c>
      <c r="Q104" s="181">
        <f t="shared" ref="Q104:Q110" si="19">ROUND(E104*P104,2)</f>
        <v>0</v>
      </c>
      <c r="R104" s="181" t="s">
        <v>1551</v>
      </c>
      <c r="S104" s="181" t="s">
        <v>248</v>
      </c>
      <c r="T104" s="182" t="s">
        <v>249</v>
      </c>
      <c r="U104" s="157">
        <v>0.16814000000000001</v>
      </c>
      <c r="V104" s="157">
        <f t="shared" ref="V104:V110" si="20">ROUND(E104*U104,2)</f>
        <v>330.4</v>
      </c>
      <c r="W104" s="157"/>
      <c r="X104" s="157" t="s">
        <v>304</v>
      </c>
      <c r="Y104" s="147"/>
      <c r="Z104" s="147"/>
      <c r="AA104" s="147"/>
      <c r="AB104" s="147"/>
      <c r="AC104" s="147"/>
      <c r="AD104" s="147"/>
      <c r="AE104" s="147"/>
      <c r="AF104" s="147"/>
      <c r="AG104" s="147" t="s">
        <v>338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76">
        <v>58</v>
      </c>
      <c r="B105" s="177" t="s">
        <v>3248</v>
      </c>
      <c r="C105" s="187" t="s">
        <v>3249</v>
      </c>
      <c r="D105" s="178" t="s">
        <v>576</v>
      </c>
      <c r="E105" s="179">
        <v>211</v>
      </c>
      <c r="F105" s="180"/>
      <c r="G105" s="181">
        <f t="shared" si="14"/>
        <v>0</v>
      </c>
      <c r="H105" s="180"/>
      <c r="I105" s="181">
        <f t="shared" si="15"/>
        <v>0</v>
      </c>
      <c r="J105" s="180"/>
      <c r="K105" s="181">
        <f t="shared" si="16"/>
        <v>0</v>
      </c>
      <c r="L105" s="181">
        <v>15</v>
      </c>
      <c r="M105" s="181">
        <f t="shared" si="17"/>
        <v>0</v>
      </c>
      <c r="N105" s="181">
        <v>2.7999999999999998E-4</v>
      </c>
      <c r="O105" s="181">
        <f t="shared" si="18"/>
        <v>0.06</v>
      </c>
      <c r="P105" s="181">
        <v>0</v>
      </c>
      <c r="Q105" s="181">
        <f t="shared" si="19"/>
        <v>0</v>
      </c>
      <c r="R105" s="181" t="s">
        <v>1551</v>
      </c>
      <c r="S105" s="181" t="s">
        <v>248</v>
      </c>
      <c r="T105" s="182" t="s">
        <v>249</v>
      </c>
      <c r="U105" s="157">
        <v>0.18314</v>
      </c>
      <c r="V105" s="157">
        <f t="shared" si="20"/>
        <v>38.64</v>
      </c>
      <c r="W105" s="157"/>
      <c r="X105" s="157" t="s">
        <v>304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338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6">
        <v>59</v>
      </c>
      <c r="B106" s="177" t="s">
        <v>3250</v>
      </c>
      <c r="C106" s="187" t="s">
        <v>3251</v>
      </c>
      <c r="D106" s="178" t="s">
        <v>576</v>
      </c>
      <c r="E106" s="179">
        <v>194.5</v>
      </c>
      <c r="F106" s="180"/>
      <c r="G106" s="181">
        <f t="shared" si="14"/>
        <v>0</v>
      </c>
      <c r="H106" s="180"/>
      <c r="I106" s="181">
        <f t="shared" si="15"/>
        <v>0</v>
      </c>
      <c r="J106" s="180"/>
      <c r="K106" s="181">
        <f t="shared" si="16"/>
        <v>0</v>
      </c>
      <c r="L106" s="181">
        <v>15</v>
      </c>
      <c r="M106" s="181">
        <f t="shared" si="17"/>
        <v>0</v>
      </c>
      <c r="N106" s="181">
        <v>2.7999999999999998E-4</v>
      </c>
      <c r="O106" s="181">
        <f t="shared" si="18"/>
        <v>0.05</v>
      </c>
      <c r="P106" s="181">
        <v>0</v>
      </c>
      <c r="Q106" s="181">
        <f t="shared" si="19"/>
        <v>0</v>
      </c>
      <c r="R106" s="181" t="s">
        <v>1551</v>
      </c>
      <c r="S106" s="181" t="s">
        <v>248</v>
      </c>
      <c r="T106" s="182" t="s">
        <v>249</v>
      </c>
      <c r="U106" s="157">
        <v>0.21285999999999999</v>
      </c>
      <c r="V106" s="157">
        <f t="shared" si="20"/>
        <v>41.4</v>
      </c>
      <c r="W106" s="157"/>
      <c r="X106" s="157" t="s">
        <v>304</v>
      </c>
      <c r="Y106" s="147"/>
      <c r="Z106" s="147"/>
      <c r="AA106" s="147"/>
      <c r="AB106" s="147"/>
      <c r="AC106" s="147"/>
      <c r="AD106" s="147"/>
      <c r="AE106" s="147"/>
      <c r="AF106" s="147"/>
      <c r="AG106" s="147" t="s">
        <v>338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76">
        <v>60</v>
      </c>
      <c r="B107" s="177" t="s">
        <v>3252</v>
      </c>
      <c r="C107" s="187" t="s">
        <v>3253</v>
      </c>
      <c r="D107" s="178" t="s">
        <v>576</v>
      </c>
      <c r="E107" s="179">
        <v>66</v>
      </c>
      <c r="F107" s="180"/>
      <c r="G107" s="181">
        <f t="shared" si="14"/>
        <v>0</v>
      </c>
      <c r="H107" s="180"/>
      <c r="I107" s="181">
        <f t="shared" si="15"/>
        <v>0</v>
      </c>
      <c r="J107" s="180"/>
      <c r="K107" s="181">
        <f t="shared" si="16"/>
        <v>0</v>
      </c>
      <c r="L107" s="181">
        <v>15</v>
      </c>
      <c r="M107" s="181">
        <f t="shared" si="17"/>
        <v>0</v>
      </c>
      <c r="N107" s="181">
        <v>2.9999999999999997E-4</v>
      </c>
      <c r="O107" s="181">
        <f t="shared" si="18"/>
        <v>0.02</v>
      </c>
      <c r="P107" s="181">
        <v>0</v>
      </c>
      <c r="Q107" s="181">
        <f t="shared" si="19"/>
        <v>0</v>
      </c>
      <c r="R107" s="181" t="s">
        <v>1551</v>
      </c>
      <c r="S107" s="181" t="s">
        <v>248</v>
      </c>
      <c r="T107" s="182" t="s">
        <v>249</v>
      </c>
      <c r="U107" s="157">
        <v>0.24379000000000001</v>
      </c>
      <c r="V107" s="157">
        <f t="shared" si="20"/>
        <v>16.09</v>
      </c>
      <c r="W107" s="157"/>
      <c r="X107" s="157" t="s">
        <v>304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338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6">
        <v>61</v>
      </c>
      <c r="B108" s="177" t="s">
        <v>3254</v>
      </c>
      <c r="C108" s="187" t="s">
        <v>3255</v>
      </c>
      <c r="D108" s="178" t="s">
        <v>576</v>
      </c>
      <c r="E108" s="179">
        <v>120</v>
      </c>
      <c r="F108" s="180"/>
      <c r="G108" s="181">
        <f t="shared" si="14"/>
        <v>0</v>
      </c>
      <c r="H108" s="180"/>
      <c r="I108" s="181">
        <f t="shared" si="15"/>
        <v>0</v>
      </c>
      <c r="J108" s="180"/>
      <c r="K108" s="181">
        <f t="shared" si="16"/>
        <v>0</v>
      </c>
      <c r="L108" s="181">
        <v>15</v>
      </c>
      <c r="M108" s="181">
        <f t="shared" si="17"/>
        <v>0</v>
      </c>
      <c r="N108" s="181">
        <v>2.9999999999999997E-4</v>
      </c>
      <c r="O108" s="181">
        <f t="shared" si="18"/>
        <v>0.04</v>
      </c>
      <c r="P108" s="181">
        <v>0</v>
      </c>
      <c r="Q108" s="181">
        <f t="shared" si="19"/>
        <v>0</v>
      </c>
      <c r="R108" s="181" t="s">
        <v>1551</v>
      </c>
      <c r="S108" s="181" t="s">
        <v>248</v>
      </c>
      <c r="T108" s="182" t="s">
        <v>249</v>
      </c>
      <c r="U108" s="157">
        <v>0.25570999999999999</v>
      </c>
      <c r="V108" s="157">
        <f t="shared" si="20"/>
        <v>30.69</v>
      </c>
      <c r="W108" s="157"/>
      <c r="X108" s="157" t="s">
        <v>304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338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76">
        <v>62</v>
      </c>
      <c r="B109" s="177" t="s">
        <v>3256</v>
      </c>
      <c r="C109" s="187" t="s">
        <v>3257</v>
      </c>
      <c r="D109" s="178" t="s">
        <v>576</v>
      </c>
      <c r="E109" s="179">
        <v>12</v>
      </c>
      <c r="F109" s="180"/>
      <c r="G109" s="181">
        <f t="shared" si="14"/>
        <v>0</v>
      </c>
      <c r="H109" s="180"/>
      <c r="I109" s="181">
        <f t="shared" si="15"/>
        <v>0</v>
      </c>
      <c r="J109" s="180"/>
      <c r="K109" s="181">
        <f t="shared" si="16"/>
        <v>0</v>
      </c>
      <c r="L109" s="181">
        <v>15</v>
      </c>
      <c r="M109" s="181">
        <f t="shared" si="17"/>
        <v>0</v>
      </c>
      <c r="N109" s="181">
        <v>2.9999999999999997E-4</v>
      </c>
      <c r="O109" s="181">
        <f t="shared" si="18"/>
        <v>0</v>
      </c>
      <c r="P109" s="181">
        <v>0</v>
      </c>
      <c r="Q109" s="181">
        <f t="shared" si="19"/>
        <v>0</v>
      </c>
      <c r="R109" s="181" t="s">
        <v>1551</v>
      </c>
      <c r="S109" s="181" t="s">
        <v>248</v>
      </c>
      <c r="T109" s="182" t="s">
        <v>249</v>
      </c>
      <c r="U109" s="157">
        <v>0.27313999999999999</v>
      </c>
      <c r="V109" s="157">
        <f t="shared" si="20"/>
        <v>3.28</v>
      </c>
      <c r="W109" s="157"/>
      <c r="X109" s="157" t="s">
        <v>304</v>
      </c>
      <c r="Y109" s="147"/>
      <c r="Z109" s="147"/>
      <c r="AA109" s="147"/>
      <c r="AB109" s="147"/>
      <c r="AC109" s="147"/>
      <c r="AD109" s="147"/>
      <c r="AE109" s="147"/>
      <c r="AF109" s="147"/>
      <c r="AG109" s="147" t="s">
        <v>338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68">
        <v>63</v>
      </c>
      <c r="B110" s="169" t="s">
        <v>3258</v>
      </c>
      <c r="C110" s="185" t="s">
        <v>3259</v>
      </c>
      <c r="D110" s="170" t="s">
        <v>698</v>
      </c>
      <c r="E110" s="171">
        <v>5.5</v>
      </c>
      <c r="F110" s="172"/>
      <c r="G110" s="173">
        <f t="shared" si="14"/>
        <v>0</v>
      </c>
      <c r="H110" s="172"/>
      <c r="I110" s="173">
        <f t="shared" si="15"/>
        <v>0</v>
      </c>
      <c r="J110" s="172"/>
      <c r="K110" s="173">
        <f t="shared" si="16"/>
        <v>0</v>
      </c>
      <c r="L110" s="173">
        <v>15</v>
      </c>
      <c r="M110" s="173">
        <f t="shared" si="17"/>
        <v>0</v>
      </c>
      <c r="N110" s="173">
        <v>0</v>
      </c>
      <c r="O110" s="173">
        <f t="shared" si="18"/>
        <v>0</v>
      </c>
      <c r="P110" s="173">
        <v>0</v>
      </c>
      <c r="Q110" s="173">
        <f t="shared" si="19"/>
        <v>0</v>
      </c>
      <c r="R110" s="173" t="s">
        <v>1551</v>
      </c>
      <c r="S110" s="173" t="s">
        <v>248</v>
      </c>
      <c r="T110" s="174" t="s">
        <v>248</v>
      </c>
      <c r="U110" s="157">
        <v>4.93</v>
      </c>
      <c r="V110" s="157">
        <f t="shared" si="20"/>
        <v>27.12</v>
      </c>
      <c r="W110" s="157"/>
      <c r="X110" s="157" t="s">
        <v>304</v>
      </c>
      <c r="Y110" s="147"/>
      <c r="Z110" s="147"/>
      <c r="AA110" s="147"/>
      <c r="AB110" s="147"/>
      <c r="AC110" s="147"/>
      <c r="AD110" s="147"/>
      <c r="AE110" s="147"/>
      <c r="AF110" s="147"/>
      <c r="AG110" s="147" t="s">
        <v>332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54"/>
      <c r="B111" s="155"/>
      <c r="C111" s="265" t="s">
        <v>3260</v>
      </c>
      <c r="D111" s="266"/>
      <c r="E111" s="266"/>
      <c r="F111" s="266"/>
      <c r="G111" s="266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307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6">
        <v>64</v>
      </c>
      <c r="B112" s="177" t="s">
        <v>3261</v>
      </c>
      <c r="C112" s="187" t="s">
        <v>3262</v>
      </c>
      <c r="D112" s="178" t="s">
        <v>576</v>
      </c>
      <c r="E112" s="179">
        <v>80</v>
      </c>
      <c r="F112" s="180"/>
      <c r="G112" s="181">
        <f t="shared" ref="G112:G142" si="21">ROUND(E112*F112,2)</f>
        <v>0</v>
      </c>
      <c r="H112" s="180"/>
      <c r="I112" s="181">
        <f t="shared" ref="I112:I142" si="22">ROUND(E112*H112,2)</f>
        <v>0</v>
      </c>
      <c r="J112" s="180"/>
      <c r="K112" s="181">
        <f t="shared" ref="K112:K142" si="23">ROUND(E112*J112,2)</f>
        <v>0</v>
      </c>
      <c r="L112" s="181">
        <v>15</v>
      </c>
      <c r="M112" s="181">
        <f t="shared" ref="M112:M142" si="24">G112*(1+L112/100)</f>
        <v>0</v>
      </c>
      <c r="N112" s="181">
        <v>3.1E-4</v>
      </c>
      <c r="O112" s="181">
        <f t="shared" ref="O112:O142" si="25">ROUND(E112*N112,2)</f>
        <v>0.02</v>
      </c>
      <c r="P112" s="181">
        <v>0</v>
      </c>
      <c r="Q112" s="181">
        <f t="shared" ref="Q112:Q142" si="26">ROUND(E112*P112,2)</f>
        <v>0</v>
      </c>
      <c r="R112" s="181" t="s">
        <v>1551</v>
      </c>
      <c r="S112" s="181" t="s">
        <v>248</v>
      </c>
      <c r="T112" s="182" t="s">
        <v>249</v>
      </c>
      <c r="U112" s="157">
        <v>0.35056999999999999</v>
      </c>
      <c r="V112" s="157">
        <f t="shared" ref="V112:V142" si="27">ROUND(E112*U112,2)</f>
        <v>28.05</v>
      </c>
      <c r="W112" s="157"/>
      <c r="X112" s="157" t="s">
        <v>304</v>
      </c>
      <c r="Y112" s="147"/>
      <c r="Z112" s="147"/>
      <c r="AA112" s="147"/>
      <c r="AB112" s="147"/>
      <c r="AC112" s="147"/>
      <c r="AD112" s="147"/>
      <c r="AE112" s="147"/>
      <c r="AF112" s="147"/>
      <c r="AG112" s="147" t="s">
        <v>338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6">
        <v>65</v>
      </c>
      <c r="B113" s="177" t="s">
        <v>3198</v>
      </c>
      <c r="C113" s="187" t="s">
        <v>3263</v>
      </c>
      <c r="D113" s="178" t="s">
        <v>576</v>
      </c>
      <c r="E113" s="179">
        <v>925</v>
      </c>
      <c r="F113" s="180"/>
      <c r="G113" s="181">
        <f t="shared" si="21"/>
        <v>0</v>
      </c>
      <c r="H113" s="180"/>
      <c r="I113" s="181">
        <f t="shared" si="22"/>
        <v>0</v>
      </c>
      <c r="J113" s="180"/>
      <c r="K113" s="181">
        <f t="shared" si="23"/>
        <v>0</v>
      </c>
      <c r="L113" s="181">
        <v>15</v>
      </c>
      <c r="M113" s="181">
        <f t="shared" si="24"/>
        <v>0</v>
      </c>
      <c r="N113" s="181">
        <v>0</v>
      </c>
      <c r="O113" s="181">
        <f t="shared" si="25"/>
        <v>0</v>
      </c>
      <c r="P113" s="181">
        <v>0</v>
      </c>
      <c r="Q113" s="181">
        <f t="shared" si="26"/>
        <v>0</v>
      </c>
      <c r="R113" s="181"/>
      <c r="S113" s="181" t="s">
        <v>277</v>
      </c>
      <c r="T113" s="182" t="s">
        <v>249</v>
      </c>
      <c r="U113" s="157">
        <v>0</v>
      </c>
      <c r="V113" s="157">
        <f t="shared" si="27"/>
        <v>0</v>
      </c>
      <c r="W113" s="157"/>
      <c r="X113" s="157" t="s">
        <v>3215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3216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0.399999999999999" outlineLevel="1" x14ac:dyDescent="0.25">
      <c r="A114" s="176">
        <v>66</v>
      </c>
      <c r="B114" s="177" t="s">
        <v>3198</v>
      </c>
      <c r="C114" s="187" t="s">
        <v>3264</v>
      </c>
      <c r="D114" s="178" t="s">
        <v>576</v>
      </c>
      <c r="E114" s="179">
        <v>113</v>
      </c>
      <c r="F114" s="180"/>
      <c r="G114" s="181">
        <f t="shared" si="21"/>
        <v>0</v>
      </c>
      <c r="H114" s="180"/>
      <c r="I114" s="181">
        <f t="shared" si="22"/>
        <v>0</v>
      </c>
      <c r="J114" s="180"/>
      <c r="K114" s="181">
        <f t="shared" si="23"/>
        <v>0</v>
      </c>
      <c r="L114" s="181">
        <v>15</v>
      </c>
      <c r="M114" s="181">
        <f t="shared" si="24"/>
        <v>0</v>
      </c>
      <c r="N114" s="181">
        <v>0</v>
      </c>
      <c r="O114" s="181">
        <f t="shared" si="25"/>
        <v>0</v>
      </c>
      <c r="P114" s="181">
        <v>0</v>
      </c>
      <c r="Q114" s="181">
        <f t="shared" si="26"/>
        <v>0</v>
      </c>
      <c r="R114" s="181"/>
      <c r="S114" s="181" t="s">
        <v>277</v>
      </c>
      <c r="T114" s="182" t="s">
        <v>249</v>
      </c>
      <c r="U114" s="157">
        <v>0</v>
      </c>
      <c r="V114" s="157">
        <f t="shared" si="27"/>
        <v>0</v>
      </c>
      <c r="W114" s="157"/>
      <c r="X114" s="157" t="s">
        <v>3215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3216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0.399999999999999" outlineLevel="1" x14ac:dyDescent="0.25">
      <c r="A115" s="176">
        <v>67</v>
      </c>
      <c r="B115" s="177" t="s">
        <v>3198</v>
      </c>
      <c r="C115" s="187" t="s">
        <v>3265</v>
      </c>
      <c r="D115" s="178" t="s">
        <v>576</v>
      </c>
      <c r="E115" s="179">
        <v>1112.5</v>
      </c>
      <c r="F115" s="180"/>
      <c r="G115" s="181">
        <f t="shared" si="21"/>
        <v>0</v>
      </c>
      <c r="H115" s="180"/>
      <c r="I115" s="181">
        <f t="shared" si="22"/>
        <v>0</v>
      </c>
      <c r="J115" s="180"/>
      <c r="K115" s="181">
        <f t="shared" si="23"/>
        <v>0</v>
      </c>
      <c r="L115" s="181">
        <v>15</v>
      </c>
      <c r="M115" s="181">
        <f t="shared" si="24"/>
        <v>0</v>
      </c>
      <c r="N115" s="181">
        <v>0</v>
      </c>
      <c r="O115" s="181">
        <f t="shared" si="25"/>
        <v>0</v>
      </c>
      <c r="P115" s="181">
        <v>0</v>
      </c>
      <c r="Q115" s="181">
        <f t="shared" si="26"/>
        <v>0</v>
      </c>
      <c r="R115" s="181"/>
      <c r="S115" s="181" t="s">
        <v>277</v>
      </c>
      <c r="T115" s="182" t="s">
        <v>249</v>
      </c>
      <c r="U115" s="157">
        <v>0</v>
      </c>
      <c r="V115" s="157">
        <f t="shared" si="27"/>
        <v>0</v>
      </c>
      <c r="W115" s="157"/>
      <c r="X115" s="157" t="s">
        <v>3215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3216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0.399999999999999" outlineLevel="1" x14ac:dyDescent="0.25">
      <c r="A116" s="176">
        <v>68</v>
      </c>
      <c r="B116" s="177" t="s">
        <v>3198</v>
      </c>
      <c r="C116" s="187" t="s">
        <v>3266</v>
      </c>
      <c r="D116" s="178" t="s">
        <v>576</v>
      </c>
      <c r="E116" s="179">
        <v>132</v>
      </c>
      <c r="F116" s="180"/>
      <c r="G116" s="181">
        <f t="shared" si="21"/>
        <v>0</v>
      </c>
      <c r="H116" s="180"/>
      <c r="I116" s="181">
        <f t="shared" si="22"/>
        <v>0</v>
      </c>
      <c r="J116" s="180"/>
      <c r="K116" s="181">
        <f t="shared" si="23"/>
        <v>0</v>
      </c>
      <c r="L116" s="181">
        <v>15</v>
      </c>
      <c r="M116" s="181">
        <f t="shared" si="24"/>
        <v>0</v>
      </c>
      <c r="N116" s="181">
        <v>0</v>
      </c>
      <c r="O116" s="181">
        <f t="shared" si="25"/>
        <v>0</v>
      </c>
      <c r="P116" s="181">
        <v>0</v>
      </c>
      <c r="Q116" s="181">
        <f t="shared" si="26"/>
        <v>0</v>
      </c>
      <c r="R116" s="181"/>
      <c r="S116" s="181" t="s">
        <v>277</v>
      </c>
      <c r="T116" s="182" t="s">
        <v>249</v>
      </c>
      <c r="U116" s="157">
        <v>0</v>
      </c>
      <c r="V116" s="157">
        <f t="shared" si="27"/>
        <v>0</v>
      </c>
      <c r="W116" s="157"/>
      <c r="X116" s="157" t="s">
        <v>3215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3216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0.399999999999999" outlineLevel="1" x14ac:dyDescent="0.25">
      <c r="A117" s="176">
        <v>69</v>
      </c>
      <c r="B117" s="177" t="s">
        <v>3198</v>
      </c>
      <c r="C117" s="187" t="s">
        <v>3267</v>
      </c>
      <c r="D117" s="178" t="s">
        <v>576</v>
      </c>
      <c r="E117" s="179">
        <v>42</v>
      </c>
      <c r="F117" s="180"/>
      <c r="G117" s="181">
        <f t="shared" si="21"/>
        <v>0</v>
      </c>
      <c r="H117" s="180"/>
      <c r="I117" s="181">
        <f t="shared" si="22"/>
        <v>0</v>
      </c>
      <c r="J117" s="180"/>
      <c r="K117" s="181">
        <f t="shared" si="23"/>
        <v>0</v>
      </c>
      <c r="L117" s="181">
        <v>15</v>
      </c>
      <c r="M117" s="181">
        <f t="shared" si="24"/>
        <v>0</v>
      </c>
      <c r="N117" s="181">
        <v>0</v>
      </c>
      <c r="O117" s="181">
        <f t="shared" si="25"/>
        <v>0</v>
      </c>
      <c r="P117" s="181">
        <v>0</v>
      </c>
      <c r="Q117" s="181">
        <f t="shared" si="26"/>
        <v>0</v>
      </c>
      <c r="R117" s="181"/>
      <c r="S117" s="181" t="s">
        <v>277</v>
      </c>
      <c r="T117" s="182" t="s">
        <v>249</v>
      </c>
      <c r="U117" s="157">
        <v>0</v>
      </c>
      <c r="V117" s="157">
        <f t="shared" si="27"/>
        <v>0</v>
      </c>
      <c r="W117" s="157"/>
      <c r="X117" s="157" t="s">
        <v>3215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3216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20.399999999999999" outlineLevel="1" x14ac:dyDescent="0.25">
      <c r="A118" s="176">
        <v>70</v>
      </c>
      <c r="B118" s="177" t="s">
        <v>3198</v>
      </c>
      <c r="C118" s="187" t="s">
        <v>3268</v>
      </c>
      <c r="D118" s="178" t="s">
        <v>576</v>
      </c>
      <c r="E118" s="179">
        <v>24</v>
      </c>
      <c r="F118" s="180"/>
      <c r="G118" s="181">
        <f t="shared" si="21"/>
        <v>0</v>
      </c>
      <c r="H118" s="180"/>
      <c r="I118" s="181">
        <f t="shared" si="22"/>
        <v>0</v>
      </c>
      <c r="J118" s="180"/>
      <c r="K118" s="181">
        <f t="shared" si="23"/>
        <v>0</v>
      </c>
      <c r="L118" s="181">
        <v>15</v>
      </c>
      <c r="M118" s="181">
        <f t="shared" si="24"/>
        <v>0</v>
      </c>
      <c r="N118" s="181">
        <v>0</v>
      </c>
      <c r="O118" s="181">
        <f t="shared" si="25"/>
        <v>0</v>
      </c>
      <c r="P118" s="181">
        <v>0</v>
      </c>
      <c r="Q118" s="181">
        <f t="shared" si="26"/>
        <v>0</v>
      </c>
      <c r="R118" s="181"/>
      <c r="S118" s="181" t="s">
        <v>277</v>
      </c>
      <c r="T118" s="182" t="s">
        <v>249</v>
      </c>
      <c r="U118" s="157">
        <v>0</v>
      </c>
      <c r="V118" s="157">
        <f t="shared" si="27"/>
        <v>0</v>
      </c>
      <c r="W118" s="157"/>
      <c r="X118" s="157" t="s">
        <v>3215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3216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20.399999999999999" outlineLevel="1" x14ac:dyDescent="0.25">
      <c r="A119" s="176">
        <v>71</v>
      </c>
      <c r="B119" s="177" t="s">
        <v>3198</v>
      </c>
      <c r="C119" s="187" t="s">
        <v>3269</v>
      </c>
      <c r="D119" s="178" t="s">
        <v>576</v>
      </c>
      <c r="E119" s="179">
        <v>148</v>
      </c>
      <c r="F119" s="180"/>
      <c r="G119" s="181">
        <f t="shared" si="21"/>
        <v>0</v>
      </c>
      <c r="H119" s="180"/>
      <c r="I119" s="181">
        <f t="shared" si="22"/>
        <v>0</v>
      </c>
      <c r="J119" s="180"/>
      <c r="K119" s="181">
        <f t="shared" si="23"/>
        <v>0</v>
      </c>
      <c r="L119" s="181">
        <v>15</v>
      </c>
      <c r="M119" s="181">
        <f t="shared" si="24"/>
        <v>0</v>
      </c>
      <c r="N119" s="181">
        <v>0</v>
      </c>
      <c r="O119" s="181">
        <f t="shared" si="25"/>
        <v>0</v>
      </c>
      <c r="P119" s="181">
        <v>0</v>
      </c>
      <c r="Q119" s="181">
        <f t="shared" si="26"/>
        <v>0</v>
      </c>
      <c r="R119" s="181"/>
      <c r="S119" s="181" t="s">
        <v>277</v>
      </c>
      <c r="T119" s="182" t="s">
        <v>249</v>
      </c>
      <c r="U119" s="157">
        <v>0</v>
      </c>
      <c r="V119" s="157">
        <f t="shared" si="27"/>
        <v>0</v>
      </c>
      <c r="W119" s="157"/>
      <c r="X119" s="157" t="s">
        <v>3215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3216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20.399999999999999" outlineLevel="1" x14ac:dyDescent="0.25">
      <c r="A120" s="176">
        <v>72</v>
      </c>
      <c r="B120" s="177" t="s">
        <v>3198</v>
      </c>
      <c r="C120" s="187" t="s">
        <v>3270</v>
      </c>
      <c r="D120" s="178" t="s">
        <v>576</v>
      </c>
      <c r="E120" s="179">
        <v>56</v>
      </c>
      <c r="F120" s="180"/>
      <c r="G120" s="181">
        <f t="shared" si="21"/>
        <v>0</v>
      </c>
      <c r="H120" s="180"/>
      <c r="I120" s="181">
        <f t="shared" si="22"/>
        <v>0</v>
      </c>
      <c r="J120" s="180"/>
      <c r="K120" s="181">
        <f t="shared" si="23"/>
        <v>0</v>
      </c>
      <c r="L120" s="181">
        <v>15</v>
      </c>
      <c r="M120" s="181">
        <f t="shared" si="24"/>
        <v>0</v>
      </c>
      <c r="N120" s="181">
        <v>0</v>
      </c>
      <c r="O120" s="181">
        <f t="shared" si="25"/>
        <v>0</v>
      </c>
      <c r="P120" s="181">
        <v>0</v>
      </c>
      <c r="Q120" s="181">
        <f t="shared" si="26"/>
        <v>0</v>
      </c>
      <c r="R120" s="181"/>
      <c r="S120" s="181" t="s">
        <v>277</v>
      </c>
      <c r="T120" s="182" t="s">
        <v>249</v>
      </c>
      <c r="U120" s="157">
        <v>0</v>
      </c>
      <c r="V120" s="157">
        <f t="shared" si="27"/>
        <v>0</v>
      </c>
      <c r="W120" s="157"/>
      <c r="X120" s="157" t="s">
        <v>3215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3216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20.399999999999999" outlineLevel="1" x14ac:dyDescent="0.25">
      <c r="A121" s="176">
        <v>73</v>
      </c>
      <c r="B121" s="177" t="s">
        <v>3198</v>
      </c>
      <c r="C121" s="187" t="s">
        <v>3271</v>
      </c>
      <c r="D121" s="178" t="s">
        <v>576</v>
      </c>
      <c r="E121" s="179">
        <v>4</v>
      </c>
      <c r="F121" s="180"/>
      <c r="G121" s="181">
        <f t="shared" si="21"/>
        <v>0</v>
      </c>
      <c r="H121" s="180"/>
      <c r="I121" s="181">
        <f t="shared" si="22"/>
        <v>0</v>
      </c>
      <c r="J121" s="180"/>
      <c r="K121" s="181">
        <f t="shared" si="23"/>
        <v>0</v>
      </c>
      <c r="L121" s="181">
        <v>15</v>
      </c>
      <c r="M121" s="181">
        <f t="shared" si="24"/>
        <v>0</v>
      </c>
      <c r="N121" s="181">
        <v>0</v>
      </c>
      <c r="O121" s="181">
        <f t="shared" si="25"/>
        <v>0</v>
      </c>
      <c r="P121" s="181">
        <v>0</v>
      </c>
      <c r="Q121" s="181">
        <f t="shared" si="26"/>
        <v>0</v>
      </c>
      <c r="R121" s="181"/>
      <c r="S121" s="181" t="s">
        <v>277</v>
      </c>
      <c r="T121" s="182" t="s">
        <v>249</v>
      </c>
      <c r="U121" s="157">
        <v>0</v>
      </c>
      <c r="V121" s="157">
        <f t="shared" si="27"/>
        <v>0</v>
      </c>
      <c r="W121" s="157"/>
      <c r="X121" s="157" t="s">
        <v>3215</v>
      </c>
      <c r="Y121" s="147"/>
      <c r="Z121" s="147"/>
      <c r="AA121" s="147"/>
      <c r="AB121" s="147"/>
      <c r="AC121" s="147"/>
      <c r="AD121" s="147"/>
      <c r="AE121" s="147"/>
      <c r="AF121" s="147"/>
      <c r="AG121" s="147" t="s">
        <v>3216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0.399999999999999" outlineLevel="1" x14ac:dyDescent="0.25">
      <c r="A122" s="176">
        <v>74</v>
      </c>
      <c r="B122" s="177" t="s">
        <v>3198</v>
      </c>
      <c r="C122" s="187" t="s">
        <v>3272</v>
      </c>
      <c r="D122" s="178" t="s">
        <v>576</v>
      </c>
      <c r="E122" s="179">
        <v>12</v>
      </c>
      <c r="F122" s="180"/>
      <c r="G122" s="181">
        <f t="shared" si="21"/>
        <v>0</v>
      </c>
      <c r="H122" s="180"/>
      <c r="I122" s="181">
        <f t="shared" si="22"/>
        <v>0</v>
      </c>
      <c r="J122" s="180"/>
      <c r="K122" s="181">
        <f t="shared" si="23"/>
        <v>0</v>
      </c>
      <c r="L122" s="181">
        <v>15</v>
      </c>
      <c r="M122" s="181">
        <f t="shared" si="24"/>
        <v>0</v>
      </c>
      <c r="N122" s="181">
        <v>0</v>
      </c>
      <c r="O122" s="181">
        <f t="shared" si="25"/>
        <v>0</v>
      </c>
      <c r="P122" s="181">
        <v>0</v>
      </c>
      <c r="Q122" s="181">
        <f t="shared" si="26"/>
        <v>0</v>
      </c>
      <c r="R122" s="181"/>
      <c r="S122" s="181" t="s">
        <v>277</v>
      </c>
      <c r="T122" s="182" t="s">
        <v>249</v>
      </c>
      <c r="U122" s="157">
        <v>0</v>
      </c>
      <c r="V122" s="157">
        <f t="shared" si="27"/>
        <v>0</v>
      </c>
      <c r="W122" s="157"/>
      <c r="X122" s="157" t="s">
        <v>3215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3216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20.399999999999999" outlineLevel="1" x14ac:dyDescent="0.25">
      <c r="A123" s="176">
        <v>75</v>
      </c>
      <c r="B123" s="177" t="s">
        <v>3198</v>
      </c>
      <c r="C123" s="187" t="s">
        <v>3273</v>
      </c>
      <c r="D123" s="178" t="s">
        <v>576</v>
      </c>
      <c r="E123" s="179">
        <v>80</v>
      </c>
      <c r="F123" s="180"/>
      <c r="G123" s="181">
        <f t="shared" si="21"/>
        <v>0</v>
      </c>
      <c r="H123" s="180"/>
      <c r="I123" s="181">
        <f t="shared" si="22"/>
        <v>0</v>
      </c>
      <c r="J123" s="180"/>
      <c r="K123" s="181">
        <f t="shared" si="23"/>
        <v>0</v>
      </c>
      <c r="L123" s="181">
        <v>15</v>
      </c>
      <c r="M123" s="181">
        <f t="shared" si="24"/>
        <v>0</v>
      </c>
      <c r="N123" s="181">
        <v>0</v>
      </c>
      <c r="O123" s="181">
        <f t="shared" si="25"/>
        <v>0</v>
      </c>
      <c r="P123" s="181">
        <v>0</v>
      </c>
      <c r="Q123" s="181">
        <f t="shared" si="26"/>
        <v>0</v>
      </c>
      <c r="R123" s="181"/>
      <c r="S123" s="181" t="s">
        <v>277</v>
      </c>
      <c r="T123" s="182" t="s">
        <v>249</v>
      </c>
      <c r="U123" s="157">
        <v>0</v>
      </c>
      <c r="V123" s="157">
        <f t="shared" si="27"/>
        <v>0</v>
      </c>
      <c r="W123" s="157"/>
      <c r="X123" s="157" t="s">
        <v>3215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3216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0.399999999999999" outlineLevel="1" x14ac:dyDescent="0.25">
      <c r="A124" s="176">
        <v>76</v>
      </c>
      <c r="B124" s="177" t="s">
        <v>3274</v>
      </c>
      <c r="C124" s="187" t="s">
        <v>3275</v>
      </c>
      <c r="D124" s="178" t="s">
        <v>576</v>
      </c>
      <c r="E124" s="179">
        <v>22</v>
      </c>
      <c r="F124" s="180"/>
      <c r="G124" s="181">
        <f t="shared" si="21"/>
        <v>0</v>
      </c>
      <c r="H124" s="180"/>
      <c r="I124" s="181">
        <f t="shared" si="22"/>
        <v>0</v>
      </c>
      <c r="J124" s="180"/>
      <c r="K124" s="181">
        <f t="shared" si="23"/>
        <v>0</v>
      </c>
      <c r="L124" s="181">
        <v>15</v>
      </c>
      <c r="M124" s="181">
        <f t="shared" si="24"/>
        <v>0</v>
      </c>
      <c r="N124" s="181">
        <v>1.5879999999999998E-2</v>
      </c>
      <c r="O124" s="181">
        <f t="shared" si="25"/>
        <v>0.35</v>
      </c>
      <c r="P124" s="181">
        <v>0</v>
      </c>
      <c r="Q124" s="181">
        <f t="shared" si="26"/>
        <v>0</v>
      </c>
      <c r="R124" s="181" t="s">
        <v>1551</v>
      </c>
      <c r="S124" s="181" t="s">
        <v>248</v>
      </c>
      <c r="T124" s="182" t="s">
        <v>249</v>
      </c>
      <c r="U124" s="157">
        <v>0.89700000000000002</v>
      </c>
      <c r="V124" s="157">
        <f t="shared" si="27"/>
        <v>19.73</v>
      </c>
      <c r="W124" s="157"/>
      <c r="X124" s="157" t="s">
        <v>304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338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0.399999999999999" outlineLevel="1" x14ac:dyDescent="0.25">
      <c r="A125" s="176">
        <v>77</v>
      </c>
      <c r="B125" s="177" t="s">
        <v>3276</v>
      </c>
      <c r="C125" s="187" t="s">
        <v>3277</v>
      </c>
      <c r="D125" s="178" t="s">
        <v>576</v>
      </c>
      <c r="E125" s="179">
        <v>150</v>
      </c>
      <c r="F125" s="180"/>
      <c r="G125" s="181">
        <f t="shared" si="21"/>
        <v>0</v>
      </c>
      <c r="H125" s="180"/>
      <c r="I125" s="181">
        <f t="shared" si="22"/>
        <v>0</v>
      </c>
      <c r="J125" s="180"/>
      <c r="K125" s="181">
        <f t="shared" si="23"/>
        <v>0</v>
      </c>
      <c r="L125" s="181">
        <v>15</v>
      </c>
      <c r="M125" s="181">
        <f t="shared" si="24"/>
        <v>0</v>
      </c>
      <c r="N125" s="181">
        <v>1.387E-2</v>
      </c>
      <c r="O125" s="181">
        <f t="shared" si="25"/>
        <v>2.08</v>
      </c>
      <c r="P125" s="181">
        <v>0</v>
      </c>
      <c r="Q125" s="181">
        <f t="shared" si="26"/>
        <v>0</v>
      </c>
      <c r="R125" s="181" t="s">
        <v>1551</v>
      </c>
      <c r="S125" s="181" t="s">
        <v>248</v>
      </c>
      <c r="T125" s="182" t="s">
        <v>249</v>
      </c>
      <c r="U125" s="157">
        <v>0.82899999999999996</v>
      </c>
      <c r="V125" s="157">
        <f t="shared" si="27"/>
        <v>124.35</v>
      </c>
      <c r="W125" s="157"/>
      <c r="X125" s="157" t="s">
        <v>304</v>
      </c>
      <c r="Y125" s="147"/>
      <c r="Z125" s="147"/>
      <c r="AA125" s="147"/>
      <c r="AB125" s="147"/>
      <c r="AC125" s="147"/>
      <c r="AD125" s="147"/>
      <c r="AE125" s="147"/>
      <c r="AF125" s="147"/>
      <c r="AG125" s="147" t="s">
        <v>338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0.399999999999999" outlineLevel="1" x14ac:dyDescent="0.25">
      <c r="A126" s="176">
        <v>78</v>
      </c>
      <c r="B126" s="177" t="s">
        <v>3278</v>
      </c>
      <c r="C126" s="187" t="s">
        <v>3279</v>
      </c>
      <c r="D126" s="178" t="s">
        <v>576</v>
      </c>
      <c r="E126" s="179">
        <v>35</v>
      </c>
      <c r="F126" s="180"/>
      <c r="G126" s="181">
        <f t="shared" si="21"/>
        <v>0</v>
      </c>
      <c r="H126" s="180"/>
      <c r="I126" s="181">
        <f t="shared" si="22"/>
        <v>0</v>
      </c>
      <c r="J126" s="180"/>
      <c r="K126" s="181">
        <f t="shared" si="23"/>
        <v>0</v>
      </c>
      <c r="L126" s="181">
        <v>15</v>
      </c>
      <c r="M126" s="181">
        <f t="shared" si="24"/>
        <v>0</v>
      </c>
      <c r="N126" s="181">
        <v>1.7930000000000001E-2</v>
      </c>
      <c r="O126" s="181">
        <f t="shared" si="25"/>
        <v>0.63</v>
      </c>
      <c r="P126" s="181">
        <v>0</v>
      </c>
      <c r="Q126" s="181">
        <f t="shared" si="26"/>
        <v>0</v>
      </c>
      <c r="R126" s="181" t="s">
        <v>1551</v>
      </c>
      <c r="S126" s="181" t="s">
        <v>248</v>
      </c>
      <c r="T126" s="182" t="s">
        <v>249</v>
      </c>
      <c r="U126" s="157">
        <v>1.0169999999999999</v>
      </c>
      <c r="V126" s="157">
        <f t="shared" si="27"/>
        <v>35.6</v>
      </c>
      <c r="W126" s="157"/>
      <c r="X126" s="157" t="s">
        <v>304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338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76">
        <v>79</v>
      </c>
      <c r="B127" s="177" t="s">
        <v>3280</v>
      </c>
      <c r="C127" s="187" t="s">
        <v>3281</v>
      </c>
      <c r="D127" s="178" t="s">
        <v>538</v>
      </c>
      <c r="E127" s="179">
        <v>305</v>
      </c>
      <c r="F127" s="180"/>
      <c r="G127" s="181">
        <f t="shared" si="21"/>
        <v>0</v>
      </c>
      <c r="H127" s="180"/>
      <c r="I127" s="181">
        <f t="shared" si="22"/>
        <v>0</v>
      </c>
      <c r="J127" s="180"/>
      <c r="K127" s="181">
        <f t="shared" si="23"/>
        <v>0</v>
      </c>
      <c r="L127" s="181">
        <v>15</v>
      </c>
      <c r="M127" s="181">
        <f t="shared" si="24"/>
        <v>0</v>
      </c>
      <c r="N127" s="181">
        <v>0</v>
      </c>
      <c r="O127" s="181">
        <f t="shared" si="25"/>
        <v>0</v>
      </c>
      <c r="P127" s="181">
        <v>0</v>
      </c>
      <c r="Q127" s="181">
        <f t="shared" si="26"/>
        <v>0</v>
      </c>
      <c r="R127" s="181" t="s">
        <v>1551</v>
      </c>
      <c r="S127" s="181" t="s">
        <v>248</v>
      </c>
      <c r="T127" s="182" t="s">
        <v>249</v>
      </c>
      <c r="U127" s="157">
        <v>0.42499999999999999</v>
      </c>
      <c r="V127" s="157">
        <f t="shared" si="27"/>
        <v>129.63</v>
      </c>
      <c r="W127" s="157"/>
      <c r="X127" s="157" t="s">
        <v>304</v>
      </c>
      <c r="Y127" s="147"/>
      <c r="Z127" s="147"/>
      <c r="AA127" s="147"/>
      <c r="AB127" s="147"/>
      <c r="AC127" s="147"/>
      <c r="AD127" s="147"/>
      <c r="AE127" s="147"/>
      <c r="AF127" s="147"/>
      <c r="AG127" s="147" t="s">
        <v>338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6">
        <v>80</v>
      </c>
      <c r="B128" s="177" t="s">
        <v>3282</v>
      </c>
      <c r="C128" s="187" t="s">
        <v>3283</v>
      </c>
      <c r="D128" s="178" t="s">
        <v>538</v>
      </c>
      <c r="E128" s="179">
        <v>16</v>
      </c>
      <c r="F128" s="180"/>
      <c r="G128" s="181">
        <f t="shared" si="21"/>
        <v>0</v>
      </c>
      <c r="H128" s="180"/>
      <c r="I128" s="181">
        <f t="shared" si="22"/>
        <v>0</v>
      </c>
      <c r="J128" s="180"/>
      <c r="K128" s="181">
        <f t="shared" si="23"/>
        <v>0</v>
      </c>
      <c r="L128" s="181">
        <v>15</v>
      </c>
      <c r="M128" s="181">
        <f t="shared" si="24"/>
        <v>0</v>
      </c>
      <c r="N128" s="181">
        <v>0.03</v>
      </c>
      <c r="O128" s="181">
        <f t="shared" si="25"/>
        <v>0.48</v>
      </c>
      <c r="P128" s="181">
        <v>0</v>
      </c>
      <c r="Q128" s="181">
        <f t="shared" si="26"/>
        <v>0</v>
      </c>
      <c r="R128" s="181" t="s">
        <v>1551</v>
      </c>
      <c r="S128" s="181" t="s">
        <v>277</v>
      </c>
      <c r="T128" s="182" t="s">
        <v>249</v>
      </c>
      <c r="U128" s="157">
        <v>1.64</v>
      </c>
      <c r="V128" s="157">
        <f t="shared" si="27"/>
        <v>26.24</v>
      </c>
      <c r="W128" s="157"/>
      <c r="X128" s="157" t="s">
        <v>752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1079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76">
        <v>81</v>
      </c>
      <c r="B129" s="177" t="s">
        <v>3198</v>
      </c>
      <c r="C129" s="187" t="s">
        <v>3284</v>
      </c>
      <c r="D129" s="178" t="s">
        <v>2243</v>
      </c>
      <c r="E129" s="179">
        <v>104</v>
      </c>
      <c r="F129" s="180"/>
      <c r="G129" s="181">
        <f t="shared" si="21"/>
        <v>0</v>
      </c>
      <c r="H129" s="180"/>
      <c r="I129" s="181">
        <f t="shared" si="22"/>
        <v>0</v>
      </c>
      <c r="J129" s="180"/>
      <c r="K129" s="181">
        <f t="shared" si="23"/>
        <v>0</v>
      </c>
      <c r="L129" s="181">
        <v>15</v>
      </c>
      <c r="M129" s="181">
        <f t="shared" si="24"/>
        <v>0</v>
      </c>
      <c r="N129" s="181">
        <v>0</v>
      </c>
      <c r="O129" s="181">
        <f t="shared" si="25"/>
        <v>0</v>
      </c>
      <c r="P129" s="181">
        <v>0</v>
      </c>
      <c r="Q129" s="181">
        <f t="shared" si="26"/>
        <v>0</v>
      </c>
      <c r="R129" s="181"/>
      <c r="S129" s="181" t="s">
        <v>277</v>
      </c>
      <c r="T129" s="182" t="s">
        <v>249</v>
      </c>
      <c r="U129" s="157">
        <v>0</v>
      </c>
      <c r="V129" s="157">
        <f t="shared" si="27"/>
        <v>0</v>
      </c>
      <c r="W129" s="157"/>
      <c r="X129" s="157" t="s">
        <v>3215</v>
      </c>
      <c r="Y129" s="147"/>
      <c r="Z129" s="147"/>
      <c r="AA129" s="147"/>
      <c r="AB129" s="147"/>
      <c r="AC129" s="147"/>
      <c r="AD129" s="147"/>
      <c r="AE129" s="147"/>
      <c r="AF129" s="147"/>
      <c r="AG129" s="147" t="s">
        <v>3216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6">
        <v>82</v>
      </c>
      <c r="B130" s="177" t="s">
        <v>3198</v>
      </c>
      <c r="C130" s="187" t="s">
        <v>3285</v>
      </c>
      <c r="D130" s="178" t="s">
        <v>2243</v>
      </c>
      <c r="E130" s="179">
        <v>2</v>
      </c>
      <c r="F130" s="180"/>
      <c r="G130" s="181">
        <f t="shared" si="21"/>
        <v>0</v>
      </c>
      <c r="H130" s="180"/>
      <c r="I130" s="181">
        <f t="shared" si="22"/>
        <v>0</v>
      </c>
      <c r="J130" s="180"/>
      <c r="K130" s="181">
        <f t="shared" si="23"/>
        <v>0</v>
      </c>
      <c r="L130" s="181">
        <v>15</v>
      </c>
      <c r="M130" s="181">
        <f t="shared" si="24"/>
        <v>0</v>
      </c>
      <c r="N130" s="181">
        <v>0</v>
      </c>
      <c r="O130" s="181">
        <f t="shared" si="25"/>
        <v>0</v>
      </c>
      <c r="P130" s="181">
        <v>0</v>
      </c>
      <c r="Q130" s="181">
        <f t="shared" si="26"/>
        <v>0</v>
      </c>
      <c r="R130" s="181"/>
      <c r="S130" s="181" t="s">
        <v>277</v>
      </c>
      <c r="T130" s="182" t="s">
        <v>249</v>
      </c>
      <c r="U130" s="157">
        <v>0</v>
      </c>
      <c r="V130" s="157">
        <f t="shared" si="27"/>
        <v>0</v>
      </c>
      <c r="W130" s="157"/>
      <c r="X130" s="157" t="s">
        <v>3215</v>
      </c>
      <c r="Y130" s="147"/>
      <c r="Z130" s="147"/>
      <c r="AA130" s="147"/>
      <c r="AB130" s="147"/>
      <c r="AC130" s="147"/>
      <c r="AD130" s="147"/>
      <c r="AE130" s="147"/>
      <c r="AF130" s="147"/>
      <c r="AG130" s="147" t="s">
        <v>3216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6">
        <v>83</v>
      </c>
      <c r="B131" s="177" t="s">
        <v>3286</v>
      </c>
      <c r="C131" s="187" t="s">
        <v>3287</v>
      </c>
      <c r="D131" s="178" t="s">
        <v>538</v>
      </c>
      <c r="E131" s="179">
        <v>54</v>
      </c>
      <c r="F131" s="180"/>
      <c r="G131" s="181">
        <f t="shared" si="21"/>
        <v>0</v>
      </c>
      <c r="H131" s="180"/>
      <c r="I131" s="181">
        <f t="shared" si="22"/>
        <v>0</v>
      </c>
      <c r="J131" s="180"/>
      <c r="K131" s="181">
        <f t="shared" si="23"/>
        <v>0</v>
      </c>
      <c r="L131" s="181">
        <v>15</v>
      </c>
      <c r="M131" s="181">
        <f t="shared" si="24"/>
        <v>0</v>
      </c>
      <c r="N131" s="181">
        <v>1.3999999999999999E-4</v>
      </c>
      <c r="O131" s="181">
        <f t="shared" si="25"/>
        <v>0.01</v>
      </c>
      <c r="P131" s="181">
        <v>0</v>
      </c>
      <c r="Q131" s="181">
        <f t="shared" si="26"/>
        <v>0</v>
      </c>
      <c r="R131" s="181" t="s">
        <v>1551</v>
      </c>
      <c r="S131" s="181" t="s">
        <v>248</v>
      </c>
      <c r="T131" s="182" t="s">
        <v>249</v>
      </c>
      <c r="U131" s="157">
        <v>0.16500000000000001</v>
      </c>
      <c r="V131" s="157">
        <f t="shared" si="27"/>
        <v>8.91</v>
      </c>
      <c r="W131" s="157"/>
      <c r="X131" s="157" t="s">
        <v>304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338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6">
        <v>84</v>
      </c>
      <c r="B132" s="177" t="s">
        <v>3288</v>
      </c>
      <c r="C132" s="187" t="s">
        <v>3289</v>
      </c>
      <c r="D132" s="178" t="s">
        <v>538</v>
      </c>
      <c r="E132" s="179">
        <v>49</v>
      </c>
      <c r="F132" s="180"/>
      <c r="G132" s="181">
        <f t="shared" si="21"/>
        <v>0</v>
      </c>
      <c r="H132" s="180"/>
      <c r="I132" s="181">
        <f t="shared" si="22"/>
        <v>0</v>
      </c>
      <c r="J132" s="180"/>
      <c r="K132" s="181">
        <f t="shared" si="23"/>
        <v>0</v>
      </c>
      <c r="L132" s="181">
        <v>15</v>
      </c>
      <c r="M132" s="181">
        <f t="shared" si="24"/>
        <v>0</v>
      </c>
      <c r="N132" s="181">
        <v>2.0000000000000001E-4</v>
      </c>
      <c r="O132" s="181">
        <f t="shared" si="25"/>
        <v>0.01</v>
      </c>
      <c r="P132" s="181">
        <v>0</v>
      </c>
      <c r="Q132" s="181">
        <f t="shared" si="26"/>
        <v>0</v>
      </c>
      <c r="R132" s="181" t="s">
        <v>1551</v>
      </c>
      <c r="S132" s="181" t="s">
        <v>248</v>
      </c>
      <c r="T132" s="182" t="s">
        <v>249</v>
      </c>
      <c r="U132" s="157">
        <v>0.20699999999999999</v>
      </c>
      <c r="V132" s="157">
        <f t="shared" si="27"/>
        <v>10.14</v>
      </c>
      <c r="W132" s="157"/>
      <c r="X132" s="157" t="s">
        <v>304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338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6">
        <v>85</v>
      </c>
      <c r="B133" s="177" t="s">
        <v>3290</v>
      </c>
      <c r="C133" s="187" t="s">
        <v>3291</v>
      </c>
      <c r="D133" s="178" t="s">
        <v>538</v>
      </c>
      <c r="E133" s="179">
        <v>3</v>
      </c>
      <c r="F133" s="180"/>
      <c r="G133" s="181">
        <f t="shared" si="21"/>
        <v>0</v>
      </c>
      <c r="H133" s="180"/>
      <c r="I133" s="181">
        <f t="shared" si="22"/>
        <v>0</v>
      </c>
      <c r="J133" s="180"/>
      <c r="K133" s="181">
        <f t="shared" si="23"/>
        <v>0</v>
      </c>
      <c r="L133" s="181">
        <v>15</v>
      </c>
      <c r="M133" s="181">
        <f t="shared" si="24"/>
        <v>0</v>
      </c>
      <c r="N133" s="181">
        <v>5.1999999999999995E-4</v>
      </c>
      <c r="O133" s="181">
        <f t="shared" si="25"/>
        <v>0</v>
      </c>
      <c r="P133" s="181">
        <v>0</v>
      </c>
      <c r="Q133" s="181">
        <f t="shared" si="26"/>
        <v>0</v>
      </c>
      <c r="R133" s="181" t="s">
        <v>1551</v>
      </c>
      <c r="S133" s="181" t="s">
        <v>248</v>
      </c>
      <c r="T133" s="182" t="s">
        <v>249</v>
      </c>
      <c r="U133" s="157">
        <v>0.26900000000000002</v>
      </c>
      <c r="V133" s="157">
        <f t="shared" si="27"/>
        <v>0.81</v>
      </c>
      <c r="W133" s="157"/>
      <c r="X133" s="157" t="s">
        <v>304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338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6">
        <v>86</v>
      </c>
      <c r="B134" s="177" t="s">
        <v>3292</v>
      </c>
      <c r="C134" s="187" t="s">
        <v>3293</v>
      </c>
      <c r="D134" s="178" t="s">
        <v>538</v>
      </c>
      <c r="E134" s="179">
        <v>2</v>
      </c>
      <c r="F134" s="180"/>
      <c r="G134" s="181">
        <f t="shared" si="21"/>
        <v>0</v>
      </c>
      <c r="H134" s="180"/>
      <c r="I134" s="181">
        <f t="shared" si="22"/>
        <v>0</v>
      </c>
      <c r="J134" s="180"/>
      <c r="K134" s="181">
        <f t="shared" si="23"/>
        <v>0</v>
      </c>
      <c r="L134" s="181">
        <v>15</v>
      </c>
      <c r="M134" s="181">
        <f t="shared" si="24"/>
        <v>0</v>
      </c>
      <c r="N134" s="181">
        <v>1.24E-3</v>
      </c>
      <c r="O134" s="181">
        <f t="shared" si="25"/>
        <v>0</v>
      </c>
      <c r="P134" s="181">
        <v>0</v>
      </c>
      <c r="Q134" s="181">
        <f t="shared" si="26"/>
        <v>0</v>
      </c>
      <c r="R134" s="181" t="s">
        <v>1551</v>
      </c>
      <c r="S134" s="181" t="s">
        <v>248</v>
      </c>
      <c r="T134" s="182" t="s">
        <v>249</v>
      </c>
      <c r="U134" s="157">
        <v>0.42399999999999999</v>
      </c>
      <c r="V134" s="157">
        <f t="shared" si="27"/>
        <v>0.85</v>
      </c>
      <c r="W134" s="157"/>
      <c r="X134" s="157" t="s">
        <v>304</v>
      </c>
      <c r="Y134" s="147"/>
      <c r="Z134" s="147"/>
      <c r="AA134" s="147"/>
      <c r="AB134" s="147"/>
      <c r="AC134" s="147"/>
      <c r="AD134" s="147"/>
      <c r="AE134" s="147"/>
      <c r="AF134" s="147"/>
      <c r="AG134" s="147" t="s">
        <v>338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6">
        <v>87</v>
      </c>
      <c r="B135" s="177" t="s">
        <v>3198</v>
      </c>
      <c r="C135" s="187" t="s">
        <v>3294</v>
      </c>
      <c r="D135" s="178" t="s">
        <v>2243</v>
      </c>
      <c r="E135" s="179">
        <v>2</v>
      </c>
      <c r="F135" s="180"/>
      <c r="G135" s="181">
        <f t="shared" si="21"/>
        <v>0</v>
      </c>
      <c r="H135" s="180"/>
      <c r="I135" s="181">
        <f t="shared" si="22"/>
        <v>0</v>
      </c>
      <c r="J135" s="180"/>
      <c r="K135" s="181">
        <f t="shared" si="23"/>
        <v>0</v>
      </c>
      <c r="L135" s="181">
        <v>15</v>
      </c>
      <c r="M135" s="181">
        <f t="shared" si="24"/>
        <v>0</v>
      </c>
      <c r="N135" s="181">
        <v>0</v>
      </c>
      <c r="O135" s="181">
        <f t="shared" si="25"/>
        <v>0</v>
      </c>
      <c r="P135" s="181">
        <v>0</v>
      </c>
      <c r="Q135" s="181">
        <f t="shared" si="26"/>
        <v>0</v>
      </c>
      <c r="R135" s="181"/>
      <c r="S135" s="181" t="s">
        <v>277</v>
      </c>
      <c r="T135" s="182" t="s">
        <v>249</v>
      </c>
      <c r="U135" s="157">
        <v>0</v>
      </c>
      <c r="V135" s="157">
        <f t="shared" si="27"/>
        <v>0</v>
      </c>
      <c r="W135" s="157"/>
      <c r="X135" s="157" t="s">
        <v>3215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3216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76">
        <v>88</v>
      </c>
      <c r="B136" s="177" t="s">
        <v>3198</v>
      </c>
      <c r="C136" s="187" t="s">
        <v>3295</v>
      </c>
      <c r="D136" s="178" t="s">
        <v>2243</v>
      </c>
      <c r="E136" s="179">
        <v>8</v>
      </c>
      <c r="F136" s="180"/>
      <c r="G136" s="181">
        <f t="shared" si="21"/>
        <v>0</v>
      </c>
      <c r="H136" s="180"/>
      <c r="I136" s="181">
        <f t="shared" si="22"/>
        <v>0</v>
      </c>
      <c r="J136" s="180"/>
      <c r="K136" s="181">
        <f t="shared" si="23"/>
        <v>0</v>
      </c>
      <c r="L136" s="181">
        <v>15</v>
      </c>
      <c r="M136" s="181">
        <f t="shared" si="24"/>
        <v>0</v>
      </c>
      <c r="N136" s="181">
        <v>0</v>
      </c>
      <c r="O136" s="181">
        <f t="shared" si="25"/>
        <v>0</v>
      </c>
      <c r="P136" s="181">
        <v>0</v>
      </c>
      <c r="Q136" s="181">
        <f t="shared" si="26"/>
        <v>0</v>
      </c>
      <c r="R136" s="181"/>
      <c r="S136" s="181" t="s">
        <v>277</v>
      </c>
      <c r="T136" s="182" t="s">
        <v>249</v>
      </c>
      <c r="U136" s="157">
        <v>0</v>
      </c>
      <c r="V136" s="157">
        <f t="shared" si="27"/>
        <v>0</v>
      </c>
      <c r="W136" s="157"/>
      <c r="X136" s="157" t="s">
        <v>3215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3216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76">
        <v>89</v>
      </c>
      <c r="B137" s="177" t="s">
        <v>3198</v>
      </c>
      <c r="C137" s="187" t="s">
        <v>3296</v>
      </c>
      <c r="D137" s="178" t="s">
        <v>2243</v>
      </c>
      <c r="E137" s="179">
        <v>1</v>
      </c>
      <c r="F137" s="180"/>
      <c r="G137" s="181">
        <f t="shared" si="21"/>
        <v>0</v>
      </c>
      <c r="H137" s="180"/>
      <c r="I137" s="181">
        <f t="shared" si="22"/>
        <v>0</v>
      </c>
      <c r="J137" s="180"/>
      <c r="K137" s="181">
        <f t="shared" si="23"/>
        <v>0</v>
      </c>
      <c r="L137" s="181">
        <v>15</v>
      </c>
      <c r="M137" s="181">
        <f t="shared" si="24"/>
        <v>0</v>
      </c>
      <c r="N137" s="181">
        <v>0</v>
      </c>
      <c r="O137" s="181">
        <f t="shared" si="25"/>
        <v>0</v>
      </c>
      <c r="P137" s="181">
        <v>0</v>
      </c>
      <c r="Q137" s="181">
        <f t="shared" si="26"/>
        <v>0</v>
      </c>
      <c r="R137" s="181"/>
      <c r="S137" s="181" t="s">
        <v>277</v>
      </c>
      <c r="T137" s="182" t="s">
        <v>249</v>
      </c>
      <c r="U137" s="157">
        <v>0</v>
      </c>
      <c r="V137" s="157">
        <f t="shared" si="27"/>
        <v>0</v>
      </c>
      <c r="W137" s="157"/>
      <c r="X137" s="157" t="s">
        <v>3215</v>
      </c>
      <c r="Y137" s="147"/>
      <c r="Z137" s="147"/>
      <c r="AA137" s="147"/>
      <c r="AB137" s="147"/>
      <c r="AC137" s="147"/>
      <c r="AD137" s="147"/>
      <c r="AE137" s="147"/>
      <c r="AF137" s="147"/>
      <c r="AG137" s="147" t="s">
        <v>3216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76">
        <v>90</v>
      </c>
      <c r="B138" s="177" t="s">
        <v>3198</v>
      </c>
      <c r="C138" s="187" t="s">
        <v>3297</v>
      </c>
      <c r="D138" s="178" t="s">
        <v>2243</v>
      </c>
      <c r="E138" s="179">
        <v>2</v>
      </c>
      <c r="F138" s="180"/>
      <c r="G138" s="181">
        <f t="shared" si="21"/>
        <v>0</v>
      </c>
      <c r="H138" s="180"/>
      <c r="I138" s="181">
        <f t="shared" si="22"/>
        <v>0</v>
      </c>
      <c r="J138" s="180"/>
      <c r="K138" s="181">
        <f t="shared" si="23"/>
        <v>0</v>
      </c>
      <c r="L138" s="181">
        <v>15</v>
      </c>
      <c r="M138" s="181">
        <f t="shared" si="24"/>
        <v>0</v>
      </c>
      <c r="N138" s="181">
        <v>0</v>
      </c>
      <c r="O138" s="181">
        <f t="shared" si="25"/>
        <v>0</v>
      </c>
      <c r="P138" s="181">
        <v>0</v>
      </c>
      <c r="Q138" s="181">
        <f t="shared" si="26"/>
        <v>0</v>
      </c>
      <c r="R138" s="181"/>
      <c r="S138" s="181" t="s">
        <v>277</v>
      </c>
      <c r="T138" s="182" t="s">
        <v>249</v>
      </c>
      <c r="U138" s="157">
        <v>0</v>
      </c>
      <c r="V138" s="157">
        <f t="shared" si="27"/>
        <v>0</v>
      </c>
      <c r="W138" s="157"/>
      <c r="X138" s="157" t="s">
        <v>3215</v>
      </c>
      <c r="Y138" s="147"/>
      <c r="Z138" s="147"/>
      <c r="AA138" s="147"/>
      <c r="AB138" s="147"/>
      <c r="AC138" s="147"/>
      <c r="AD138" s="147"/>
      <c r="AE138" s="147"/>
      <c r="AF138" s="147"/>
      <c r="AG138" s="147" t="s">
        <v>3216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76">
        <v>91</v>
      </c>
      <c r="B139" s="177" t="s">
        <v>3198</v>
      </c>
      <c r="C139" s="187" t="s">
        <v>3298</v>
      </c>
      <c r="D139" s="178" t="s">
        <v>2243</v>
      </c>
      <c r="E139" s="179">
        <v>36</v>
      </c>
      <c r="F139" s="180"/>
      <c r="G139" s="181">
        <f t="shared" si="21"/>
        <v>0</v>
      </c>
      <c r="H139" s="180"/>
      <c r="I139" s="181">
        <f t="shared" si="22"/>
        <v>0</v>
      </c>
      <c r="J139" s="180"/>
      <c r="K139" s="181">
        <f t="shared" si="23"/>
        <v>0</v>
      </c>
      <c r="L139" s="181">
        <v>15</v>
      </c>
      <c r="M139" s="181">
        <f t="shared" si="24"/>
        <v>0</v>
      </c>
      <c r="N139" s="181">
        <v>0</v>
      </c>
      <c r="O139" s="181">
        <f t="shared" si="25"/>
        <v>0</v>
      </c>
      <c r="P139" s="181">
        <v>0</v>
      </c>
      <c r="Q139" s="181">
        <f t="shared" si="26"/>
        <v>0</v>
      </c>
      <c r="R139" s="181"/>
      <c r="S139" s="181" t="s">
        <v>277</v>
      </c>
      <c r="T139" s="182" t="s">
        <v>249</v>
      </c>
      <c r="U139" s="157">
        <v>0</v>
      </c>
      <c r="V139" s="157">
        <f t="shared" si="27"/>
        <v>0</v>
      </c>
      <c r="W139" s="157"/>
      <c r="X139" s="157" t="s">
        <v>3215</v>
      </c>
      <c r="Y139" s="147"/>
      <c r="Z139" s="147"/>
      <c r="AA139" s="147"/>
      <c r="AB139" s="147"/>
      <c r="AC139" s="147"/>
      <c r="AD139" s="147"/>
      <c r="AE139" s="147"/>
      <c r="AF139" s="147"/>
      <c r="AG139" s="147" t="s">
        <v>3216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76">
        <v>92</v>
      </c>
      <c r="B140" s="177" t="s">
        <v>3299</v>
      </c>
      <c r="C140" s="187" t="s">
        <v>3300</v>
      </c>
      <c r="D140" s="178" t="s">
        <v>576</v>
      </c>
      <c r="E140" s="179">
        <v>2648.5</v>
      </c>
      <c r="F140" s="180"/>
      <c r="G140" s="181">
        <f t="shared" si="21"/>
        <v>0</v>
      </c>
      <c r="H140" s="180"/>
      <c r="I140" s="181">
        <f t="shared" si="22"/>
        <v>0</v>
      </c>
      <c r="J140" s="180"/>
      <c r="K140" s="181">
        <f t="shared" si="23"/>
        <v>0</v>
      </c>
      <c r="L140" s="181">
        <v>15</v>
      </c>
      <c r="M140" s="181">
        <f t="shared" si="24"/>
        <v>0</v>
      </c>
      <c r="N140" s="181">
        <v>1.0000000000000001E-5</v>
      </c>
      <c r="O140" s="181">
        <f t="shared" si="25"/>
        <v>0.03</v>
      </c>
      <c r="P140" s="181">
        <v>0</v>
      </c>
      <c r="Q140" s="181">
        <f t="shared" si="26"/>
        <v>0</v>
      </c>
      <c r="R140" s="181" t="s">
        <v>1551</v>
      </c>
      <c r="S140" s="181" t="s">
        <v>248</v>
      </c>
      <c r="T140" s="182" t="s">
        <v>249</v>
      </c>
      <c r="U140" s="157">
        <v>6.2E-2</v>
      </c>
      <c r="V140" s="157">
        <f t="shared" si="27"/>
        <v>164.21</v>
      </c>
      <c r="W140" s="157"/>
      <c r="X140" s="157" t="s">
        <v>304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338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76">
        <v>93</v>
      </c>
      <c r="B141" s="177" t="s">
        <v>3301</v>
      </c>
      <c r="C141" s="187" t="s">
        <v>3302</v>
      </c>
      <c r="D141" s="178" t="s">
        <v>576</v>
      </c>
      <c r="E141" s="179">
        <v>2648.5</v>
      </c>
      <c r="F141" s="180"/>
      <c r="G141" s="181">
        <f t="shared" si="21"/>
        <v>0</v>
      </c>
      <c r="H141" s="180"/>
      <c r="I141" s="181">
        <f t="shared" si="22"/>
        <v>0</v>
      </c>
      <c r="J141" s="180"/>
      <c r="K141" s="181">
        <f t="shared" si="23"/>
        <v>0</v>
      </c>
      <c r="L141" s="181">
        <v>15</v>
      </c>
      <c r="M141" s="181">
        <f t="shared" si="24"/>
        <v>0</v>
      </c>
      <c r="N141" s="181">
        <v>3.8000000000000002E-4</v>
      </c>
      <c r="O141" s="181">
        <f t="shared" si="25"/>
        <v>1.01</v>
      </c>
      <c r="P141" s="181">
        <v>0</v>
      </c>
      <c r="Q141" s="181">
        <f t="shared" si="26"/>
        <v>0</v>
      </c>
      <c r="R141" s="181" t="s">
        <v>1551</v>
      </c>
      <c r="S141" s="181" t="s">
        <v>248</v>
      </c>
      <c r="T141" s="182" t="s">
        <v>249</v>
      </c>
      <c r="U141" s="157">
        <v>0.17899999999999999</v>
      </c>
      <c r="V141" s="157">
        <f t="shared" si="27"/>
        <v>474.08</v>
      </c>
      <c r="W141" s="157"/>
      <c r="X141" s="157" t="s">
        <v>304</v>
      </c>
      <c r="Y141" s="147"/>
      <c r="Z141" s="147"/>
      <c r="AA141" s="147"/>
      <c r="AB141" s="147"/>
      <c r="AC141" s="147"/>
      <c r="AD141" s="147"/>
      <c r="AE141" s="147"/>
      <c r="AF141" s="147"/>
      <c r="AG141" s="147" t="s">
        <v>338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68">
        <v>94</v>
      </c>
      <c r="B142" s="169" t="s">
        <v>3303</v>
      </c>
      <c r="C142" s="185" t="s">
        <v>3304</v>
      </c>
      <c r="D142" s="170" t="s">
        <v>698</v>
      </c>
      <c r="E142" s="171">
        <v>4.68</v>
      </c>
      <c r="F142" s="172"/>
      <c r="G142" s="173">
        <f t="shared" si="21"/>
        <v>0</v>
      </c>
      <c r="H142" s="172"/>
      <c r="I142" s="173">
        <f t="shared" si="22"/>
        <v>0</v>
      </c>
      <c r="J142" s="172"/>
      <c r="K142" s="173">
        <f t="shared" si="23"/>
        <v>0</v>
      </c>
      <c r="L142" s="173">
        <v>15</v>
      </c>
      <c r="M142" s="173">
        <f t="shared" si="24"/>
        <v>0</v>
      </c>
      <c r="N142" s="173">
        <v>0</v>
      </c>
      <c r="O142" s="173">
        <f t="shared" si="25"/>
        <v>0</v>
      </c>
      <c r="P142" s="173">
        <v>0</v>
      </c>
      <c r="Q142" s="173">
        <f t="shared" si="26"/>
        <v>0</v>
      </c>
      <c r="R142" s="173" t="s">
        <v>1551</v>
      </c>
      <c r="S142" s="173" t="s">
        <v>248</v>
      </c>
      <c r="T142" s="174" t="s">
        <v>249</v>
      </c>
      <c r="U142" s="157">
        <v>1.421</v>
      </c>
      <c r="V142" s="157">
        <f t="shared" si="27"/>
        <v>6.65</v>
      </c>
      <c r="W142" s="157"/>
      <c r="X142" s="157" t="s">
        <v>304</v>
      </c>
      <c r="Y142" s="147"/>
      <c r="Z142" s="147"/>
      <c r="AA142" s="147"/>
      <c r="AB142" s="147"/>
      <c r="AC142" s="147"/>
      <c r="AD142" s="147"/>
      <c r="AE142" s="147"/>
      <c r="AF142" s="147"/>
      <c r="AG142" s="147" t="s">
        <v>338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5">
      <c r="A143" s="154"/>
      <c r="B143" s="155"/>
      <c r="C143" s="265" t="s">
        <v>2082</v>
      </c>
      <c r="D143" s="266"/>
      <c r="E143" s="266"/>
      <c r="F143" s="266"/>
      <c r="G143" s="266"/>
      <c r="H143" s="157"/>
      <c r="I143" s="157"/>
      <c r="J143" s="157"/>
      <c r="K143" s="157"/>
      <c r="L143" s="157"/>
      <c r="M143" s="157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47"/>
      <c r="Z143" s="147"/>
      <c r="AA143" s="147"/>
      <c r="AB143" s="147"/>
      <c r="AC143" s="147"/>
      <c r="AD143" s="147"/>
      <c r="AE143" s="147"/>
      <c r="AF143" s="147"/>
      <c r="AG143" s="147" t="s">
        <v>307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76">
        <v>95</v>
      </c>
      <c r="B144" s="177" t="s">
        <v>3305</v>
      </c>
      <c r="C144" s="187" t="s">
        <v>3306</v>
      </c>
      <c r="D144" s="178" t="s">
        <v>576</v>
      </c>
      <c r="E144" s="179">
        <v>1870</v>
      </c>
      <c r="F144" s="180"/>
      <c r="G144" s="181">
        <f t="shared" ref="G144:G153" si="28">ROUND(E144*F144,2)</f>
        <v>0</v>
      </c>
      <c r="H144" s="180"/>
      <c r="I144" s="181">
        <f t="shared" ref="I144:I153" si="29">ROUND(E144*H144,2)</f>
        <v>0</v>
      </c>
      <c r="J144" s="180"/>
      <c r="K144" s="181">
        <f t="shared" ref="K144:K153" si="30">ROUND(E144*J144,2)</f>
        <v>0</v>
      </c>
      <c r="L144" s="181">
        <v>15</v>
      </c>
      <c r="M144" s="181">
        <f t="shared" ref="M144:M153" si="31">G144*(1+L144/100)</f>
        <v>0</v>
      </c>
      <c r="N144" s="181">
        <v>0</v>
      </c>
      <c r="O144" s="181">
        <f t="shared" ref="O144:O153" si="32">ROUND(E144*N144,2)</f>
        <v>0</v>
      </c>
      <c r="P144" s="181">
        <v>2.1299999999999999E-3</v>
      </c>
      <c r="Q144" s="181">
        <f t="shared" ref="Q144:Q153" si="33">ROUND(E144*P144,2)</f>
        <v>3.98</v>
      </c>
      <c r="R144" s="181" t="s">
        <v>1551</v>
      </c>
      <c r="S144" s="181" t="s">
        <v>248</v>
      </c>
      <c r="T144" s="182" t="s">
        <v>249</v>
      </c>
      <c r="U144" s="157">
        <v>0.17299999999999999</v>
      </c>
      <c r="V144" s="157">
        <f t="shared" ref="V144:V153" si="34">ROUND(E144*U144,2)</f>
        <v>323.51</v>
      </c>
      <c r="W144" s="157"/>
      <c r="X144" s="157" t="s">
        <v>304</v>
      </c>
      <c r="Y144" s="147"/>
      <c r="Z144" s="147"/>
      <c r="AA144" s="147"/>
      <c r="AB144" s="147"/>
      <c r="AC144" s="147"/>
      <c r="AD144" s="147"/>
      <c r="AE144" s="147"/>
      <c r="AF144" s="147"/>
      <c r="AG144" s="147" t="s">
        <v>338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5">
      <c r="A145" s="176">
        <v>96</v>
      </c>
      <c r="B145" s="177" t="s">
        <v>3307</v>
      </c>
      <c r="C145" s="187" t="s">
        <v>3308</v>
      </c>
      <c r="D145" s="178" t="s">
        <v>576</v>
      </c>
      <c r="E145" s="179">
        <v>76.5</v>
      </c>
      <c r="F145" s="180"/>
      <c r="G145" s="181">
        <f t="shared" si="28"/>
        <v>0</v>
      </c>
      <c r="H145" s="180"/>
      <c r="I145" s="181">
        <f t="shared" si="29"/>
        <v>0</v>
      </c>
      <c r="J145" s="180"/>
      <c r="K145" s="181">
        <f t="shared" si="30"/>
        <v>0</v>
      </c>
      <c r="L145" s="181">
        <v>15</v>
      </c>
      <c r="M145" s="181">
        <f t="shared" si="31"/>
        <v>0</v>
      </c>
      <c r="N145" s="181">
        <v>0</v>
      </c>
      <c r="O145" s="181">
        <f t="shared" si="32"/>
        <v>0</v>
      </c>
      <c r="P145" s="181">
        <v>4.9699999999999996E-3</v>
      </c>
      <c r="Q145" s="181">
        <f t="shared" si="33"/>
        <v>0.38</v>
      </c>
      <c r="R145" s="181" t="s">
        <v>1551</v>
      </c>
      <c r="S145" s="181" t="s">
        <v>248</v>
      </c>
      <c r="T145" s="182" t="s">
        <v>249</v>
      </c>
      <c r="U145" s="157">
        <v>0.20399999999999999</v>
      </c>
      <c r="V145" s="157">
        <f t="shared" si="34"/>
        <v>15.61</v>
      </c>
      <c r="W145" s="157"/>
      <c r="X145" s="157" t="s">
        <v>304</v>
      </c>
      <c r="Y145" s="147"/>
      <c r="Z145" s="147"/>
      <c r="AA145" s="147"/>
      <c r="AB145" s="147"/>
      <c r="AC145" s="147"/>
      <c r="AD145" s="147"/>
      <c r="AE145" s="147"/>
      <c r="AF145" s="147"/>
      <c r="AG145" s="147" t="s">
        <v>338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76">
        <v>97</v>
      </c>
      <c r="B146" s="177" t="s">
        <v>3309</v>
      </c>
      <c r="C146" s="187" t="s">
        <v>3310</v>
      </c>
      <c r="D146" s="178" t="s">
        <v>576</v>
      </c>
      <c r="E146" s="179">
        <v>20</v>
      </c>
      <c r="F146" s="180"/>
      <c r="G146" s="181">
        <f t="shared" si="28"/>
        <v>0</v>
      </c>
      <c r="H146" s="180"/>
      <c r="I146" s="181">
        <f t="shared" si="29"/>
        <v>0</v>
      </c>
      <c r="J146" s="180"/>
      <c r="K146" s="181">
        <f t="shared" si="30"/>
        <v>0</v>
      </c>
      <c r="L146" s="181">
        <v>15</v>
      </c>
      <c r="M146" s="181">
        <f t="shared" si="31"/>
        <v>0</v>
      </c>
      <c r="N146" s="181">
        <v>0</v>
      </c>
      <c r="O146" s="181">
        <f t="shared" si="32"/>
        <v>0</v>
      </c>
      <c r="P146" s="181">
        <v>6.7000000000000002E-3</v>
      </c>
      <c r="Q146" s="181">
        <f t="shared" si="33"/>
        <v>0.13</v>
      </c>
      <c r="R146" s="181" t="s">
        <v>1551</v>
      </c>
      <c r="S146" s="181" t="s">
        <v>248</v>
      </c>
      <c r="T146" s="182" t="s">
        <v>249</v>
      </c>
      <c r="U146" s="157">
        <v>0.23899999999999999</v>
      </c>
      <c r="V146" s="157">
        <f t="shared" si="34"/>
        <v>4.78</v>
      </c>
      <c r="W146" s="157"/>
      <c r="X146" s="157" t="s">
        <v>304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338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76">
        <v>98</v>
      </c>
      <c r="B147" s="177" t="s">
        <v>3311</v>
      </c>
      <c r="C147" s="187" t="s">
        <v>3312</v>
      </c>
      <c r="D147" s="178" t="s">
        <v>576</v>
      </c>
      <c r="E147" s="179">
        <v>50</v>
      </c>
      <c r="F147" s="180"/>
      <c r="G147" s="181">
        <f t="shared" si="28"/>
        <v>0</v>
      </c>
      <c r="H147" s="180"/>
      <c r="I147" s="181">
        <f t="shared" si="29"/>
        <v>0</v>
      </c>
      <c r="J147" s="180"/>
      <c r="K147" s="181">
        <f t="shared" si="30"/>
        <v>0</v>
      </c>
      <c r="L147" s="181">
        <v>15</v>
      </c>
      <c r="M147" s="181">
        <f t="shared" si="31"/>
        <v>0</v>
      </c>
      <c r="N147" s="181">
        <v>0</v>
      </c>
      <c r="O147" s="181">
        <f t="shared" si="32"/>
        <v>0</v>
      </c>
      <c r="P147" s="181">
        <v>9.5899999999999996E-3</v>
      </c>
      <c r="Q147" s="181">
        <f t="shared" si="33"/>
        <v>0.48</v>
      </c>
      <c r="R147" s="181" t="s">
        <v>1551</v>
      </c>
      <c r="S147" s="181" t="s">
        <v>248</v>
      </c>
      <c r="T147" s="182" t="s">
        <v>249</v>
      </c>
      <c r="U147" s="157">
        <v>0.25600000000000001</v>
      </c>
      <c r="V147" s="157">
        <f t="shared" si="34"/>
        <v>12.8</v>
      </c>
      <c r="W147" s="157"/>
      <c r="X147" s="157" t="s">
        <v>304</v>
      </c>
      <c r="Y147" s="147"/>
      <c r="Z147" s="147"/>
      <c r="AA147" s="147"/>
      <c r="AB147" s="147"/>
      <c r="AC147" s="147"/>
      <c r="AD147" s="147"/>
      <c r="AE147" s="147"/>
      <c r="AF147" s="147"/>
      <c r="AG147" s="147" t="s">
        <v>338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76">
        <v>99</v>
      </c>
      <c r="B148" s="177" t="s">
        <v>3313</v>
      </c>
      <c r="C148" s="187" t="s">
        <v>3314</v>
      </c>
      <c r="D148" s="178" t="s">
        <v>576</v>
      </c>
      <c r="E148" s="179">
        <v>10</v>
      </c>
      <c r="F148" s="180"/>
      <c r="G148" s="181">
        <f t="shared" si="28"/>
        <v>0</v>
      </c>
      <c r="H148" s="180"/>
      <c r="I148" s="181">
        <f t="shared" si="29"/>
        <v>0</v>
      </c>
      <c r="J148" s="180"/>
      <c r="K148" s="181">
        <f t="shared" si="30"/>
        <v>0</v>
      </c>
      <c r="L148" s="181">
        <v>15</v>
      </c>
      <c r="M148" s="181">
        <f t="shared" si="31"/>
        <v>0</v>
      </c>
      <c r="N148" s="181">
        <v>0</v>
      </c>
      <c r="O148" s="181">
        <f t="shared" si="32"/>
        <v>0</v>
      </c>
      <c r="P148" s="181">
        <v>1.102E-2</v>
      </c>
      <c r="Q148" s="181">
        <f t="shared" si="33"/>
        <v>0.11</v>
      </c>
      <c r="R148" s="181" t="s">
        <v>1551</v>
      </c>
      <c r="S148" s="181" t="s">
        <v>248</v>
      </c>
      <c r="T148" s="182" t="s">
        <v>249</v>
      </c>
      <c r="U148" s="157">
        <v>0.29699999999999999</v>
      </c>
      <c r="V148" s="157">
        <f t="shared" si="34"/>
        <v>2.97</v>
      </c>
      <c r="W148" s="157"/>
      <c r="X148" s="157" t="s">
        <v>304</v>
      </c>
      <c r="Y148" s="147"/>
      <c r="Z148" s="147"/>
      <c r="AA148" s="147"/>
      <c r="AB148" s="147"/>
      <c r="AC148" s="147"/>
      <c r="AD148" s="147"/>
      <c r="AE148" s="147"/>
      <c r="AF148" s="147"/>
      <c r="AG148" s="147" t="s">
        <v>338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76">
        <v>100</v>
      </c>
      <c r="B149" s="177" t="s">
        <v>3315</v>
      </c>
      <c r="C149" s="187" t="s">
        <v>3316</v>
      </c>
      <c r="D149" s="178" t="s">
        <v>576</v>
      </c>
      <c r="E149" s="179">
        <v>770</v>
      </c>
      <c r="F149" s="180"/>
      <c r="G149" s="181">
        <f t="shared" si="28"/>
        <v>0</v>
      </c>
      <c r="H149" s="180"/>
      <c r="I149" s="181">
        <f t="shared" si="29"/>
        <v>0</v>
      </c>
      <c r="J149" s="180"/>
      <c r="K149" s="181">
        <f t="shared" si="30"/>
        <v>0</v>
      </c>
      <c r="L149" s="181">
        <v>15</v>
      </c>
      <c r="M149" s="181">
        <f t="shared" si="31"/>
        <v>0</v>
      </c>
      <c r="N149" s="181">
        <v>0</v>
      </c>
      <c r="O149" s="181">
        <f t="shared" si="32"/>
        <v>0</v>
      </c>
      <c r="P149" s="181">
        <v>0</v>
      </c>
      <c r="Q149" s="181">
        <f t="shared" si="33"/>
        <v>0</v>
      </c>
      <c r="R149" s="181"/>
      <c r="S149" s="181" t="s">
        <v>248</v>
      </c>
      <c r="T149" s="182" t="s">
        <v>249</v>
      </c>
      <c r="U149" s="157">
        <v>0.3</v>
      </c>
      <c r="V149" s="157">
        <f t="shared" si="34"/>
        <v>231</v>
      </c>
      <c r="W149" s="157"/>
      <c r="X149" s="157" t="s">
        <v>304</v>
      </c>
      <c r="Y149" s="147"/>
      <c r="Z149" s="147"/>
      <c r="AA149" s="147"/>
      <c r="AB149" s="147"/>
      <c r="AC149" s="147"/>
      <c r="AD149" s="147"/>
      <c r="AE149" s="147"/>
      <c r="AF149" s="147"/>
      <c r="AG149" s="147" t="s">
        <v>332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76">
        <v>101</v>
      </c>
      <c r="B150" s="177" t="s">
        <v>3198</v>
      </c>
      <c r="C150" s="187" t="s">
        <v>3317</v>
      </c>
      <c r="D150" s="178" t="s">
        <v>2243</v>
      </c>
      <c r="E150" s="179">
        <v>85</v>
      </c>
      <c r="F150" s="180"/>
      <c r="G150" s="181">
        <f t="shared" si="28"/>
        <v>0</v>
      </c>
      <c r="H150" s="180"/>
      <c r="I150" s="181">
        <f t="shared" si="29"/>
        <v>0</v>
      </c>
      <c r="J150" s="180"/>
      <c r="K150" s="181">
        <f t="shared" si="30"/>
        <v>0</v>
      </c>
      <c r="L150" s="181">
        <v>15</v>
      </c>
      <c r="M150" s="181">
        <f t="shared" si="31"/>
        <v>0</v>
      </c>
      <c r="N150" s="181">
        <v>0</v>
      </c>
      <c r="O150" s="181">
        <f t="shared" si="32"/>
        <v>0</v>
      </c>
      <c r="P150" s="181">
        <v>0</v>
      </c>
      <c r="Q150" s="181">
        <f t="shared" si="33"/>
        <v>0</v>
      </c>
      <c r="R150" s="181"/>
      <c r="S150" s="181" t="s">
        <v>277</v>
      </c>
      <c r="T150" s="182" t="s">
        <v>249</v>
      </c>
      <c r="U150" s="157">
        <v>0</v>
      </c>
      <c r="V150" s="157">
        <f t="shared" si="34"/>
        <v>0</v>
      </c>
      <c r="W150" s="157"/>
      <c r="X150" s="157" t="s">
        <v>3215</v>
      </c>
      <c r="Y150" s="147"/>
      <c r="Z150" s="147"/>
      <c r="AA150" s="147"/>
      <c r="AB150" s="147"/>
      <c r="AC150" s="147"/>
      <c r="AD150" s="147"/>
      <c r="AE150" s="147"/>
      <c r="AF150" s="147"/>
      <c r="AG150" s="147" t="s">
        <v>3216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76">
        <v>102</v>
      </c>
      <c r="B151" s="177" t="s">
        <v>3318</v>
      </c>
      <c r="C151" s="187" t="s">
        <v>3319</v>
      </c>
      <c r="D151" s="178" t="s">
        <v>576</v>
      </c>
      <c r="E151" s="179">
        <v>770</v>
      </c>
      <c r="F151" s="180"/>
      <c r="G151" s="181">
        <f t="shared" si="28"/>
        <v>0</v>
      </c>
      <c r="H151" s="180"/>
      <c r="I151" s="181">
        <f t="shared" si="29"/>
        <v>0</v>
      </c>
      <c r="J151" s="180"/>
      <c r="K151" s="181">
        <f t="shared" si="30"/>
        <v>0</v>
      </c>
      <c r="L151" s="181">
        <v>15</v>
      </c>
      <c r="M151" s="181">
        <f t="shared" si="31"/>
        <v>0</v>
      </c>
      <c r="N151" s="181">
        <v>1.685E-2</v>
      </c>
      <c r="O151" s="181">
        <f t="shared" si="32"/>
        <v>12.97</v>
      </c>
      <c r="P151" s="181">
        <v>0</v>
      </c>
      <c r="Q151" s="181">
        <f t="shared" si="33"/>
        <v>0</v>
      </c>
      <c r="R151" s="181"/>
      <c r="S151" s="181" t="s">
        <v>248</v>
      </c>
      <c r="T151" s="182" t="s">
        <v>249</v>
      </c>
      <c r="U151" s="157">
        <v>1.2E-2</v>
      </c>
      <c r="V151" s="157">
        <f t="shared" si="34"/>
        <v>9.24</v>
      </c>
      <c r="W151" s="157"/>
      <c r="X151" s="157" t="s">
        <v>304</v>
      </c>
      <c r="Y151" s="147"/>
      <c r="Z151" s="147"/>
      <c r="AA151" s="147"/>
      <c r="AB151" s="147"/>
      <c r="AC151" s="147"/>
      <c r="AD151" s="147"/>
      <c r="AE151" s="147"/>
      <c r="AF151" s="147"/>
      <c r="AG151" s="147" t="s">
        <v>332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5">
      <c r="A152" s="176">
        <v>103</v>
      </c>
      <c r="B152" s="177" t="s">
        <v>3320</v>
      </c>
      <c r="C152" s="187" t="s">
        <v>3321</v>
      </c>
      <c r="D152" s="178" t="s">
        <v>576</v>
      </c>
      <c r="E152" s="179">
        <v>770</v>
      </c>
      <c r="F152" s="180"/>
      <c r="G152" s="181">
        <f t="shared" si="28"/>
        <v>0</v>
      </c>
      <c r="H152" s="180"/>
      <c r="I152" s="181">
        <f t="shared" si="29"/>
        <v>0</v>
      </c>
      <c r="J152" s="180"/>
      <c r="K152" s="181">
        <f t="shared" si="30"/>
        <v>0</v>
      </c>
      <c r="L152" s="181">
        <v>15</v>
      </c>
      <c r="M152" s="181">
        <f t="shared" si="31"/>
        <v>0</v>
      </c>
      <c r="N152" s="181">
        <v>0</v>
      </c>
      <c r="O152" s="181">
        <f t="shared" si="32"/>
        <v>0</v>
      </c>
      <c r="P152" s="181">
        <v>0</v>
      </c>
      <c r="Q152" s="181">
        <f t="shared" si="33"/>
        <v>0</v>
      </c>
      <c r="R152" s="181"/>
      <c r="S152" s="181" t="s">
        <v>248</v>
      </c>
      <c r="T152" s="182" t="s">
        <v>249</v>
      </c>
      <c r="U152" s="157">
        <v>1.2E-2</v>
      </c>
      <c r="V152" s="157">
        <f t="shared" si="34"/>
        <v>9.24</v>
      </c>
      <c r="W152" s="157"/>
      <c r="X152" s="157" t="s">
        <v>304</v>
      </c>
      <c r="Y152" s="147"/>
      <c r="Z152" s="147"/>
      <c r="AA152" s="147"/>
      <c r="AB152" s="147"/>
      <c r="AC152" s="147"/>
      <c r="AD152" s="147"/>
      <c r="AE152" s="147"/>
      <c r="AF152" s="147"/>
      <c r="AG152" s="147" t="s">
        <v>332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5">
      <c r="A153" s="176">
        <v>104</v>
      </c>
      <c r="B153" s="177" t="s">
        <v>3198</v>
      </c>
      <c r="C153" s="187" t="s">
        <v>3322</v>
      </c>
      <c r="D153" s="178" t="s">
        <v>247</v>
      </c>
      <c r="E153" s="179">
        <v>1</v>
      </c>
      <c r="F153" s="180"/>
      <c r="G153" s="181">
        <f t="shared" si="28"/>
        <v>0</v>
      </c>
      <c r="H153" s="180"/>
      <c r="I153" s="181">
        <f t="shared" si="29"/>
        <v>0</v>
      </c>
      <c r="J153" s="180"/>
      <c r="K153" s="181">
        <f t="shared" si="30"/>
        <v>0</v>
      </c>
      <c r="L153" s="181">
        <v>15</v>
      </c>
      <c r="M153" s="181">
        <f t="shared" si="31"/>
        <v>0</v>
      </c>
      <c r="N153" s="181">
        <v>0</v>
      </c>
      <c r="O153" s="181">
        <f t="shared" si="32"/>
        <v>0</v>
      </c>
      <c r="P153" s="181">
        <v>0</v>
      </c>
      <c r="Q153" s="181">
        <f t="shared" si="33"/>
        <v>0</v>
      </c>
      <c r="R153" s="181"/>
      <c r="S153" s="181" t="s">
        <v>277</v>
      </c>
      <c r="T153" s="182" t="s">
        <v>249</v>
      </c>
      <c r="U153" s="157">
        <v>0</v>
      </c>
      <c r="V153" s="157">
        <f t="shared" si="34"/>
        <v>0</v>
      </c>
      <c r="W153" s="157"/>
      <c r="X153" s="157" t="s">
        <v>3215</v>
      </c>
      <c r="Y153" s="147"/>
      <c r="Z153" s="147"/>
      <c r="AA153" s="147"/>
      <c r="AB153" s="147"/>
      <c r="AC153" s="147"/>
      <c r="AD153" s="147"/>
      <c r="AE153" s="147"/>
      <c r="AF153" s="147"/>
      <c r="AG153" s="147" t="s">
        <v>3216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x14ac:dyDescent="0.25">
      <c r="A154" s="162" t="s">
        <v>243</v>
      </c>
      <c r="B154" s="163" t="s">
        <v>159</v>
      </c>
      <c r="C154" s="184" t="s">
        <v>160</v>
      </c>
      <c r="D154" s="164"/>
      <c r="E154" s="165"/>
      <c r="F154" s="166"/>
      <c r="G154" s="166">
        <f>SUMIF(AG155:AG191,"&lt;&gt;NOR",G155:G191)</f>
        <v>0</v>
      </c>
      <c r="H154" s="166"/>
      <c r="I154" s="166">
        <f>SUM(I155:I191)</f>
        <v>0</v>
      </c>
      <c r="J154" s="166"/>
      <c r="K154" s="166">
        <f>SUM(K155:K191)</f>
        <v>0</v>
      </c>
      <c r="L154" s="166"/>
      <c r="M154" s="166">
        <f>SUM(M155:M191)</f>
        <v>0</v>
      </c>
      <c r="N154" s="166"/>
      <c r="O154" s="166">
        <f>SUM(O155:O191)</f>
        <v>1.31</v>
      </c>
      <c r="P154" s="166"/>
      <c r="Q154" s="166">
        <f>SUM(Q155:Q191)</f>
        <v>5.82</v>
      </c>
      <c r="R154" s="166"/>
      <c r="S154" s="166"/>
      <c r="T154" s="167"/>
      <c r="U154" s="161"/>
      <c r="V154" s="161">
        <f>SUM(V155:V191)</f>
        <v>240.26000000000002</v>
      </c>
      <c r="W154" s="161"/>
      <c r="X154" s="161"/>
      <c r="AG154" t="s">
        <v>244</v>
      </c>
    </row>
    <row r="155" spans="1:60" outlineLevel="1" x14ac:dyDescent="0.25">
      <c r="A155" s="168">
        <v>105</v>
      </c>
      <c r="B155" s="169" t="s">
        <v>3198</v>
      </c>
      <c r="C155" s="185" t="s">
        <v>3323</v>
      </c>
      <c r="D155" s="170" t="s">
        <v>276</v>
      </c>
      <c r="E155" s="171">
        <v>62</v>
      </c>
      <c r="F155" s="172"/>
      <c r="G155" s="173">
        <f>ROUND(E155*F155,2)</f>
        <v>0</v>
      </c>
      <c r="H155" s="172"/>
      <c r="I155" s="173">
        <f>ROUND(E155*H155,2)</f>
        <v>0</v>
      </c>
      <c r="J155" s="172"/>
      <c r="K155" s="173">
        <f>ROUND(E155*J155,2)</f>
        <v>0</v>
      </c>
      <c r="L155" s="173">
        <v>15</v>
      </c>
      <c r="M155" s="173">
        <f>G155*(1+L155/100)</f>
        <v>0</v>
      </c>
      <c r="N155" s="173">
        <v>0.02</v>
      </c>
      <c r="O155" s="173">
        <f>ROUND(E155*N155,2)</f>
        <v>1.24</v>
      </c>
      <c r="P155" s="173">
        <v>0</v>
      </c>
      <c r="Q155" s="173">
        <f>ROUND(E155*P155,2)</f>
        <v>0</v>
      </c>
      <c r="R155" s="173"/>
      <c r="S155" s="173" t="s">
        <v>277</v>
      </c>
      <c r="T155" s="174" t="s">
        <v>249</v>
      </c>
      <c r="U155" s="157">
        <v>0</v>
      </c>
      <c r="V155" s="157">
        <f>ROUND(E155*U155,2)</f>
        <v>0</v>
      </c>
      <c r="W155" s="157"/>
      <c r="X155" s="157" t="s">
        <v>3215</v>
      </c>
      <c r="Y155" s="147"/>
      <c r="Z155" s="147"/>
      <c r="AA155" s="147"/>
      <c r="AB155" s="147"/>
      <c r="AC155" s="147"/>
      <c r="AD155" s="147"/>
      <c r="AE155" s="147"/>
      <c r="AF155" s="147"/>
      <c r="AG155" s="147" t="s">
        <v>3216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21" outlineLevel="1" x14ac:dyDescent="0.25">
      <c r="A156" s="154"/>
      <c r="B156" s="155"/>
      <c r="C156" s="256" t="s">
        <v>3324</v>
      </c>
      <c r="D156" s="257"/>
      <c r="E156" s="257"/>
      <c r="F156" s="257"/>
      <c r="G156" s="2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47"/>
      <c r="Z156" s="147"/>
      <c r="AA156" s="147"/>
      <c r="AB156" s="147"/>
      <c r="AC156" s="147"/>
      <c r="AD156" s="147"/>
      <c r="AE156" s="147"/>
      <c r="AF156" s="147"/>
      <c r="AG156" s="147" t="s">
        <v>253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75" t="str">
        <f>C156</f>
        <v>umyvadlo klasické s otvorem 55cm, umyvadlová baterie stojánková, propojovací hadice 3/8“, 2x RV DN15,zápachová uzávěrka (tvar tubus) povrch chrom, upevňovací materiál,uzavíratelná vpust click clack</v>
      </c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68">
        <v>106</v>
      </c>
      <c r="B157" s="169" t="s">
        <v>3198</v>
      </c>
      <c r="C157" s="185" t="s">
        <v>3325</v>
      </c>
      <c r="D157" s="170" t="s">
        <v>276</v>
      </c>
      <c r="E157" s="171">
        <v>43</v>
      </c>
      <c r="F157" s="172"/>
      <c r="G157" s="173">
        <f>ROUND(E157*F157,2)</f>
        <v>0</v>
      </c>
      <c r="H157" s="172"/>
      <c r="I157" s="173">
        <f>ROUND(E157*H157,2)</f>
        <v>0</v>
      </c>
      <c r="J157" s="172"/>
      <c r="K157" s="173">
        <f>ROUND(E157*J157,2)</f>
        <v>0</v>
      </c>
      <c r="L157" s="173">
        <v>15</v>
      </c>
      <c r="M157" s="173">
        <f>G157*(1+L157/100)</f>
        <v>0</v>
      </c>
      <c r="N157" s="173">
        <v>1E-4</v>
      </c>
      <c r="O157" s="173">
        <f>ROUND(E157*N157,2)</f>
        <v>0</v>
      </c>
      <c r="P157" s="173">
        <v>0</v>
      </c>
      <c r="Q157" s="173">
        <f>ROUND(E157*P157,2)</f>
        <v>0</v>
      </c>
      <c r="R157" s="173"/>
      <c r="S157" s="173" t="s">
        <v>277</v>
      </c>
      <c r="T157" s="174" t="s">
        <v>249</v>
      </c>
      <c r="U157" s="157">
        <v>0</v>
      </c>
      <c r="V157" s="157">
        <f>ROUND(E157*U157,2)</f>
        <v>0</v>
      </c>
      <c r="W157" s="157"/>
      <c r="X157" s="157" t="s">
        <v>3215</v>
      </c>
      <c r="Y157" s="147"/>
      <c r="Z157" s="147"/>
      <c r="AA157" s="147"/>
      <c r="AB157" s="147"/>
      <c r="AC157" s="147"/>
      <c r="AD157" s="147"/>
      <c r="AE157" s="147"/>
      <c r="AF157" s="147"/>
      <c r="AG157" s="147" t="s">
        <v>3216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ht="21" outlineLevel="1" x14ac:dyDescent="0.25">
      <c r="A158" s="154"/>
      <c r="B158" s="155"/>
      <c r="C158" s="256" t="s">
        <v>3326</v>
      </c>
      <c r="D158" s="257"/>
      <c r="E158" s="257"/>
      <c r="F158" s="257"/>
      <c r="G158" s="2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253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75" t="str">
        <f>C158</f>
        <v>sprchová vanička 900x900 s vpustí a zápachovou uzávěrkou, baterie sprchová se sprchovou růžicí,zástěna dodávka stavba ,držák sprchy, zápachová uzávěrka</v>
      </c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68">
        <v>107</v>
      </c>
      <c r="B159" s="169" t="s">
        <v>3198</v>
      </c>
      <c r="C159" s="185" t="s">
        <v>3327</v>
      </c>
      <c r="D159" s="170" t="s">
        <v>276</v>
      </c>
      <c r="E159" s="171">
        <v>63</v>
      </c>
      <c r="F159" s="172"/>
      <c r="G159" s="173">
        <f>ROUND(E159*F159,2)</f>
        <v>0</v>
      </c>
      <c r="H159" s="172"/>
      <c r="I159" s="173">
        <f>ROUND(E159*H159,2)</f>
        <v>0</v>
      </c>
      <c r="J159" s="172"/>
      <c r="K159" s="173">
        <f>ROUND(E159*J159,2)</f>
        <v>0</v>
      </c>
      <c r="L159" s="173">
        <v>15</v>
      </c>
      <c r="M159" s="173">
        <f>G159*(1+L159/100)</f>
        <v>0</v>
      </c>
      <c r="N159" s="173">
        <v>0</v>
      </c>
      <c r="O159" s="173">
        <f>ROUND(E159*N159,2)</f>
        <v>0</v>
      </c>
      <c r="P159" s="173">
        <v>0</v>
      </c>
      <c r="Q159" s="173">
        <f>ROUND(E159*P159,2)</f>
        <v>0</v>
      </c>
      <c r="R159" s="173"/>
      <c r="S159" s="173" t="s">
        <v>277</v>
      </c>
      <c r="T159" s="174" t="s">
        <v>249</v>
      </c>
      <c r="U159" s="157">
        <v>0</v>
      </c>
      <c r="V159" s="157">
        <f>ROUND(E159*U159,2)</f>
        <v>0</v>
      </c>
      <c r="W159" s="157"/>
      <c r="X159" s="157" t="s">
        <v>3215</v>
      </c>
      <c r="Y159" s="147"/>
      <c r="Z159" s="147"/>
      <c r="AA159" s="147"/>
      <c r="AB159" s="147"/>
      <c r="AC159" s="147"/>
      <c r="AD159" s="147"/>
      <c r="AE159" s="147"/>
      <c r="AF159" s="147"/>
      <c r="AG159" s="147" t="s">
        <v>3216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21" outlineLevel="1" x14ac:dyDescent="0.25">
      <c r="A160" s="154"/>
      <c r="B160" s="155"/>
      <c r="C160" s="256" t="s">
        <v>3328</v>
      </c>
      <c r="D160" s="257"/>
      <c r="E160" s="257"/>
      <c r="F160" s="257"/>
      <c r="G160" s="2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47"/>
      <c r="Z160" s="147"/>
      <c r="AA160" s="147"/>
      <c r="AB160" s="147"/>
      <c r="AC160" s="147"/>
      <c r="AD160" s="147"/>
      <c r="AE160" s="147"/>
      <c r="AF160" s="147"/>
      <c r="AG160" s="147" t="s">
        <v>253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75" t="str">
        <f>C160</f>
        <v>klozet závěsný 53cm bílý, splachovací tlačítko kov, nádrž 9l, upevňovací prvky, předstěnová instalace, sedátko se zpomalovacím mechanismem pro závěsné klozety</v>
      </c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76">
        <v>108</v>
      </c>
      <c r="B161" s="177" t="s">
        <v>3329</v>
      </c>
      <c r="C161" s="187" t="s">
        <v>3330</v>
      </c>
      <c r="D161" s="178" t="s">
        <v>247</v>
      </c>
      <c r="E161" s="179">
        <v>7</v>
      </c>
      <c r="F161" s="180"/>
      <c r="G161" s="181">
        <f>ROUND(E161*F161,2)</f>
        <v>0</v>
      </c>
      <c r="H161" s="180"/>
      <c r="I161" s="181">
        <f>ROUND(E161*H161,2)</f>
        <v>0</v>
      </c>
      <c r="J161" s="180"/>
      <c r="K161" s="181">
        <f>ROUND(E161*J161,2)</f>
        <v>0</v>
      </c>
      <c r="L161" s="181">
        <v>15</v>
      </c>
      <c r="M161" s="181">
        <f>G161*(1+L161/100)</f>
        <v>0</v>
      </c>
      <c r="N161" s="181">
        <v>1.7000000000000001E-4</v>
      </c>
      <c r="O161" s="181">
        <f>ROUND(E161*N161,2)</f>
        <v>0</v>
      </c>
      <c r="P161" s="181">
        <v>0</v>
      </c>
      <c r="Q161" s="181">
        <f>ROUND(E161*P161,2)</f>
        <v>0</v>
      </c>
      <c r="R161" s="181" t="s">
        <v>1551</v>
      </c>
      <c r="S161" s="181" t="s">
        <v>248</v>
      </c>
      <c r="T161" s="182" t="s">
        <v>248</v>
      </c>
      <c r="U161" s="157">
        <v>2.9</v>
      </c>
      <c r="V161" s="157">
        <f>ROUND(E161*U161,2)</f>
        <v>20.3</v>
      </c>
      <c r="W161" s="157"/>
      <c r="X161" s="157" t="s">
        <v>304</v>
      </c>
      <c r="Y161" s="147"/>
      <c r="Z161" s="147"/>
      <c r="AA161" s="147"/>
      <c r="AB161" s="147"/>
      <c r="AC161" s="147"/>
      <c r="AD161" s="147"/>
      <c r="AE161" s="147"/>
      <c r="AF161" s="147"/>
      <c r="AG161" s="147" t="s">
        <v>332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68">
        <v>109</v>
      </c>
      <c r="B162" s="169" t="s">
        <v>3331</v>
      </c>
      <c r="C162" s="185" t="s">
        <v>3332</v>
      </c>
      <c r="D162" s="170" t="s">
        <v>247</v>
      </c>
      <c r="E162" s="171">
        <v>7</v>
      </c>
      <c r="F162" s="172"/>
      <c r="G162" s="173">
        <f>ROUND(E162*F162,2)</f>
        <v>0</v>
      </c>
      <c r="H162" s="172"/>
      <c r="I162" s="173">
        <f>ROUND(E162*H162,2)</f>
        <v>0</v>
      </c>
      <c r="J162" s="172"/>
      <c r="K162" s="173">
        <f>ROUND(E162*J162,2)</f>
        <v>0</v>
      </c>
      <c r="L162" s="173">
        <v>15</v>
      </c>
      <c r="M162" s="173">
        <f>G162*(1+L162/100)</f>
        <v>0</v>
      </c>
      <c r="N162" s="173">
        <v>1.41E-3</v>
      </c>
      <c r="O162" s="173">
        <f>ROUND(E162*N162,2)</f>
        <v>0.01</v>
      </c>
      <c r="P162" s="173">
        <v>0</v>
      </c>
      <c r="Q162" s="173">
        <f>ROUND(E162*P162,2)</f>
        <v>0</v>
      </c>
      <c r="R162" s="173" t="s">
        <v>1551</v>
      </c>
      <c r="S162" s="173" t="s">
        <v>248</v>
      </c>
      <c r="T162" s="174" t="s">
        <v>248</v>
      </c>
      <c r="U162" s="157">
        <v>1.575</v>
      </c>
      <c r="V162" s="157">
        <f>ROUND(E162*U162,2)</f>
        <v>11.03</v>
      </c>
      <c r="W162" s="157"/>
      <c r="X162" s="157" t="s">
        <v>304</v>
      </c>
      <c r="Y162" s="147"/>
      <c r="Z162" s="147"/>
      <c r="AA162" s="147"/>
      <c r="AB162" s="147"/>
      <c r="AC162" s="147"/>
      <c r="AD162" s="147"/>
      <c r="AE162" s="147"/>
      <c r="AF162" s="147"/>
      <c r="AG162" s="147" t="s">
        <v>332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5">
      <c r="A163" s="154"/>
      <c r="B163" s="155"/>
      <c r="C163" s="256" t="s">
        <v>3333</v>
      </c>
      <c r="D163" s="257"/>
      <c r="E163" s="257"/>
      <c r="F163" s="257"/>
      <c r="G163" s="2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253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76">
        <v>110</v>
      </c>
      <c r="B164" s="177" t="s">
        <v>3334</v>
      </c>
      <c r="C164" s="187" t="s">
        <v>3335</v>
      </c>
      <c r="D164" s="178" t="s">
        <v>247</v>
      </c>
      <c r="E164" s="179">
        <v>7</v>
      </c>
      <c r="F164" s="180"/>
      <c r="G164" s="181">
        <f>ROUND(E164*F164,2)</f>
        <v>0</v>
      </c>
      <c r="H164" s="180"/>
      <c r="I164" s="181">
        <f>ROUND(E164*H164,2)</f>
        <v>0</v>
      </c>
      <c r="J164" s="180"/>
      <c r="K164" s="181">
        <f>ROUND(E164*J164,2)</f>
        <v>0</v>
      </c>
      <c r="L164" s="181">
        <v>15</v>
      </c>
      <c r="M164" s="181">
        <f>G164*(1+L164/100)</f>
        <v>0</v>
      </c>
      <c r="N164" s="181">
        <v>1.8600000000000001E-3</v>
      </c>
      <c r="O164" s="181">
        <f>ROUND(E164*N164,2)</f>
        <v>0.01</v>
      </c>
      <c r="P164" s="181">
        <v>0</v>
      </c>
      <c r="Q164" s="181">
        <f>ROUND(E164*P164,2)</f>
        <v>0</v>
      </c>
      <c r="R164" s="181" t="s">
        <v>1551</v>
      </c>
      <c r="S164" s="181" t="s">
        <v>248</v>
      </c>
      <c r="T164" s="182" t="s">
        <v>248</v>
      </c>
      <c r="U164" s="157">
        <v>1.3340000000000001</v>
      </c>
      <c r="V164" s="157">
        <f>ROUND(E164*U164,2)</f>
        <v>9.34</v>
      </c>
      <c r="W164" s="157"/>
      <c r="X164" s="157" t="s">
        <v>304</v>
      </c>
      <c r="Y164" s="147"/>
      <c r="Z164" s="147"/>
      <c r="AA164" s="147"/>
      <c r="AB164" s="147"/>
      <c r="AC164" s="147"/>
      <c r="AD164" s="147"/>
      <c r="AE164" s="147"/>
      <c r="AF164" s="147"/>
      <c r="AG164" s="147" t="s">
        <v>332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5">
      <c r="A165" s="168">
        <v>111</v>
      </c>
      <c r="B165" s="169" t="s">
        <v>3198</v>
      </c>
      <c r="C165" s="185" t="s">
        <v>3336</v>
      </c>
      <c r="D165" s="170" t="s">
        <v>276</v>
      </c>
      <c r="E165" s="171">
        <v>5</v>
      </c>
      <c r="F165" s="172"/>
      <c r="G165" s="173">
        <f>ROUND(E165*F165,2)</f>
        <v>0</v>
      </c>
      <c r="H165" s="172"/>
      <c r="I165" s="173">
        <f>ROUND(E165*H165,2)</f>
        <v>0</v>
      </c>
      <c r="J165" s="172"/>
      <c r="K165" s="173">
        <f>ROUND(E165*J165,2)</f>
        <v>0</v>
      </c>
      <c r="L165" s="173">
        <v>15</v>
      </c>
      <c r="M165" s="173">
        <f>G165*(1+L165/100)</f>
        <v>0</v>
      </c>
      <c r="N165" s="173">
        <v>0</v>
      </c>
      <c r="O165" s="173">
        <f>ROUND(E165*N165,2)</f>
        <v>0</v>
      </c>
      <c r="P165" s="173">
        <v>0</v>
      </c>
      <c r="Q165" s="173">
        <f>ROUND(E165*P165,2)</f>
        <v>0</v>
      </c>
      <c r="R165" s="173"/>
      <c r="S165" s="173" t="s">
        <v>277</v>
      </c>
      <c r="T165" s="174" t="s">
        <v>249</v>
      </c>
      <c r="U165" s="157">
        <v>0</v>
      </c>
      <c r="V165" s="157">
        <f>ROUND(E165*U165,2)</f>
        <v>0</v>
      </c>
      <c r="W165" s="157"/>
      <c r="X165" s="157" t="s">
        <v>3215</v>
      </c>
      <c r="Y165" s="147"/>
      <c r="Z165" s="147"/>
      <c r="AA165" s="147"/>
      <c r="AB165" s="147"/>
      <c r="AC165" s="147"/>
      <c r="AD165" s="147"/>
      <c r="AE165" s="147"/>
      <c r="AF165" s="147"/>
      <c r="AG165" s="147" t="s">
        <v>3216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5">
      <c r="A166" s="154"/>
      <c r="B166" s="155"/>
      <c r="C166" s="256" t="s">
        <v>3337</v>
      </c>
      <c r="D166" s="257"/>
      <c r="E166" s="257"/>
      <c r="F166" s="257"/>
      <c r="G166" s="2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253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75" t="str">
        <f>C166</f>
        <v>Dřez nerezový(dodávka stavba), baterie stojánková, propojovací hadice 3/8“, 2x RV DN15; zápachová uzávěrka dřezová,uzavíratelná vpust</v>
      </c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25">
      <c r="A167" s="176">
        <v>112</v>
      </c>
      <c r="B167" s="177" t="s">
        <v>3338</v>
      </c>
      <c r="C167" s="187" t="s">
        <v>3339</v>
      </c>
      <c r="D167" s="178" t="s">
        <v>276</v>
      </c>
      <c r="E167" s="179">
        <v>111</v>
      </c>
      <c r="F167" s="180"/>
      <c r="G167" s="181">
        <f>ROUND(E167*F167,2)</f>
        <v>0</v>
      </c>
      <c r="H167" s="180"/>
      <c r="I167" s="181">
        <f>ROUND(E167*H167,2)</f>
        <v>0</v>
      </c>
      <c r="J167" s="180"/>
      <c r="K167" s="181">
        <f>ROUND(E167*J167,2)</f>
        <v>0</v>
      </c>
      <c r="L167" s="181">
        <v>15</v>
      </c>
      <c r="M167" s="181">
        <f>G167*(1+L167/100)</f>
        <v>0</v>
      </c>
      <c r="N167" s="181">
        <v>0</v>
      </c>
      <c r="O167" s="181">
        <f>ROUND(E167*N167,2)</f>
        <v>0</v>
      </c>
      <c r="P167" s="181">
        <v>0</v>
      </c>
      <c r="Q167" s="181">
        <f>ROUND(E167*P167,2)</f>
        <v>0</v>
      </c>
      <c r="R167" s="181"/>
      <c r="S167" s="181" t="s">
        <v>277</v>
      </c>
      <c r="T167" s="182" t="s">
        <v>249</v>
      </c>
      <c r="U167" s="157">
        <v>0</v>
      </c>
      <c r="V167" s="157">
        <f>ROUND(E167*U167,2)</f>
        <v>0</v>
      </c>
      <c r="W167" s="157"/>
      <c r="X167" s="157" t="s">
        <v>304</v>
      </c>
      <c r="Y167" s="147"/>
      <c r="Z167" s="147"/>
      <c r="AA167" s="147"/>
      <c r="AB167" s="147"/>
      <c r="AC167" s="147"/>
      <c r="AD167" s="147"/>
      <c r="AE167" s="147"/>
      <c r="AF167" s="147"/>
      <c r="AG167" s="147" t="s">
        <v>332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68">
        <v>113</v>
      </c>
      <c r="B168" s="169" t="s">
        <v>3340</v>
      </c>
      <c r="C168" s="185" t="s">
        <v>3341</v>
      </c>
      <c r="D168" s="170" t="s">
        <v>698</v>
      </c>
      <c r="E168" s="171">
        <v>10.5</v>
      </c>
      <c r="F168" s="172"/>
      <c r="G168" s="173">
        <f>ROUND(E168*F168,2)</f>
        <v>0</v>
      </c>
      <c r="H168" s="172"/>
      <c r="I168" s="173">
        <f>ROUND(E168*H168,2)</f>
        <v>0</v>
      </c>
      <c r="J168" s="172"/>
      <c r="K168" s="173">
        <f>ROUND(E168*J168,2)</f>
        <v>0</v>
      </c>
      <c r="L168" s="173">
        <v>15</v>
      </c>
      <c r="M168" s="173">
        <f>G168*(1+L168/100)</f>
        <v>0</v>
      </c>
      <c r="N168" s="173">
        <v>0</v>
      </c>
      <c r="O168" s="173">
        <f>ROUND(E168*N168,2)</f>
        <v>0</v>
      </c>
      <c r="P168" s="173">
        <v>0</v>
      </c>
      <c r="Q168" s="173">
        <f>ROUND(E168*P168,2)</f>
        <v>0</v>
      </c>
      <c r="R168" s="173" t="s">
        <v>1551</v>
      </c>
      <c r="S168" s="173" t="s">
        <v>248</v>
      </c>
      <c r="T168" s="174" t="s">
        <v>248</v>
      </c>
      <c r="U168" s="157">
        <v>4.7720000000000002</v>
      </c>
      <c r="V168" s="157">
        <f>ROUND(E168*U168,2)</f>
        <v>50.11</v>
      </c>
      <c r="W168" s="157"/>
      <c r="X168" s="157" t="s">
        <v>304</v>
      </c>
      <c r="Y168" s="147"/>
      <c r="Z168" s="147"/>
      <c r="AA168" s="147"/>
      <c r="AB168" s="147"/>
      <c r="AC168" s="147"/>
      <c r="AD168" s="147"/>
      <c r="AE168" s="147"/>
      <c r="AF168" s="147"/>
      <c r="AG168" s="147" t="s">
        <v>332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25">
      <c r="A169" s="154"/>
      <c r="B169" s="155"/>
      <c r="C169" s="265" t="s">
        <v>3260</v>
      </c>
      <c r="D169" s="266"/>
      <c r="E169" s="266"/>
      <c r="F169" s="266"/>
      <c r="G169" s="266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307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5">
      <c r="A170" s="168">
        <v>114</v>
      </c>
      <c r="B170" s="169" t="s">
        <v>3198</v>
      </c>
      <c r="C170" s="185" t="s">
        <v>3342</v>
      </c>
      <c r="D170" s="170" t="s">
        <v>276</v>
      </c>
      <c r="E170" s="171">
        <v>1</v>
      </c>
      <c r="F170" s="172"/>
      <c r="G170" s="173">
        <f>ROUND(E170*F170,2)</f>
        <v>0</v>
      </c>
      <c r="H170" s="172"/>
      <c r="I170" s="173">
        <f>ROUND(E170*H170,2)</f>
        <v>0</v>
      </c>
      <c r="J170" s="172"/>
      <c r="K170" s="173">
        <f>ROUND(E170*J170,2)</f>
        <v>0</v>
      </c>
      <c r="L170" s="173">
        <v>15</v>
      </c>
      <c r="M170" s="173">
        <f>G170*(1+L170/100)</f>
        <v>0</v>
      </c>
      <c r="N170" s="173">
        <v>0</v>
      </c>
      <c r="O170" s="173">
        <f>ROUND(E170*N170,2)</f>
        <v>0</v>
      </c>
      <c r="P170" s="173">
        <v>0</v>
      </c>
      <c r="Q170" s="173">
        <f>ROUND(E170*P170,2)</f>
        <v>0</v>
      </c>
      <c r="R170" s="173"/>
      <c r="S170" s="173" t="s">
        <v>277</v>
      </c>
      <c r="T170" s="174" t="s">
        <v>249</v>
      </c>
      <c r="U170" s="157">
        <v>0</v>
      </c>
      <c r="V170" s="157">
        <f>ROUND(E170*U170,2)</f>
        <v>0</v>
      </c>
      <c r="W170" s="157"/>
      <c r="X170" s="157" t="s">
        <v>3215</v>
      </c>
      <c r="Y170" s="147"/>
      <c r="Z170" s="147"/>
      <c r="AA170" s="147"/>
      <c r="AB170" s="147"/>
      <c r="AC170" s="147"/>
      <c r="AD170" s="147"/>
      <c r="AE170" s="147"/>
      <c r="AF170" s="147"/>
      <c r="AG170" s="147" t="s">
        <v>3216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54"/>
      <c r="B171" s="155"/>
      <c r="C171" s="256" t="s">
        <v>3343</v>
      </c>
      <c r="D171" s="257"/>
      <c r="E171" s="257"/>
      <c r="F171" s="257"/>
      <c r="G171" s="2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253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75" t="str">
        <f>C171</f>
        <v>Závěsná keramická výlevka s plastovou mřížkou, upevňovací prvky,předstěnová instalace, mříž,nástěnná baterie Podomítková, délka ramínka 225 mm</v>
      </c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5">
      <c r="A172" s="168">
        <v>115</v>
      </c>
      <c r="B172" s="169" t="s">
        <v>3198</v>
      </c>
      <c r="C172" s="185" t="s">
        <v>3344</v>
      </c>
      <c r="D172" s="170" t="s">
        <v>276</v>
      </c>
      <c r="E172" s="171">
        <v>3</v>
      </c>
      <c r="F172" s="172"/>
      <c r="G172" s="173">
        <f>ROUND(E172*F172,2)</f>
        <v>0</v>
      </c>
      <c r="H172" s="172"/>
      <c r="I172" s="173">
        <f>ROUND(E172*H172,2)</f>
        <v>0</v>
      </c>
      <c r="J172" s="172"/>
      <c r="K172" s="173">
        <f>ROUND(E172*J172,2)</f>
        <v>0</v>
      </c>
      <c r="L172" s="173">
        <v>15</v>
      </c>
      <c r="M172" s="173">
        <f>G172*(1+L172/100)</f>
        <v>0</v>
      </c>
      <c r="N172" s="173">
        <v>0</v>
      </c>
      <c r="O172" s="173">
        <f>ROUND(E172*N172,2)</f>
        <v>0</v>
      </c>
      <c r="P172" s="173">
        <v>0</v>
      </c>
      <c r="Q172" s="173">
        <f>ROUND(E172*P172,2)</f>
        <v>0</v>
      </c>
      <c r="R172" s="173"/>
      <c r="S172" s="173" t="s">
        <v>277</v>
      </c>
      <c r="T172" s="174" t="s">
        <v>249</v>
      </c>
      <c r="U172" s="157">
        <v>0</v>
      </c>
      <c r="V172" s="157">
        <f>ROUND(E172*U172,2)</f>
        <v>0</v>
      </c>
      <c r="W172" s="157"/>
      <c r="X172" s="157" t="s">
        <v>3215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3216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5">
      <c r="A173" s="154"/>
      <c r="B173" s="155"/>
      <c r="C173" s="256" t="s">
        <v>3345</v>
      </c>
      <c r="D173" s="257"/>
      <c r="E173" s="257"/>
      <c r="F173" s="257"/>
      <c r="G173" s="2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253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75" t="str">
        <f>C173</f>
        <v>Pisoár radarovým řízením splachováním, předstěnová instalace, zápachová uzávěrka , automatické splachování, upevňovací prvky</v>
      </c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68">
        <v>116</v>
      </c>
      <c r="B174" s="169" t="s">
        <v>3198</v>
      </c>
      <c r="C174" s="185" t="s">
        <v>3346</v>
      </c>
      <c r="D174" s="170" t="s">
        <v>276</v>
      </c>
      <c r="E174" s="171">
        <v>1</v>
      </c>
      <c r="F174" s="172"/>
      <c r="G174" s="173">
        <f>ROUND(E174*F174,2)</f>
        <v>0</v>
      </c>
      <c r="H174" s="172"/>
      <c r="I174" s="173">
        <f>ROUND(E174*H174,2)</f>
        <v>0</v>
      </c>
      <c r="J174" s="172"/>
      <c r="K174" s="173">
        <f>ROUND(E174*J174,2)</f>
        <v>0</v>
      </c>
      <c r="L174" s="173">
        <v>15</v>
      </c>
      <c r="M174" s="173">
        <f>G174*(1+L174/100)</f>
        <v>0</v>
      </c>
      <c r="N174" s="173">
        <v>0</v>
      </c>
      <c r="O174" s="173">
        <f>ROUND(E174*N174,2)</f>
        <v>0</v>
      </c>
      <c r="P174" s="173">
        <v>0</v>
      </c>
      <c r="Q174" s="173">
        <f>ROUND(E174*P174,2)</f>
        <v>0</v>
      </c>
      <c r="R174" s="173"/>
      <c r="S174" s="173" t="s">
        <v>277</v>
      </c>
      <c r="T174" s="174" t="s">
        <v>249</v>
      </c>
      <c r="U174" s="157">
        <v>0</v>
      </c>
      <c r="V174" s="157">
        <f>ROUND(E174*U174,2)</f>
        <v>0</v>
      </c>
      <c r="W174" s="157"/>
      <c r="X174" s="157" t="s">
        <v>3215</v>
      </c>
      <c r="Y174" s="147"/>
      <c r="Z174" s="147"/>
      <c r="AA174" s="147"/>
      <c r="AB174" s="147"/>
      <c r="AC174" s="147"/>
      <c r="AD174" s="147"/>
      <c r="AE174" s="147"/>
      <c r="AF174" s="147"/>
      <c r="AG174" s="147" t="s">
        <v>3216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25">
      <c r="A175" s="154"/>
      <c r="B175" s="155"/>
      <c r="C175" s="256" t="s">
        <v>3347</v>
      </c>
      <c r="D175" s="257"/>
      <c r="E175" s="257"/>
      <c r="F175" s="257"/>
      <c r="G175" s="2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253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75" t="str">
        <f>C175</f>
        <v>Vana smalt klasická, zápachová uzávěrka, uzavíratelná vpust,  vanová baterie,sprchová hlavice(vč. Držáku)</v>
      </c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25">
      <c r="A176" s="176">
        <v>117</v>
      </c>
      <c r="B176" s="177" t="s">
        <v>3198</v>
      </c>
      <c r="C176" s="187" t="s">
        <v>3348</v>
      </c>
      <c r="D176" s="178" t="s">
        <v>276</v>
      </c>
      <c r="E176" s="179">
        <v>2</v>
      </c>
      <c r="F176" s="180"/>
      <c r="G176" s="181">
        <f>ROUND(E176*F176,2)</f>
        <v>0</v>
      </c>
      <c r="H176" s="180"/>
      <c r="I176" s="181">
        <f>ROUND(E176*H176,2)</f>
        <v>0</v>
      </c>
      <c r="J176" s="180"/>
      <c r="K176" s="181">
        <f>ROUND(E176*J176,2)</f>
        <v>0</v>
      </c>
      <c r="L176" s="181">
        <v>15</v>
      </c>
      <c r="M176" s="181">
        <f>G176*(1+L176/100)</f>
        <v>0</v>
      </c>
      <c r="N176" s="181">
        <v>0</v>
      </c>
      <c r="O176" s="181">
        <f>ROUND(E176*N176,2)</f>
        <v>0</v>
      </c>
      <c r="P176" s="181">
        <v>0</v>
      </c>
      <c r="Q176" s="181">
        <f>ROUND(E176*P176,2)</f>
        <v>0</v>
      </c>
      <c r="R176" s="181"/>
      <c r="S176" s="181" t="s">
        <v>277</v>
      </c>
      <c r="T176" s="182" t="s">
        <v>249</v>
      </c>
      <c r="U176" s="157">
        <v>0</v>
      </c>
      <c r="V176" s="157">
        <f>ROUND(E176*U176,2)</f>
        <v>0</v>
      </c>
      <c r="W176" s="157"/>
      <c r="X176" s="157" t="s">
        <v>3215</v>
      </c>
      <c r="Y176" s="147"/>
      <c r="Z176" s="147"/>
      <c r="AA176" s="147"/>
      <c r="AB176" s="147"/>
      <c r="AC176" s="147"/>
      <c r="AD176" s="147"/>
      <c r="AE176" s="147"/>
      <c r="AF176" s="147"/>
      <c r="AG176" s="147" t="s">
        <v>3216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5">
      <c r="A177" s="176">
        <v>118</v>
      </c>
      <c r="B177" s="177" t="s">
        <v>3349</v>
      </c>
      <c r="C177" s="187" t="s">
        <v>3350</v>
      </c>
      <c r="D177" s="178" t="s">
        <v>276</v>
      </c>
      <c r="E177" s="179">
        <v>63</v>
      </c>
      <c r="F177" s="180"/>
      <c r="G177" s="181">
        <f>ROUND(E177*F177,2)</f>
        <v>0</v>
      </c>
      <c r="H177" s="180"/>
      <c r="I177" s="181">
        <f>ROUND(E177*H177,2)</f>
        <v>0</v>
      </c>
      <c r="J177" s="180"/>
      <c r="K177" s="181">
        <f>ROUND(E177*J177,2)</f>
        <v>0</v>
      </c>
      <c r="L177" s="181">
        <v>15</v>
      </c>
      <c r="M177" s="181">
        <f>G177*(1+L177/100)</f>
        <v>0</v>
      </c>
      <c r="N177" s="181">
        <v>0</v>
      </c>
      <c r="O177" s="181">
        <f>ROUND(E177*N177,2)</f>
        <v>0</v>
      </c>
      <c r="P177" s="181">
        <v>3.4200000000000001E-2</v>
      </c>
      <c r="Q177" s="181">
        <f>ROUND(E177*P177,2)</f>
        <v>2.15</v>
      </c>
      <c r="R177" s="181" t="s">
        <v>1551</v>
      </c>
      <c r="S177" s="181" t="s">
        <v>248</v>
      </c>
      <c r="T177" s="182" t="s">
        <v>249</v>
      </c>
      <c r="U177" s="157">
        <v>0.47</v>
      </c>
      <c r="V177" s="157">
        <f>ROUND(E177*U177,2)</f>
        <v>29.61</v>
      </c>
      <c r="W177" s="157"/>
      <c r="X177" s="157" t="s">
        <v>304</v>
      </c>
      <c r="Y177" s="147"/>
      <c r="Z177" s="147"/>
      <c r="AA177" s="147"/>
      <c r="AB177" s="147"/>
      <c r="AC177" s="147"/>
      <c r="AD177" s="147"/>
      <c r="AE177" s="147"/>
      <c r="AF177" s="147"/>
      <c r="AG177" s="147" t="s">
        <v>338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1" x14ac:dyDescent="0.25">
      <c r="A178" s="176">
        <v>119</v>
      </c>
      <c r="B178" s="177" t="s">
        <v>3351</v>
      </c>
      <c r="C178" s="187" t="s">
        <v>3352</v>
      </c>
      <c r="D178" s="178" t="s">
        <v>276</v>
      </c>
      <c r="E178" s="179">
        <v>61</v>
      </c>
      <c r="F178" s="180"/>
      <c r="G178" s="181">
        <f>ROUND(E178*F178,2)</f>
        <v>0</v>
      </c>
      <c r="H178" s="180"/>
      <c r="I178" s="181">
        <f>ROUND(E178*H178,2)</f>
        <v>0</v>
      </c>
      <c r="J178" s="180"/>
      <c r="K178" s="181">
        <f>ROUND(E178*J178,2)</f>
        <v>0</v>
      </c>
      <c r="L178" s="181">
        <v>15</v>
      </c>
      <c r="M178" s="181">
        <f>G178*(1+L178/100)</f>
        <v>0</v>
      </c>
      <c r="N178" s="181">
        <v>0</v>
      </c>
      <c r="O178" s="181">
        <f>ROUND(E178*N178,2)</f>
        <v>0</v>
      </c>
      <c r="P178" s="181">
        <v>1.9460000000000002E-2</v>
      </c>
      <c r="Q178" s="181">
        <f>ROUND(E178*P178,2)</f>
        <v>1.19</v>
      </c>
      <c r="R178" s="181" t="s">
        <v>1551</v>
      </c>
      <c r="S178" s="181" t="s">
        <v>248</v>
      </c>
      <c r="T178" s="182" t="s">
        <v>249</v>
      </c>
      <c r="U178" s="157">
        <v>0.38</v>
      </c>
      <c r="V178" s="157">
        <f>ROUND(E178*U178,2)</f>
        <v>23.18</v>
      </c>
      <c r="W178" s="157"/>
      <c r="X178" s="157" t="s">
        <v>304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338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5">
      <c r="A179" s="176">
        <v>120</v>
      </c>
      <c r="B179" s="177" t="s">
        <v>3353</v>
      </c>
      <c r="C179" s="187" t="s">
        <v>3354</v>
      </c>
      <c r="D179" s="178" t="s">
        <v>276</v>
      </c>
      <c r="E179" s="179">
        <v>49</v>
      </c>
      <c r="F179" s="180"/>
      <c r="G179" s="181">
        <f>ROUND(E179*F179,2)</f>
        <v>0</v>
      </c>
      <c r="H179" s="180"/>
      <c r="I179" s="181">
        <f>ROUND(E179*H179,2)</f>
        <v>0</v>
      </c>
      <c r="J179" s="180"/>
      <c r="K179" s="181">
        <f>ROUND(E179*J179,2)</f>
        <v>0</v>
      </c>
      <c r="L179" s="181">
        <v>15</v>
      </c>
      <c r="M179" s="181">
        <f>G179*(1+L179/100)</f>
        <v>0</v>
      </c>
      <c r="N179" s="181">
        <v>0</v>
      </c>
      <c r="O179" s="181">
        <f>ROUND(E179*N179,2)</f>
        <v>0</v>
      </c>
      <c r="P179" s="181">
        <v>3.2899999999999999E-2</v>
      </c>
      <c r="Q179" s="181">
        <f>ROUND(E179*P179,2)</f>
        <v>1.61</v>
      </c>
      <c r="R179" s="181" t="s">
        <v>1551</v>
      </c>
      <c r="S179" s="181" t="s">
        <v>248</v>
      </c>
      <c r="T179" s="182" t="s">
        <v>249</v>
      </c>
      <c r="U179" s="157">
        <v>0.43</v>
      </c>
      <c r="V179" s="157">
        <f>ROUND(E179*U179,2)</f>
        <v>21.07</v>
      </c>
      <c r="W179" s="157"/>
      <c r="X179" s="157" t="s">
        <v>304</v>
      </c>
      <c r="Y179" s="147"/>
      <c r="Z179" s="147"/>
      <c r="AA179" s="147"/>
      <c r="AB179" s="147"/>
      <c r="AC179" s="147"/>
      <c r="AD179" s="147"/>
      <c r="AE179" s="147"/>
      <c r="AF179" s="147"/>
      <c r="AG179" s="147" t="s">
        <v>338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68">
        <v>121</v>
      </c>
      <c r="B180" s="169" t="s">
        <v>3355</v>
      </c>
      <c r="C180" s="185" t="s">
        <v>3356</v>
      </c>
      <c r="D180" s="170" t="s">
        <v>276</v>
      </c>
      <c r="E180" s="171">
        <v>13</v>
      </c>
      <c r="F180" s="172"/>
      <c r="G180" s="173">
        <f>ROUND(E180*F180,2)</f>
        <v>0</v>
      </c>
      <c r="H180" s="172"/>
      <c r="I180" s="173">
        <f>ROUND(E180*H180,2)</f>
        <v>0</v>
      </c>
      <c r="J180" s="172"/>
      <c r="K180" s="173">
        <f>ROUND(E180*J180,2)</f>
        <v>0</v>
      </c>
      <c r="L180" s="173">
        <v>15</v>
      </c>
      <c r="M180" s="173">
        <f>G180*(1+L180/100)</f>
        <v>0</v>
      </c>
      <c r="N180" s="173">
        <v>0</v>
      </c>
      <c r="O180" s="173">
        <f>ROUND(E180*N180,2)</f>
        <v>0</v>
      </c>
      <c r="P180" s="173">
        <v>9.1999999999999998E-3</v>
      </c>
      <c r="Q180" s="173">
        <f>ROUND(E180*P180,2)</f>
        <v>0.12</v>
      </c>
      <c r="R180" s="173" t="s">
        <v>1551</v>
      </c>
      <c r="S180" s="173" t="s">
        <v>248</v>
      </c>
      <c r="T180" s="174" t="s">
        <v>249</v>
      </c>
      <c r="U180" s="157">
        <v>0.47</v>
      </c>
      <c r="V180" s="157">
        <f>ROUND(E180*U180,2)</f>
        <v>6.11</v>
      </c>
      <c r="W180" s="157"/>
      <c r="X180" s="157" t="s">
        <v>304</v>
      </c>
      <c r="Y180" s="147"/>
      <c r="Z180" s="147"/>
      <c r="AA180" s="147"/>
      <c r="AB180" s="147"/>
      <c r="AC180" s="147"/>
      <c r="AD180" s="147"/>
      <c r="AE180" s="147"/>
      <c r="AF180" s="147"/>
      <c r="AG180" s="147" t="s">
        <v>338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54"/>
      <c r="B181" s="155"/>
      <c r="C181" s="265" t="s">
        <v>3357</v>
      </c>
      <c r="D181" s="266"/>
      <c r="E181" s="266"/>
      <c r="F181" s="266"/>
      <c r="G181" s="266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307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5">
      <c r="A182" s="168">
        <v>122</v>
      </c>
      <c r="B182" s="169" t="s">
        <v>3358</v>
      </c>
      <c r="C182" s="185" t="s">
        <v>3359</v>
      </c>
      <c r="D182" s="170" t="s">
        <v>276</v>
      </c>
      <c r="E182" s="171">
        <v>1</v>
      </c>
      <c r="F182" s="172"/>
      <c r="G182" s="173">
        <f>ROUND(E182*F182,2)</f>
        <v>0</v>
      </c>
      <c r="H182" s="172"/>
      <c r="I182" s="173">
        <f>ROUND(E182*H182,2)</f>
        <v>0</v>
      </c>
      <c r="J182" s="172"/>
      <c r="K182" s="173">
        <f>ROUND(E182*J182,2)</f>
        <v>0</v>
      </c>
      <c r="L182" s="173">
        <v>15</v>
      </c>
      <c r="M182" s="173">
        <f>G182*(1+L182/100)</f>
        <v>0</v>
      </c>
      <c r="N182" s="173">
        <v>0</v>
      </c>
      <c r="O182" s="173">
        <f>ROUND(E182*N182,2)</f>
        <v>0</v>
      </c>
      <c r="P182" s="173">
        <v>1.8800000000000001E-2</v>
      </c>
      <c r="Q182" s="173">
        <f>ROUND(E182*P182,2)</f>
        <v>0.02</v>
      </c>
      <c r="R182" s="173" t="s">
        <v>1551</v>
      </c>
      <c r="S182" s="173" t="s">
        <v>248</v>
      </c>
      <c r="T182" s="174" t="s">
        <v>249</v>
      </c>
      <c r="U182" s="157">
        <v>0.57999999999999996</v>
      </c>
      <c r="V182" s="157">
        <f>ROUND(E182*U182,2)</f>
        <v>0.57999999999999996</v>
      </c>
      <c r="W182" s="157"/>
      <c r="X182" s="157" t="s">
        <v>304</v>
      </c>
      <c r="Y182" s="147"/>
      <c r="Z182" s="147"/>
      <c r="AA182" s="147"/>
      <c r="AB182" s="147"/>
      <c r="AC182" s="147"/>
      <c r="AD182" s="147"/>
      <c r="AE182" s="147"/>
      <c r="AF182" s="147"/>
      <c r="AG182" s="147" t="s">
        <v>338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54"/>
      <c r="B183" s="155"/>
      <c r="C183" s="265" t="s">
        <v>3360</v>
      </c>
      <c r="D183" s="266"/>
      <c r="E183" s="266"/>
      <c r="F183" s="266"/>
      <c r="G183" s="266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307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25">
      <c r="A184" s="176">
        <v>123</v>
      </c>
      <c r="B184" s="177" t="s">
        <v>3361</v>
      </c>
      <c r="C184" s="187" t="s">
        <v>3362</v>
      </c>
      <c r="D184" s="178" t="s">
        <v>276</v>
      </c>
      <c r="E184" s="179">
        <v>1</v>
      </c>
      <c r="F184" s="180"/>
      <c r="G184" s="181">
        <f t="shared" ref="G184:G189" si="35">ROUND(E184*F184,2)</f>
        <v>0</v>
      </c>
      <c r="H184" s="180"/>
      <c r="I184" s="181">
        <f t="shared" ref="I184:I189" si="36">ROUND(E184*H184,2)</f>
        <v>0</v>
      </c>
      <c r="J184" s="180"/>
      <c r="K184" s="181">
        <f t="shared" ref="K184:K189" si="37">ROUND(E184*J184,2)</f>
        <v>0</v>
      </c>
      <c r="L184" s="181">
        <v>15</v>
      </c>
      <c r="M184" s="181">
        <f t="shared" ref="M184:M189" si="38">G184*(1+L184/100)</f>
        <v>0</v>
      </c>
      <c r="N184" s="181">
        <v>0</v>
      </c>
      <c r="O184" s="181">
        <f t="shared" ref="O184:O189" si="39">ROUND(E184*N184,2)</f>
        <v>0</v>
      </c>
      <c r="P184" s="181">
        <v>8.7999999999999995E-2</v>
      </c>
      <c r="Q184" s="181">
        <f t="shared" ref="Q184:Q189" si="40">ROUND(E184*P184,2)</f>
        <v>0.09</v>
      </c>
      <c r="R184" s="181" t="s">
        <v>1551</v>
      </c>
      <c r="S184" s="181" t="s">
        <v>248</v>
      </c>
      <c r="T184" s="182" t="s">
        <v>249</v>
      </c>
      <c r="U184" s="157">
        <v>0.69</v>
      </c>
      <c r="V184" s="157">
        <f t="shared" ref="V184:V189" si="41">ROUND(E184*U184,2)</f>
        <v>0.69</v>
      </c>
      <c r="W184" s="157"/>
      <c r="X184" s="157" t="s">
        <v>304</v>
      </c>
      <c r="Y184" s="147"/>
      <c r="Z184" s="147"/>
      <c r="AA184" s="147"/>
      <c r="AB184" s="147"/>
      <c r="AC184" s="147"/>
      <c r="AD184" s="147"/>
      <c r="AE184" s="147"/>
      <c r="AF184" s="147"/>
      <c r="AG184" s="147" t="s">
        <v>338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5">
      <c r="A185" s="176">
        <v>124</v>
      </c>
      <c r="B185" s="177" t="s">
        <v>3363</v>
      </c>
      <c r="C185" s="187" t="s">
        <v>3364</v>
      </c>
      <c r="D185" s="178" t="s">
        <v>276</v>
      </c>
      <c r="E185" s="179">
        <v>79</v>
      </c>
      <c r="F185" s="180"/>
      <c r="G185" s="181">
        <f t="shared" si="35"/>
        <v>0</v>
      </c>
      <c r="H185" s="180"/>
      <c r="I185" s="181">
        <f t="shared" si="36"/>
        <v>0</v>
      </c>
      <c r="J185" s="180"/>
      <c r="K185" s="181">
        <f t="shared" si="37"/>
        <v>0</v>
      </c>
      <c r="L185" s="181">
        <v>15</v>
      </c>
      <c r="M185" s="181">
        <f t="shared" si="38"/>
        <v>0</v>
      </c>
      <c r="N185" s="181">
        <v>0</v>
      </c>
      <c r="O185" s="181">
        <f t="shared" si="39"/>
        <v>0</v>
      </c>
      <c r="P185" s="181">
        <v>1.56E-3</v>
      </c>
      <c r="Q185" s="181">
        <f t="shared" si="40"/>
        <v>0.12</v>
      </c>
      <c r="R185" s="181" t="s">
        <v>1551</v>
      </c>
      <c r="S185" s="181" t="s">
        <v>248</v>
      </c>
      <c r="T185" s="182" t="s">
        <v>249</v>
      </c>
      <c r="U185" s="157">
        <v>0.22</v>
      </c>
      <c r="V185" s="157">
        <f t="shared" si="41"/>
        <v>17.38</v>
      </c>
      <c r="W185" s="157"/>
      <c r="X185" s="157" t="s">
        <v>304</v>
      </c>
      <c r="Y185" s="147"/>
      <c r="Z185" s="147"/>
      <c r="AA185" s="147"/>
      <c r="AB185" s="147"/>
      <c r="AC185" s="147"/>
      <c r="AD185" s="147"/>
      <c r="AE185" s="147"/>
      <c r="AF185" s="147"/>
      <c r="AG185" s="147" t="s">
        <v>338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25">
      <c r="A186" s="176">
        <v>125</v>
      </c>
      <c r="B186" s="177" t="s">
        <v>3365</v>
      </c>
      <c r="C186" s="187" t="s">
        <v>3366</v>
      </c>
      <c r="D186" s="178" t="s">
        <v>538</v>
      </c>
      <c r="E186" s="179">
        <v>50</v>
      </c>
      <c r="F186" s="180"/>
      <c r="G186" s="181">
        <f t="shared" si="35"/>
        <v>0</v>
      </c>
      <c r="H186" s="180"/>
      <c r="I186" s="181">
        <f t="shared" si="36"/>
        <v>0</v>
      </c>
      <c r="J186" s="180"/>
      <c r="K186" s="181">
        <f t="shared" si="37"/>
        <v>0</v>
      </c>
      <c r="L186" s="181">
        <v>15</v>
      </c>
      <c r="M186" s="181">
        <f t="shared" si="38"/>
        <v>0</v>
      </c>
      <c r="N186" s="181">
        <v>0</v>
      </c>
      <c r="O186" s="181">
        <f t="shared" si="39"/>
        <v>0</v>
      </c>
      <c r="P186" s="181">
        <v>5.1999999999999995E-4</v>
      </c>
      <c r="Q186" s="181">
        <f t="shared" si="40"/>
        <v>0.03</v>
      </c>
      <c r="R186" s="181" t="s">
        <v>1551</v>
      </c>
      <c r="S186" s="181" t="s">
        <v>248</v>
      </c>
      <c r="T186" s="182" t="s">
        <v>249</v>
      </c>
      <c r="U186" s="157">
        <v>0.02</v>
      </c>
      <c r="V186" s="157">
        <f t="shared" si="41"/>
        <v>1</v>
      </c>
      <c r="W186" s="157"/>
      <c r="X186" s="157" t="s">
        <v>304</v>
      </c>
      <c r="Y186" s="147"/>
      <c r="Z186" s="147"/>
      <c r="AA186" s="147"/>
      <c r="AB186" s="147"/>
      <c r="AC186" s="147"/>
      <c r="AD186" s="147"/>
      <c r="AE186" s="147"/>
      <c r="AF186" s="147"/>
      <c r="AG186" s="147" t="s">
        <v>338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5">
      <c r="A187" s="176">
        <v>126</v>
      </c>
      <c r="B187" s="177" t="s">
        <v>3367</v>
      </c>
      <c r="C187" s="187" t="s">
        <v>3368</v>
      </c>
      <c r="D187" s="178" t="s">
        <v>538</v>
      </c>
      <c r="E187" s="179">
        <v>50</v>
      </c>
      <c r="F187" s="180"/>
      <c r="G187" s="181">
        <f t="shared" si="35"/>
        <v>0</v>
      </c>
      <c r="H187" s="180"/>
      <c r="I187" s="181">
        <f t="shared" si="36"/>
        <v>0</v>
      </c>
      <c r="J187" s="180"/>
      <c r="K187" s="181">
        <f t="shared" si="37"/>
        <v>0</v>
      </c>
      <c r="L187" s="181">
        <v>15</v>
      </c>
      <c r="M187" s="181">
        <f t="shared" si="38"/>
        <v>0</v>
      </c>
      <c r="N187" s="181">
        <v>0</v>
      </c>
      <c r="O187" s="181">
        <f t="shared" si="39"/>
        <v>0</v>
      </c>
      <c r="P187" s="181">
        <v>7.62E-3</v>
      </c>
      <c r="Q187" s="181">
        <f t="shared" si="40"/>
        <v>0.38</v>
      </c>
      <c r="R187" s="181" t="s">
        <v>1551</v>
      </c>
      <c r="S187" s="181" t="s">
        <v>248</v>
      </c>
      <c r="T187" s="182" t="s">
        <v>249</v>
      </c>
      <c r="U187" s="157">
        <v>0.54300000000000004</v>
      </c>
      <c r="V187" s="157">
        <f t="shared" si="41"/>
        <v>27.15</v>
      </c>
      <c r="W187" s="157"/>
      <c r="X187" s="157" t="s">
        <v>304</v>
      </c>
      <c r="Y187" s="147"/>
      <c r="Z187" s="147"/>
      <c r="AA187" s="147"/>
      <c r="AB187" s="147"/>
      <c r="AC187" s="147"/>
      <c r="AD187" s="147"/>
      <c r="AE187" s="147"/>
      <c r="AF187" s="147"/>
      <c r="AG187" s="147" t="s">
        <v>338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76">
        <v>127</v>
      </c>
      <c r="B188" s="177" t="s">
        <v>3369</v>
      </c>
      <c r="C188" s="187" t="s">
        <v>3370</v>
      </c>
      <c r="D188" s="178" t="s">
        <v>538</v>
      </c>
      <c r="E188" s="179">
        <v>128</v>
      </c>
      <c r="F188" s="180"/>
      <c r="G188" s="181">
        <f t="shared" si="35"/>
        <v>0</v>
      </c>
      <c r="H188" s="180"/>
      <c r="I188" s="181">
        <f t="shared" si="36"/>
        <v>0</v>
      </c>
      <c r="J188" s="180"/>
      <c r="K188" s="181">
        <f t="shared" si="37"/>
        <v>0</v>
      </c>
      <c r="L188" s="181">
        <v>15</v>
      </c>
      <c r="M188" s="181">
        <f t="shared" si="38"/>
        <v>0</v>
      </c>
      <c r="N188" s="181">
        <v>0</v>
      </c>
      <c r="O188" s="181">
        <f t="shared" si="39"/>
        <v>0</v>
      </c>
      <c r="P188" s="181">
        <v>8.4999999999999995E-4</v>
      </c>
      <c r="Q188" s="181">
        <f t="shared" si="40"/>
        <v>0.11</v>
      </c>
      <c r="R188" s="181" t="s">
        <v>1551</v>
      </c>
      <c r="S188" s="181" t="s">
        <v>248</v>
      </c>
      <c r="T188" s="182" t="s">
        <v>249</v>
      </c>
      <c r="U188" s="157">
        <v>3.7999999999999999E-2</v>
      </c>
      <c r="V188" s="157">
        <f t="shared" si="41"/>
        <v>4.8600000000000003</v>
      </c>
      <c r="W188" s="157"/>
      <c r="X188" s="157" t="s">
        <v>304</v>
      </c>
      <c r="Y188" s="147"/>
      <c r="Z188" s="147"/>
      <c r="AA188" s="147"/>
      <c r="AB188" s="147"/>
      <c r="AC188" s="147"/>
      <c r="AD188" s="147"/>
      <c r="AE188" s="147"/>
      <c r="AF188" s="147"/>
      <c r="AG188" s="147" t="s">
        <v>338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68">
        <v>128</v>
      </c>
      <c r="B189" s="169" t="s">
        <v>3371</v>
      </c>
      <c r="C189" s="185" t="s">
        <v>3372</v>
      </c>
      <c r="D189" s="170" t="s">
        <v>698</v>
      </c>
      <c r="E189" s="171">
        <v>1.44</v>
      </c>
      <c r="F189" s="172"/>
      <c r="G189" s="173">
        <f t="shared" si="35"/>
        <v>0</v>
      </c>
      <c r="H189" s="172"/>
      <c r="I189" s="173">
        <f t="shared" si="36"/>
        <v>0</v>
      </c>
      <c r="J189" s="172"/>
      <c r="K189" s="173">
        <f t="shared" si="37"/>
        <v>0</v>
      </c>
      <c r="L189" s="173">
        <v>15</v>
      </c>
      <c r="M189" s="173">
        <f t="shared" si="38"/>
        <v>0</v>
      </c>
      <c r="N189" s="173">
        <v>0</v>
      </c>
      <c r="O189" s="173">
        <f t="shared" si="39"/>
        <v>0</v>
      </c>
      <c r="P189" s="173">
        <v>0</v>
      </c>
      <c r="Q189" s="173">
        <f t="shared" si="40"/>
        <v>0</v>
      </c>
      <c r="R189" s="173" t="s">
        <v>1551</v>
      </c>
      <c r="S189" s="173" t="s">
        <v>248</v>
      </c>
      <c r="T189" s="174" t="s">
        <v>249</v>
      </c>
      <c r="U189" s="157">
        <v>1.629</v>
      </c>
      <c r="V189" s="157">
        <f t="shared" si="41"/>
        <v>2.35</v>
      </c>
      <c r="W189" s="157"/>
      <c r="X189" s="157" t="s">
        <v>304</v>
      </c>
      <c r="Y189" s="147"/>
      <c r="Z189" s="147"/>
      <c r="AA189" s="147"/>
      <c r="AB189" s="147"/>
      <c r="AC189" s="147"/>
      <c r="AD189" s="147"/>
      <c r="AE189" s="147"/>
      <c r="AF189" s="147"/>
      <c r="AG189" s="147" t="s">
        <v>338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54"/>
      <c r="B190" s="155"/>
      <c r="C190" s="265" t="s">
        <v>2082</v>
      </c>
      <c r="D190" s="266"/>
      <c r="E190" s="266"/>
      <c r="F190" s="266"/>
      <c r="G190" s="266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47"/>
      <c r="Z190" s="147"/>
      <c r="AA190" s="147"/>
      <c r="AB190" s="147"/>
      <c r="AC190" s="147"/>
      <c r="AD190" s="147"/>
      <c r="AE190" s="147"/>
      <c r="AF190" s="147"/>
      <c r="AG190" s="147" t="s">
        <v>307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30.6" outlineLevel="1" x14ac:dyDescent="0.25">
      <c r="A191" s="176">
        <v>129</v>
      </c>
      <c r="B191" s="177" t="s">
        <v>3373</v>
      </c>
      <c r="C191" s="187" t="s">
        <v>3374</v>
      </c>
      <c r="D191" s="178" t="s">
        <v>538</v>
      </c>
      <c r="E191" s="179">
        <v>63</v>
      </c>
      <c r="F191" s="180"/>
      <c r="G191" s="181">
        <f>ROUND(E191*F191,2)</f>
        <v>0</v>
      </c>
      <c r="H191" s="180"/>
      <c r="I191" s="181">
        <f>ROUND(E191*H191,2)</f>
        <v>0</v>
      </c>
      <c r="J191" s="180"/>
      <c r="K191" s="181">
        <f>ROUND(E191*J191,2)</f>
        <v>0</v>
      </c>
      <c r="L191" s="181">
        <v>15</v>
      </c>
      <c r="M191" s="181">
        <f>G191*(1+L191/100)</f>
        <v>0</v>
      </c>
      <c r="N191" s="181">
        <v>7.2999999999999996E-4</v>
      </c>
      <c r="O191" s="181">
        <f>ROUND(E191*N191,2)</f>
        <v>0.05</v>
      </c>
      <c r="P191" s="181">
        <v>0</v>
      </c>
      <c r="Q191" s="181">
        <f>ROUND(E191*P191,2)</f>
        <v>0</v>
      </c>
      <c r="R191" s="181" t="s">
        <v>1551</v>
      </c>
      <c r="S191" s="181" t="s">
        <v>248</v>
      </c>
      <c r="T191" s="182" t="s">
        <v>249</v>
      </c>
      <c r="U191" s="157">
        <v>0.246</v>
      </c>
      <c r="V191" s="157">
        <f>ROUND(E191*U191,2)</f>
        <v>15.5</v>
      </c>
      <c r="W191" s="157"/>
      <c r="X191" s="157" t="s">
        <v>304</v>
      </c>
      <c r="Y191" s="147"/>
      <c r="Z191" s="147"/>
      <c r="AA191" s="147"/>
      <c r="AB191" s="147"/>
      <c r="AC191" s="147"/>
      <c r="AD191" s="147"/>
      <c r="AE191" s="147"/>
      <c r="AF191" s="147"/>
      <c r="AG191" s="147" t="s">
        <v>338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x14ac:dyDescent="0.25">
      <c r="A192" s="162" t="s">
        <v>243</v>
      </c>
      <c r="B192" s="163" t="s">
        <v>165</v>
      </c>
      <c r="C192" s="184" t="s">
        <v>166</v>
      </c>
      <c r="D192" s="164"/>
      <c r="E192" s="165"/>
      <c r="F192" s="166"/>
      <c r="G192" s="166">
        <f>SUMIF(AG193:AG194,"&lt;&gt;NOR",G193:G194)</f>
        <v>0</v>
      </c>
      <c r="H192" s="166"/>
      <c r="I192" s="166">
        <f>SUM(I193:I194)</f>
        <v>0</v>
      </c>
      <c r="J192" s="166"/>
      <c r="K192" s="166">
        <f>SUM(K193:K194)</f>
        <v>0</v>
      </c>
      <c r="L192" s="166"/>
      <c r="M192" s="166">
        <f>SUM(M193:M194)</f>
        <v>0</v>
      </c>
      <c r="N192" s="166"/>
      <c r="O192" s="166">
        <f>SUM(O193:O194)</f>
        <v>0</v>
      </c>
      <c r="P192" s="166"/>
      <c r="Q192" s="166">
        <f>SUM(Q193:Q194)</f>
        <v>0</v>
      </c>
      <c r="R192" s="166"/>
      <c r="S192" s="166"/>
      <c r="T192" s="167"/>
      <c r="U192" s="161"/>
      <c r="V192" s="161">
        <f>SUM(V193:V194)</f>
        <v>1.73</v>
      </c>
      <c r="W192" s="161"/>
      <c r="X192" s="161"/>
      <c r="AG192" t="s">
        <v>244</v>
      </c>
    </row>
    <row r="193" spans="1:60" outlineLevel="1" x14ac:dyDescent="0.25">
      <c r="A193" s="176">
        <v>130</v>
      </c>
      <c r="B193" s="177" t="s">
        <v>3375</v>
      </c>
      <c r="C193" s="187" t="s">
        <v>3376</v>
      </c>
      <c r="D193" s="178" t="s">
        <v>538</v>
      </c>
      <c r="E193" s="179">
        <v>2</v>
      </c>
      <c r="F193" s="180"/>
      <c r="G193" s="181">
        <f>ROUND(E193*F193,2)</f>
        <v>0</v>
      </c>
      <c r="H193" s="180"/>
      <c r="I193" s="181">
        <f>ROUND(E193*H193,2)</f>
        <v>0</v>
      </c>
      <c r="J193" s="180"/>
      <c r="K193" s="181">
        <f>ROUND(E193*J193,2)</f>
        <v>0</v>
      </c>
      <c r="L193" s="181">
        <v>15</v>
      </c>
      <c r="M193" s="181">
        <f>G193*(1+L193/100)</f>
        <v>0</v>
      </c>
      <c r="N193" s="181">
        <v>2.5999999999999998E-4</v>
      </c>
      <c r="O193" s="181">
        <f>ROUND(E193*N193,2)</f>
        <v>0</v>
      </c>
      <c r="P193" s="181">
        <v>0</v>
      </c>
      <c r="Q193" s="181">
        <f>ROUND(E193*P193,2)</f>
        <v>0</v>
      </c>
      <c r="R193" s="181" t="s">
        <v>2545</v>
      </c>
      <c r="S193" s="181" t="s">
        <v>248</v>
      </c>
      <c r="T193" s="182" t="s">
        <v>249</v>
      </c>
      <c r="U193" s="157">
        <v>0.16500000000000001</v>
      </c>
      <c r="V193" s="157">
        <f>ROUND(E193*U193,2)</f>
        <v>0.33</v>
      </c>
      <c r="W193" s="157"/>
      <c r="X193" s="157" t="s">
        <v>304</v>
      </c>
      <c r="Y193" s="147"/>
      <c r="Z193" s="147"/>
      <c r="AA193" s="147"/>
      <c r="AB193" s="147"/>
      <c r="AC193" s="147"/>
      <c r="AD193" s="147"/>
      <c r="AE193" s="147"/>
      <c r="AF193" s="147"/>
      <c r="AG193" s="147" t="s">
        <v>338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5">
      <c r="A194" s="176">
        <v>131</v>
      </c>
      <c r="B194" s="177" t="s">
        <v>3377</v>
      </c>
      <c r="C194" s="187" t="s">
        <v>3378</v>
      </c>
      <c r="D194" s="178" t="s">
        <v>538</v>
      </c>
      <c r="E194" s="179">
        <v>4</v>
      </c>
      <c r="F194" s="180"/>
      <c r="G194" s="181">
        <f>ROUND(E194*F194,2)</f>
        <v>0</v>
      </c>
      <c r="H194" s="180"/>
      <c r="I194" s="181">
        <f>ROUND(E194*H194,2)</f>
        <v>0</v>
      </c>
      <c r="J194" s="180"/>
      <c r="K194" s="181">
        <f>ROUND(E194*J194,2)</f>
        <v>0</v>
      </c>
      <c r="L194" s="181">
        <v>15</v>
      </c>
      <c r="M194" s="181">
        <f>G194*(1+L194/100)</f>
        <v>0</v>
      </c>
      <c r="N194" s="181">
        <v>1.1800000000000001E-3</v>
      </c>
      <c r="O194" s="181">
        <f>ROUND(E194*N194,2)</f>
        <v>0</v>
      </c>
      <c r="P194" s="181">
        <v>0</v>
      </c>
      <c r="Q194" s="181">
        <f>ROUND(E194*P194,2)</f>
        <v>0</v>
      </c>
      <c r="R194" s="181" t="s">
        <v>2545</v>
      </c>
      <c r="S194" s="181" t="s">
        <v>248</v>
      </c>
      <c r="T194" s="182" t="s">
        <v>249</v>
      </c>
      <c r="U194" s="157">
        <v>0.35099999999999998</v>
      </c>
      <c r="V194" s="157">
        <f>ROUND(E194*U194,2)</f>
        <v>1.4</v>
      </c>
      <c r="W194" s="157"/>
      <c r="X194" s="157" t="s">
        <v>304</v>
      </c>
      <c r="Y194" s="147"/>
      <c r="Z194" s="147"/>
      <c r="AA194" s="147"/>
      <c r="AB194" s="147"/>
      <c r="AC194" s="147"/>
      <c r="AD194" s="147"/>
      <c r="AE194" s="147"/>
      <c r="AF194" s="147"/>
      <c r="AG194" s="147" t="s">
        <v>338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x14ac:dyDescent="0.25">
      <c r="A195" s="162" t="s">
        <v>243</v>
      </c>
      <c r="B195" s="163" t="s">
        <v>169</v>
      </c>
      <c r="C195" s="184" t="s">
        <v>170</v>
      </c>
      <c r="D195" s="164"/>
      <c r="E195" s="165"/>
      <c r="F195" s="166"/>
      <c r="G195" s="166">
        <f>SUMIF(AG196:AG196,"&lt;&gt;NOR",G196:G196)</f>
        <v>0</v>
      </c>
      <c r="H195" s="166"/>
      <c r="I195" s="166">
        <f>SUM(I196:I196)</f>
        <v>0</v>
      </c>
      <c r="J195" s="166"/>
      <c r="K195" s="166">
        <f>SUM(K196:K196)</f>
        <v>0</v>
      </c>
      <c r="L195" s="166"/>
      <c r="M195" s="166">
        <f>SUM(M196:M196)</f>
        <v>0</v>
      </c>
      <c r="N195" s="166"/>
      <c r="O195" s="166">
        <f>SUM(O196:O196)</f>
        <v>0.03</v>
      </c>
      <c r="P195" s="166"/>
      <c r="Q195" s="166">
        <f>SUM(Q196:Q196)</f>
        <v>0</v>
      </c>
      <c r="R195" s="166"/>
      <c r="S195" s="166"/>
      <c r="T195" s="167"/>
      <c r="U195" s="161"/>
      <c r="V195" s="161">
        <f>SUM(V196:V196)</f>
        <v>28.44</v>
      </c>
      <c r="W195" s="161"/>
      <c r="X195" s="161"/>
      <c r="AG195" t="s">
        <v>244</v>
      </c>
    </row>
    <row r="196" spans="1:60" ht="20.399999999999999" outlineLevel="1" x14ac:dyDescent="0.25">
      <c r="A196" s="176">
        <v>132</v>
      </c>
      <c r="B196" s="177" t="s">
        <v>3379</v>
      </c>
      <c r="C196" s="187" t="s">
        <v>3380</v>
      </c>
      <c r="D196" s="178" t="s">
        <v>302</v>
      </c>
      <c r="E196" s="179">
        <v>180</v>
      </c>
      <c r="F196" s="180"/>
      <c r="G196" s="181">
        <f>ROUND(E196*F196,2)</f>
        <v>0</v>
      </c>
      <c r="H196" s="180"/>
      <c r="I196" s="181">
        <f>ROUND(E196*H196,2)</f>
        <v>0</v>
      </c>
      <c r="J196" s="180"/>
      <c r="K196" s="181">
        <f>ROUND(E196*J196,2)</f>
        <v>0</v>
      </c>
      <c r="L196" s="181">
        <v>15</v>
      </c>
      <c r="M196" s="181">
        <f>G196*(1+L196/100)</f>
        <v>0</v>
      </c>
      <c r="N196" s="181">
        <v>1.6000000000000001E-4</v>
      </c>
      <c r="O196" s="181">
        <f>ROUND(E196*N196,2)</f>
        <v>0.03</v>
      </c>
      <c r="P196" s="181">
        <v>0</v>
      </c>
      <c r="Q196" s="181">
        <f>ROUND(E196*P196,2)</f>
        <v>0</v>
      </c>
      <c r="R196" s="181" t="s">
        <v>728</v>
      </c>
      <c r="S196" s="181" t="s">
        <v>248</v>
      </c>
      <c r="T196" s="182" t="s">
        <v>249</v>
      </c>
      <c r="U196" s="157">
        <v>0.158</v>
      </c>
      <c r="V196" s="157">
        <f>ROUND(E196*U196,2)</f>
        <v>28.44</v>
      </c>
      <c r="W196" s="157"/>
      <c r="X196" s="157" t="s">
        <v>304</v>
      </c>
      <c r="Y196" s="147"/>
      <c r="Z196" s="147"/>
      <c r="AA196" s="147"/>
      <c r="AB196" s="147"/>
      <c r="AC196" s="147"/>
      <c r="AD196" s="147"/>
      <c r="AE196" s="147"/>
      <c r="AF196" s="147"/>
      <c r="AG196" s="147" t="s">
        <v>338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5">
      <c r="A197" s="162" t="s">
        <v>243</v>
      </c>
      <c r="B197" s="163" t="s">
        <v>177</v>
      </c>
      <c r="C197" s="184" t="s">
        <v>178</v>
      </c>
      <c r="D197" s="164"/>
      <c r="E197" s="165"/>
      <c r="F197" s="166"/>
      <c r="G197" s="166">
        <f>SUMIF(AG198:AG200,"&lt;&gt;NOR",G198:G200)</f>
        <v>0</v>
      </c>
      <c r="H197" s="166"/>
      <c r="I197" s="166">
        <f>SUM(I198:I200)</f>
        <v>0</v>
      </c>
      <c r="J197" s="166"/>
      <c r="K197" s="166">
        <f>SUM(K198:K200)</f>
        <v>0</v>
      </c>
      <c r="L197" s="166"/>
      <c r="M197" s="166">
        <f>SUM(M198:M200)</f>
        <v>0</v>
      </c>
      <c r="N197" s="166"/>
      <c r="O197" s="166">
        <f>SUM(O198:O200)</f>
        <v>0.44</v>
      </c>
      <c r="P197" s="166"/>
      <c r="Q197" s="166">
        <f>SUM(Q198:Q200)</f>
        <v>0</v>
      </c>
      <c r="R197" s="166"/>
      <c r="S197" s="166"/>
      <c r="T197" s="167"/>
      <c r="U197" s="161"/>
      <c r="V197" s="161">
        <f>SUM(V198:V200)</f>
        <v>133.33000000000001</v>
      </c>
      <c r="W197" s="161"/>
      <c r="X197" s="161"/>
      <c r="AG197" t="s">
        <v>244</v>
      </c>
    </row>
    <row r="198" spans="1:60" outlineLevel="1" x14ac:dyDescent="0.25">
      <c r="A198" s="176">
        <v>133</v>
      </c>
      <c r="B198" s="177" t="s">
        <v>3198</v>
      </c>
      <c r="C198" s="187" t="s">
        <v>3381</v>
      </c>
      <c r="D198" s="178" t="s">
        <v>792</v>
      </c>
      <c r="E198" s="179">
        <v>440</v>
      </c>
      <c r="F198" s="180"/>
      <c r="G198" s="181">
        <f>ROUND(E198*F198,2)</f>
        <v>0</v>
      </c>
      <c r="H198" s="180"/>
      <c r="I198" s="181">
        <f>ROUND(E198*H198,2)</f>
        <v>0</v>
      </c>
      <c r="J198" s="180"/>
      <c r="K198" s="181">
        <f>ROUND(E198*J198,2)</f>
        <v>0</v>
      </c>
      <c r="L198" s="181">
        <v>15</v>
      </c>
      <c r="M198" s="181">
        <f>G198*(1+L198/100)</f>
        <v>0</v>
      </c>
      <c r="N198" s="181">
        <v>1E-3</v>
      </c>
      <c r="O198" s="181">
        <f>ROUND(E198*N198,2)</f>
        <v>0.44</v>
      </c>
      <c r="P198" s="181">
        <v>0</v>
      </c>
      <c r="Q198" s="181">
        <f>ROUND(E198*P198,2)</f>
        <v>0</v>
      </c>
      <c r="R198" s="181"/>
      <c r="S198" s="181" t="s">
        <v>277</v>
      </c>
      <c r="T198" s="182" t="s">
        <v>249</v>
      </c>
      <c r="U198" s="157">
        <v>0.3</v>
      </c>
      <c r="V198" s="157">
        <f>ROUND(E198*U198,2)</f>
        <v>132</v>
      </c>
      <c r="W198" s="157"/>
      <c r="X198" s="157" t="s">
        <v>3215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3216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5">
      <c r="A199" s="168">
        <v>134</v>
      </c>
      <c r="B199" s="169" t="s">
        <v>3382</v>
      </c>
      <c r="C199" s="185" t="s">
        <v>3383</v>
      </c>
      <c r="D199" s="170" t="s">
        <v>698</v>
      </c>
      <c r="E199" s="171">
        <v>0.44</v>
      </c>
      <c r="F199" s="172"/>
      <c r="G199" s="173">
        <f>ROUND(E199*F199,2)</f>
        <v>0</v>
      </c>
      <c r="H199" s="172"/>
      <c r="I199" s="173">
        <f>ROUND(E199*H199,2)</f>
        <v>0</v>
      </c>
      <c r="J199" s="172"/>
      <c r="K199" s="173">
        <f>ROUND(E199*J199,2)</f>
        <v>0</v>
      </c>
      <c r="L199" s="173">
        <v>15</v>
      </c>
      <c r="M199" s="173">
        <f>G199*(1+L199/100)</f>
        <v>0</v>
      </c>
      <c r="N199" s="173">
        <v>0</v>
      </c>
      <c r="O199" s="173">
        <f>ROUND(E199*N199,2)</f>
        <v>0</v>
      </c>
      <c r="P199" s="173">
        <v>0</v>
      </c>
      <c r="Q199" s="173">
        <f>ROUND(E199*P199,2)</f>
        <v>0</v>
      </c>
      <c r="R199" s="173" t="s">
        <v>638</v>
      </c>
      <c r="S199" s="173" t="s">
        <v>248</v>
      </c>
      <c r="T199" s="174" t="s">
        <v>249</v>
      </c>
      <c r="U199" s="157">
        <v>3.016</v>
      </c>
      <c r="V199" s="157">
        <f>ROUND(E199*U199,2)</f>
        <v>1.33</v>
      </c>
      <c r="W199" s="157"/>
      <c r="X199" s="157" t="s">
        <v>304</v>
      </c>
      <c r="Y199" s="147"/>
      <c r="Z199" s="147"/>
      <c r="AA199" s="147"/>
      <c r="AB199" s="147"/>
      <c r="AC199" s="147"/>
      <c r="AD199" s="147"/>
      <c r="AE199" s="147"/>
      <c r="AF199" s="147"/>
      <c r="AG199" s="147" t="s">
        <v>338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5">
      <c r="A200" s="154"/>
      <c r="B200" s="155"/>
      <c r="C200" s="265" t="s">
        <v>757</v>
      </c>
      <c r="D200" s="266"/>
      <c r="E200" s="266"/>
      <c r="F200" s="266"/>
      <c r="G200" s="266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307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x14ac:dyDescent="0.25">
      <c r="A201" s="3"/>
      <c r="B201" s="4"/>
      <c r="C201" s="188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AE201">
        <v>15</v>
      </c>
      <c r="AF201">
        <v>21</v>
      </c>
      <c r="AG201" t="s">
        <v>230</v>
      </c>
    </row>
    <row r="202" spans="1:60" x14ac:dyDescent="0.25">
      <c r="A202" s="150"/>
      <c r="B202" s="151" t="s">
        <v>29</v>
      </c>
      <c r="C202" s="189"/>
      <c r="D202" s="152"/>
      <c r="E202" s="153"/>
      <c r="F202" s="153"/>
      <c r="G202" s="183">
        <f>G8+G21+G24+G29+G31+G35+G94+G154+G192+G195+G197</f>
        <v>0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AE202">
        <f>SUMIF(L7:L200,AE201,G7:G200)</f>
        <v>0</v>
      </c>
      <c r="AF202">
        <f>SUMIF(L7:L200,AF201,G7:G200)</f>
        <v>0</v>
      </c>
      <c r="AG202" t="s">
        <v>297</v>
      </c>
    </row>
    <row r="203" spans="1:60" x14ac:dyDescent="0.25">
      <c r="C203" s="190"/>
      <c r="D203" s="10"/>
      <c r="AG203" t="s">
        <v>298</v>
      </c>
    </row>
    <row r="204" spans="1:60" x14ac:dyDescent="0.25">
      <c r="D204" s="10"/>
    </row>
    <row r="205" spans="1:60" x14ac:dyDescent="0.25">
      <c r="D205" s="10"/>
    </row>
    <row r="206" spans="1:60" x14ac:dyDescent="0.25">
      <c r="D206" s="10"/>
    </row>
    <row r="207" spans="1:60" x14ac:dyDescent="0.25">
      <c r="D207" s="10"/>
    </row>
    <row r="208" spans="1:60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/uT1zON7RQh5i7HW6Rok+nhP/J0NdvE71DBxRv8FZC1UPD6WQ/vlyAoRnYFQA/WBT4/IGMO9qZwD5YbDUZI0PQ==" saltValue="q1/Tl0L9gdeerJUiSmd5UA==" spinCount="100000" sheet="1"/>
  <mergeCells count="52">
    <mergeCell ref="C12:G12"/>
    <mergeCell ref="A1:G1"/>
    <mergeCell ref="C2:G2"/>
    <mergeCell ref="C3:G3"/>
    <mergeCell ref="C4:G4"/>
    <mergeCell ref="C10:G10"/>
    <mergeCell ref="C47:G47"/>
    <mergeCell ref="C15:G15"/>
    <mergeCell ref="C17:G17"/>
    <mergeCell ref="C20:G20"/>
    <mergeCell ref="C23:G23"/>
    <mergeCell ref="C26:G26"/>
    <mergeCell ref="C33:G33"/>
    <mergeCell ref="C37:G37"/>
    <mergeCell ref="C39:G39"/>
    <mergeCell ref="C41:G41"/>
    <mergeCell ref="C43:G43"/>
    <mergeCell ref="C45:G45"/>
    <mergeCell ref="C75:G75"/>
    <mergeCell ref="C49:G49"/>
    <mergeCell ref="C51:G51"/>
    <mergeCell ref="C53:G53"/>
    <mergeCell ref="C55:G55"/>
    <mergeCell ref="C57:G57"/>
    <mergeCell ref="C59:G59"/>
    <mergeCell ref="C61:G61"/>
    <mergeCell ref="C63:G63"/>
    <mergeCell ref="C65:G65"/>
    <mergeCell ref="C67:G67"/>
    <mergeCell ref="C74:G74"/>
    <mergeCell ref="C160:G160"/>
    <mergeCell ref="C76:G76"/>
    <mergeCell ref="C80:G80"/>
    <mergeCell ref="C82:G82"/>
    <mergeCell ref="C84:G84"/>
    <mergeCell ref="C88:G88"/>
    <mergeCell ref="C91:G91"/>
    <mergeCell ref="C103:G103"/>
    <mergeCell ref="C111:G111"/>
    <mergeCell ref="C143:G143"/>
    <mergeCell ref="C156:G156"/>
    <mergeCell ref="C158:G158"/>
    <mergeCell ref="C181:G181"/>
    <mergeCell ref="C183:G183"/>
    <mergeCell ref="C190:G190"/>
    <mergeCell ref="C200:G200"/>
    <mergeCell ref="C163:G163"/>
    <mergeCell ref="C166:G166"/>
    <mergeCell ref="C169:G169"/>
    <mergeCell ref="C171:G171"/>
    <mergeCell ref="C173:G173"/>
    <mergeCell ref="C175:G17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50FC-CE8C-4C66-95C0-56275AC9521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83</v>
      </c>
      <c r="C3" s="259" t="s">
        <v>84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63</v>
      </c>
      <c r="C4" s="262" t="s">
        <v>85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201</v>
      </c>
      <c r="C8" s="184" t="s">
        <v>202</v>
      </c>
      <c r="D8" s="164"/>
      <c r="E8" s="165"/>
      <c r="F8" s="166"/>
      <c r="G8" s="166">
        <f>SUMIF(AG9:AG79,"&lt;&gt;NOR",G9:G79)</f>
        <v>0</v>
      </c>
      <c r="H8" s="166"/>
      <c r="I8" s="166">
        <f>SUM(I9:I79)</f>
        <v>0</v>
      </c>
      <c r="J8" s="166"/>
      <c r="K8" s="166">
        <f>SUM(K9:K79)</f>
        <v>0</v>
      </c>
      <c r="L8" s="166"/>
      <c r="M8" s="166">
        <f>SUM(M9:M79)</f>
        <v>0</v>
      </c>
      <c r="N8" s="166"/>
      <c r="O8" s="166">
        <f>SUM(O9:O79)</f>
        <v>0.03</v>
      </c>
      <c r="P8" s="166"/>
      <c r="Q8" s="166">
        <f>SUM(Q9:Q79)</f>
        <v>0</v>
      </c>
      <c r="R8" s="166"/>
      <c r="S8" s="166"/>
      <c r="T8" s="167"/>
      <c r="U8" s="161"/>
      <c r="V8" s="161">
        <f>SUM(V9:V79)</f>
        <v>946.09999999999991</v>
      </c>
      <c r="W8" s="161"/>
      <c r="X8" s="161"/>
      <c r="AG8" t="s">
        <v>244</v>
      </c>
    </row>
    <row r="9" spans="1:60" ht="20.399999999999999" outlineLevel="1" x14ac:dyDescent="0.25">
      <c r="A9" s="176">
        <v>1</v>
      </c>
      <c r="B9" s="177" t="s">
        <v>3384</v>
      </c>
      <c r="C9" s="187" t="s">
        <v>3385</v>
      </c>
      <c r="D9" s="178" t="s">
        <v>538</v>
      </c>
      <c r="E9" s="179">
        <v>469</v>
      </c>
      <c r="F9" s="180"/>
      <c r="G9" s="181">
        <f t="shared" ref="G9:G40" si="0">ROUND(E9*F9,2)</f>
        <v>0</v>
      </c>
      <c r="H9" s="180"/>
      <c r="I9" s="181">
        <f t="shared" ref="I9:I40" si="1">ROUND(E9*H9,2)</f>
        <v>0</v>
      </c>
      <c r="J9" s="180"/>
      <c r="K9" s="181">
        <f t="shared" ref="K9:K40" si="2">ROUND(E9*J9,2)</f>
        <v>0</v>
      </c>
      <c r="L9" s="181">
        <v>15</v>
      </c>
      <c r="M9" s="181">
        <f t="shared" ref="M9:M40" si="3">G9*(1+L9/100)</f>
        <v>0</v>
      </c>
      <c r="N9" s="181">
        <v>0</v>
      </c>
      <c r="O9" s="181">
        <f t="shared" ref="O9:O40" si="4">ROUND(E9*N9,2)</f>
        <v>0</v>
      </c>
      <c r="P9" s="181">
        <v>0</v>
      </c>
      <c r="Q9" s="181">
        <f t="shared" ref="Q9:Q40" si="5">ROUND(E9*P9,2)</f>
        <v>0</v>
      </c>
      <c r="R9" s="181" t="s">
        <v>201</v>
      </c>
      <c r="S9" s="181" t="s">
        <v>248</v>
      </c>
      <c r="T9" s="182" t="s">
        <v>249</v>
      </c>
      <c r="U9" s="157">
        <v>0.18</v>
      </c>
      <c r="V9" s="157">
        <f t="shared" ref="V9:V40" si="6">ROUND(E9*U9,2)</f>
        <v>84.42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643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0.399999999999999" outlineLevel="1" x14ac:dyDescent="0.25">
      <c r="A10" s="176">
        <v>2</v>
      </c>
      <c r="B10" s="177" t="s">
        <v>3386</v>
      </c>
      <c r="C10" s="187" t="s">
        <v>3387</v>
      </c>
      <c r="D10" s="178" t="s">
        <v>538</v>
      </c>
      <c r="E10" s="179">
        <v>36</v>
      </c>
      <c r="F10" s="180"/>
      <c r="G10" s="181">
        <f t="shared" si="0"/>
        <v>0</v>
      </c>
      <c r="H10" s="180"/>
      <c r="I10" s="181">
        <f t="shared" si="1"/>
        <v>0</v>
      </c>
      <c r="J10" s="180"/>
      <c r="K10" s="181">
        <f t="shared" si="2"/>
        <v>0</v>
      </c>
      <c r="L10" s="181">
        <v>15</v>
      </c>
      <c r="M10" s="181">
        <f t="shared" si="3"/>
        <v>0</v>
      </c>
      <c r="N10" s="181">
        <v>0</v>
      </c>
      <c r="O10" s="181">
        <f t="shared" si="4"/>
        <v>0</v>
      </c>
      <c r="P10" s="181">
        <v>0</v>
      </c>
      <c r="Q10" s="181">
        <f t="shared" si="5"/>
        <v>0</v>
      </c>
      <c r="R10" s="181" t="s">
        <v>201</v>
      </c>
      <c r="S10" s="181" t="s">
        <v>248</v>
      </c>
      <c r="T10" s="182" t="s">
        <v>249</v>
      </c>
      <c r="U10" s="157">
        <v>0.40083000000000002</v>
      </c>
      <c r="V10" s="157">
        <f t="shared" si="6"/>
        <v>14.43</v>
      </c>
      <c r="W10" s="157"/>
      <c r="X10" s="157" t="s">
        <v>304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643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0.399999999999999" outlineLevel="1" x14ac:dyDescent="0.25">
      <c r="A11" s="176">
        <v>3</v>
      </c>
      <c r="B11" s="177" t="s">
        <v>3388</v>
      </c>
      <c r="C11" s="187" t="s">
        <v>3389</v>
      </c>
      <c r="D11" s="178" t="s">
        <v>538</v>
      </c>
      <c r="E11" s="179">
        <v>125</v>
      </c>
      <c r="F11" s="180"/>
      <c r="G11" s="181">
        <f t="shared" si="0"/>
        <v>0</v>
      </c>
      <c r="H11" s="180"/>
      <c r="I11" s="181">
        <f t="shared" si="1"/>
        <v>0</v>
      </c>
      <c r="J11" s="180"/>
      <c r="K11" s="181">
        <f t="shared" si="2"/>
        <v>0</v>
      </c>
      <c r="L11" s="181">
        <v>15</v>
      </c>
      <c r="M11" s="181">
        <f t="shared" si="3"/>
        <v>0</v>
      </c>
      <c r="N11" s="181">
        <v>0</v>
      </c>
      <c r="O11" s="181">
        <f t="shared" si="4"/>
        <v>0</v>
      </c>
      <c r="P11" s="181">
        <v>0</v>
      </c>
      <c r="Q11" s="181">
        <f t="shared" si="5"/>
        <v>0</v>
      </c>
      <c r="R11" s="181" t="s">
        <v>201</v>
      </c>
      <c r="S11" s="181" t="s">
        <v>248</v>
      </c>
      <c r="T11" s="182" t="s">
        <v>249</v>
      </c>
      <c r="U11" s="157">
        <v>0.13</v>
      </c>
      <c r="V11" s="157">
        <f t="shared" si="6"/>
        <v>16.25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643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0.399999999999999" outlineLevel="1" x14ac:dyDescent="0.25">
      <c r="A12" s="176">
        <v>4</v>
      </c>
      <c r="B12" s="177" t="s">
        <v>3390</v>
      </c>
      <c r="C12" s="187" t="s">
        <v>3391</v>
      </c>
      <c r="D12" s="178" t="s">
        <v>538</v>
      </c>
      <c r="E12" s="179">
        <v>21</v>
      </c>
      <c r="F12" s="180"/>
      <c r="G12" s="181">
        <f t="shared" si="0"/>
        <v>0</v>
      </c>
      <c r="H12" s="180"/>
      <c r="I12" s="181">
        <f t="shared" si="1"/>
        <v>0</v>
      </c>
      <c r="J12" s="180"/>
      <c r="K12" s="181">
        <f t="shared" si="2"/>
        <v>0</v>
      </c>
      <c r="L12" s="181">
        <v>15</v>
      </c>
      <c r="M12" s="181">
        <f t="shared" si="3"/>
        <v>0</v>
      </c>
      <c r="N12" s="181">
        <v>0</v>
      </c>
      <c r="O12" s="181">
        <f t="shared" si="4"/>
        <v>0</v>
      </c>
      <c r="P12" s="181">
        <v>0</v>
      </c>
      <c r="Q12" s="181">
        <f t="shared" si="5"/>
        <v>0</v>
      </c>
      <c r="R12" s="181" t="s">
        <v>201</v>
      </c>
      <c r="S12" s="181" t="s">
        <v>248</v>
      </c>
      <c r="T12" s="182" t="s">
        <v>249</v>
      </c>
      <c r="U12" s="157">
        <v>0.1772</v>
      </c>
      <c r="V12" s="157">
        <f t="shared" si="6"/>
        <v>3.72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643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0.399999999999999" outlineLevel="1" x14ac:dyDescent="0.25">
      <c r="A13" s="176">
        <v>5</v>
      </c>
      <c r="B13" s="177" t="s">
        <v>3392</v>
      </c>
      <c r="C13" s="187" t="s">
        <v>3393</v>
      </c>
      <c r="D13" s="178" t="s">
        <v>538</v>
      </c>
      <c r="E13" s="179">
        <v>38</v>
      </c>
      <c r="F13" s="180"/>
      <c r="G13" s="181">
        <f t="shared" si="0"/>
        <v>0</v>
      </c>
      <c r="H13" s="180"/>
      <c r="I13" s="181">
        <f t="shared" si="1"/>
        <v>0</v>
      </c>
      <c r="J13" s="180"/>
      <c r="K13" s="181">
        <f t="shared" si="2"/>
        <v>0</v>
      </c>
      <c r="L13" s="181">
        <v>15</v>
      </c>
      <c r="M13" s="181">
        <f t="shared" si="3"/>
        <v>0</v>
      </c>
      <c r="N13" s="181">
        <v>0</v>
      </c>
      <c r="O13" s="181">
        <f t="shared" si="4"/>
        <v>0</v>
      </c>
      <c r="P13" s="181">
        <v>0</v>
      </c>
      <c r="Q13" s="181">
        <f t="shared" si="5"/>
        <v>0</v>
      </c>
      <c r="R13" s="181" t="s">
        <v>201</v>
      </c>
      <c r="S13" s="181" t="s">
        <v>248</v>
      </c>
      <c r="T13" s="182" t="s">
        <v>249</v>
      </c>
      <c r="U13" s="157">
        <v>0.15620000000000001</v>
      </c>
      <c r="V13" s="157">
        <f t="shared" si="6"/>
        <v>5.94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643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0.399999999999999" outlineLevel="1" x14ac:dyDescent="0.25">
      <c r="A14" s="176">
        <v>6</v>
      </c>
      <c r="B14" s="177" t="s">
        <v>3394</v>
      </c>
      <c r="C14" s="187" t="s">
        <v>3395</v>
      </c>
      <c r="D14" s="178" t="s">
        <v>538</v>
      </c>
      <c r="E14" s="179">
        <v>2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15</v>
      </c>
      <c r="M14" s="181">
        <f t="shared" si="3"/>
        <v>0</v>
      </c>
      <c r="N14" s="181">
        <v>0</v>
      </c>
      <c r="O14" s="181">
        <f t="shared" si="4"/>
        <v>0</v>
      </c>
      <c r="P14" s="181">
        <v>0</v>
      </c>
      <c r="Q14" s="181">
        <f t="shared" si="5"/>
        <v>0</v>
      </c>
      <c r="R14" s="181" t="s">
        <v>201</v>
      </c>
      <c r="S14" s="181" t="s">
        <v>248</v>
      </c>
      <c r="T14" s="182" t="s">
        <v>249</v>
      </c>
      <c r="U14" s="157">
        <v>0.1772</v>
      </c>
      <c r="V14" s="157">
        <f t="shared" si="6"/>
        <v>0.35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643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6">
        <v>7</v>
      </c>
      <c r="B15" s="177" t="s">
        <v>3396</v>
      </c>
      <c r="C15" s="187" t="s">
        <v>3397</v>
      </c>
      <c r="D15" s="178" t="s">
        <v>538</v>
      </c>
      <c r="E15" s="179">
        <v>68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15</v>
      </c>
      <c r="M15" s="181">
        <f t="shared" si="3"/>
        <v>0</v>
      </c>
      <c r="N15" s="181">
        <v>0</v>
      </c>
      <c r="O15" s="181">
        <f t="shared" si="4"/>
        <v>0</v>
      </c>
      <c r="P15" s="181">
        <v>0</v>
      </c>
      <c r="Q15" s="181">
        <f t="shared" si="5"/>
        <v>0</v>
      </c>
      <c r="R15" s="181" t="s">
        <v>201</v>
      </c>
      <c r="S15" s="181" t="s">
        <v>248</v>
      </c>
      <c r="T15" s="182" t="s">
        <v>249</v>
      </c>
      <c r="U15" s="157">
        <v>0.48</v>
      </c>
      <c r="V15" s="157">
        <f t="shared" si="6"/>
        <v>32.64</v>
      </c>
      <c r="W15" s="157"/>
      <c r="X15" s="157" t="s">
        <v>304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643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0.399999999999999" outlineLevel="1" x14ac:dyDescent="0.25">
      <c r="A16" s="176">
        <v>8</v>
      </c>
      <c r="B16" s="177" t="s">
        <v>3398</v>
      </c>
      <c r="C16" s="187" t="s">
        <v>3399</v>
      </c>
      <c r="D16" s="178" t="s">
        <v>538</v>
      </c>
      <c r="E16" s="179">
        <v>65</v>
      </c>
      <c r="F16" s="180"/>
      <c r="G16" s="181">
        <f t="shared" si="0"/>
        <v>0</v>
      </c>
      <c r="H16" s="180"/>
      <c r="I16" s="181">
        <f t="shared" si="1"/>
        <v>0</v>
      </c>
      <c r="J16" s="180"/>
      <c r="K16" s="181">
        <f t="shared" si="2"/>
        <v>0</v>
      </c>
      <c r="L16" s="181">
        <v>15</v>
      </c>
      <c r="M16" s="181">
        <f t="shared" si="3"/>
        <v>0</v>
      </c>
      <c r="N16" s="181">
        <v>0</v>
      </c>
      <c r="O16" s="181">
        <f t="shared" si="4"/>
        <v>0</v>
      </c>
      <c r="P16" s="181">
        <v>0</v>
      </c>
      <c r="Q16" s="181">
        <f t="shared" si="5"/>
        <v>0</v>
      </c>
      <c r="R16" s="181" t="s">
        <v>201</v>
      </c>
      <c r="S16" s="181" t="s">
        <v>248</v>
      </c>
      <c r="T16" s="182" t="s">
        <v>249</v>
      </c>
      <c r="U16" s="157">
        <v>0.2475</v>
      </c>
      <c r="V16" s="157">
        <f t="shared" si="6"/>
        <v>16.09</v>
      </c>
      <c r="W16" s="157"/>
      <c r="X16" s="157" t="s">
        <v>304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643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0.399999999999999" outlineLevel="1" x14ac:dyDescent="0.25">
      <c r="A17" s="176">
        <v>9</v>
      </c>
      <c r="B17" s="177" t="s">
        <v>3400</v>
      </c>
      <c r="C17" s="187" t="s">
        <v>3401</v>
      </c>
      <c r="D17" s="178" t="s">
        <v>538</v>
      </c>
      <c r="E17" s="179">
        <v>84</v>
      </c>
      <c r="F17" s="180"/>
      <c r="G17" s="181">
        <f t="shared" si="0"/>
        <v>0</v>
      </c>
      <c r="H17" s="180"/>
      <c r="I17" s="181">
        <f t="shared" si="1"/>
        <v>0</v>
      </c>
      <c r="J17" s="180"/>
      <c r="K17" s="181">
        <f t="shared" si="2"/>
        <v>0</v>
      </c>
      <c r="L17" s="181">
        <v>15</v>
      </c>
      <c r="M17" s="181">
        <f t="shared" si="3"/>
        <v>0</v>
      </c>
      <c r="N17" s="181">
        <v>0</v>
      </c>
      <c r="O17" s="181">
        <f t="shared" si="4"/>
        <v>0</v>
      </c>
      <c r="P17" s="181">
        <v>0</v>
      </c>
      <c r="Q17" s="181">
        <f t="shared" si="5"/>
        <v>0</v>
      </c>
      <c r="R17" s="181" t="s">
        <v>201</v>
      </c>
      <c r="S17" s="181" t="s">
        <v>248</v>
      </c>
      <c r="T17" s="182" t="s">
        <v>249</v>
      </c>
      <c r="U17" s="157">
        <v>0.25</v>
      </c>
      <c r="V17" s="157">
        <f t="shared" si="6"/>
        <v>21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643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0.399999999999999" outlineLevel="1" x14ac:dyDescent="0.25">
      <c r="A18" s="176">
        <v>10</v>
      </c>
      <c r="B18" s="177" t="s">
        <v>3402</v>
      </c>
      <c r="C18" s="187" t="s">
        <v>3403</v>
      </c>
      <c r="D18" s="178" t="s">
        <v>538</v>
      </c>
      <c r="E18" s="179">
        <v>42</v>
      </c>
      <c r="F18" s="180"/>
      <c r="G18" s="181">
        <f t="shared" si="0"/>
        <v>0</v>
      </c>
      <c r="H18" s="180"/>
      <c r="I18" s="181">
        <f t="shared" si="1"/>
        <v>0</v>
      </c>
      <c r="J18" s="180"/>
      <c r="K18" s="181">
        <f t="shared" si="2"/>
        <v>0</v>
      </c>
      <c r="L18" s="181">
        <v>15</v>
      </c>
      <c r="M18" s="181">
        <f t="shared" si="3"/>
        <v>0</v>
      </c>
      <c r="N18" s="181">
        <v>1E-4</v>
      </c>
      <c r="O18" s="181">
        <f t="shared" si="4"/>
        <v>0</v>
      </c>
      <c r="P18" s="181">
        <v>0</v>
      </c>
      <c r="Q18" s="181">
        <f t="shared" si="5"/>
        <v>0</v>
      </c>
      <c r="R18" s="181"/>
      <c r="S18" s="181" t="s">
        <v>277</v>
      </c>
      <c r="T18" s="182" t="s">
        <v>249</v>
      </c>
      <c r="U18" s="157">
        <v>0.249</v>
      </c>
      <c r="V18" s="157">
        <f t="shared" si="6"/>
        <v>10.46</v>
      </c>
      <c r="W18" s="157"/>
      <c r="X18" s="157" t="s">
        <v>304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332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6">
        <v>11</v>
      </c>
      <c r="B19" s="177" t="s">
        <v>3404</v>
      </c>
      <c r="C19" s="187" t="s">
        <v>3405</v>
      </c>
      <c r="D19" s="178" t="s">
        <v>538</v>
      </c>
      <c r="E19" s="179">
        <v>168</v>
      </c>
      <c r="F19" s="180"/>
      <c r="G19" s="181">
        <f t="shared" si="0"/>
        <v>0</v>
      </c>
      <c r="H19" s="180"/>
      <c r="I19" s="181">
        <f t="shared" si="1"/>
        <v>0</v>
      </c>
      <c r="J19" s="180"/>
      <c r="K19" s="181">
        <f t="shared" si="2"/>
        <v>0</v>
      </c>
      <c r="L19" s="181">
        <v>15</v>
      </c>
      <c r="M19" s="181">
        <f t="shared" si="3"/>
        <v>0</v>
      </c>
      <c r="N19" s="181">
        <v>1.8000000000000001E-4</v>
      </c>
      <c r="O19" s="181">
        <f t="shared" si="4"/>
        <v>0.03</v>
      </c>
      <c r="P19" s="181">
        <v>0</v>
      </c>
      <c r="Q19" s="181">
        <f t="shared" si="5"/>
        <v>0</v>
      </c>
      <c r="R19" s="181"/>
      <c r="S19" s="181" t="s">
        <v>277</v>
      </c>
      <c r="T19" s="182" t="s">
        <v>249</v>
      </c>
      <c r="U19" s="157">
        <v>0.43</v>
      </c>
      <c r="V19" s="157">
        <f t="shared" si="6"/>
        <v>72.239999999999995</v>
      </c>
      <c r="W19" s="157"/>
      <c r="X19" s="157" t="s">
        <v>304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332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6">
        <v>12</v>
      </c>
      <c r="B20" s="177" t="s">
        <v>3406</v>
      </c>
      <c r="C20" s="187" t="s">
        <v>3407</v>
      </c>
      <c r="D20" s="178" t="s">
        <v>538</v>
      </c>
      <c r="E20" s="179">
        <v>24</v>
      </c>
      <c r="F20" s="180"/>
      <c r="G20" s="181">
        <f t="shared" si="0"/>
        <v>0</v>
      </c>
      <c r="H20" s="180"/>
      <c r="I20" s="181">
        <f t="shared" si="1"/>
        <v>0</v>
      </c>
      <c r="J20" s="180"/>
      <c r="K20" s="181">
        <f t="shared" si="2"/>
        <v>0</v>
      </c>
      <c r="L20" s="181">
        <v>15</v>
      </c>
      <c r="M20" s="181">
        <f t="shared" si="3"/>
        <v>0</v>
      </c>
      <c r="N20" s="181">
        <v>0</v>
      </c>
      <c r="O20" s="181">
        <f t="shared" si="4"/>
        <v>0</v>
      </c>
      <c r="P20" s="181">
        <v>0</v>
      </c>
      <c r="Q20" s="181">
        <f t="shared" si="5"/>
        <v>0</v>
      </c>
      <c r="R20" s="181"/>
      <c r="S20" s="181" t="s">
        <v>277</v>
      </c>
      <c r="T20" s="182" t="s">
        <v>249</v>
      </c>
      <c r="U20" s="157">
        <v>0.48</v>
      </c>
      <c r="V20" s="157">
        <f t="shared" si="6"/>
        <v>11.52</v>
      </c>
      <c r="W20" s="157"/>
      <c r="X20" s="157" t="s">
        <v>304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332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6">
        <v>13</v>
      </c>
      <c r="B21" s="177" t="s">
        <v>3408</v>
      </c>
      <c r="C21" s="187" t="s">
        <v>3409</v>
      </c>
      <c r="D21" s="178" t="s">
        <v>576</v>
      </c>
      <c r="E21" s="179">
        <v>2521</v>
      </c>
      <c r="F21" s="180"/>
      <c r="G21" s="181">
        <f t="shared" si="0"/>
        <v>0</v>
      </c>
      <c r="H21" s="180"/>
      <c r="I21" s="181">
        <f t="shared" si="1"/>
        <v>0</v>
      </c>
      <c r="J21" s="180"/>
      <c r="K21" s="181">
        <f t="shared" si="2"/>
        <v>0</v>
      </c>
      <c r="L21" s="181">
        <v>15</v>
      </c>
      <c r="M21" s="181">
        <f t="shared" si="3"/>
        <v>0</v>
      </c>
      <c r="N21" s="181">
        <v>0</v>
      </c>
      <c r="O21" s="181">
        <f t="shared" si="4"/>
        <v>0</v>
      </c>
      <c r="P21" s="181">
        <v>0</v>
      </c>
      <c r="Q21" s="181">
        <f t="shared" si="5"/>
        <v>0</v>
      </c>
      <c r="R21" s="181" t="s">
        <v>201</v>
      </c>
      <c r="S21" s="181" t="s">
        <v>248</v>
      </c>
      <c r="T21" s="182" t="s">
        <v>249</v>
      </c>
      <c r="U21" s="157">
        <v>7.0000000000000007E-2</v>
      </c>
      <c r="V21" s="157">
        <f t="shared" si="6"/>
        <v>176.47</v>
      </c>
      <c r="W21" s="157"/>
      <c r="X21" s="157" t="s">
        <v>304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643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6">
        <v>14</v>
      </c>
      <c r="B22" s="177" t="s">
        <v>3410</v>
      </c>
      <c r="C22" s="187" t="s">
        <v>3411</v>
      </c>
      <c r="D22" s="178" t="s">
        <v>576</v>
      </c>
      <c r="E22" s="179">
        <v>3620</v>
      </c>
      <c r="F22" s="180"/>
      <c r="G22" s="181">
        <f t="shared" si="0"/>
        <v>0</v>
      </c>
      <c r="H22" s="180"/>
      <c r="I22" s="181">
        <f t="shared" si="1"/>
        <v>0</v>
      </c>
      <c r="J22" s="180"/>
      <c r="K22" s="181">
        <f t="shared" si="2"/>
        <v>0</v>
      </c>
      <c r="L22" s="181">
        <v>15</v>
      </c>
      <c r="M22" s="181">
        <f t="shared" si="3"/>
        <v>0</v>
      </c>
      <c r="N22" s="181">
        <v>0</v>
      </c>
      <c r="O22" s="181">
        <f t="shared" si="4"/>
        <v>0</v>
      </c>
      <c r="P22" s="181">
        <v>0</v>
      </c>
      <c r="Q22" s="181">
        <f t="shared" si="5"/>
        <v>0</v>
      </c>
      <c r="R22" s="181" t="s">
        <v>201</v>
      </c>
      <c r="S22" s="181" t="s">
        <v>248</v>
      </c>
      <c r="T22" s="182" t="s">
        <v>249</v>
      </c>
      <c r="U22" s="157">
        <v>7.0000000000000007E-2</v>
      </c>
      <c r="V22" s="157">
        <f t="shared" si="6"/>
        <v>253.4</v>
      </c>
      <c r="W22" s="157"/>
      <c r="X22" s="157" t="s">
        <v>304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643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6">
        <v>15</v>
      </c>
      <c r="B23" s="177" t="s">
        <v>3412</v>
      </c>
      <c r="C23" s="187" t="s">
        <v>3413</v>
      </c>
      <c r="D23" s="178" t="s">
        <v>576</v>
      </c>
      <c r="E23" s="179">
        <v>1189</v>
      </c>
      <c r="F23" s="180"/>
      <c r="G23" s="181">
        <f t="shared" si="0"/>
        <v>0</v>
      </c>
      <c r="H23" s="180"/>
      <c r="I23" s="181">
        <f t="shared" si="1"/>
        <v>0</v>
      </c>
      <c r="J23" s="180"/>
      <c r="K23" s="181">
        <f t="shared" si="2"/>
        <v>0</v>
      </c>
      <c r="L23" s="181">
        <v>15</v>
      </c>
      <c r="M23" s="181">
        <f t="shared" si="3"/>
        <v>0</v>
      </c>
      <c r="N23" s="181">
        <v>0</v>
      </c>
      <c r="O23" s="181">
        <f t="shared" si="4"/>
        <v>0</v>
      </c>
      <c r="P23" s="181">
        <v>0</v>
      </c>
      <c r="Q23" s="181">
        <f t="shared" si="5"/>
        <v>0</v>
      </c>
      <c r="R23" s="181" t="s">
        <v>201</v>
      </c>
      <c r="S23" s="181" t="s">
        <v>248</v>
      </c>
      <c r="T23" s="182" t="s">
        <v>249</v>
      </c>
      <c r="U23" s="157">
        <v>7.0000000000000007E-2</v>
      </c>
      <c r="V23" s="157">
        <f t="shared" si="6"/>
        <v>83.23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643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6">
        <v>16</v>
      </c>
      <c r="B24" s="177" t="s">
        <v>3414</v>
      </c>
      <c r="C24" s="187" t="s">
        <v>3415</v>
      </c>
      <c r="D24" s="178" t="s">
        <v>576</v>
      </c>
      <c r="E24" s="179">
        <v>610</v>
      </c>
      <c r="F24" s="180"/>
      <c r="G24" s="181">
        <f t="shared" si="0"/>
        <v>0</v>
      </c>
      <c r="H24" s="180"/>
      <c r="I24" s="181">
        <f t="shared" si="1"/>
        <v>0</v>
      </c>
      <c r="J24" s="180"/>
      <c r="K24" s="181">
        <f t="shared" si="2"/>
        <v>0</v>
      </c>
      <c r="L24" s="181">
        <v>15</v>
      </c>
      <c r="M24" s="181">
        <f t="shared" si="3"/>
        <v>0</v>
      </c>
      <c r="N24" s="181">
        <v>0</v>
      </c>
      <c r="O24" s="181">
        <f t="shared" si="4"/>
        <v>0</v>
      </c>
      <c r="P24" s="181">
        <v>0</v>
      </c>
      <c r="Q24" s="181">
        <f t="shared" si="5"/>
        <v>0</v>
      </c>
      <c r="R24" s="181" t="s">
        <v>201</v>
      </c>
      <c r="S24" s="181" t="s">
        <v>248</v>
      </c>
      <c r="T24" s="182" t="s">
        <v>249</v>
      </c>
      <c r="U24" s="157">
        <v>7.3679999999999995E-2</v>
      </c>
      <c r="V24" s="157">
        <f t="shared" si="6"/>
        <v>44.94</v>
      </c>
      <c r="W24" s="157"/>
      <c r="X24" s="157" t="s">
        <v>304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643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6">
        <v>17</v>
      </c>
      <c r="B25" s="177" t="s">
        <v>3416</v>
      </c>
      <c r="C25" s="187" t="s">
        <v>3417</v>
      </c>
      <c r="D25" s="178" t="s">
        <v>576</v>
      </c>
      <c r="E25" s="179">
        <v>210</v>
      </c>
      <c r="F25" s="180"/>
      <c r="G25" s="181">
        <f t="shared" si="0"/>
        <v>0</v>
      </c>
      <c r="H25" s="180"/>
      <c r="I25" s="181">
        <f t="shared" si="1"/>
        <v>0</v>
      </c>
      <c r="J25" s="180"/>
      <c r="K25" s="181">
        <f t="shared" si="2"/>
        <v>0</v>
      </c>
      <c r="L25" s="181">
        <v>15</v>
      </c>
      <c r="M25" s="181">
        <f t="shared" si="3"/>
        <v>0</v>
      </c>
      <c r="N25" s="181">
        <v>0</v>
      </c>
      <c r="O25" s="181">
        <f t="shared" si="4"/>
        <v>0</v>
      </c>
      <c r="P25" s="181">
        <v>0</v>
      </c>
      <c r="Q25" s="181">
        <f t="shared" si="5"/>
        <v>0</v>
      </c>
      <c r="R25" s="181" t="s">
        <v>201</v>
      </c>
      <c r="S25" s="181" t="s">
        <v>248</v>
      </c>
      <c r="T25" s="182" t="s">
        <v>249</v>
      </c>
      <c r="U25" s="157">
        <v>8.3510000000000001E-2</v>
      </c>
      <c r="V25" s="157">
        <f t="shared" si="6"/>
        <v>17.54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643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6">
        <v>18</v>
      </c>
      <c r="B26" s="177" t="s">
        <v>3418</v>
      </c>
      <c r="C26" s="187" t="s">
        <v>3419</v>
      </c>
      <c r="D26" s="178" t="s">
        <v>576</v>
      </c>
      <c r="E26" s="179">
        <v>176</v>
      </c>
      <c r="F26" s="180"/>
      <c r="G26" s="181">
        <f t="shared" si="0"/>
        <v>0</v>
      </c>
      <c r="H26" s="180"/>
      <c r="I26" s="181">
        <f t="shared" si="1"/>
        <v>0</v>
      </c>
      <c r="J26" s="180"/>
      <c r="K26" s="181">
        <f t="shared" si="2"/>
        <v>0</v>
      </c>
      <c r="L26" s="181">
        <v>15</v>
      </c>
      <c r="M26" s="181">
        <f t="shared" si="3"/>
        <v>0</v>
      </c>
      <c r="N26" s="181">
        <v>0</v>
      </c>
      <c r="O26" s="181">
        <f t="shared" si="4"/>
        <v>0</v>
      </c>
      <c r="P26" s="181">
        <v>0</v>
      </c>
      <c r="Q26" s="181">
        <f t="shared" si="5"/>
        <v>0</v>
      </c>
      <c r="R26" s="181" t="s">
        <v>201</v>
      </c>
      <c r="S26" s="181" t="s">
        <v>248</v>
      </c>
      <c r="T26" s="182" t="s">
        <v>249</v>
      </c>
      <c r="U26" s="157">
        <v>8.9649999999999994E-2</v>
      </c>
      <c r="V26" s="157">
        <f t="shared" si="6"/>
        <v>15.78</v>
      </c>
      <c r="W26" s="157"/>
      <c r="X26" s="157" t="s">
        <v>304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643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6">
        <v>19</v>
      </c>
      <c r="B27" s="177" t="s">
        <v>3420</v>
      </c>
      <c r="C27" s="187" t="s">
        <v>3421</v>
      </c>
      <c r="D27" s="178" t="s">
        <v>576</v>
      </c>
      <c r="E27" s="179">
        <v>230</v>
      </c>
      <c r="F27" s="180"/>
      <c r="G27" s="181">
        <f t="shared" si="0"/>
        <v>0</v>
      </c>
      <c r="H27" s="180"/>
      <c r="I27" s="181">
        <f t="shared" si="1"/>
        <v>0</v>
      </c>
      <c r="J27" s="180"/>
      <c r="K27" s="181">
        <f t="shared" si="2"/>
        <v>0</v>
      </c>
      <c r="L27" s="181">
        <v>15</v>
      </c>
      <c r="M27" s="181">
        <f t="shared" si="3"/>
        <v>0</v>
      </c>
      <c r="N27" s="181">
        <v>0</v>
      </c>
      <c r="O27" s="181">
        <f t="shared" si="4"/>
        <v>0</v>
      </c>
      <c r="P27" s="181">
        <v>0</v>
      </c>
      <c r="Q27" s="181">
        <f t="shared" si="5"/>
        <v>0</v>
      </c>
      <c r="R27" s="181" t="s">
        <v>201</v>
      </c>
      <c r="S27" s="181" t="s">
        <v>248</v>
      </c>
      <c r="T27" s="182" t="s">
        <v>249</v>
      </c>
      <c r="U27" s="157">
        <v>9.1219999999999996E-2</v>
      </c>
      <c r="V27" s="157">
        <f t="shared" si="6"/>
        <v>20.98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643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0.399999999999999" outlineLevel="1" x14ac:dyDescent="0.25">
      <c r="A28" s="176">
        <v>20</v>
      </c>
      <c r="B28" s="177" t="s">
        <v>3422</v>
      </c>
      <c r="C28" s="187" t="s">
        <v>3423</v>
      </c>
      <c r="D28" s="178" t="s">
        <v>576</v>
      </c>
      <c r="E28" s="179">
        <v>265</v>
      </c>
      <c r="F28" s="180"/>
      <c r="G28" s="181">
        <f t="shared" si="0"/>
        <v>0</v>
      </c>
      <c r="H28" s="180"/>
      <c r="I28" s="181">
        <f t="shared" si="1"/>
        <v>0</v>
      </c>
      <c r="J28" s="180"/>
      <c r="K28" s="181">
        <f t="shared" si="2"/>
        <v>0</v>
      </c>
      <c r="L28" s="181">
        <v>15</v>
      </c>
      <c r="M28" s="181">
        <f t="shared" si="3"/>
        <v>0</v>
      </c>
      <c r="N28" s="181">
        <v>0</v>
      </c>
      <c r="O28" s="181">
        <f t="shared" si="4"/>
        <v>0</v>
      </c>
      <c r="P28" s="181">
        <v>0</v>
      </c>
      <c r="Q28" s="181">
        <f t="shared" si="5"/>
        <v>0</v>
      </c>
      <c r="R28" s="181" t="s">
        <v>201</v>
      </c>
      <c r="S28" s="181" t="s">
        <v>248</v>
      </c>
      <c r="T28" s="182" t="s">
        <v>249</v>
      </c>
      <c r="U28" s="157">
        <v>0.16866999999999999</v>
      </c>
      <c r="V28" s="157">
        <f t="shared" si="6"/>
        <v>44.7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643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6">
        <v>21</v>
      </c>
      <c r="B29" s="177" t="s">
        <v>3424</v>
      </c>
      <c r="C29" s="187" t="s">
        <v>3425</v>
      </c>
      <c r="D29" s="178" t="s">
        <v>276</v>
      </c>
      <c r="E29" s="179">
        <v>12</v>
      </c>
      <c r="F29" s="180"/>
      <c r="G29" s="181">
        <f t="shared" si="0"/>
        <v>0</v>
      </c>
      <c r="H29" s="180"/>
      <c r="I29" s="181">
        <f t="shared" si="1"/>
        <v>0</v>
      </c>
      <c r="J29" s="180"/>
      <c r="K29" s="181">
        <f t="shared" si="2"/>
        <v>0</v>
      </c>
      <c r="L29" s="181">
        <v>15</v>
      </c>
      <c r="M29" s="181">
        <f t="shared" si="3"/>
        <v>0</v>
      </c>
      <c r="N29" s="181">
        <v>0</v>
      </c>
      <c r="O29" s="181">
        <f t="shared" si="4"/>
        <v>0</v>
      </c>
      <c r="P29" s="181">
        <v>0</v>
      </c>
      <c r="Q29" s="181">
        <f t="shared" si="5"/>
        <v>0</v>
      </c>
      <c r="R29" s="181"/>
      <c r="S29" s="181" t="s">
        <v>277</v>
      </c>
      <c r="T29" s="182" t="s">
        <v>249</v>
      </c>
      <c r="U29" s="157">
        <v>0</v>
      </c>
      <c r="V29" s="157">
        <f t="shared" si="6"/>
        <v>0</v>
      </c>
      <c r="W29" s="157"/>
      <c r="X29" s="157" t="s">
        <v>304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332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6">
        <v>22</v>
      </c>
      <c r="B30" s="177" t="s">
        <v>3426</v>
      </c>
      <c r="C30" s="187" t="s">
        <v>3427</v>
      </c>
      <c r="D30" s="178" t="s">
        <v>538</v>
      </c>
      <c r="E30" s="179">
        <v>41</v>
      </c>
      <c r="F30" s="180"/>
      <c r="G30" s="181">
        <f t="shared" si="0"/>
        <v>0</v>
      </c>
      <c r="H30" s="180"/>
      <c r="I30" s="181">
        <f t="shared" si="1"/>
        <v>0</v>
      </c>
      <c r="J30" s="180"/>
      <c r="K30" s="181">
        <f t="shared" si="2"/>
        <v>0</v>
      </c>
      <c r="L30" s="181">
        <v>15</v>
      </c>
      <c r="M30" s="181">
        <f t="shared" si="3"/>
        <v>0</v>
      </c>
      <c r="N30" s="181">
        <v>0</v>
      </c>
      <c r="O30" s="181">
        <f t="shared" si="4"/>
        <v>0</v>
      </c>
      <c r="P30" s="181">
        <v>0</v>
      </c>
      <c r="Q30" s="181">
        <f t="shared" si="5"/>
        <v>0</v>
      </c>
      <c r="R30" s="181"/>
      <c r="S30" s="181" t="s">
        <v>277</v>
      </c>
      <c r="T30" s="182" t="s">
        <v>249</v>
      </c>
      <c r="U30" s="157">
        <v>0</v>
      </c>
      <c r="V30" s="157">
        <f t="shared" si="6"/>
        <v>0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643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6">
        <v>23</v>
      </c>
      <c r="B31" s="177" t="s">
        <v>3428</v>
      </c>
      <c r="C31" s="187" t="s">
        <v>3429</v>
      </c>
      <c r="D31" s="178" t="s">
        <v>538</v>
      </c>
      <c r="E31" s="179">
        <v>9</v>
      </c>
      <c r="F31" s="180"/>
      <c r="G31" s="181">
        <f t="shared" si="0"/>
        <v>0</v>
      </c>
      <c r="H31" s="180"/>
      <c r="I31" s="181">
        <f t="shared" si="1"/>
        <v>0</v>
      </c>
      <c r="J31" s="180"/>
      <c r="K31" s="181">
        <f t="shared" si="2"/>
        <v>0</v>
      </c>
      <c r="L31" s="181">
        <v>15</v>
      </c>
      <c r="M31" s="181">
        <f t="shared" si="3"/>
        <v>0</v>
      </c>
      <c r="N31" s="181">
        <v>0</v>
      </c>
      <c r="O31" s="181">
        <f t="shared" si="4"/>
        <v>0</v>
      </c>
      <c r="P31" s="181">
        <v>0</v>
      </c>
      <c r="Q31" s="181">
        <f t="shared" si="5"/>
        <v>0</v>
      </c>
      <c r="R31" s="181"/>
      <c r="S31" s="181" t="s">
        <v>277</v>
      </c>
      <c r="T31" s="182" t="s">
        <v>249</v>
      </c>
      <c r="U31" s="157">
        <v>0</v>
      </c>
      <c r="V31" s="157">
        <f t="shared" si="6"/>
        <v>0</v>
      </c>
      <c r="W31" s="157"/>
      <c r="X31" s="157" t="s">
        <v>304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643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6">
        <v>24</v>
      </c>
      <c r="B32" s="177" t="s">
        <v>3430</v>
      </c>
      <c r="C32" s="187" t="s">
        <v>3431</v>
      </c>
      <c r="D32" s="178" t="s">
        <v>538</v>
      </c>
      <c r="E32" s="179">
        <v>13</v>
      </c>
      <c r="F32" s="180"/>
      <c r="G32" s="181">
        <f t="shared" si="0"/>
        <v>0</v>
      </c>
      <c r="H32" s="180"/>
      <c r="I32" s="181">
        <f t="shared" si="1"/>
        <v>0</v>
      </c>
      <c r="J32" s="180"/>
      <c r="K32" s="181">
        <f t="shared" si="2"/>
        <v>0</v>
      </c>
      <c r="L32" s="181">
        <v>15</v>
      </c>
      <c r="M32" s="181">
        <f t="shared" si="3"/>
        <v>0</v>
      </c>
      <c r="N32" s="181">
        <v>0</v>
      </c>
      <c r="O32" s="181">
        <f t="shared" si="4"/>
        <v>0</v>
      </c>
      <c r="P32" s="181">
        <v>0</v>
      </c>
      <c r="Q32" s="181">
        <f t="shared" si="5"/>
        <v>0</v>
      </c>
      <c r="R32" s="181"/>
      <c r="S32" s="181" t="s">
        <v>277</v>
      </c>
      <c r="T32" s="182" t="s">
        <v>249</v>
      </c>
      <c r="U32" s="157">
        <v>0</v>
      </c>
      <c r="V32" s="157">
        <f t="shared" si="6"/>
        <v>0</v>
      </c>
      <c r="W32" s="157"/>
      <c r="X32" s="157" t="s">
        <v>304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643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76">
        <v>25</v>
      </c>
      <c r="B33" s="177" t="s">
        <v>3432</v>
      </c>
      <c r="C33" s="187" t="s">
        <v>3433</v>
      </c>
      <c r="D33" s="178" t="s">
        <v>538</v>
      </c>
      <c r="E33" s="179">
        <v>1</v>
      </c>
      <c r="F33" s="180"/>
      <c r="G33" s="181">
        <f t="shared" si="0"/>
        <v>0</v>
      </c>
      <c r="H33" s="180"/>
      <c r="I33" s="181">
        <f t="shared" si="1"/>
        <v>0</v>
      </c>
      <c r="J33" s="180"/>
      <c r="K33" s="181">
        <f t="shared" si="2"/>
        <v>0</v>
      </c>
      <c r="L33" s="181">
        <v>15</v>
      </c>
      <c r="M33" s="181">
        <f t="shared" si="3"/>
        <v>0</v>
      </c>
      <c r="N33" s="181">
        <v>0</v>
      </c>
      <c r="O33" s="181">
        <f t="shared" si="4"/>
        <v>0</v>
      </c>
      <c r="P33" s="181">
        <v>0</v>
      </c>
      <c r="Q33" s="181">
        <f t="shared" si="5"/>
        <v>0</v>
      </c>
      <c r="R33" s="181"/>
      <c r="S33" s="181" t="s">
        <v>277</v>
      </c>
      <c r="T33" s="182" t="s">
        <v>249</v>
      </c>
      <c r="U33" s="157">
        <v>0</v>
      </c>
      <c r="V33" s="157">
        <f t="shared" si="6"/>
        <v>0</v>
      </c>
      <c r="W33" s="157"/>
      <c r="X33" s="157" t="s">
        <v>304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643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76">
        <v>26</v>
      </c>
      <c r="B34" s="177" t="s">
        <v>3434</v>
      </c>
      <c r="C34" s="187" t="s">
        <v>3435</v>
      </c>
      <c r="D34" s="178" t="s">
        <v>538</v>
      </c>
      <c r="E34" s="179">
        <v>144</v>
      </c>
      <c r="F34" s="180"/>
      <c r="G34" s="181">
        <f t="shared" si="0"/>
        <v>0</v>
      </c>
      <c r="H34" s="180"/>
      <c r="I34" s="181">
        <f t="shared" si="1"/>
        <v>0</v>
      </c>
      <c r="J34" s="180"/>
      <c r="K34" s="181">
        <f t="shared" si="2"/>
        <v>0</v>
      </c>
      <c r="L34" s="181">
        <v>15</v>
      </c>
      <c r="M34" s="181">
        <f t="shared" si="3"/>
        <v>0</v>
      </c>
      <c r="N34" s="181">
        <v>0</v>
      </c>
      <c r="O34" s="181">
        <f t="shared" si="4"/>
        <v>0</v>
      </c>
      <c r="P34" s="181">
        <v>0</v>
      </c>
      <c r="Q34" s="181">
        <f t="shared" si="5"/>
        <v>0</v>
      </c>
      <c r="R34" s="181"/>
      <c r="S34" s="181" t="s">
        <v>277</v>
      </c>
      <c r="T34" s="182" t="s">
        <v>249</v>
      </c>
      <c r="U34" s="157">
        <v>0</v>
      </c>
      <c r="V34" s="157">
        <f t="shared" si="6"/>
        <v>0</v>
      </c>
      <c r="W34" s="157"/>
      <c r="X34" s="157" t="s">
        <v>304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643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27</v>
      </c>
      <c r="B35" s="177" t="s">
        <v>3436</v>
      </c>
      <c r="C35" s="187" t="s">
        <v>3437</v>
      </c>
      <c r="D35" s="178" t="s">
        <v>538</v>
      </c>
      <c r="E35" s="179">
        <v>95</v>
      </c>
      <c r="F35" s="180"/>
      <c r="G35" s="181">
        <f t="shared" si="0"/>
        <v>0</v>
      </c>
      <c r="H35" s="180"/>
      <c r="I35" s="181">
        <f t="shared" si="1"/>
        <v>0</v>
      </c>
      <c r="J35" s="180"/>
      <c r="K35" s="181">
        <f t="shared" si="2"/>
        <v>0</v>
      </c>
      <c r="L35" s="181">
        <v>15</v>
      </c>
      <c r="M35" s="181">
        <f t="shared" si="3"/>
        <v>0</v>
      </c>
      <c r="N35" s="181">
        <v>0</v>
      </c>
      <c r="O35" s="181">
        <f t="shared" si="4"/>
        <v>0</v>
      </c>
      <c r="P35" s="181">
        <v>0</v>
      </c>
      <c r="Q35" s="181">
        <f t="shared" si="5"/>
        <v>0</v>
      </c>
      <c r="R35" s="181"/>
      <c r="S35" s="181" t="s">
        <v>277</v>
      </c>
      <c r="T35" s="182" t="s">
        <v>249</v>
      </c>
      <c r="U35" s="157">
        <v>0</v>
      </c>
      <c r="V35" s="157">
        <f t="shared" si="6"/>
        <v>0</v>
      </c>
      <c r="W35" s="157"/>
      <c r="X35" s="157" t="s">
        <v>304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643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6">
        <v>28</v>
      </c>
      <c r="B36" s="177" t="s">
        <v>3438</v>
      </c>
      <c r="C36" s="187" t="s">
        <v>3439</v>
      </c>
      <c r="D36" s="178" t="s">
        <v>538</v>
      </c>
      <c r="E36" s="179">
        <v>105</v>
      </c>
      <c r="F36" s="180"/>
      <c r="G36" s="181">
        <f t="shared" si="0"/>
        <v>0</v>
      </c>
      <c r="H36" s="180"/>
      <c r="I36" s="181">
        <f t="shared" si="1"/>
        <v>0</v>
      </c>
      <c r="J36" s="180"/>
      <c r="K36" s="181">
        <f t="shared" si="2"/>
        <v>0</v>
      </c>
      <c r="L36" s="181">
        <v>15</v>
      </c>
      <c r="M36" s="181">
        <f t="shared" si="3"/>
        <v>0</v>
      </c>
      <c r="N36" s="181">
        <v>0</v>
      </c>
      <c r="O36" s="181">
        <f t="shared" si="4"/>
        <v>0</v>
      </c>
      <c r="P36" s="181">
        <v>0</v>
      </c>
      <c r="Q36" s="181">
        <f t="shared" si="5"/>
        <v>0</v>
      </c>
      <c r="R36" s="181"/>
      <c r="S36" s="181" t="s">
        <v>277</v>
      </c>
      <c r="T36" s="182" t="s">
        <v>249</v>
      </c>
      <c r="U36" s="157">
        <v>0</v>
      </c>
      <c r="V36" s="157">
        <f t="shared" si="6"/>
        <v>0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643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6">
        <v>29</v>
      </c>
      <c r="B37" s="177" t="s">
        <v>3440</v>
      </c>
      <c r="C37" s="187" t="s">
        <v>3441</v>
      </c>
      <c r="D37" s="178" t="s">
        <v>538</v>
      </c>
      <c r="E37" s="179">
        <v>45</v>
      </c>
      <c r="F37" s="180"/>
      <c r="G37" s="181">
        <f t="shared" si="0"/>
        <v>0</v>
      </c>
      <c r="H37" s="180"/>
      <c r="I37" s="181">
        <f t="shared" si="1"/>
        <v>0</v>
      </c>
      <c r="J37" s="180"/>
      <c r="K37" s="181">
        <f t="shared" si="2"/>
        <v>0</v>
      </c>
      <c r="L37" s="181">
        <v>15</v>
      </c>
      <c r="M37" s="181">
        <f t="shared" si="3"/>
        <v>0</v>
      </c>
      <c r="N37" s="181">
        <v>0</v>
      </c>
      <c r="O37" s="181">
        <f t="shared" si="4"/>
        <v>0</v>
      </c>
      <c r="P37" s="181">
        <v>0</v>
      </c>
      <c r="Q37" s="181">
        <f t="shared" si="5"/>
        <v>0</v>
      </c>
      <c r="R37" s="181"/>
      <c r="S37" s="181" t="s">
        <v>277</v>
      </c>
      <c r="T37" s="182" t="s">
        <v>249</v>
      </c>
      <c r="U37" s="157">
        <v>0</v>
      </c>
      <c r="V37" s="157">
        <f t="shared" si="6"/>
        <v>0</v>
      </c>
      <c r="W37" s="157"/>
      <c r="X37" s="157" t="s">
        <v>304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643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6">
        <v>30</v>
      </c>
      <c r="B38" s="177" t="s">
        <v>3442</v>
      </c>
      <c r="C38" s="187" t="s">
        <v>3443</v>
      </c>
      <c r="D38" s="178" t="s">
        <v>276</v>
      </c>
      <c r="E38" s="179">
        <v>136</v>
      </c>
      <c r="F38" s="180"/>
      <c r="G38" s="181">
        <f t="shared" si="0"/>
        <v>0</v>
      </c>
      <c r="H38" s="180"/>
      <c r="I38" s="181">
        <f t="shared" si="1"/>
        <v>0</v>
      </c>
      <c r="J38" s="180"/>
      <c r="K38" s="181">
        <f t="shared" si="2"/>
        <v>0</v>
      </c>
      <c r="L38" s="181">
        <v>15</v>
      </c>
      <c r="M38" s="181">
        <f t="shared" si="3"/>
        <v>0</v>
      </c>
      <c r="N38" s="181">
        <v>0</v>
      </c>
      <c r="O38" s="181">
        <f t="shared" si="4"/>
        <v>0</v>
      </c>
      <c r="P38" s="181">
        <v>0</v>
      </c>
      <c r="Q38" s="181">
        <f t="shared" si="5"/>
        <v>0</v>
      </c>
      <c r="R38" s="181"/>
      <c r="S38" s="181" t="s">
        <v>277</v>
      </c>
      <c r="T38" s="182" t="s">
        <v>249</v>
      </c>
      <c r="U38" s="157">
        <v>0</v>
      </c>
      <c r="V38" s="157">
        <f t="shared" si="6"/>
        <v>0</v>
      </c>
      <c r="W38" s="157"/>
      <c r="X38" s="157" t="s">
        <v>304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332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6">
        <v>31</v>
      </c>
      <c r="B39" s="177" t="s">
        <v>3444</v>
      </c>
      <c r="C39" s="187" t="s">
        <v>3445</v>
      </c>
      <c r="D39" s="178" t="s">
        <v>276</v>
      </c>
      <c r="E39" s="179">
        <v>1</v>
      </c>
      <c r="F39" s="180"/>
      <c r="G39" s="181">
        <f t="shared" si="0"/>
        <v>0</v>
      </c>
      <c r="H39" s="180"/>
      <c r="I39" s="181">
        <f t="shared" si="1"/>
        <v>0</v>
      </c>
      <c r="J39" s="180"/>
      <c r="K39" s="181">
        <f t="shared" si="2"/>
        <v>0</v>
      </c>
      <c r="L39" s="181">
        <v>15</v>
      </c>
      <c r="M39" s="181">
        <f t="shared" si="3"/>
        <v>0</v>
      </c>
      <c r="N39" s="181">
        <v>0</v>
      </c>
      <c r="O39" s="181">
        <f t="shared" si="4"/>
        <v>0</v>
      </c>
      <c r="P39" s="181">
        <v>0</v>
      </c>
      <c r="Q39" s="181">
        <f t="shared" si="5"/>
        <v>0</v>
      </c>
      <c r="R39" s="181"/>
      <c r="S39" s="181" t="s">
        <v>277</v>
      </c>
      <c r="T39" s="182" t="s">
        <v>249</v>
      </c>
      <c r="U39" s="157">
        <v>0</v>
      </c>
      <c r="V39" s="157">
        <f t="shared" si="6"/>
        <v>0</v>
      </c>
      <c r="W39" s="157"/>
      <c r="X39" s="157" t="s">
        <v>304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332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6">
        <v>32</v>
      </c>
      <c r="B40" s="177" t="s">
        <v>3446</v>
      </c>
      <c r="C40" s="187" t="s">
        <v>3447</v>
      </c>
      <c r="D40" s="178" t="s">
        <v>538</v>
      </c>
      <c r="E40" s="179">
        <v>38</v>
      </c>
      <c r="F40" s="180"/>
      <c r="G40" s="181">
        <f t="shared" si="0"/>
        <v>0</v>
      </c>
      <c r="H40" s="180"/>
      <c r="I40" s="181">
        <f t="shared" si="1"/>
        <v>0</v>
      </c>
      <c r="J40" s="180"/>
      <c r="K40" s="181">
        <f t="shared" si="2"/>
        <v>0</v>
      </c>
      <c r="L40" s="181">
        <v>15</v>
      </c>
      <c r="M40" s="181">
        <f t="shared" si="3"/>
        <v>0</v>
      </c>
      <c r="N40" s="181">
        <v>0</v>
      </c>
      <c r="O40" s="181">
        <f t="shared" si="4"/>
        <v>0</v>
      </c>
      <c r="P40" s="181">
        <v>0</v>
      </c>
      <c r="Q40" s="181">
        <f t="shared" si="5"/>
        <v>0</v>
      </c>
      <c r="R40" s="181"/>
      <c r="S40" s="181" t="s">
        <v>277</v>
      </c>
      <c r="T40" s="182" t="s">
        <v>249</v>
      </c>
      <c r="U40" s="157">
        <v>0</v>
      </c>
      <c r="V40" s="157">
        <f t="shared" si="6"/>
        <v>0</v>
      </c>
      <c r="W40" s="157"/>
      <c r="X40" s="157" t="s">
        <v>304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643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6">
        <v>33</v>
      </c>
      <c r="B41" s="177" t="s">
        <v>3448</v>
      </c>
      <c r="C41" s="187" t="s">
        <v>3449</v>
      </c>
      <c r="D41" s="178" t="s">
        <v>276</v>
      </c>
      <c r="E41" s="179">
        <v>10</v>
      </c>
      <c r="F41" s="180"/>
      <c r="G41" s="181">
        <f t="shared" ref="G41:G72" si="7">ROUND(E41*F41,2)</f>
        <v>0</v>
      </c>
      <c r="H41" s="180"/>
      <c r="I41" s="181">
        <f t="shared" ref="I41:I72" si="8">ROUND(E41*H41,2)</f>
        <v>0</v>
      </c>
      <c r="J41" s="180"/>
      <c r="K41" s="181">
        <f t="shared" ref="K41:K72" si="9">ROUND(E41*J41,2)</f>
        <v>0</v>
      </c>
      <c r="L41" s="181">
        <v>15</v>
      </c>
      <c r="M41" s="181">
        <f t="shared" ref="M41:M72" si="10">G41*(1+L41/100)</f>
        <v>0</v>
      </c>
      <c r="N41" s="181">
        <v>0</v>
      </c>
      <c r="O41" s="181">
        <f t="shared" ref="O41:O72" si="11">ROUND(E41*N41,2)</f>
        <v>0</v>
      </c>
      <c r="P41" s="181">
        <v>0</v>
      </c>
      <c r="Q41" s="181">
        <f t="shared" ref="Q41:Q72" si="12">ROUND(E41*P41,2)</f>
        <v>0</v>
      </c>
      <c r="R41" s="181"/>
      <c r="S41" s="181" t="s">
        <v>277</v>
      </c>
      <c r="T41" s="182" t="s">
        <v>249</v>
      </c>
      <c r="U41" s="157">
        <v>0</v>
      </c>
      <c r="V41" s="157">
        <f t="shared" ref="V41:V72" si="13">ROUND(E41*U41,2)</f>
        <v>0</v>
      </c>
      <c r="W41" s="157"/>
      <c r="X41" s="157" t="s">
        <v>304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332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6">
        <v>34</v>
      </c>
      <c r="B42" s="177" t="s">
        <v>3450</v>
      </c>
      <c r="C42" s="187" t="s">
        <v>3451</v>
      </c>
      <c r="D42" s="178" t="s">
        <v>538</v>
      </c>
      <c r="E42" s="179">
        <v>62</v>
      </c>
      <c r="F42" s="180"/>
      <c r="G42" s="181">
        <f t="shared" si="7"/>
        <v>0</v>
      </c>
      <c r="H42" s="180"/>
      <c r="I42" s="181">
        <f t="shared" si="8"/>
        <v>0</v>
      </c>
      <c r="J42" s="180"/>
      <c r="K42" s="181">
        <f t="shared" si="9"/>
        <v>0</v>
      </c>
      <c r="L42" s="181">
        <v>15</v>
      </c>
      <c r="M42" s="181">
        <f t="shared" si="10"/>
        <v>0</v>
      </c>
      <c r="N42" s="181">
        <v>0</v>
      </c>
      <c r="O42" s="181">
        <f t="shared" si="11"/>
        <v>0</v>
      </c>
      <c r="P42" s="181">
        <v>0</v>
      </c>
      <c r="Q42" s="181">
        <f t="shared" si="12"/>
        <v>0</v>
      </c>
      <c r="R42" s="181"/>
      <c r="S42" s="181" t="s">
        <v>277</v>
      </c>
      <c r="T42" s="182" t="s">
        <v>249</v>
      </c>
      <c r="U42" s="157">
        <v>0</v>
      </c>
      <c r="V42" s="157">
        <f t="shared" si="13"/>
        <v>0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643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6">
        <v>35</v>
      </c>
      <c r="B43" s="177" t="s">
        <v>3452</v>
      </c>
      <c r="C43" s="187" t="s">
        <v>3453</v>
      </c>
      <c r="D43" s="178" t="s">
        <v>538</v>
      </c>
      <c r="E43" s="179">
        <v>17</v>
      </c>
      <c r="F43" s="180"/>
      <c r="G43" s="181">
        <f t="shared" si="7"/>
        <v>0</v>
      </c>
      <c r="H43" s="180"/>
      <c r="I43" s="181">
        <f t="shared" si="8"/>
        <v>0</v>
      </c>
      <c r="J43" s="180"/>
      <c r="K43" s="181">
        <f t="shared" si="9"/>
        <v>0</v>
      </c>
      <c r="L43" s="181">
        <v>15</v>
      </c>
      <c r="M43" s="181">
        <f t="shared" si="10"/>
        <v>0</v>
      </c>
      <c r="N43" s="181">
        <v>0</v>
      </c>
      <c r="O43" s="181">
        <f t="shared" si="11"/>
        <v>0</v>
      </c>
      <c r="P43" s="181">
        <v>0</v>
      </c>
      <c r="Q43" s="181">
        <f t="shared" si="12"/>
        <v>0</v>
      </c>
      <c r="R43" s="181"/>
      <c r="S43" s="181" t="s">
        <v>277</v>
      </c>
      <c r="T43" s="182" t="s">
        <v>249</v>
      </c>
      <c r="U43" s="157">
        <v>0</v>
      </c>
      <c r="V43" s="157">
        <f t="shared" si="13"/>
        <v>0</v>
      </c>
      <c r="W43" s="157"/>
      <c r="X43" s="157" t="s">
        <v>304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643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6">
        <v>36</v>
      </c>
      <c r="B44" s="177" t="s">
        <v>3454</v>
      </c>
      <c r="C44" s="187" t="s">
        <v>3455</v>
      </c>
      <c r="D44" s="178" t="s">
        <v>538</v>
      </c>
      <c r="E44" s="179">
        <v>17</v>
      </c>
      <c r="F44" s="180"/>
      <c r="G44" s="181">
        <f t="shared" si="7"/>
        <v>0</v>
      </c>
      <c r="H44" s="180"/>
      <c r="I44" s="181">
        <f t="shared" si="8"/>
        <v>0</v>
      </c>
      <c r="J44" s="180"/>
      <c r="K44" s="181">
        <f t="shared" si="9"/>
        <v>0</v>
      </c>
      <c r="L44" s="181">
        <v>15</v>
      </c>
      <c r="M44" s="181">
        <f t="shared" si="10"/>
        <v>0</v>
      </c>
      <c r="N44" s="181">
        <v>0</v>
      </c>
      <c r="O44" s="181">
        <f t="shared" si="11"/>
        <v>0</v>
      </c>
      <c r="P44" s="181">
        <v>0</v>
      </c>
      <c r="Q44" s="181">
        <f t="shared" si="12"/>
        <v>0</v>
      </c>
      <c r="R44" s="181"/>
      <c r="S44" s="181" t="s">
        <v>277</v>
      </c>
      <c r="T44" s="182" t="s">
        <v>249</v>
      </c>
      <c r="U44" s="157">
        <v>0</v>
      </c>
      <c r="V44" s="157">
        <f t="shared" si="13"/>
        <v>0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643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6">
        <v>37</v>
      </c>
      <c r="B45" s="177" t="s">
        <v>3456</v>
      </c>
      <c r="C45" s="187" t="s">
        <v>3457</v>
      </c>
      <c r="D45" s="178" t="s">
        <v>538</v>
      </c>
      <c r="E45" s="179">
        <v>36</v>
      </c>
      <c r="F45" s="180"/>
      <c r="G45" s="181">
        <f t="shared" si="7"/>
        <v>0</v>
      </c>
      <c r="H45" s="180"/>
      <c r="I45" s="181">
        <f t="shared" si="8"/>
        <v>0</v>
      </c>
      <c r="J45" s="180"/>
      <c r="K45" s="181">
        <f t="shared" si="9"/>
        <v>0</v>
      </c>
      <c r="L45" s="181">
        <v>15</v>
      </c>
      <c r="M45" s="181">
        <f t="shared" si="10"/>
        <v>0</v>
      </c>
      <c r="N45" s="181">
        <v>0</v>
      </c>
      <c r="O45" s="181">
        <f t="shared" si="11"/>
        <v>0</v>
      </c>
      <c r="P45" s="181">
        <v>0</v>
      </c>
      <c r="Q45" s="181">
        <f t="shared" si="12"/>
        <v>0</v>
      </c>
      <c r="R45" s="181"/>
      <c r="S45" s="181" t="s">
        <v>277</v>
      </c>
      <c r="T45" s="182" t="s">
        <v>249</v>
      </c>
      <c r="U45" s="157">
        <v>0</v>
      </c>
      <c r="V45" s="157">
        <f t="shared" si="13"/>
        <v>0</v>
      </c>
      <c r="W45" s="157"/>
      <c r="X45" s="157" t="s">
        <v>304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643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6">
        <v>38</v>
      </c>
      <c r="B46" s="177" t="s">
        <v>3458</v>
      </c>
      <c r="C46" s="187" t="s">
        <v>3459</v>
      </c>
      <c r="D46" s="178" t="s">
        <v>538</v>
      </c>
      <c r="E46" s="179">
        <v>17</v>
      </c>
      <c r="F46" s="180"/>
      <c r="G46" s="181">
        <f t="shared" si="7"/>
        <v>0</v>
      </c>
      <c r="H46" s="180"/>
      <c r="I46" s="181">
        <f t="shared" si="8"/>
        <v>0</v>
      </c>
      <c r="J46" s="180"/>
      <c r="K46" s="181">
        <f t="shared" si="9"/>
        <v>0</v>
      </c>
      <c r="L46" s="181">
        <v>15</v>
      </c>
      <c r="M46" s="181">
        <f t="shared" si="10"/>
        <v>0</v>
      </c>
      <c r="N46" s="181">
        <v>0</v>
      </c>
      <c r="O46" s="181">
        <f t="shared" si="11"/>
        <v>0</v>
      </c>
      <c r="P46" s="181">
        <v>0</v>
      </c>
      <c r="Q46" s="181">
        <f t="shared" si="12"/>
        <v>0</v>
      </c>
      <c r="R46" s="181"/>
      <c r="S46" s="181" t="s">
        <v>277</v>
      </c>
      <c r="T46" s="182" t="s">
        <v>249</v>
      </c>
      <c r="U46" s="157">
        <v>0</v>
      </c>
      <c r="V46" s="157">
        <f t="shared" si="13"/>
        <v>0</v>
      </c>
      <c r="W46" s="157"/>
      <c r="X46" s="157" t="s">
        <v>304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643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6">
        <v>39</v>
      </c>
      <c r="B47" s="177" t="s">
        <v>3460</v>
      </c>
      <c r="C47" s="187" t="s">
        <v>3461</v>
      </c>
      <c r="D47" s="178" t="s">
        <v>538</v>
      </c>
      <c r="E47" s="179">
        <v>60</v>
      </c>
      <c r="F47" s="180"/>
      <c r="G47" s="181">
        <f t="shared" si="7"/>
        <v>0</v>
      </c>
      <c r="H47" s="180"/>
      <c r="I47" s="181">
        <f t="shared" si="8"/>
        <v>0</v>
      </c>
      <c r="J47" s="180"/>
      <c r="K47" s="181">
        <f t="shared" si="9"/>
        <v>0</v>
      </c>
      <c r="L47" s="181">
        <v>15</v>
      </c>
      <c r="M47" s="181">
        <f t="shared" si="10"/>
        <v>0</v>
      </c>
      <c r="N47" s="181">
        <v>0</v>
      </c>
      <c r="O47" s="181">
        <f t="shared" si="11"/>
        <v>0</v>
      </c>
      <c r="P47" s="181">
        <v>0</v>
      </c>
      <c r="Q47" s="181">
        <f t="shared" si="12"/>
        <v>0</v>
      </c>
      <c r="R47" s="181"/>
      <c r="S47" s="181" t="s">
        <v>277</v>
      </c>
      <c r="T47" s="182" t="s">
        <v>249</v>
      </c>
      <c r="U47" s="157">
        <v>0</v>
      </c>
      <c r="V47" s="157">
        <f t="shared" si="13"/>
        <v>0</v>
      </c>
      <c r="W47" s="157"/>
      <c r="X47" s="157" t="s">
        <v>304</v>
      </c>
      <c r="Y47" s="147"/>
      <c r="Z47" s="147"/>
      <c r="AA47" s="147"/>
      <c r="AB47" s="147"/>
      <c r="AC47" s="147"/>
      <c r="AD47" s="147"/>
      <c r="AE47" s="147"/>
      <c r="AF47" s="147"/>
      <c r="AG47" s="147" t="s">
        <v>643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6">
        <v>40</v>
      </c>
      <c r="B48" s="177" t="s">
        <v>3462</v>
      </c>
      <c r="C48" s="187" t="s">
        <v>3463</v>
      </c>
      <c r="D48" s="178" t="s">
        <v>538</v>
      </c>
      <c r="E48" s="179">
        <v>21</v>
      </c>
      <c r="F48" s="180"/>
      <c r="G48" s="181">
        <f t="shared" si="7"/>
        <v>0</v>
      </c>
      <c r="H48" s="180"/>
      <c r="I48" s="181">
        <f t="shared" si="8"/>
        <v>0</v>
      </c>
      <c r="J48" s="180"/>
      <c r="K48" s="181">
        <f t="shared" si="9"/>
        <v>0</v>
      </c>
      <c r="L48" s="181">
        <v>15</v>
      </c>
      <c r="M48" s="181">
        <f t="shared" si="10"/>
        <v>0</v>
      </c>
      <c r="N48" s="181">
        <v>0</v>
      </c>
      <c r="O48" s="181">
        <f t="shared" si="11"/>
        <v>0</v>
      </c>
      <c r="P48" s="181">
        <v>0</v>
      </c>
      <c r="Q48" s="181">
        <f t="shared" si="12"/>
        <v>0</v>
      </c>
      <c r="R48" s="181"/>
      <c r="S48" s="181" t="s">
        <v>277</v>
      </c>
      <c r="T48" s="182" t="s">
        <v>249</v>
      </c>
      <c r="U48" s="157">
        <v>0</v>
      </c>
      <c r="V48" s="157">
        <f t="shared" si="13"/>
        <v>0</v>
      </c>
      <c r="W48" s="157"/>
      <c r="X48" s="157" t="s">
        <v>304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643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6">
        <v>41</v>
      </c>
      <c r="B49" s="177" t="s">
        <v>3464</v>
      </c>
      <c r="C49" s="187" t="s">
        <v>3465</v>
      </c>
      <c r="D49" s="178" t="s">
        <v>538</v>
      </c>
      <c r="E49" s="179">
        <v>2</v>
      </c>
      <c r="F49" s="180"/>
      <c r="G49" s="181">
        <f t="shared" si="7"/>
        <v>0</v>
      </c>
      <c r="H49" s="180"/>
      <c r="I49" s="181">
        <f t="shared" si="8"/>
        <v>0</v>
      </c>
      <c r="J49" s="180"/>
      <c r="K49" s="181">
        <f t="shared" si="9"/>
        <v>0</v>
      </c>
      <c r="L49" s="181">
        <v>15</v>
      </c>
      <c r="M49" s="181">
        <f t="shared" si="10"/>
        <v>0</v>
      </c>
      <c r="N49" s="181">
        <v>0</v>
      </c>
      <c r="O49" s="181">
        <f t="shared" si="11"/>
        <v>0</v>
      </c>
      <c r="P49" s="181">
        <v>0</v>
      </c>
      <c r="Q49" s="181">
        <f t="shared" si="12"/>
        <v>0</v>
      </c>
      <c r="R49" s="181"/>
      <c r="S49" s="181" t="s">
        <v>277</v>
      </c>
      <c r="T49" s="182" t="s">
        <v>249</v>
      </c>
      <c r="U49" s="157">
        <v>0</v>
      </c>
      <c r="V49" s="157">
        <f t="shared" si="13"/>
        <v>0</v>
      </c>
      <c r="W49" s="157"/>
      <c r="X49" s="157" t="s">
        <v>304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643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6">
        <v>42</v>
      </c>
      <c r="B50" s="177" t="s">
        <v>3466</v>
      </c>
      <c r="C50" s="187" t="s">
        <v>3467</v>
      </c>
      <c r="D50" s="178" t="s">
        <v>538</v>
      </c>
      <c r="E50" s="179">
        <v>23</v>
      </c>
      <c r="F50" s="180"/>
      <c r="G50" s="181">
        <f t="shared" si="7"/>
        <v>0</v>
      </c>
      <c r="H50" s="180"/>
      <c r="I50" s="181">
        <f t="shared" si="8"/>
        <v>0</v>
      </c>
      <c r="J50" s="180"/>
      <c r="K50" s="181">
        <f t="shared" si="9"/>
        <v>0</v>
      </c>
      <c r="L50" s="181">
        <v>15</v>
      </c>
      <c r="M50" s="181">
        <f t="shared" si="10"/>
        <v>0</v>
      </c>
      <c r="N50" s="181">
        <v>0</v>
      </c>
      <c r="O50" s="181">
        <f t="shared" si="11"/>
        <v>0</v>
      </c>
      <c r="P50" s="181">
        <v>0</v>
      </c>
      <c r="Q50" s="181">
        <f t="shared" si="12"/>
        <v>0</v>
      </c>
      <c r="R50" s="181"/>
      <c r="S50" s="181" t="s">
        <v>277</v>
      </c>
      <c r="T50" s="182" t="s">
        <v>249</v>
      </c>
      <c r="U50" s="157">
        <v>0</v>
      </c>
      <c r="V50" s="157">
        <f t="shared" si="13"/>
        <v>0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643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6">
        <v>43</v>
      </c>
      <c r="B51" s="177" t="s">
        <v>3468</v>
      </c>
      <c r="C51" s="187" t="s">
        <v>3469</v>
      </c>
      <c r="D51" s="178" t="s">
        <v>538</v>
      </c>
      <c r="E51" s="179">
        <v>28</v>
      </c>
      <c r="F51" s="180"/>
      <c r="G51" s="181">
        <f t="shared" si="7"/>
        <v>0</v>
      </c>
      <c r="H51" s="180"/>
      <c r="I51" s="181">
        <f t="shared" si="8"/>
        <v>0</v>
      </c>
      <c r="J51" s="180"/>
      <c r="K51" s="181">
        <f t="shared" si="9"/>
        <v>0</v>
      </c>
      <c r="L51" s="181">
        <v>15</v>
      </c>
      <c r="M51" s="181">
        <f t="shared" si="10"/>
        <v>0</v>
      </c>
      <c r="N51" s="181">
        <v>0</v>
      </c>
      <c r="O51" s="181">
        <f t="shared" si="11"/>
        <v>0</v>
      </c>
      <c r="P51" s="181">
        <v>0</v>
      </c>
      <c r="Q51" s="181">
        <f t="shared" si="12"/>
        <v>0</v>
      </c>
      <c r="R51" s="181"/>
      <c r="S51" s="181" t="s">
        <v>277</v>
      </c>
      <c r="T51" s="182" t="s">
        <v>249</v>
      </c>
      <c r="U51" s="157">
        <v>0</v>
      </c>
      <c r="V51" s="157">
        <f t="shared" si="13"/>
        <v>0</v>
      </c>
      <c r="W51" s="157"/>
      <c r="X51" s="157" t="s">
        <v>304</v>
      </c>
      <c r="Y51" s="147"/>
      <c r="Z51" s="147"/>
      <c r="AA51" s="147"/>
      <c r="AB51" s="147"/>
      <c r="AC51" s="147"/>
      <c r="AD51" s="147"/>
      <c r="AE51" s="147"/>
      <c r="AF51" s="147"/>
      <c r="AG51" s="147" t="s">
        <v>643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76">
        <v>44</v>
      </c>
      <c r="B52" s="177" t="s">
        <v>3470</v>
      </c>
      <c r="C52" s="187" t="s">
        <v>3471</v>
      </c>
      <c r="D52" s="178" t="s">
        <v>576</v>
      </c>
      <c r="E52" s="179">
        <v>1020</v>
      </c>
      <c r="F52" s="180"/>
      <c r="G52" s="181">
        <f t="shared" si="7"/>
        <v>0</v>
      </c>
      <c r="H52" s="180"/>
      <c r="I52" s="181">
        <f t="shared" si="8"/>
        <v>0</v>
      </c>
      <c r="J52" s="180"/>
      <c r="K52" s="181">
        <f t="shared" si="9"/>
        <v>0</v>
      </c>
      <c r="L52" s="181">
        <v>15</v>
      </c>
      <c r="M52" s="181">
        <f t="shared" si="10"/>
        <v>0</v>
      </c>
      <c r="N52" s="181">
        <v>0</v>
      </c>
      <c r="O52" s="181">
        <f t="shared" si="11"/>
        <v>0</v>
      </c>
      <c r="P52" s="181">
        <v>0</v>
      </c>
      <c r="Q52" s="181">
        <f t="shared" si="12"/>
        <v>0</v>
      </c>
      <c r="R52" s="181"/>
      <c r="S52" s="181" t="s">
        <v>277</v>
      </c>
      <c r="T52" s="182" t="s">
        <v>249</v>
      </c>
      <c r="U52" s="157">
        <v>0</v>
      </c>
      <c r="V52" s="157">
        <f t="shared" si="13"/>
        <v>0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643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20.399999999999999" outlineLevel="1" x14ac:dyDescent="0.25">
      <c r="A53" s="176">
        <v>45</v>
      </c>
      <c r="B53" s="177" t="s">
        <v>3472</v>
      </c>
      <c r="C53" s="187" t="s">
        <v>3473</v>
      </c>
      <c r="D53" s="178" t="s">
        <v>538</v>
      </c>
      <c r="E53" s="179">
        <v>55</v>
      </c>
      <c r="F53" s="180"/>
      <c r="G53" s="181">
        <f t="shared" si="7"/>
        <v>0</v>
      </c>
      <c r="H53" s="180"/>
      <c r="I53" s="181">
        <f t="shared" si="8"/>
        <v>0</v>
      </c>
      <c r="J53" s="180"/>
      <c r="K53" s="181">
        <f t="shared" si="9"/>
        <v>0</v>
      </c>
      <c r="L53" s="181">
        <v>15</v>
      </c>
      <c r="M53" s="181">
        <f t="shared" si="10"/>
        <v>0</v>
      </c>
      <c r="N53" s="181">
        <v>0</v>
      </c>
      <c r="O53" s="181">
        <f t="shared" si="11"/>
        <v>0</v>
      </c>
      <c r="P53" s="181">
        <v>0</v>
      </c>
      <c r="Q53" s="181">
        <f t="shared" si="12"/>
        <v>0</v>
      </c>
      <c r="R53" s="181" t="s">
        <v>751</v>
      </c>
      <c r="S53" s="181" t="s">
        <v>248</v>
      </c>
      <c r="T53" s="182" t="s">
        <v>249</v>
      </c>
      <c r="U53" s="157">
        <v>0</v>
      </c>
      <c r="V53" s="157">
        <f t="shared" si="13"/>
        <v>0</v>
      </c>
      <c r="W53" s="157"/>
      <c r="X53" s="157" t="s">
        <v>752</v>
      </c>
      <c r="Y53" s="147"/>
      <c r="Z53" s="147"/>
      <c r="AA53" s="147"/>
      <c r="AB53" s="147"/>
      <c r="AC53" s="147"/>
      <c r="AD53" s="147"/>
      <c r="AE53" s="147"/>
      <c r="AF53" s="147"/>
      <c r="AG53" s="147" t="s">
        <v>1079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40.799999999999997" outlineLevel="1" x14ac:dyDescent="0.25">
      <c r="A54" s="176">
        <v>46</v>
      </c>
      <c r="B54" s="177" t="s">
        <v>3474</v>
      </c>
      <c r="C54" s="187" t="s">
        <v>3475</v>
      </c>
      <c r="D54" s="178" t="s">
        <v>576</v>
      </c>
      <c r="E54" s="179">
        <v>85</v>
      </c>
      <c r="F54" s="180"/>
      <c r="G54" s="181">
        <f t="shared" si="7"/>
        <v>0</v>
      </c>
      <c r="H54" s="180"/>
      <c r="I54" s="181">
        <f t="shared" si="8"/>
        <v>0</v>
      </c>
      <c r="J54" s="180"/>
      <c r="K54" s="181">
        <f t="shared" si="9"/>
        <v>0</v>
      </c>
      <c r="L54" s="181">
        <v>15</v>
      </c>
      <c r="M54" s="181">
        <f t="shared" si="10"/>
        <v>0</v>
      </c>
      <c r="N54" s="181">
        <v>0</v>
      </c>
      <c r="O54" s="181">
        <f t="shared" si="11"/>
        <v>0</v>
      </c>
      <c r="P54" s="181">
        <v>0</v>
      </c>
      <c r="Q54" s="181">
        <f t="shared" si="12"/>
        <v>0</v>
      </c>
      <c r="R54" s="181" t="s">
        <v>751</v>
      </c>
      <c r="S54" s="181" t="s">
        <v>248</v>
      </c>
      <c r="T54" s="182" t="s">
        <v>249</v>
      </c>
      <c r="U54" s="157">
        <v>0</v>
      </c>
      <c r="V54" s="157">
        <f t="shared" si="13"/>
        <v>0</v>
      </c>
      <c r="W54" s="157"/>
      <c r="X54" s="157" t="s">
        <v>752</v>
      </c>
      <c r="Y54" s="147"/>
      <c r="Z54" s="147"/>
      <c r="AA54" s="147"/>
      <c r="AB54" s="147"/>
      <c r="AC54" s="147"/>
      <c r="AD54" s="147"/>
      <c r="AE54" s="147"/>
      <c r="AF54" s="147"/>
      <c r="AG54" s="147" t="s">
        <v>1079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40.799999999999997" outlineLevel="1" x14ac:dyDescent="0.25">
      <c r="A55" s="176">
        <v>47</v>
      </c>
      <c r="B55" s="177" t="s">
        <v>3476</v>
      </c>
      <c r="C55" s="187" t="s">
        <v>3477</v>
      </c>
      <c r="D55" s="178" t="s">
        <v>576</v>
      </c>
      <c r="E55" s="179">
        <v>210</v>
      </c>
      <c r="F55" s="180"/>
      <c r="G55" s="181">
        <f t="shared" si="7"/>
        <v>0</v>
      </c>
      <c r="H55" s="180"/>
      <c r="I55" s="181">
        <f t="shared" si="8"/>
        <v>0</v>
      </c>
      <c r="J55" s="180"/>
      <c r="K55" s="181">
        <f t="shared" si="9"/>
        <v>0</v>
      </c>
      <c r="L55" s="181">
        <v>15</v>
      </c>
      <c r="M55" s="181">
        <f t="shared" si="10"/>
        <v>0</v>
      </c>
      <c r="N55" s="181">
        <v>0</v>
      </c>
      <c r="O55" s="181">
        <f t="shared" si="11"/>
        <v>0</v>
      </c>
      <c r="P55" s="181">
        <v>0</v>
      </c>
      <c r="Q55" s="181">
        <f t="shared" si="12"/>
        <v>0</v>
      </c>
      <c r="R55" s="181" t="s">
        <v>751</v>
      </c>
      <c r="S55" s="181" t="s">
        <v>248</v>
      </c>
      <c r="T55" s="182" t="s">
        <v>249</v>
      </c>
      <c r="U55" s="157">
        <v>0</v>
      </c>
      <c r="V55" s="157">
        <f t="shared" si="13"/>
        <v>0</v>
      </c>
      <c r="W55" s="157"/>
      <c r="X55" s="157" t="s">
        <v>752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1079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40.799999999999997" outlineLevel="1" x14ac:dyDescent="0.25">
      <c r="A56" s="176">
        <v>48</v>
      </c>
      <c r="B56" s="177" t="s">
        <v>3478</v>
      </c>
      <c r="C56" s="187" t="s">
        <v>3479</v>
      </c>
      <c r="D56" s="178" t="s">
        <v>576</v>
      </c>
      <c r="E56" s="179">
        <v>36</v>
      </c>
      <c r="F56" s="180"/>
      <c r="G56" s="181">
        <f t="shared" si="7"/>
        <v>0</v>
      </c>
      <c r="H56" s="180"/>
      <c r="I56" s="181">
        <f t="shared" si="8"/>
        <v>0</v>
      </c>
      <c r="J56" s="180"/>
      <c r="K56" s="181">
        <f t="shared" si="9"/>
        <v>0</v>
      </c>
      <c r="L56" s="181">
        <v>15</v>
      </c>
      <c r="M56" s="181">
        <f t="shared" si="10"/>
        <v>0</v>
      </c>
      <c r="N56" s="181">
        <v>0</v>
      </c>
      <c r="O56" s="181">
        <f t="shared" si="11"/>
        <v>0</v>
      </c>
      <c r="P56" s="181">
        <v>0</v>
      </c>
      <c r="Q56" s="181">
        <f t="shared" si="12"/>
        <v>0</v>
      </c>
      <c r="R56" s="181" t="s">
        <v>751</v>
      </c>
      <c r="S56" s="181" t="s">
        <v>248</v>
      </c>
      <c r="T56" s="182" t="s">
        <v>249</v>
      </c>
      <c r="U56" s="157">
        <v>0</v>
      </c>
      <c r="V56" s="157">
        <f t="shared" si="13"/>
        <v>0</v>
      </c>
      <c r="W56" s="157"/>
      <c r="X56" s="157" t="s">
        <v>752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1079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ht="40.799999999999997" outlineLevel="1" x14ac:dyDescent="0.25">
      <c r="A57" s="176">
        <v>49</v>
      </c>
      <c r="B57" s="177" t="s">
        <v>3480</v>
      </c>
      <c r="C57" s="187" t="s">
        <v>3481</v>
      </c>
      <c r="D57" s="178" t="s">
        <v>576</v>
      </c>
      <c r="E57" s="179">
        <v>176</v>
      </c>
      <c r="F57" s="180"/>
      <c r="G57" s="181">
        <f t="shared" si="7"/>
        <v>0</v>
      </c>
      <c r="H57" s="180"/>
      <c r="I57" s="181">
        <f t="shared" si="8"/>
        <v>0</v>
      </c>
      <c r="J57" s="180"/>
      <c r="K57" s="181">
        <f t="shared" si="9"/>
        <v>0</v>
      </c>
      <c r="L57" s="181">
        <v>15</v>
      </c>
      <c r="M57" s="181">
        <f t="shared" si="10"/>
        <v>0</v>
      </c>
      <c r="N57" s="181">
        <v>0</v>
      </c>
      <c r="O57" s="181">
        <f t="shared" si="11"/>
        <v>0</v>
      </c>
      <c r="P57" s="181">
        <v>0</v>
      </c>
      <c r="Q57" s="181">
        <f t="shared" si="12"/>
        <v>0</v>
      </c>
      <c r="R57" s="181" t="s">
        <v>751</v>
      </c>
      <c r="S57" s="181" t="s">
        <v>248</v>
      </c>
      <c r="T57" s="182" t="s">
        <v>249</v>
      </c>
      <c r="U57" s="157">
        <v>0</v>
      </c>
      <c r="V57" s="157">
        <f t="shared" si="13"/>
        <v>0</v>
      </c>
      <c r="W57" s="157"/>
      <c r="X57" s="157" t="s">
        <v>752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1079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ht="20.399999999999999" outlineLevel="1" x14ac:dyDescent="0.25">
      <c r="A58" s="176">
        <v>50</v>
      </c>
      <c r="B58" s="177" t="s">
        <v>3482</v>
      </c>
      <c r="C58" s="187" t="s">
        <v>3483</v>
      </c>
      <c r="D58" s="178" t="s">
        <v>538</v>
      </c>
      <c r="E58" s="179">
        <v>92</v>
      </c>
      <c r="F58" s="180"/>
      <c r="G58" s="181">
        <f t="shared" si="7"/>
        <v>0</v>
      </c>
      <c r="H58" s="180"/>
      <c r="I58" s="181">
        <f t="shared" si="8"/>
        <v>0</v>
      </c>
      <c r="J58" s="180"/>
      <c r="K58" s="181">
        <f t="shared" si="9"/>
        <v>0</v>
      </c>
      <c r="L58" s="181">
        <v>15</v>
      </c>
      <c r="M58" s="181">
        <f t="shared" si="10"/>
        <v>0</v>
      </c>
      <c r="N58" s="181">
        <v>0</v>
      </c>
      <c r="O58" s="181">
        <f t="shared" si="11"/>
        <v>0</v>
      </c>
      <c r="P58" s="181">
        <v>0</v>
      </c>
      <c r="Q58" s="181">
        <f t="shared" si="12"/>
        <v>0</v>
      </c>
      <c r="R58" s="181" t="s">
        <v>751</v>
      </c>
      <c r="S58" s="181" t="s">
        <v>248</v>
      </c>
      <c r="T58" s="182" t="s">
        <v>249</v>
      </c>
      <c r="U58" s="157">
        <v>0</v>
      </c>
      <c r="V58" s="157">
        <f t="shared" si="13"/>
        <v>0</v>
      </c>
      <c r="W58" s="157"/>
      <c r="X58" s="157" t="s">
        <v>752</v>
      </c>
      <c r="Y58" s="147"/>
      <c r="Z58" s="147"/>
      <c r="AA58" s="147"/>
      <c r="AB58" s="147"/>
      <c r="AC58" s="147"/>
      <c r="AD58" s="147"/>
      <c r="AE58" s="147"/>
      <c r="AF58" s="147"/>
      <c r="AG58" s="147" t="s">
        <v>1079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6">
        <v>51</v>
      </c>
      <c r="B59" s="177" t="s">
        <v>3484</v>
      </c>
      <c r="C59" s="187" t="s">
        <v>3485</v>
      </c>
      <c r="D59" s="178" t="s">
        <v>538</v>
      </c>
      <c r="E59" s="179">
        <v>44</v>
      </c>
      <c r="F59" s="180"/>
      <c r="G59" s="181">
        <f t="shared" si="7"/>
        <v>0</v>
      </c>
      <c r="H59" s="180"/>
      <c r="I59" s="181">
        <f t="shared" si="8"/>
        <v>0</v>
      </c>
      <c r="J59" s="180"/>
      <c r="K59" s="181">
        <f t="shared" si="9"/>
        <v>0</v>
      </c>
      <c r="L59" s="181">
        <v>15</v>
      </c>
      <c r="M59" s="181">
        <f t="shared" si="10"/>
        <v>0</v>
      </c>
      <c r="N59" s="181">
        <v>0</v>
      </c>
      <c r="O59" s="181">
        <f t="shared" si="11"/>
        <v>0</v>
      </c>
      <c r="P59" s="181">
        <v>0</v>
      </c>
      <c r="Q59" s="181">
        <f t="shared" si="12"/>
        <v>0</v>
      </c>
      <c r="R59" s="181" t="s">
        <v>751</v>
      </c>
      <c r="S59" s="181" t="s">
        <v>248</v>
      </c>
      <c r="T59" s="182" t="s">
        <v>249</v>
      </c>
      <c r="U59" s="157">
        <v>0</v>
      </c>
      <c r="V59" s="157">
        <f t="shared" si="13"/>
        <v>0</v>
      </c>
      <c r="W59" s="157"/>
      <c r="X59" s="157" t="s">
        <v>752</v>
      </c>
      <c r="Y59" s="147"/>
      <c r="Z59" s="147"/>
      <c r="AA59" s="147"/>
      <c r="AB59" s="147"/>
      <c r="AC59" s="147"/>
      <c r="AD59" s="147"/>
      <c r="AE59" s="147"/>
      <c r="AF59" s="147"/>
      <c r="AG59" s="147" t="s">
        <v>1079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6">
        <v>52</v>
      </c>
      <c r="B60" s="177" t="s">
        <v>3486</v>
      </c>
      <c r="C60" s="187" t="s">
        <v>3487</v>
      </c>
      <c r="D60" s="178" t="s">
        <v>538</v>
      </c>
      <c r="E60" s="179">
        <v>2</v>
      </c>
      <c r="F60" s="180"/>
      <c r="G60" s="181">
        <f t="shared" si="7"/>
        <v>0</v>
      </c>
      <c r="H60" s="180"/>
      <c r="I60" s="181">
        <f t="shared" si="8"/>
        <v>0</v>
      </c>
      <c r="J60" s="180"/>
      <c r="K60" s="181">
        <f t="shared" si="9"/>
        <v>0</v>
      </c>
      <c r="L60" s="181">
        <v>15</v>
      </c>
      <c r="M60" s="181">
        <f t="shared" si="10"/>
        <v>0</v>
      </c>
      <c r="N60" s="181">
        <v>0</v>
      </c>
      <c r="O60" s="181">
        <f t="shared" si="11"/>
        <v>0</v>
      </c>
      <c r="P60" s="181">
        <v>0</v>
      </c>
      <c r="Q60" s="181">
        <f t="shared" si="12"/>
        <v>0</v>
      </c>
      <c r="R60" s="181" t="s">
        <v>751</v>
      </c>
      <c r="S60" s="181" t="s">
        <v>248</v>
      </c>
      <c r="T60" s="182" t="s">
        <v>249</v>
      </c>
      <c r="U60" s="157">
        <v>0</v>
      </c>
      <c r="V60" s="157">
        <f t="shared" si="13"/>
        <v>0</v>
      </c>
      <c r="W60" s="157"/>
      <c r="X60" s="157" t="s">
        <v>752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1079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68">
        <v>53</v>
      </c>
      <c r="B61" s="169" t="s">
        <v>3488</v>
      </c>
      <c r="C61" s="185" t="s">
        <v>3489</v>
      </c>
      <c r="D61" s="170" t="s">
        <v>276</v>
      </c>
      <c r="E61" s="171">
        <v>1</v>
      </c>
      <c r="F61" s="172"/>
      <c r="G61" s="173">
        <f t="shared" si="7"/>
        <v>0</v>
      </c>
      <c r="H61" s="172"/>
      <c r="I61" s="173">
        <f t="shared" si="8"/>
        <v>0</v>
      </c>
      <c r="J61" s="172"/>
      <c r="K61" s="173">
        <f t="shared" si="9"/>
        <v>0</v>
      </c>
      <c r="L61" s="173">
        <v>15</v>
      </c>
      <c r="M61" s="173">
        <f t="shared" si="10"/>
        <v>0</v>
      </c>
      <c r="N61" s="173">
        <v>0</v>
      </c>
      <c r="O61" s="173">
        <f t="shared" si="11"/>
        <v>0</v>
      </c>
      <c r="P61" s="173">
        <v>0</v>
      </c>
      <c r="Q61" s="173">
        <f t="shared" si="12"/>
        <v>0</v>
      </c>
      <c r="R61" s="173"/>
      <c r="S61" s="173" t="s">
        <v>277</v>
      </c>
      <c r="T61" s="174" t="s">
        <v>249</v>
      </c>
      <c r="U61" s="157">
        <v>0</v>
      </c>
      <c r="V61" s="157">
        <f t="shared" si="13"/>
        <v>0</v>
      </c>
      <c r="W61" s="157"/>
      <c r="X61" s="157" t="s">
        <v>304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643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54"/>
      <c r="B62" s="155"/>
      <c r="C62" s="256" t="s">
        <v>3490</v>
      </c>
      <c r="D62" s="257"/>
      <c r="E62" s="257"/>
      <c r="F62" s="257"/>
      <c r="G62" s="2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253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75" t="str">
        <f>C62</f>
        <v>Demontáž veškerých stávajících svítidel,vypínačů,zásuvek,drobného materiálu a viditelných rozvodů vč.kotvících prvků ve všech řešených prostorách.</v>
      </c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6">
        <v>54</v>
      </c>
      <c r="B63" s="177" t="s">
        <v>3491</v>
      </c>
      <c r="C63" s="187" t="s">
        <v>3492</v>
      </c>
      <c r="D63" s="178" t="s">
        <v>2862</v>
      </c>
      <c r="E63" s="179">
        <v>1</v>
      </c>
      <c r="F63" s="180"/>
      <c r="G63" s="181">
        <f t="shared" ref="G63:G79" si="14">ROUND(E63*F63,2)</f>
        <v>0</v>
      </c>
      <c r="H63" s="180"/>
      <c r="I63" s="181">
        <f t="shared" ref="I63:I79" si="15">ROUND(E63*H63,2)</f>
        <v>0</v>
      </c>
      <c r="J63" s="180"/>
      <c r="K63" s="181">
        <f t="shared" ref="K63:K79" si="16">ROUND(E63*J63,2)</f>
        <v>0</v>
      </c>
      <c r="L63" s="181">
        <v>15</v>
      </c>
      <c r="M63" s="181">
        <f t="shared" ref="M63:M79" si="17">G63*(1+L63/100)</f>
        <v>0</v>
      </c>
      <c r="N63" s="181">
        <v>0</v>
      </c>
      <c r="O63" s="181">
        <f t="shared" ref="O63:O79" si="18">ROUND(E63*N63,2)</f>
        <v>0</v>
      </c>
      <c r="P63" s="181">
        <v>0</v>
      </c>
      <c r="Q63" s="181">
        <f t="shared" ref="Q63:Q79" si="19">ROUND(E63*P63,2)</f>
        <v>0</v>
      </c>
      <c r="R63" s="181"/>
      <c r="S63" s="181" t="s">
        <v>277</v>
      </c>
      <c r="T63" s="182" t="s">
        <v>249</v>
      </c>
      <c r="U63" s="157">
        <v>0</v>
      </c>
      <c r="V63" s="157">
        <f t="shared" ref="V63:V79" si="20">ROUND(E63*U63,2)</f>
        <v>0</v>
      </c>
      <c r="W63" s="157"/>
      <c r="X63" s="157" t="s">
        <v>304</v>
      </c>
      <c r="Y63" s="147"/>
      <c r="Z63" s="147"/>
      <c r="AA63" s="147"/>
      <c r="AB63" s="147"/>
      <c r="AC63" s="147"/>
      <c r="AD63" s="147"/>
      <c r="AE63" s="147"/>
      <c r="AF63" s="147"/>
      <c r="AG63" s="147" t="s">
        <v>643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6">
        <v>55</v>
      </c>
      <c r="B64" s="177" t="s">
        <v>3493</v>
      </c>
      <c r="C64" s="187" t="s">
        <v>3494</v>
      </c>
      <c r="D64" s="178" t="s">
        <v>538</v>
      </c>
      <c r="E64" s="179">
        <v>2</v>
      </c>
      <c r="F64" s="180"/>
      <c r="G64" s="181">
        <f t="shared" si="14"/>
        <v>0</v>
      </c>
      <c r="H64" s="180"/>
      <c r="I64" s="181">
        <f t="shared" si="15"/>
        <v>0</v>
      </c>
      <c r="J64" s="180"/>
      <c r="K64" s="181">
        <f t="shared" si="16"/>
        <v>0</v>
      </c>
      <c r="L64" s="181">
        <v>15</v>
      </c>
      <c r="M64" s="181">
        <f t="shared" si="17"/>
        <v>0</v>
      </c>
      <c r="N64" s="181">
        <v>0</v>
      </c>
      <c r="O64" s="181">
        <f t="shared" si="18"/>
        <v>0</v>
      </c>
      <c r="P64" s="181">
        <v>0</v>
      </c>
      <c r="Q64" s="181">
        <f t="shared" si="19"/>
        <v>0</v>
      </c>
      <c r="R64" s="181"/>
      <c r="S64" s="181" t="s">
        <v>277</v>
      </c>
      <c r="T64" s="182" t="s">
        <v>249</v>
      </c>
      <c r="U64" s="157">
        <v>0</v>
      </c>
      <c r="V64" s="157">
        <f t="shared" si="20"/>
        <v>0</v>
      </c>
      <c r="W64" s="157"/>
      <c r="X64" s="157" t="s">
        <v>304</v>
      </c>
      <c r="Y64" s="147"/>
      <c r="Z64" s="147"/>
      <c r="AA64" s="147"/>
      <c r="AB64" s="147"/>
      <c r="AC64" s="147"/>
      <c r="AD64" s="147"/>
      <c r="AE64" s="147"/>
      <c r="AF64" s="147"/>
      <c r="AG64" s="147" t="s">
        <v>643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6">
        <v>56</v>
      </c>
      <c r="B65" s="177" t="s">
        <v>3495</v>
      </c>
      <c r="C65" s="187" t="s">
        <v>3496</v>
      </c>
      <c r="D65" s="178" t="s">
        <v>538</v>
      </c>
      <c r="E65" s="179">
        <v>10</v>
      </c>
      <c r="F65" s="180"/>
      <c r="G65" s="181">
        <f t="shared" si="14"/>
        <v>0</v>
      </c>
      <c r="H65" s="180"/>
      <c r="I65" s="181">
        <f t="shared" si="15"/>
        <v>0</v>
      </c>
      <c r="J65" s="180"/>
      <c r="K65" s="181">
        <f t="shared" si="16"/>
        <v>0</v>
      </c>
      <c r="L65" s="181">
        <v>15</v>
      </c>
      <c r="M65" s="181">
        <f t="shared" si="17"/>
        <v>0</v>
      </c>
      <c r="N65" s="181">
        <v>0</v>
      </c>
      <c r="O65" s="181">
        <f t="shared" si="18"/>
        <v>0</v>
      </c>
      <c r="P65" s="181">
        <v>0</v>
      </c>
      <c r="Q65" s="181">
        <f t="shared" si="19"/>
        <v>0</v>
      </c>
      <c r="R65" s="181"/>
      <c r="S65" s="181" t="s">
        <v>277</v>
      </c>
      <c r="T65" s="182" t="s">
        <v>249</v>
      </c>
      <c r="U65" s="157">
        <v>0</v>
      </c>
      <c r="V65" s="157">
        <f t="shared" si="20"/>
        <v>0</v>
      </c>
      <c r="W65" s="157"/>
      <c r="X65" s="157" t="s">
        <v>304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643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6">
        <v>57</v>
      </c>
      <c r="B66" s="177" t="s">
        <v>3497</v>
      </c>
      <c r="C66" s="187" t="s">
        <v>3498</v>
      </c>
      <c r="D66" s="178" t="s">
        <v>538</v>
      </c>
      <c r="E66" s="179">
        <v>1</v>
      </c>
      <c r="F66" s="180"/>
      <c r="G66" s="181">
        <f t="shared" si="14"/>
        <v>0</v>
      </c>
      <c r="H66" s="180"/>
      <c r="I66" s="181">
        <f t="shared" si="15"/>
        <v>0</v>
      </c>
      <c r="J66" s="180"/>
      <c r="K66" s="181">
        <f t="shared" si="16"/>
        <v>0</v>
      </c>
      <c r="L66" s="181">
        <v>15</v>
      </c>
      <c r="M66" s="181">
        <f t="shared" si="17"/>
        <v>0</v>
      </c>
      <c r="N66" s="181">
        <v>0</v>
      </c>
      <c r="O66" s="181">
        <f t="shared" si="18"/>
        <v>0</v>
      </c>
      <c r="P66" s="181">
        <v>0</v>
      </c>
      <c r="Q66" s="181">
        <f t="shared" si="19"/>
        <v>0</v>
      </c>
      <c r="R66" s="181"/>
      <c r="S66" s="181" t="s">
        <v>277</v>
      </c>
      <c r="T66" s="182" t="s">
        <v>249</v>
      </c>
      <c r="U66" s="157">
        <v>0</v>
      </c>
      <c r="V66" s="157">
        <f t="shared" si="20"/>
        <v>0</v>
      </c>
      <c r="W66" s="157"/>
      <c r="X66" s="157" t="s">
        <v>304</v>
      </c>
      <c r="Y66" s="147"/>
      <c r="Z66" s="147"/>
      <c r="AA66" s="147"/>
      <c r="AB66" s="147"/>
      <c r="AC66" s="147"/>
      <c r="AD66" s="147"/>
      <c r="AE66" s="147"/>
      <c r="AF66" s="147"/>
      <c r="AG66" s="147" t="s">
        <v>643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6">
        <v>58</v>
      </c>
      <c r="B67" s="177" t="s">
        <v>3499</v>
      </c>
      <c r="C67" s="187" t="s">
        <v>3500</v>
      </c>
      <c r="D67" s="178" t="s">
        <v>2243</v>
      </c>
      <c r="E67" s="179">
        <v>55</v>
      </c>
      <c r="F67" s="180"/>
      <c r="G67" s="181">
        <f t="shared" si="14"/>
        <v>0</v>
      </c>
      <c r="H67" s="180"/>
      <c r="I67" s="181">
        <f t="shared" si="15"/>
        <v>0</v>
      </c>
      <c r="J67" s="180"/>
      <c r="K67" s="181">
        <f t="shared" si="16"/>
        <v>0</v>
      </c>
      <c r="L67" s="181">
        <v>15</v>
      </c>
      <c r="M67" s="181">
        <f t="shared" si="17"/>
        <v>0</v>
      </c>
      <c r="N67" s="181">
        <v>0</v>
      </c>
      <c r="O67" s="181">
        <f t="shared" si="18"/>
        <v>0</v>
      </c>
      <c r="P67" s="181">
        <v>0</v>
      </c>
      <c r="Q67" s="181">
        <f t="shared" si="19"/>
        <v>0</v>
      </c>
      <c r="R67" s="181"/>
      <c r="S67" s="181" t="s">
        <v>277</v>
      </c>
      <c r="T67" s="182" t="s">
        <v>249</v>
      </c>
      <c r="U67" s="157">
        <v>0</v>
      </c>
      <c r="V67" s="157">
        <f t="shared" si="20"/>
        <v>0</v>
      </c>
      <c r="W67" s="157"/>
      <c r="X67" s="157" t="s">
        <v>304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643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6">
        <v>59</v>
      </c>
      <c r="B68" s="177" t="s">
        <v>3501</v>
      </c>
      <c r="C68" s="187" t="s">
        <v>3502</v>
      </c>
      <c r="D68" s="178" t="s">
        <v>538</v>
      </c>
      <c r="E68" s="179">
        <v>1</v>
      </c>
      <c r="F68" s="180"/>
      <c r="G68" s="181">
        <f t="shared" si="14"/>
        <v>0</v>
      </c>
      <c r="H68" s="180"/>
      <c r="I68" s="181">
        <f t="shared" si="15"/>
        <v>0</v>
      </c>
      <c r="J68" s="180"/>
      <c r="K68" s="181">
        <f t="shared" si="16"/>
        <v>0</v>
      </c>
      <c r="L68" s="181">
        <v>15</v>
      </c>
      <c r="M68" s="181">
        <f t="shared" si="17"/>
        <v>0</v>
      </c>
      <c r="N68" s="181">
        <v>0</v>
      </c>
      <c r="O68" s="181">
        <f t="shared" si="18"/>
        <v>0</v>
      </c>
      <c r="P68" s="181">
        <v>0</v>
      </c>
      <c r="Q68" s="181">
        <f t="shared" si="19"/>
        <v>0</v>
      </c>
      <c r="R68" s="181"/>
      <c r="S68" s="181" t="s">
        <v>277</v>
      </c>
      <c r="T68" s="182" t="s">
        <v>249</v>
      </c>
      <c r="U68" s="157">
        <v>0</v>
      </c>
      <c r="V68" s="157">
        <f t="shared" si="20"/>
        <v>0</v>
      </c>
      <c r="W68" s="157"/>
      <c r="X68" s="157" t="s">
        <v>304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643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6">
        <v>60</v>
      </c>
      <c r="B69" s="177" t="s">
        <v>3503</v>
      </c>
      <c r="C69" s="187" t="s">
        <v>3504</v>
      </c>
      <c r="D69" s="178" t="s">
        <v>538</v>
      </c>
      <c r="E69" s="179">
        <v>1</v>
      </c>
      <c r="F69" s="180"/>
      <c r="G69" s="181">
        <f t="shared" si="14"/>
        <v>0</v>
      </c>
      <c r="H69" s="180"/>
      <c r="I69" s="181">
        <f t="shared" si="15"/>
        <v>0</v>
      </c>
      <c r="J69" s="180"/>
      <c r="K69" s="181">
        <f t="shared" si="16"/>
        <v>0</v>
      </c>
      <c r="L69" s="181">
        <v>15</v>
      </c>
      <c r="M69" s="181">
        <f t="shared" si="17"/>
        <v>0</v>
      </c>
      <c r="N69" s="181">
        <v>0</v>
      </c>
      <c r="O69" s="181">
        <f t="shared" si="18"/>
        <v>0</v>
      </c>
      <c r="P69" s="181">
        <v>0</v>
      </c>
      <c r="Q69" s="181">
        <f t="shared" si="19"/>
        <v>0</v>
      </c>
      <c r="R69" s="181"/>
      <c r="S69" s="181" t="s">
        <v>277</v>
      </c>
      <c r="T69" s="182" t="s">
        <v>249</v>
      </c>
      <c r="U69" s="157">
        <v>0</v>
      </c>
      <c r="V69" s="157">
        <f t="shared" si="20"/>
        <v>0</v>
      </c>
      <c r="W69" s="157"/>
      <c r="X69" s="157" t="s">
        <v>304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643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76">
        <v>61</v>
      </c>
      <c r="B70" s="177" t="s">
        <v>3505</v>
      </c>
      <c r="C70" s="187" t="s">
        <v>3506</v>
      </c>
      <c r="D70" s="178" t="s">
        <v>538</v>
      </c>
      <c r="E70" s="179">
        <v>1</v>
      </c>
      <c r="F70" s="180"/>
      <c r="G70" s="181">
        <f t="shared" si="14"/>
        <v>0</v>
      </c>
      <c r="H70" s="180"/>
      <c r="I70" s="181">
        <f t="shared" si="15"/>
        <v>0</v>
      </c>
      <c r="J70" s="180"/>
      <c r="K70" s="181">
        <f t="shared" si="16"/>
        <v>0</v>
      </c>
      <c r="L70" s="181">
        <v>15</v>
      </c>
      <c r="M70" s="181">
        <f t="shared" si="17"/>
        <v>0</v>
      </c>
      <c r="N70" s="181">
        <v>0</v>
      </c>
      <c r="O70" s="181">
        <f t="shared" si="18"/>
        <v>0</v>
      </c>
      <c r="P70" s="181">
        <v>0</v>
      </c>
      <c r="Q70" s="181">
        <f t="shared" si="19"/>
        <v>0</v>
      </c>
      <c r="R70" s="181"/>
      <c r="S70" s="181" t="s">
        <v>277</v>
      </c>
      <c r="T70" s="182" t="s">
        <v>249</v>
      </c>
      <c r="U70" s="157">
        <v>0</v>
      </c>
      <c r="V70" s="157">
        <f t="shared" si="20"/>
        <v>0</v>
      </c>
      <c r="W70" s="157"/>
      <c r="X70" s="157" t="s">
        <v>304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643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76">
        <v>62</v>
      </c>
      <c r="B71" s="177" t="s">
        <v>3507</v>
      </c>
      <c r="C71" s="187" t="s">
        <v>3508</v>
      </c>
      <c r="D71" s="178" t="s">
        <v>538</v>
      </c>
      <c r="E71" s="179">
        <v>4</v>
      </c>
      <c r="F71" s="180"/>
      <c r="G71" s="181">
        <f t="shared" si="14"/>
        <v>0</v>
      </c>
      <c r="H71" s="180"/>
      <c r="I71" s="181">
        <f t="shared" si="15"/>
        <v>0</v>
      </c>
      <c r="J71" s="180"/>
      <c r="K71" s="181">
        <f t="shared" si="16"/>
        <v>0</v>
      </c>
      <c r="L71" s="181">
        <v>15</v>
      </c>
      <c r="M71" s="181">
        <f t="shared" si="17"/>
        <v>0</v>
      </c>
      <c r="N71" s="181">
        <v>0</v>
      </c>
      <c r="O71" s="181">
        <f t="shared" si="18"/>
        <v>0</v>
      </c>
      <c r="P71" s="181">
        <v>0</v>
      </c>
      <c r="Q71" s="181">
        <f t="shared" si="19"/>
        <v>0</v>
      </c>
      <c r="R71" s="181"/>
      <c r="S71" s="181" t="s">
        <v>277</v>
      </c>
      <c r="T71" s="182" t="s">
        <v>249</v>
      </c>
      <c r="U71" s="157">
        <v>0</v>
      </c>
      <c r="V71" s="157">
        <f t="shared" si="20"/>
        <v>0</v>
      </c>
      <c r="W71" s="157"/>
      <c r="X71" s="157" t="s">
        <v>304</v>
      </c>
      <c r="Y71" s="147"/>
      <c r="Z71" s="147"/>
      <c r="AA71" s="147"/>
      <c r="AB71" s="147"/>
      <c r="AC71" s="147"/>
      <c r="AD71" s="147"/>
      <c r="AE71" s="147"/>
      <c r="AF71" s="147"/>
      <c r="AG71" s="147" t="s">
        <v>643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76">
        <v>63</v>
      </c>
      <c r="B72" s="177" t="s">
        <v>3509</v>
      </c>
      <c r="C72" s="187" t="s">
        <v>3510</v>
      </c>
      <c r="D72" s="178" t="s">
        <v>538</v>
      </c>
      <c r="E72" s="179">
        <v>2</v>
      </c>
      <c r="F72" s="180"/>
      <c r="G72" s="181">
        <f t="shared" si="14"/>
        <v>0</v>
      </c>
      <c r="H72" s="180"/>
      <c r="I72" s="181">
        <f t="shared" si="15"/>
        <v>0</v>
      </c>
      <c r="J72" s="180"/>
      <c r="K72" s="181">
        <f t="shared" si="16"/>
        <v>0</v>
      </c>
      <c r="L72" s="181">
        <v>15</v>
      </c>
      <c r="M72" s="181">
        <f t="shared" si="17"/>
        <v>0</v>
      </c>
      <c r="N72" s="181">
        <v>0</v>
      </c>
      <c r="O72" s="181">
        <f t="shared" si="18"/>
        <v>0</v>
      </c>
      <c r="P72" s="181">
        <v>0</v>
      </c>
      <c r="Q72" s="181">
        <f t="shared" si="19"/>
        <v>0</v>
      </c>
      <c r="R72" s="181"/>
      <c r="S72" s="181" t="s">
        <v>277</v>
      </c>
      <c r="T72" s="182" t="s">
        <v>249</v>
      </c>
      <c r="U72" s="157">
        <v>0</v>
      </c>
      <c r="V72" s="157">
        <f t="shared" si="20"/>
        <v>0</v>
      </c>
      <c r="W72" s="157"/>
      <c r="X72" s="157" t="s">
        <v>304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643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76">
        <v>64</v>
      </c>
      <c r="B73" s="177" t="s">
        <v>3511</v>
      </c>
      <c r="C73" s="187" t="s">
        <v>3512</v>
      </c>
      <c r="D73" s="178" t="s">
        <v>538</v>
      </c>
      <c r="E73" s="179">
        <v>1</v>
      </c>
      <c r="F73" s="180"/>
      <c r="G73" s="181">
        <f t="shared" si="14"/>
        <v>0</v>
      </c>
      <c r="H73" s="180"/>
      <c r="I73" s="181">
        <f t="shared" si="15"/>
        <v>0</v>
      </c>
      <c r="J73" s="180"/>
      <c r="K73" s="181">
        <f t="shared" si="16"/>
        <v>0</v>
      </c>
      <c r="L73" s="181">
        <v>15</v>
      </c>
      <c r="M73" s="181">
        <f t="shared" si="17"/>
        <v>0</v>
      </c>
      <c r="N73" s="181">
        <v>0</v>
      </c>
      <c r="O73" s="181">
        <f t="shared" si="18"/>
        <v>0</v>
      </c>
      <c r="P73" s="181">
        <v>0</v>
      </c>
      <c r="Q73" s="181">
        <f t="shared" si="19"/>
        <v>0</v>
      </c>
      <c r="R73" s="181"/>
      <c r="S73" s="181" t="s">
        <v>277</v>
      </c>
      <c r="T73" s="182" t="s">
        <v>249</v>
      </c>
      <c r="U73" s="157">
        <v>0</v>
      </c>
      <c r="V73" s="157">
        <f t="shared" si="20"/>
        <v>0</v>
      </c>
      <c r="W73" s="157"/>
      <c r="X73" s="157" t="s">
        <v>304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643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6">
        <v>65</v>
      </c>
      <c r="B74" s="177" t="s">
        <v>3513</v>
      </c>
      <c r="C74" s="187" t="s">
        <v>3514</v>
      </c>
      <c r="D74" s="178" t="s">
        <v>538</v>
      </c>
      <c r="E74" s="179">
        <v>1</v>
      </c>
      <c r="F74" s="180"/>
      <c r="G74" s="181">
        <f t="shared" si="14"/>
        <v>0</v>
      </c>
      <c r="H74" s="180"/>
      <c r="I74" s="181">
        <f t="shared" si="15"/>
        <v>0</v>
      </c>
      <c r="J74" s="180"/>
      <c r="K74" s="181">
        <f t="shared" si="16"/>
        <v>0</v>
      </c>
      <c r="L74" s="181">
        <v>15</v>
      </c>
      <c r="M74" s="181">
        <f t="shared" si="17"/>
        <v>0</v>
      </c>
      <c r="N74" s="181">
        <v>0</v>
      </c>
      <c r="O74" s="181">
        <f t="shared" si="18"/>
        <v>0</v>
      </c>
      <c r="P74" s="181">
        <v>0</v>
      </c>
      <c r="Q74" s="181">
        <f t="shared" si="19"/>
        <v>0</v>
      </c>
      <c r="R74" s="181"/>
      <c r="S74" s="181" t="s">
        <v>277</v>
      </c>
      <c r="T74" s="182" t="s">
        <v>249</v>
      </c>
      <c r="U74" s="157">
        <v>0</v>
      </c>
      <c r="V74" s="157">
        <f t="shared" si="20"/>
        <v>0</v>
      </c>
      <c r="W74" s="157"/>
      <c r="X74" s="157" t="s">
        <v>304</v>
      </c>
      <c r="Y74" s="147"/>
      <c r="Z74" s="147"/>
      <c r="AA74" s="147"/>
      <c r="AB74" s="147"/>
      <c r="AC74" s="147"/>
      <c r="AD74" s="147"/>
      <c r="AE74" s="147"/>
      <c r="AF74" s="147"/>
      <c r="AG74" s="147" t="s">
        <v>643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6">
        <v>66</v>
      </c>
      <c r="B75" s="177" t="s">
        <v>3515</v>
      </c>
      <c r="C75" s="187" t="s">
        <v>3516</v>
      </c>
      <c r="D75" s="178" t="s">
        <v>538</v>
      </c>
      <c r="E75" s="179">
        <v>1</v>
      </c>
      <c r="F75" s="180"/>
      <c r="G75" s="181">
        <f t="shared" si="14"/>
        <v>0</v>
      </c>
      <c r="H75" s="180"/>
      <c r="I75" s="181">
        <f t="shared" si="15"/>
        <v>0</v>
      </c>
      <c r="J75" s="180"/>
      <c r="K75" s="181">
        <f t="shared" si="16"/>
        <v>0</v>
      </c>
      <c r="L75" s="181">
        <v>15</v>
      </c>
      <c r="M75" s="181">
        <f t="shared" si="17"/>
        <v>0</v>
      </c>
      <c r="N75" s="181">
        <v>0</v>
      </c>
      <c r="O75" s="181">
        <f t="shared" si="18"/>
        <v>0</v>
      </c>
      <c r="P75" s="181">
        <v>0</v>
      </c>
      <c r="Q75" s="181">
        <f t="shared" si="19"/>
        <v>0</v>
      </c>
      <c r="R75" s="181"/>
      <c r="S75" s="181" t="s">
        <v>277</v>
      </c>
      <c r="T75" s="182" t="s">
        <v>249</v>
      </c>
      <c r="U75" s="157">
        <v>0</v>
      </c>
      <c r="V75" s="157">
        <f t="shared" si="20"/>
        <v>0</v>
      </c>
      <c r="W75" s="157"/>
      <c r="X75" s="157" t="s">
        <v>304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643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6">
        <v>67</v>
      </c>
      <c r="B76" s="177" t="s">
        <v>3517</v>
      </c>
      <c r="C76" s="187" t="s">
        <v>3518</v>
      </c>
      <c r="D76" s="178" t="s">
        <v>276</v>
      </c>
      <c r="E76" s="179">
        <v>24</v>
      </c>
      <c r="F76" s="180"/>
      <c r="G76" s="181">
        <f t="shared" si="14"/>
        <v>0</v>
      </c>
      <c r="H76" s="180"/>
      <c r="I76" s="181">
        <f t="shared" si="15"/>
        <v>0</v>
      </c>
      <c r="J76" s="180"/>
      <c r="K76" s="181">
        <f t="shared" si="16"/>
        <v>0</v>
      </c>
      <c r="L76" s="181">
        <v>15</v>
      </c>
      <c r="M76" s="181">
        <f t="shared" si="17"/>
        <v>0</v>
      </c>
      <c r="N76" s="181">
        <v>0</v>
      </c>
      <c r="O76" s="181">
        <f t="shared" si="18"/>
        <v>0</v>
      </c>
      <c r="P76" s="181">
        <v>0</v>
      </c>
      <c r="Q76" s="181">
        <f t="shared" si="19"/>
        <v>0</v>
      </c>
      <c r="R76" s="181"/>
      <c r="S76" s="181" t="s">
        <v>277</v>
      </c>
      <c r="T76" s="182" t="s">
        <v>249</v>
      </c>
      <c r="U76" s="157">
        <v>0</v>
      </c>
      <c r="V76" s="157">
        <f t="shared" si="20"/>
        <v>0</v>
      </c>
      <c r="W76" s="157"/>
      <c r="X76" s="157" t="s">
        <v>304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332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6">
        <v>68</v>
      </c>
      <c r="B77" s="177" t="s">
        <v>3519</v>
      </c>
      <c r="C77" s="187" t="s">
        <v>3520</v>
      </c>
      <c r="D77" s="178" t="s">
        <v>276</v>
      </c>
      <c r="E77" s="179">
        <v>29</v>
      </c>
      <c r="F77" s="180"/>
      <c r="G77" s="181">
        <f t="shared" si="14"/>
        <v>0</v>
      </c>
      <c r="H77" s="180"/>
      <c r="I77" s="181">
        <f t="shared" si="15"/>
        <v>0</v>
      </c>
      <c r="J77" s="180"/>
      <c r="K77" s="181">
        <f t="shared" si="16"/>
        <v>0</v>
      </c>
      <c r="L77" s="181">
        <v>15</v>
      </c>
      <c r="M77" s="181">
        <f t="shared" si="17"/>
        <v>0</v>
      </c>
      <c r="N77" s="181">
        <v>0</v>
      </c>
      <c r="O77" s="181">
        <f t="shared" si="18"/>
        <v>0</v>
      </c>
      <c r="P77" s="181">
        <v>0</v>
      </c>
      <c r="Q77" s="181">
        <f t="shared" si="19"/>
        <v>0</v>
      </c>
      <c r="R77" s="181"/>
      <c r="S77" s="181" t="s">
        <v>277</v>
      </c>
      <c r="T77" s="182" t="s">
        <v>249</v>
      </c>
      <c r="U77" s="157">
        <v>0</v>
      </c>
      <c r="V77" s="157">
        <f t="shared" si="20"/>
        <v>0</v>
      </c>
      <c r="W77" s="157"/>
      <c r="X77" s="157" t="s">
        <v>304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332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76">
        <v>69</v>
      </c>
      <c r="B78" s="177" t="s">
        <v>3521</v>
      </c>
      <c r="C78" s="187" t="s">
        <v>3522</v>
      </c>
      <c r="D78" s="178" t="s">
        <v>2862</v>
      </c>
      <c r="E78" s="179">
        <v>1</v>
      </c>
      <c r="F78" s="180"/>
      <c r="G78" s="181">
        <f t="shared" si="14"/>
        <v>0</v>
      </c>
      <c r="H78" s="180"/>
      <c r="I78" s="181">
        <f t="shared" si="15"/>
        <v>0</v>
      </c>
      <c r="J78" s="180"/>
      <c r="K78" s="181">
        <f t="shared" si="16"/>
        <v>0</v>
      </c>
      <c r="L78" s="181">
        <v>15</v>
      </c>
      <c r="M78" s="181">
        <f t="shared" si="17"/>
        <v>0</v>
      </c>
      <c r="N78" s="181">
        <v>0</v>
      </c>
      <c r="O78" s="181">
        <f t="shared" si="18"/>
        <v>0</v>
      </c>
      <c r="P78" s="181">
        <v>0</v>
      </c>
      <c r="Q78" s="181">
        <f t="shared" si="19"/>
        <v>0</v>
      </c>
      <c r="R78" s="181"/>
      <c r="S78" s="181" t="s">
        <v>277</v>
      </c>
      <c r="T78" s="182" t="s">
        <v>249</v>
      </c>
      <c r="U78" s="157">
        <v>0</v>
      </c>
      <c r="V78" s="157">
        <f t="shared" si="20"/>
        <v>0</v>
      </c>
      <c r="W78" s="157"/>
      <c r="X78" s="157" t="s">
        <v>304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643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6">
        <v>70</v>
      </c>
      <c r="B79" s="177" t="s">
        <v>2400</v>
      </c>
      <c r="C79" s="187" t="s">
        <v>3523</v>
      </c>
      <c r="D79" s="178" t="s">
        <v>276</v>
      </c>
      <c r="E79" s="179">
        <v>1</v>
      </c>
      <c r="F79" s="180"/>
      <c r="G79" s="181">
        <f t="shared" si="14"/>
        <v>0</v>
      </c>
      <c r="H79" s="180"/>
      <c r="I79" s="181">
        <f t="shared" si="15"/>
        <v>0</v>
      </c>
      <c r="J79" s="180"/>
      <c r="K79" s="181">
        <f t="shared" si="16"/>
        <v>0</v>
      </c>
      <c r="L79" s="181">
        <v>15</v>
      </c>
      <c r="M79" s="181">
        <f t="shared" si="17"/>
        <v>0</v>
      </c>
      <c r="N79" s="181">
        <v>0</v>
      </c>
      <c r="O79" s="181">
        <f t="shared" si="18"/>
        <v>0</v>
      </c>
      <c r="P79" s="181">
        <v>0</v>
      </c>
      <c r="Q79" s="181">
        <f t="shared" si="19"/>
        <v>0</v>
      </c>
      <c r="R79" s="181"/>
      <c r="S79" s="181" t="s">
        <v>277</v>
      </c>
      <c r="T79" s="182" t="s">
        <v>249</v>
      </c>
      <c r="U79" s="157">
        <v>0</v>
      </c>
      <c r="V79" s="157">
        <f t="shared" si="20"/>
        <v>0</v>
      </c>
      <c r="W79" s="157"/>
      <c r="X79" s="157" t="s">
        <v>304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643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x14ac:dyDescent="0.25">
      <c r="A80" s="162" t="s">
        <v>243</v>
      </c>
      <c r="B80" s="163" t="s">
        <v>203</v>
      </c>
      <c r="C80" s="184" t="s">
        <v>204</v>
      </c>
      <c r="D80" s="164"/>
      <c r="E80" s="165"/>
      <c r="F80" s="166"/>
      <c r="G80" s="166">
        <f>SUMIF(AG81:AG82,"&lt;&gt;NOR",G81:G82)</f>
        <v>0</v>
      </c>
      <c r="H80" s="166"/>
      <c r="I80" s="166">
        <f>SUM(I81:I82)</f>
        <v>0</v>
      </c>
      <c r="J80" s="166"/>
      <c r="K80" s="166">
        <f>SUM(K81:K82)</f>
        <v>0</v>
      </c>
      <c r="L80" s="166"/>
      <c r="M80" s="166">
        <f>SUM(M81:M82)</f>
        <v>0</v>
      </c>
      <c r="N80" s="166"/>
      <c r="O80" s="166">
        <f>SUM(O81:O82)</f>
        <v>0</v>
      </c>
      <c r="P80" s="166"/>
      <c r="Q80" s="166">
        <f>SUM(Q81:Q82)</f>
        <v>0</v>
      </c>
      <c r="R80" s="166"/>
      <c r="S80" s="166"/>
      <c r="T80" s="167"/>
      <c r="U80" s="161"/>
      <c r="V80" s="161">
        <f>SUM(V81:V82)</f>
        <v>1</v>
      </c>
      <c r="W80" s="161"/>
      <c r="X80" s="161"/>
      <c r="AG80" t="s">
        <v>244</v>
      </c>
    </row>
    <row r="81" spans="1:60" outlineLevel="1" x14ac:dyDescent="0.25">
      <c r="A81" s="176">
        <v>71</v>
      </c>
      <c r="B81" s="177" t="s">
        <v>3524</v>
      </c>
      <c r="C81" s="187" t="s">
        <v>3525</v>
      </c>
      <c r="D81" s="178" t="s">
        <v>2862</v>
      </c>
      <c r="E81" s="179">
        <v>1</v>
      </c>
      <c r="F81" s="180"/>
      <c r="G81" s="181">
        <f>ROUND(E81*F81,2)</f>
        <v>0</v>
      </c>
      <c r="H81" s="180"/>
      <c r="I81" s="181">
        <f>ROUND(E81*H81,2)</f>
        <v>0</v>
      </c>
      <c r="J81" s="180"/>
      <c r="K81" s="181">
        <f>ROUND(E81*J81,2)</f>
        <v>0</v>
      </c>
      <c r="L81" s="181">
        <v>15</v>
      </c>
      <c r="M81" s="181">
        <f>G81*(1+L81/100)</f>
        <v>0</v>
      </c>
      <c r="N81" s="181">
        <v>0</v>
      </c>
      <c r="O81" s="181">
        <f>ROUND(E81*N81,2)</f>
        <v>0</v>
      </c>
      <c r="P81" s="181">
        <v>0</v>
      </c>
      <c r="Q81" s="181">
        <f>ROUND(E81*P81,2)</f>
        <v>0</v>
      </c>
      <c r="R81" s="181"/>
      <c r="S81" s="181" t="s">
        <v>248</v>
      </c>
      <c r="T81" s="182" t="s">
        <v>249</v>
      </c>
      <c r="U81" s="157">
        <v>1</v>
      </c>
      <c r="V81" s="157">
        <f>ROUND(E81*U81,2)</f>
        <v>1</v>
      </c>
      <c r="W81" s="157"/>
      <c r="X81" s="157" t="s">
        <v>304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6">
        <v>72</v>
      </c>
      <c r="B82" s="177" t="s">
        <v>3526</v>
      </c>
      <c r="C82" s="187" t="s">
        <v>3527</v>
      </c>
      <c r="D82" s="178" t="s">
        <v>2862</v>
      </c>
      <c r="E82" s="179">
        <v>1</v>
      </c>
      <c r="F82" s="180"/>
      <c r="G82" s="181">
        <f>ROUND(E82*F82,2)</f>
        <v>0</v>
      </c>
      <c r="H82" s="180"/>
      <c r="I82" s="181">
        <f>ROUND(E82*H82,2)</f>
        <v>0</v>
      </c>
      <c r="J82" s="180"/>
      <c r="K82" s="181">
        <f>ROUND(E82*J82,2)</f>
        <v>0</v>
      </c>
      <c r="L82" s="181">
        <v>15</v>
      </c>
      <c r="M82" s="181">
        <f>G82*(1+L82/100)</f>
        <v>0</v>
      </c>
      <c r="N82" s="181">
        <v>0</v>
      </c>
      <c r="O82" s="181">
        <f>ROUND(E82*N82,2)</f>
        <v>0</v>
      </c>
      <c r="P82" s="181">
        <v>0</v>
      </c>
      <c r="Q82" s="181">
        <f>ROUND(E82*P82,2)</f>
        <v>0</v>
      </c>
      <c r="R82" s="181"/>
      <c r="S82" s="181" t="s">
        <v>277</v>
      </c>
      <c r="T82" s="182" t="s">
        <v>249</v>
      </c>
      <c r="U82" s="157">
        <v>0</v>
      </c>
      <c r="V82" s="157">
        <f>ROUND(E82*U82,2)</f>
        <v>0</v>
      </c>
      <c r="W82" s="157"/>
      <c r="X82" s="157" t="s">
        <v>304</v>
      </c>
      <c r="Y82" s="14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x14ac:dyDescent="0.25">
      <c r="A83" s="162" t="s">
        <v>243</v>
      </c>
      <c r="B83" s="163" t="s">
        <v>207</v>
      </c>
      <c r="C83" s="184" t="s">
        <v>208</v>
      </c>
      <c r="D83" s="164"/>
      <c r="E83" s="165"/>
      <c r="F83" s="166"/>
      <c r="G83" s="166">
        <f>SUMIF(AG84:AG84,"&lt;&gt;NOR",G84:G84)</f>
        <v>0</v>
      </c>
      <c r="H83" s="166"/>
      <c r="I83" s="166">
        <f>SUM(I84:I84)</f>
        <v>0</v>
      </c>
      <c r="J83" s="166"/>
      <c r="K83" s="166">
        <f>SUM(K84:K84)</f>
        <v>0</v>
      </c>
      <c r="L83" s="166"/>
      <c r="M83" s="166">
        <f>SUM(M84:M84)</f>
        <v>0</v>
      </c>
      <c r="N83" s="166"/>
      <c r="O83" s="166">
        <f>SUM(O84:O84)</f>
        <v>0</v>
      </c>
      <c r="P83" s="166"/>
      <c r="Q83" s="166">
        <f>SUM(Q84:Q84)</f>
        <v>0</v>
      </c>
      <c r="R83" s="166"/>
      <c r="S83" s="166"/>
      <c r="T83" s="167"/>
      <c r="U83" s="161"/>
      <c r="V83" s="161">
        <f>SUM(V84:V84)</f>
        <v>0.49</v>
      </c>
      <c r="W83" s="161"/>
      <c r="X83" s="161"/>
      <c r="AG83" t="s">
        <v>244</v>
      </c>
    </row>
    <row r="84" spans="1:60" outlineLevel="1" x14ac:dyDescent="0.25">
      <c r="A84" s="168">
        <v>73</v>
      </c>
      <c r="B84" s="169" t="s">
        <v>3528</v>
      </c>
      <c r="C84" s="185" t="s">
        <v>837</v>
      </c>
      <c r="D84" s="170" t="s">
        <v>2862</v>
      </c>
      <c r="E84" s="171">
        <v>1</v>
      </c>
      <c r="F84" s="172"/>
      <c r="G84" s="173">
        <f>ROUND(E84*F84,2)</f>
        <v>0</v>
      </c>
      <c r="H84" s="172"/>
      <c r="I84" s="173">
        <f>ROUND(E84*H84,2)</f>
        <v>0</v>
      </c>
      <c r="J84" s="172"/>
      <c r="K84" s="173">
        <f>ROUND(E84*J84,2)</f>
        <v>0</v>
      </c>
      <c r="L84" s="173">
        <v>15</v>
      </c>
      <c r="M84" s="173">
        <f>G84*(1+L84/100)</f>
        <v>0</v>
      </c>
      <c r="N84" s="173">
        <v>0</v>
      </c>
      <c r="O84" s="173">
        <f>ROUND(E84*N84,2)</f>
        <v>0</v>
      </c>
      <c r="P84" s="173">
        <v>0</v>
      </c>
      <c r="Q84" s="173">
        <f>ROUND(E84*P84,2)</f>
        <v>0</v>
      </c>
      <c r="R84" s="173" t="s">
        <v>366</v>
      </c>
      <c r="S84" s="173" t="s">
        <v>248</v>
      </c>
      <c r="T84" s="174" t="s">
        <v>249</v>
      </c>
      <c r="U84" s="157">
        <v>0.49</v>
      </c>
      <c r="V84" s="157">
        <f>ROUND(E84*U84,2)</f>
        <v>0.49</v>
      </c>
      <c r="W84" s="157"/>
      <c r="X84" s="157" t="s">
        <v>304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x14ac:dyDescent="0.25">
      <c r="A85" s="3"/>
      <c r="B85" s="4"/>
      <c r="C85" s="188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AE85">
        <v>15</v>
      </c>
      <c r="AF85">
        <v>21</v>
      </c>
      <c r="AG85" t="s">
        <v>230</v>
      </c>
    </row>
    <row r="86" spans="1:60" x14ac:dyDescent="0.25">
      <c r="A86" s="150"/>
      <c r="B86" s="151" t="s">
        <v>29</v>
      </c>
      <c r="C86" s="189"/>
      <c r="D86" s="152"/>
      <c r="E86" s="153"/>
      <c r="F86" s="153"/>
      <c r="G86" s="183">
        <f>G8+G80+G83</f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AE86">
        <f>SUMIF(L7:L84,AE85,G7:G84)</f>
        <v>0</v>
      </c>
      <c r="AF86">
        <f>SUMIF(L7:L84,AF85,G7:G84)</f>
        <v>0</v>
      </c>
      <c r="AG86" t="s">
        <v>297</v>
      </c>
    </row>
    <row r="87" spans="1:60" x14ac:dyDescent="0.25">
      <c r="C87" s="190"/>
      <c r="D87" s="10"/>
      <c r="AG87" t="s">
        <v>298</v>
      </c>
    </row>
    <row r="88" spans="1:60" x14ac:dyDescent="0.25">
      <c r="D88" s="10"/>
    </row>
    <row r="89" spans="1:60" x14ac:dyDescent="0.25">
      <c r="D89" s="10"/>
    </row>
    <row r="90" spans="1:60" x14ac:dyDescent="0.25">
      <c r="D90" s="10"/>
    </row>
    <row r="91" spans="1:60" x14ac:dyDescent="0.25">
      <c r="D91" s="10"/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znJWoJ2q2ZTpArl/5dP/ZPXtmKFaDsbyDIptEjC9YXLODQZfaeBVFR8c8mE2E7bORDnFXkqv9A2PRilxkPKNuA==" saltValue="FuNL87/kbP4ScPAp2xPQSg==" spinCount="100000" sheet="1"/>
  <mergeCells count="5">
    <mergeCell ref="A1:G1"/>
    <mergeCell ref="C2:G2"/>
    <mergeCell ref="C3:G3"/>
    <mergeCell ref="C4:G4"/>
    <mergeCell ref="C62:G6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45"/>
  <sheetViews>
    <sheetView showGridLines="0" tabSelected="1" topLeftCell="B21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2" customWidth="1"/>
    <col min="4" max="4" width="13" style="52" customWidth="1"/>
    <col min="5" max="5" width="9.6640625" style="52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235" t="s">
        <v>41</v>
      </c>
      <c r="C1" s="236"/>
      <c r="D1" s="236"/>
      <c r="E1" s="236"/>
      <c r="F1" s="236"/>
      <c r="G1" s="236"/>
      <c r="H1" s="236"/>
      <c r="I1" s="236"/>
      <c r="J1" s="237"/>
    </row>
    <row r="2" spans="1:15" ht="36" customHeight="1" x14ac:dyDescent="0.25">
      <c r="A2" s="2"/>
      <c r="B2" s="76" t="s">
        <v>22</v>
      </c>
      <c r="C2" s="77"/>
      <c r="D2" s="78" t="s">
        <v>43</v>
      </c>
      <c r="E2" s="241" t="s">
        <v>44</v>
      </c>
      <c r="F2" s="242"/>
      <c r="G2" s="242"/>
      <c r="H2" s="242"/>
      <c r="I2" s="242"/>
      <c r="J2" s="243"/>
      <c r="O2" s="1"/>
    </row>
    <row r="3" spans="1:15" ht="27" hidden="1" customHeight="1" x14ac:dyDescent="0.25">
      <c r="A3" s="2"/>
      <c r="B3" s="79"/>
      <c r="C3" s="77"/>
      <c r="D3" s="80"/>
      <c r="E3" s="244"/>
      <c r="F3" s="245"/>
      <c r="G3" s="245"/>
      <c r="H3" s="245"/>
      <c r="I3" s="245"/>
      <c r="J3" s="246"/>
    </row>
    <row r="4" spans="1:15" ht="23.25" customHeight="1" x14ac:dyDescent="0.25">
      <c r="A4" s="2"/>
      <c r="B4" s="81"/>
      <c r="C4" s="82"/>
      <c r="D4" s="83"/>
      <c r="E4" s="225"/>
      <c r="F4" s="225"/>
      <c r="G4" s="225"/>
      <c r="H4" s="225"/>
      <c r="I4" s="225"/>
      <c r="J4" s="226"/>
    </row>
    <row r="5" spans="1:15" ht="24" customHeight="1" x14ac:dyDescent="0.25">
      <c r="A5" s="2"/>
      <c r="B5" s="31" t="s">
        <v>42</v>
      </c>
      <c r="D5" s="229"/>
      <c r="E5" s="230"/>
      <c r="F5" s="230"/>
      <c r="G5" s="230"/>
      <c r="H5" s="18" t="s">
        <v>40</v>
      </c>
      <c r="I5" s="22"/>
      <c r="J5" s="8"/>
    </row>
    <row r="6" spans="1:15" ht="15.75" customHeight="1" x14ac:dyDescent="0.25">
      <c r="A6" s="2"/>
      <c r="B6" s="28"/>
      <c r="C6" s="55"/>
      <c r="D6" s="231"/>
      <c r="E6" s="232"/>
      <c r="F6" s="232"/>
      <c r="G6" s="232"/>
      <c r="H6" s="18" t="s">
        <v>34</v>
      </c>
      <c r="I6" s="22"/>
      <c r="J6" s="8"/>
    </row>
    <row r="7" spans="1:15" ht="15.75" customHeight="1" x14ac:dyDescent="0.25">
      <c r="A7" s="2"/>
      <c r="B7" s="29"/>
      <c r="C7" s="56"/>
      <c r="D7" s="53"/>
      <c r="E7" s="233"/>
      <c r="F7" s="234"/>
      <c r="G7" s="234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5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5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248"/>
      <c r="E11" s="248"/>
      <c r="F11" s="248"/>
      <c r="G11" s="248"/>
      <c r="H11" s="18" t="s">
        <v>40</v>
      </c>
      <c r="I11" s="85"/>
      <c r="J11" s="8"/>
    </row>
    <row r="12" spans="1:15" ht="15.75" customHeight="1" x14ac:dyDescent="0.25">
      <c r="A12" s="2"/>
      <c r="B12" s="28"/>
      <c r="C12" s="55"/>
      <c r="D12" s="224"/>
      <c r="E12" s="224"/>
      <c r="F12" s="224"/>
      <c r="G12" s="224"/>
      <c r="H12" s="18" t="s">
        <v>34</v>
      </c>
      <c r="I12" s="85"/>
      <c r="J12" s="8"/>
    </row>
    <row r="13" spans="1:15" ht="15.75" customHeight="1" x14ac:dyDescent="0.25">
      <c r="A13" s="2"/>
      <c r="B13" s="29"/>
      <c r="C13" s="56"/>
      <c r="D13" s="84"/>
      <c r="E13" s="227"/>
      <c r="F13" s="228"/>
      <c r="G13" s="228"/>
      <c r="H13" s="19"/>
      <c r="I13" s="23"/>
      <c r="J13" s="34"/>
    </row>
    <row r="14" spans="1:15" ht="24" customHeight="1" x14ac:dyDescent="0.25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61"/>
      <c r="D15" s="54"/>
      <c r="E15" s="247"/>
      <c r="F15" s="247"/>
      <c r="G15" s="249"/>
      <c r="H15" s="249"/>
      <c r="I15" s="249" t="s">
        <v>29</v>
      </c>
      <c r="J15" s="250"/>
    </row>
    <row r="16" spans="1:15" ht="23.25" customHeight="1" x14ac:dyDescent="0.25">
      <c r="A16" s="138" t="s">
        <v>24</v>
      </c>
      <c r="B16" s="38" t="s">
        <v>24</v>
      </c>
      <c r="C16" s="62"/>
      <c r="D16" s="63"/>
      <c r="E16" s="213"/>
      <c r="F16" s="214"/>
      <c r="G16" s="213"/>
      <c r="H16" s="214"/>
      <c r="I16" s="213">
        <f>SUMIF(F71:F141,A16,I71:I141)+SUMIF(F71:F141,"PSU",I71:I141)</f>
        <v>0</v>
      </c>
      <c r="J16" s="215"/>
    </row>
    <row r="17" spans="1:10" ht="23.25" customHeight="1" x14ac:dyDescent="0.25">
      <c r="A17" s="138" t="s">
        <v>25</v>
      </c>
      <c r="B17" s="38" t="s">
        <v>25</v>
      </c>
      <c r="C17" s="62"/>
      <c r="D17" s="63"/>
      <c r="E17" s="213"/>
      <c r="F17" s="214"/>
      <c r="G17" s="213"/>
      <c r="H17" s="214"/>
      <c r="I17" s="213">
        <f>SUMIF(F71:F141,A17,I71:I141)</f>
        <v>0</v>
      </c>
      <c r="J17" s="215"/>
    </row>
    <row r="18" spans="1:10" ht="23.25" customHeight="1" x14ac:dyDescent="0.25">
      <c r="A18" s="138" t="s">
        <v>26</v>
      </c>
      <c r="B18" s="38" t="s">
        <v>26</v>
      </c>
      <c r="C18" s="62"/>
      <c r="D18" s="63"/>
      <c r="E18" s="213"/>
      <c r="F18" s="214"/>
      <c r="G18" s="213"/>
      <c r="H18" s="214"/>
      <c r="I18" s="213">
        <f>SUMIF(F71:F141,A18,I71:I141)</f>
        <v>0</v>
      </c>
      <c r="J18" s="215"/>
    </row>
    <row r="19" spans="1:10" ht="23.25" customHeight="1" x14ac:dyDescent="0.25">
      <c r="A19" s="138" t="s">
        <v>212</v>
      </c>
      <c r="B19" s="38" t="s">
        <v>27</v>
      </c>
      <c r="C19" s="62"/>
      <c r="D19" s="63"/>
      <c r="E19" s="213"/>
      <c r="F19" s="214"/>
      <c r="G19" s="213"/>
      <c r="H19" s="214"/>
      <c r="I19" s="213">
        <f>SUMIF(F71:F141,A19,I71:I141)</f>
        <v>0</v>
      </c>
      <c r="J19" s="215"/>
    </row>
    <row r="20" spans="1:10" ht="23.25" customHeight="1" x14ac:dyDescent="0.25">
      <c r="A20" s="138" t="s">
        <v>214</v>
      </c>
      <c r="B20" s="38" t="s">
        <v>28</v>
      </c>
      <c r="C20" s="62"/>
      <c r="D20" s="63"/>
      <c r="E20" s="213"/>
      <c r="F20" s="214"/>
      <c r="G20" s="213"/>
      <c r="H20" s="214"/>
      <c r="I20" s="213">
        <f>SUMIF(F71:F141,A20,I71:I141)</f>
        <v>0</v>
      </c>
      <c r="J20" s="215"/>
    </row>
    <row r="21" spans="1:10" ht="23.25" customHeight="1" x14ac:dyDescent="0.25">
      <c r="A21" s="2"/>
      <c r="B21" s="48" t="s">
        <v>29</v>
      </c>
      <c r="C21" s="64"/>
      <c r="D21" s="65"/>
      <c r="E21" s="216"/>
      <c r="F21" s="251"/>
      <c r="G21" s="216"/>
      <c r="H21" s="251"/>
      <c r="I21" s="216">
        <f>SUM(I16:J20)</f>
        <v>0</v>
      </c>
      <c r="J21" s="217"/>
    </row>
    <row r="22" spans="1:10" ht="33" customHeight="1" x14ac:dyDescent="0.25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5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11">
        <f>ZakladDPHSniVypocet</f>
        <v>0</v>
      </c>
      <c r="H23" s="212"/>
      <c r="I23" s="212"/>
      <c r="J23" s="40" t="str">
        <f t="shared" ref="J23:J28" si="0">Mena</f>
        <v>CZK</v>
      </c>
    </row>
    <row r="24" spans="1:10" ht="23.25" customHeight="1" x14ac:dyDescent="0.25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09">
        <f>A23</f>
        <v>0</v>
      </c>
      <c r="H24" s="210"/>
      <c r="I24" s="210"/>
      <c r="J24" s="40" t="str">
        <f t="shared" si="0"/>
        <v>CZK</v>
      </c>
    </row>
    <row r="25" spans="1:10" ht="23.25" customHeight="1" x14ac:dyDescent="0.25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11">
        <f>ZakladDPHZaklVypocet</f>
        <v>0</v>
      </c>
      <c r="H25" s="212"/>
      <c r="I25" s="212"/>
      <c r="J25" s="40" t="str">
        <f t="shared" si="0"/>
        <v>CZK</v>
      </c>
    </row>
    <row r="26" spans="1:10" ht="23.25" customHeight="1" x14ac:dyDescent="0.25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38">
        <f>A25</f>
        <v>0</v>
      </c>
      <c r="H26" s="239"/>
      <c r="I26" s="239"/>
      <c r="J26" s="37" t="str">
        <f t="shared" si="0"/>
        <v>CZK</v>
      </c>
    </row>
    <row r="27" spans="1:10" ht="23.25" customHeight="1" thickBot="1" x14ac:dyDescent="0.3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40">
        <f>CenaCelkem-(ZakladDPHSni+DPHSni+ZakladDPHZakl+DPHZakl)</f>
        <v>0</v>
      </c>
      <c r="H27" s="240"/>
      <c r="I27" s="240"/>
      <c r="J27" s="41" t="str">
        <f t="shared" si="0"/>
        <v>CZK</v>
      </c>
    </row>
    <row r="28" spans="1:10" ht="27.75" hidden="1" customHeight="1" thickBot="1" x14ac:dyDescent="0.3">
      <c r="A28" s="2"/>
      <c r="B28" s="112" t="s">
        <v>23</v>
      </c>
      <c r="C28" s="113"/>
      <c r="D28" s="113"/>
      <c r="E28" s="114"/>
      <c r="F28" s="115"/>
      <c r="G28" s="219">
        <f>ZakladDPHSniVypocet+ZakladDPHZaklVypocet</f>
        <v>0</v>
      </c>
      <c r="H28" s="219"/>
      <c r="I28" s="219"/>
      <c r="J28" s="116" t="str">
        <f t="shared" si="0"/>
        <v>CZK</v>
      </c>
    </row>
    <row r="29" spans="1:10" ht="27.75" customHeight="1" thickBot="1" x14ac:dyDescent="0.3">
      <c r="A29" s="2">
        <f>(A27-INT(A27))*100</f>
        <v>0</v>
      </c>
      <c r="B29" s="112" t="s">
        <v>35</v>
      </c>
      <c r="C29" s="117"/>
      <c r="D29" s="117"/>
      <c r="E29" s="117"/>
      <c r="F29" s="118"/>
      <c r="G29" s="218">
        <f>A27</f>
        <v>0</v>
      </c>
      <c r="H29" s="218"/>
      <c r="I29" s="218"/>
      <c r="J29" s="119" t="s">
        <v>87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4"/>
      <c r="D34" s="220"/>
      <c r="E34" s="221"/>
      <c r="G34" s="222"/>
      <c r="H34" s="223"/>
      <c r="I34" s="223"/>
      <c r="J34" s="25"/>
    </row>
    <row r="35" spans="1:10" ht="12.75" customHeight="1" x14ac:dyDescent="0.25">
      <c r="A35" s="2"/>
      <c r="B35" s="2"/>
      <c r="D35" s="208" t="s">
        <v>2</v>
      </c>
      <c r="E35" s="208"/>
      <c r="H35" s="10" t="s">
        <v>3</v>
      </c>
      <c r="J35" s="9"/>
    </row>
    <row r="36" spans="1:10" ht="13.5" customHeight="1" thickBot="1" x14ac:dyDescent="0.3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5">
      <c r="B37" s="89" t="s">
        <v>16</v>
      </c>
      <c r="C37" s="90"/>
      <c r="D37" s="90"/>
      <c r="E37" s="90"/>
      <c r="F37" s="91"/>
      <c r="G37" s="91"/>
      <c r="H37" s="91"/>
      <c r="I37" s="91"/>
      <c r="J37" s="92"/>
    </row>
    <row r="38" spans="1:10" ht="25.5" customHeight="1" x14ac:dyDescent="0.25">
      <c r="A38" s="88" t="s">
        <v>37</v>
      </c>
      <c r="B38" s="93" t="s">
        <v>17</v>
      </c>
      <c r="C38" s="94" t="s">
        <v>5</v>
      </c>
      <c r="D38" s="94"/>
      <c r="E38" s="94"/>
      <c r="F38" s="95" t="str">
        <f>B23</f>
        <v>Základ pro sníženou DPH</v>
      </c>
      <c r="G38" s="95" t="str">
        <f>B25</f>
        <v>Základ pro základní DPH</v>
      </c>
      <c r="H38" s="96" t="s">
        <v>18</v>
      </c>
      <c r="I38" s="96" t="s">
        <v>1</v>
      </c>
      <c r="J38" s="97" t="s">
        <v>0</v>
      </c>
    </row>
    <row r="39" spans="1:10" ht="25.5" hidden="1" customHeight="1" x14ac:dyDescent="0.25">
      <c r="A39" s="88">
        <v>1</v>
      </c>
      <c r="B39" s="98" t="s">
        <v>45</v>
      </c>
      <c r="C39" s="206"/>
      <c r="D39" s="206"/>
      <c r="E39" s="206"/>
      <c r="F39" s="99">
        <f>'00 001 Naklady'!AE38+'SO 01.BP 200520.1 Pol'!AE548+'SO 01.NAST. 200701 Pol'!AE102+'SO 01.ST 180730ST.1 Pol'!AE1222+'SO 02 1 Pol'!AE47+'SO 03 1 Pol'!AE138+'SO 04 3 Pol'!AE273+'SO 05 2 Pol'!AE60+'SO 06 1 Pol'!AE152+'SO 06 2 Pol'!AE43+'SO 07 7002 Pol'!AE202+'SO 08 1 Pol'!AE86</f>
        <v>0</v>
      </c>
      <c r="G39" s="100">
        <f>'00 001 Naklady'!AF38+'SO 01.BP 200520.1 Pol'!AF548+'SO 01.NAST. 200701 Pol'!AF102+'SO 01.ST 180730ST.1 Pol'!AF1222+'SO 02 1 Pol'!AF47+'SO 03 1 Pol'!AF138+'SO 04 3 Pol'!AF273+'SO 05 2 Pol'!AF60+'SO 06 1 Pol'!AF152+'SO 06 2 Pol'!AF43+'SO 07 7002 Pol'!AF202+'SO 08 1 Pol'!AF86</f>
        <v>0</v>
      </c>
      <c r="H39" s="101">
        <f t="shared" ref="H39:H63" si="1">(F39*SazbaDPH1/100)+(G39*SazbaDPH2/100)</f>
        <v>0</v>
      </c>
      <c r="I39" s="101">
        <f>F39+G39+H39</f>
        <v>0</v>
      </c>
      <c r="J39" s="102" t="str">
        <f>IF(CenaCelkemVypocet=0,"",I39/CenaCelkemVypocet*100)</f>
        <v/>
      </c>
    </row>
    <row r="40" spans="1:10" ht="25.5" customHeight="1" x14ac:dyDescent="0.25">
      <c r="A40" s="88">
        <v>2</v>
      </c>
      <c r="B40" s="103"/>
      <c r="C40" s="207" t="s">
        <v>46</v>
      </c>
      <c r="D40" s="207"/>
      <c r="E40" s="207"/>
      <c r="F40" s="104">
        <f>'00 001 Naklady'!AE38</f>
        <v>0</v>
      </c>
      <c r="G40" s="105">
        <f>'00 001 Naklady'!AF38</f>
        <v>0</v>
      </c>
      <c r="H40" s="105">
        <f t="shared" si="1"/>
        <v>0</v>
      </c>
      <c r="I40" s="105">
        <f>F40+G40+H40</f>
        <v>0</v>
      </c>
      <c r="J40" s="106" t="str">
        <f>IF(CenaCelkemVypocet=0,"",I40/CenaCelkemVypocet*100)</f>
        <v/>
      </c>
    </row>
    <row r="41" spans="1:10" ht="25.5" customHeight="1" x14ac:dyDescent="0.25">
      <c r="A41" s="88">
        <v>3</v>
      </c>
      <c r="B41" s="107" t="s">
        <v>47</v>
      </c>
      <c r="C41" s="206" t="s">
        <v>48</v>
      </c>
      <c r="D41" s="206"/>
      <c r="E41" s="206"/>
      <c r="F41" s="108">
        <f>'00 001 Naklady'!AE38</f>
        <v>0</v>
      </c>
      <c r="G41" s="101">
        <f>'00 001 Naklady'!AF38</f>
        <v>0</v>
      </c>
      <c r="H41" s="101">
        <f t="shared" si="1"/>
        <v>0</v>
      </c>
      <c r="I41" s="101">
        <f>F41+G41+H41</f>
        <v>0</v>
      </c>
      <c r="J41" s="102" t="str">
        <f>IF(CenaCelkemVypocet=0,"",I41/CenaCelkemVypocet*100)</f>
        <v/>
      </c>
    </row>
    <row r="42" spans="1:10" ht="25.5" customHeight="1" x14ac:dyDescent="0.25">
      <c r="A42" s="88">
        <v>2</v>
      </c>
      <c r="B42" s="103"/>
      <c r="C42" s="207" t="s">
        <v>49</v>
      </c>
      <c r="D42" s="207"/>
      <c r="E42" s="207"/>
      <c r="F42" s="104"/>
      <c r="G42" s="105"/>
      <c r="H42" s="105">
        <f t="shared" si="1"/>
        <v>0</v>
      </c>
      <c r="I42" s="105"/>
      <c r="J42" s="106"/>
    </row>
    <row r="43" spans="1:10" ht="25.5" customHeight="1" x14ac:dyDescent="0.25">
      <c r="A43" s="88">
        <v>2</v>
      </c>
      <c r="B43" s="103" t="s">
        <v>50</v>
      </c>
      <c r="C43" s="207" t="s">
        <v>51</v>
      </c>
      <c r="D43" s="207"/>
      <c r="E43" s="207"/>
      <c r="F43" s="104">
        <f>'SO 01.BP 200520.1 Pol'!AE548</f>
        <v>0</v>
      </c>
      <c r="G43" s="105">
        <f>'SO 01.BP 200520.1 Pol'!AF548</f>
        <v>0</v>
      </c>
      <c r="H43" s="105">
        <f t="shared" si="1"/>
        <v>0</v>
      </c>
      <c r="I43" s="105">
        <f t="shared" ref="I43:I63" si="2">F43+G43+H43</f>
        <v>0</v>
      </c>
      <c r="J43" s="106" t="str">
        <f t="shared" ref="J43:J63" si="3">IF(CenaCelkemVypocet=0,"",I43/CenaCelkemVypocet*100)</f>
        <v/>
      </c>
    </row>
    <row r="44" spans="1:10" ht="25.5" customHeight="1" x14ac:dyDescent="0.25">
      <c r="A44" s="88">
        <v>3</v>
      </c>
      <c r="B44" s="107" t="s">
        <v>52</v>
      </c>
      <c r="C44" s="206" t="s">
        <v>53</v>
      </c>
      <c r="D44" s="206"/>
      <c r="E44" s="206"/>
      <c r="F44" s="108">
        <f>'SO 01.BP 200520.1 Pol'!AE548</f>
        <v>0</v>
      </c>
      <c r="G44" s="101">
        <f>'SO 01.BP 200520.1 Pol'!AF548</f>
        <v>0</v>
      </c>
      <c r="H44" s="101">
        <f t="shared" si="1"/>
        <v>0</v>
      </c>
      <c r="I44" s="101">
        <f t="shared" si="2"/>
        <v>0</v>
      </c>
      <c r="J44" s="102" t="str">
        <f t="shared" si="3"/>
        <v/>
      </c>
    </row>
    <row r="45" spans="1:10" ht="25.5" customHeight="1" x14ac:dyDescent="0.25">
      <c r="A45" s="88">
        <v>2</v>
      </c>
      <c r="B45" s="103" t="s">
        <v>54</v>
      </c>
      <c r="C45" s="207" t="s">
        <v>55</v>
      </c>
      <c r="D45" s="207"/>
      <c r="E45" s="207"/>
      <c r="F45" s="104">
        <f>'SO 01.NAST. 200701 Pol'!AE102</f>
        <v>0</v>
      </c>
      <c r="G45" s="105">
        <f>'SO 01.NAST. 200701 Pol'!AF102</f>
        <v>0</v>
      </c>
      <c r="H45" s="105">
        <f t="shared" si="1"/>
        <v>0</v>
      </c>
      <c r="I45" s="105">
        <f t="shared" si="2"/>
        <v>0</v>
      </c>
      <c r="J45" s="106" t="str">
        <f t="shared" si="3"/>
        <v/>
      </c>
    </row>
    <row r="46" spans="1:10" ht="25.5" customHeight="1" x14ac:dyDescent="0.25">
      <c r="A46" s="88">
        <v>3</v>
      </c>
      <c r="B46" s="107" t="s">
        <v>56</v>
      </c>
      <c r="C46" s="206" t="s">
        <v>53</v>
      </c>
      <c r="D46" s="206"/>
      <c r="E46" s="206"/>
      <c r="F46" s="108">
        <f>'SO 01.NAST. 200701 Pol'!AE102</f>
        <v>0</v>
      </c>
      <c r="G46" s="101">
        <f>'SO 01.NAST. 200701 Pol'!AF102</f>
        <v>0</v>
      </c>
      <c r="H46" s="101">
        <f t="shared" si="1"/>
        <v>0</v>
      </c>
      <c r="I46" s="101">
        <f t="shared" si="2"/>
        <v>0</v>
      </c>
      <c r="J46" s="102" t="str">
        <f t="shared" si="3"/>
        <v/>
      </c>
    </row>
    <row r="47" spans="1:10" ht="25.5" customHeight="1" x14ac:dyDescent="0.25">
      <c r="A47" s="88">
        <v>2</v>
      </c>
      <c r="B47" s="103" t="s">
        <v>57</v>
      </c>
      <c r="C47" s="207" t="s">
        <v>58</v>
      </c>
      <c r="D47" s="207"/>
      <c r="E47" s="207"/>
      <c r="F47" s="104">
        <f>'SO 01.ST 180730ST.1 Pol'!AE1222</f>
        <v>0</v>
      </c>
      <c r="G47" s="105">
        <f>'SO 01.ST 180730ST.1 Pol'!AF1222</f>
        <v>0</v>
      </c>
      <c r="H47" s="105">
        <f t="shared" si="1"/>
        <v>0</v>
      </c>
      <c r="I47" s="105">
        <f t="shared" si="2"/>
        <v>0</v>
      </c>
      <c r="J47" s="106" t="str">
        <f t="shared" si="3"/>
        <v/>
      </c>
    </row>
    <row r="48" spans="1:10" ht="25.5" customHeight="1" x14ac:dyDescent="0.25">
      <c r="A48" s="88">
        <v>3</v>
      </c>
      <c r="B48" s="107" t="s">
        <v>59</v>
      </c>
      <c r="C48" s="206" t="s">
        <v>60</v>
      </c>
      <c r="D48" s="206"/>
      <c r="E48" s="206"/>
      <c r="F48" s="108">
        <f>'SO 01.ST 180730ST.1 Pol'!AE1222</f>
        <v>0</v>
      </c>
      <c r="G48" s="101">
        <f>'SO 01.ST 180730ST.1 Pol'!AF1222</f>
        <v>0</v>
      </c>
      <c r="H48" s="101">
        <f t="shared" si="1"/>
        <v>0</v>
      </c>
      <c r="I48" s="101">
        <f t="shared" si="2"/>
        <v>0</v>
      </c>
      <c r="J48" s="102" t="str">
        <f t="shared" si="3"/>
        <v/>
      </c>
    </row>
    <row r="49" spans="1:10" ht="25.5" customHeight="1" x14ac:dyDescent="0.25">
      <c r="A49" s="88">
        <v>2</v>
      </c>
      <c r="B49" s="103" t="s">
        <v>61</v>
      </c>
      <c r="C49" s="207" t="s">
        <v>62</v>
      </c>
      <c r="D49" s="207"/>
      <c r="E49" s="207"/>
      <c r="F49" s="104">
        <f>'SO 02 1 Pol'!AE47</f>
        <v>0</v>
      </c>
      <c r="G49" s="105">
        <f>'SO 02 1 Pol'!AF47</f>
        <v>0</v>
      </c>
      <c r="H49" s="105">
        <f t="shared" si="1"/>
        <v>0</v>
      </c>
      <c r="I49" s="105">
        <f t="shared" si="2"/>
        <v>0</v>
      </c>
      <c r="J49" s="106" t="str">
        <f t="shared" si="3"/>
        <v/>
      </c>
    </row>
    <row r="50" spans="1:10" ht="25.5" customHeight="1" x14ac:dyDescent="0.25">
      <c r="A50" s="88">
        <v>3</v>
      </c>
      <c r="B50" s="107" t="s">
        <v>63</v>
      </c>
      <c r="C50" s="206" t="s">
        <v>64</v>
      </c>
      <c r="D50" s="206"/>
      <c r="E50" s="206"/>
      <c r="F50" s="108">
        <f>'SO 02 1 Pol'!AE47</f>
        <v>0</v>
      </c>
      <c r="G50" s="101">
        <f>'SO 02 1 Pol'!AF47</f>
        <v>0</v>
      </c>
      <c r="H50" s="101">
        <f t="shared" si="1"/>
        <v>0</v>
      </c>
      <c r="I50" s="101">
        <f t="shared" si="2"/>
        <v>0</v>
      </c>
      <c r="J50" s="102" t="str">
        <f t="shared" si="3"/>
        <v/>
      </c>
    </row>
    <row r="51" spans="1:10" ht="25.5" customHeight="1" x14ac:dyDescent="0.25">
      <c r="A51" s="88">
        <v>2</v>
      </c>
      <c r="B51" s="103" t="s">
        <v>65</v>
      </c>
      <c r="C51" s="207" t="s">
        <v>66</v>
      </c>
      <c r="D51" s="207"/>
      <c r="E51" s="207"/>
      <c r="F51" s="104">
        <f>'SO 03 1 Pol'!AE138</f>
        <v>0</v>
      </c>
      <c r="G51" s="105">
        <f>'SO 03 1 Pol'!AF138</f>
        <v>0</v>
      </c>
      <c r="H51" s="105">
        <f t="shared" si="1"/>
        <v>0</v>
      </c>
      <c r="I51" s="105">
        <f t="shared" si="2"/>
        <v>0</v>
      </c>
      <c r="J51" s="106" t="str">
        <f t="shared" si="3"/>
        <v/>
      </c>
    </row>
    <row r="52" spans="1:10" ht="25.5" customHeight="1" x14ac:dyDescent="0.25">
      <c r="A52" s="88">
        <v>3</v>
      </c>
      <c r="B52" s="107" t="s">
        <v>63</v>
      </c>
      <c r="C52" s="206" t="s">
        <v>67</v>
      </c>
      <c r="D52" s="206"/>
      <c r="E52" s="206"/>
      <c r="F52" s="108">
        <f>'SO 03 1 Pol'!AE138</f>
        <v>0</v>
      </c>
      <c r="G52" s="101">
        <f>'SO 03 1 Pol'!AF138</f>
        <v>0</v>
      </c>
      <c r="H52" s="101">
        <f t="shared" si="1"/>
        <v>0</v>
      </c>
      <c r="I52" s="101">
        <f t="shared" si="2"/>
        <v>0</v>
      </c>
      <c r="J52" s="102" t="str">
        <f t="shared" si="3"/>
        <v/>
      </c>
    </row>
    <row r="53" spans="1:10" ht="25.5" customHeight="1" x14ac:dyDescent="0.25">
      <c r="A53" s="88">
        <v>2</v>
      </c>
      <c r="B53" s="103" t="s">
        <v>68</v>
      </c>
      <c r="C53" s="207" t="s">
        <v>69</v>
      </c>
      <c r="D53" s="207"/>
      <c r="E53" s="207"/>
      <c r="F53" s="104">
        <f>'SO 04 3 Pol'!AE273</f>
        <v>0</v>
      </c>
      <c r="G53" s="105">
        <f>'SO 04 3 Pol'!AF273</f>
        <v>0</v>
      </c>
      <c r="H53" s="105">
        <f t="shared" si="1"/>
        <v>0</v>
      </c>
      <c r="I53" s="105">
        <f t="shared" si="2"/>
        <v>0</v>
      </c>
      <c r="J53" s="106" t="str">
        <f t="shared" si="3"/>
        <v/>
      </c>
    </row>
    <row r="54" spans="1:10" ht="25.5" customHeight="1" x14ac:dyDescent="0.25">
      <c r="A54" s="88">
        <v>3</v>
      </c>
      <c r="B54" s="107" t="s">
        <v>70</v>
      </c>
      <c r="C54" s="206" t="s">
        <v>71</v>
      </c>
      <c r="D54" s="206"/>
      <c r="E54" s="206"/>
      <c r="F54" s="108">
        <f>'SO 04 3 Pol'!AE273</f>
        <v>0</v>
      </c>
      <c r="G54" s="101">
        <f>'SO 04 3 Pol'!AF273</f>
        <v>0</v>
      </c>
      <c r="H54" s="101">
        <f t="shared" si="1"/>
        <v>0</v>
      </c>
      <c r="I54" s="101">
        <f t="shared" si="2"/>
        <v>0</v>
      </c>
      <c r="J54" s="102" t="str">
        <f t="shared" si="3"/>
        <v/>
      </c>
    </row>
    <row r="55" spans="1:10" ht="25.5" customHeight="1" x14ac:dyDescent="0.25">
      <c r="A55" s="88">
        <v>2</v>
      </c>
      <c r="B55" s="103" t="s">
        <v>72</v>
      </c>
      <c r="C55" s="207" t="s">
        <v>73</v>
      </c>
      <c r="D55" s="207"/>
      <c r="E55" s="207"/>
      <c r="F55" s="104">
        <f>'SO 05 2 Pol'!AE60</f>
        <v>0</v>
      </c>
      <c r="G55" s="105">
        <f>'SO 05 2 Pol'!AF60</f>
        <v>0</v>
      </c>
      <c r="H55" s="105">
        <f t="shared" si="1"/>
        <v>0</v>
      </c>
      <c r="I55" s="105">
        <f t="shared" si="2"/>
        <v>0</v>
      </c>
      <c r="J55" s="106" t="str">
        <f t="shared" si="3"/>
        <v/>
      </c>
    </row>
    <row r="56" spans="1:10" ht="25.5" customHeight="1" x14ac:dyDescent="0.25">
      <c r="A56" s="88">
        <v>3</v>
      </c>
      <c r="B56" s="107" t="s">
        <v>74</v>
      </c>
      <c r="C56" s="206" t="s">
        <v>75</v>
      </c>
      <c r="D56" s="206"/>
      <c r="E56" s="206"/>
      <c r="F56" s="108">
        <f>'SO 05 2 Pol'!AE60</f>
        <v>0</v>
      </c>
      <c r="G56" s="101">
        <f>'SO 05 2 Pol'!AF60</f>
        <v>0</v>
      </c>
      <c r="H56" s="101">
        <f t="shared" si="1"/>
        <v>0</v>
      </c>
      <c r="I56" s="101">
        <f t="shared" si="2"/>
        <v>0</v>
      </c>
      <c r="J56" s="102" t="str">
        <f t="shared" si="3"/>
        <v/>
      </c>
    </row>
    <row r="57" spans="1:10" ht="25.5" customHeight="1" x14ac:dyDescent="0.25">
      <c r="A57" s="88">
        <v>2</v>
      </c>
      <c r="B57" s="103" t="s">
        <v>76</v>
      </c>
      <c r="C57" s="207" t="s">
        <v>77</v>
      </c>
      <c r="D57" s="207"/>
      <c r="E57" s="207"/>
      <c r="F57" s="104">
        <f>'SO 06 1 Pol'!AE152+'SO 06 2 Pol'!AE43</f>
        <v>0</v>
      </c>
      <c r="G57" s="105">
        <f>'SO 06 1 Pol'!AF152+'SO 06 2 Pol'!AF43</f>
        <v>0</v>
      </c>
      <c r="H57" s="105">
        <f t="shared" si="1"/>
        <v>0</v>
      </c>
      <c r="I57" s="105">
        <f t="shared" si="2"/>
        <v>0</v>
      </c>
      <c r="J57" s="106" t="str">
        <f t="shared" si="3"/>
        <v/>
      </c>
    </row>
    <row r="58" spans="1:10" ht="25.5" customHeight="1" x14ac:dyDescent="0.25">
      <c r="A58" s="88">
        <v>3</v>
      </c>
      <c r="B58" s="107" t="s">
        <v>63</v>
      </c>
      <c r="C58" s="206" t="s">
        <v>78</v>
      </c>
      <c r="D58" s="206"/>
      <c r="E58" s="206"/>
      <c r="F58" s="108">
        <f>'SO 06 1 Pol'!AE152</f>
        <v>0</v>
      </c>
      <c r="G58" s="101">
        <f>'SO 06 1 Pol'!AF152</f>
        <v>0</v>
      </c>
      <c r="H58" s="101">
        <f t="shared" si="1"/>
        <v>0</v>
      </c>
      <c r="I58" s="101">
        <f t="shared" si="2"/>
        <v>0</v>
      </c>
      <c r="J58" s="102" t="str">
        <f t="shared" si="3"/>
        <v/>
      </c>
    </row>
    <row r="59" spans="1:10" ht="25.5" customHeight="1" x14ac:dyDescent="0.25">
      <c r="A59" s="88">
        <v>3</v>
      </c>
      <c r="B59" s="107" t="s">
        <v>74</v>
      </c>
      <c r="C59" s="206" t="s">
        <v>79</v>
      </c>
      <c r="D59" s="206"/>
      <c r="E59" s="206"/>
      <c r="F59" s="108">
        <f>'SO 06 2 Pol'!AE43</f>
        <v>0</v>
      </c>
      <c r="G59" s="101">
        <f>'SO 06 2 Pol'!AF43</f>
        <v>0</v>
      </c>
      <c r="H59" s="101">
        <f t="shared" si="1"/>
        <v>0</v>
      </c>
      <c r="I59" s="101">
        <f t="shared" si="2"/>
        <v>0</v>
      </c>
      <c r="J59" s="102" t="str">
        <f t="shared" si="3"/>
        <v/>
      </c>
    </row>
    <row r="60" spans="1:10" ht="25.5" customHeight="1" x14ac:dyDescent="0.25">
      <c r="A60" s="88">
        <v>2</v>
      </c>
      <c r="B60" s="103" t="s">
        <v>80</v>
      </c>
      <c r="C60" s="207" t="s">
        <v>81</v>
      </c>
      <c r="D60" s="207"/>
      <c r="E60" s="207"/>
      <c r="F60" s="104">
        <f>'SO 07 7002 Pol'!AE202</f>
        <v>0</v>
      </c>
      <c r="G60" s="105">
        <f>'SO 07 7002 Pol'!AF202</f>
        <v>0</v>
      </c>
      <c r="H60" s="105">
        <f t="shared" si="1"/>
        <v>0</v>
      </c>
      <c r="I60" s="105">
        <f t="shared" si="2"/>
        <v>0</v>
      </c>
      <c r="J60" s="106" t="str">
        <f t="shared" si="3"/>
        <v/>
      </c>
    </row>
    <row r="61" spans="1:10" ht="25.5" customHeight="1" x14ac:dyDescent="0.25">
      <c r="A61" s="88">
        <v>3</v>
      </c>
      <c r="B61" s="107" t="s">
        <v>82</v>
      </c>
      <c r="C61" s="206" t="s">
        <v>53</v>
      </c>
      <c r="D61" s="206"/>
      <c r="E61" s="206"/>
      <c r="F61" s="108">
        <f>'SO 07 7002 Pol'!AE202</f>
        <v>0</v>
      </c>
      <c r="G61" s="101">
        <f>'SO 07 7002 Pol'!AF202</f>
        <v>0</v>
      </c>
      <c r="H61" s="101">
        <f t="shared" si="1"/>
        <v>0</v>
      </c>
      <c r="I61" s="101">
        <f t="shared" si="2"/>
        <v>0</v>
      </c>
      <c r="J61" s="102" t="str">
        <f t="shared" si="3"/>
        <v/>
      </c>
    </row>
    <row r="62" spans="1:10" ht="25.5" customHeight="1" x14ac:dyDescent="0.25">
      <c r="A62" s="88">
        <v>2</v>
      </c>
      <c r="B62" s="103" t="s">
        <v>83</v>
      </c>
      <c r="C62" s="207" t="s">
        <v>84</v>
      </c>
      <c r="D62" s="207"/>
      <c r="E62" s="207"/>
      <c r="F62" s="104">
        <f>'SO 08 1 Pol'!AE86</f>
        <v>0</v>
      </c>
      <c r="G62" s="105">
        <f>'SO 08 1 Pol'!AF86</f>
        <v>0</v>
      </c>
      <c r="H62" s="105">
        <f t="shared" si="1"/>
        <v>0</v>
      </c>
      <c r="I62" s="105">
        <f t="shared" si="2"/>
        <v>0</v>
      </c>
      <c r="J62" s="106" t="str">
        <f t="shared" si="3"/>
        <v/>
      </c>
    </row>
    <row r="63" spans="1:10" ht="25.5" customHeight="1" x14ac:dyDescent="0.25">
      <c r="A63" s="88">
        <v>3</v>
      </c>
      <c r="B63" s="107" t="s">
        <v>63</v>
      </c>
      <c r="C63" s="206" t="s">
        <v>85</v>
      </c>
      <c r="D63" s="206"/>
      <c r="E63" s="206"/>
      <c r="F63" s="108">
        <f>'SO 08 1 Pol'!AE86</f>
        <v>0</v>
      </c>
      <c r="G63" s="101">
        <f>'SO 08 1 Pol'!AF86</f>
        <v>0</v>
      </c>
      <c r="H63" s="101">
        <f t="shared" si="1"/>
        <v>0</v>
      </c>
      <c r="I63" s="101">
        <f t="shared" si="2"/>
        <v>0</v>
      </c>
      <c r="J63" s="102" t="str">
        <f t="shared" si="3"/>
        <v/>
      </c>
    </row>
    <row r="64" spans="1:10" ht="25.5" customHeight="1" x14ac:dyDescent="0.25">
      <c r="A64" s="88"/>
      <c r="B64" s="203" t="s">
        <v>86</v>
      </c>
      <c r="C64" s="204"/>
      <c r="D64" s="204"/>
      <c r="E64" s="205"/>
      <c r="F64" s="109">
        <f>SUMIF(A39:A63,"=1",F39:F63)</f>
        <v>0</v>
      </c>
      <c r="G64" s="110">
        <f>SUMIF(A39:A63,"=1",G39:G63)</f>
        <v>0</v>
      </c>
      <c r="H64" s="110">
        <f>SUMIF(A39:A63,"=1",H39:H63)</f>
        <v>0</v>
      </c>
      <c r="I64" s="110">
        <f>SUMIF(A39:A63,"=1",I39:I63)</f>
        <v>0</v>
      </c>
      <c r="J64" s="111">
        <f>SUMIF(A39:A63,"=1",J39:J63)</f>
        <v>0</v>
      </c>
    </row>
    <row r="68" spans="1:10" ht="15.6" x14ac:dyDescent="0.3">
      <c r="B68" s="120" t="s">
        <v>88</v>
      </c>
    </row>
    <row r="70" spans="1:10" ht="25.5" customHeight="1" x14ac:dyDescent="0.25">
      <c r="A70" s="122"/>
      <c r="B70" s="125" t="s">
        <v>17</v>
      </c>
      <c r="C70" s="125" t="s">
        <v>5</v>
      </c>
      <c r="D70" s="126"/>
      <c r="E70" s="126"/>
      <c r="F70" s="127" t="s">
        <v>89</v>
      </c>
      <c r="G70" s="127"/>
      <c r="H70" s="127"/>
      <c r="I70" s="127" t="s">
        <v>29</v>
      </c>
      <c r="J70" s="127" t="s">
        <v>0</v>
      </c>
    </row>
    <row r="71" spans="1:10" ht="36.75" customHeight="1" x14ac:dyDescent="0.25">
      <c r="A71" s="123"/>
      <c r="B71" s="128" t="s">
        <v>90</v>
      </c>
      <c r="C71" s="201" t="s">
        <v>91</v>
      </c>
      <c r="D71" s="202"/>
      <c r="E71" s="202"/>
      <c r="F71" s="134" t="s">
        <v>24</v>
      </c>
      <c r="G71" s="135"/>
      <c r="H71" s="135"/>
      <c r="I71" s="135">
        <f>'SO 05 2 Pol'!G8</f>
        <v>0</v>
      </c>
      <c r="J71" s="132" t="str">
        <f>IF(I142=0,"",I71/I142*100)</f>
        <v/>
      </c>
    </row>
    <row r="72" spans="1:10" ht="36.75" customHeight="1" x14ac:dyDescent="0.25">
      <c r="A72" s="123"/>
      <c r="B72" s="128" t="s">
        <v>92</v>
      </c>
      <c r="C72" s="201" t="s">
        <v>93</v>
      </c>
      <c r="D72" s="202"/>
      <c r="E72" s="202"/>
      <c r="F72" s="134" t="s">
        <v>24</v>
      </c>
      <c r="G72" s="135"/>
      <c r="H72" s="135"/>
      <c r="I72" s="135">
        <f>'SO 06 1 Pol'!G25</f>
        <v>0</v>
      </c>
      <c r="J72" s="132" t="str">
        <f>IF(I142=0,"",I72/I142*100)</f>
        <v/>
      </c>
    </row>
    <row r="73" spans="1:10" ht="36.75" customHeight="1" x14ac:dyDescent="0.25">
      <c r="A73" s="123"/>
      <c r="B73" s="128" t="s">
        <v>92</v>
      </c>
      <c r="C73" s="201" t="s">
        <v>94</v>
      </c>
      <c r="D73" s="202"/>
      <c r="E73" s="202"/>
      <c r="F73" s="134" t="s">
        <v>24</v>
      </c>
      <c r="G73" s="135"/>
      <c r="H73" s="135"/>
      <c r="I73" s="135">
        <f>'SO 05 2 Pol'!G16</f>
        <v>0</v>
      </c>
      <c r="J73" s="132" t="str">
        <f>IF(I142=0,"",I73/I142*100)</f>
        <v/>
      </c>
    </row>
    <row r="74" spans="1:10" ht="36.75" customHeight="1" x14ac:dyDescent="0.25">
      <c r="A74" s="123"/>
      <c r="B74" s="128" t="s">
        <v>95</v>
      </c>
      <c r="C74" s="201" t="s">
        <v>96</v>
      </c>
      <c r="D74" s="202"/>
      <c r="E74" s="202"/>
      <c r="F74" s="134" t="s">
        <v>24</v>
      </c>
      <c r="G74" s="135"/>
      <c r="H74" s="135"/>
      <c r="I74" s="135">
        <f>'SO 05 2 Pol'!G21</f>
        <v>0</v>
      </c>
      <c r="J74" s="132" t="str">
        <f>IF(I142=0,"",I74/I142*100)</f>
        <v/>
      </c>
    </row>
    <row r="75" spans="1:10" ht="36.75" customHeight="1" x14ac:dyDescent="0.25">
      <c r="A75" s="123"/>
      <c r="B75" s="128" t="s">
        <v>95</v>
      </c>
      <c r="C75" s="201" t="s">
        <v>97</v>
      </c>
      <c r="D75" s="202"/>
      <c r="E75" s="202"/>
      <c r="F75" s="134" t="s">
        <v>24</v>
      </c>
      <c r="G75" s="135"/>
      <c r="H75" s="135"/>
      <c r="I75" s="135">
        <f>'SO 03 1 Pol'!G33</f>
        <v>0</v>
      </c>
      <c r="J75" s="132" t="str">
        <f>IF(I142=0,"",I75/I142*100)</f>
        <v/>
      </c>
    </row>
    <row r="76" spans="1:10" ht="36.75" customHeight="1" x14ac:dyDescent="0.25">
      <c r="A76" s="123"/>
      <c r="B76" s="128" t="s">
        <v>95</v>
      </c>
      <c r="C76" s="201" t="s">
        <v>98</v>
      </c>
      <c r="D76" s="202"/>
      <c r="E76" s="202"/>
      <c r="F76" s="134" t="s">
        <v>24</v>
      </c>
      <c r="G76" s="135"/>
      <c r="H76" s="135"/>
      <c r="I76" s="135">
        <f>'SO 06 1 Pol'!G39</f>
        <v>0</v>
      </c>
      <c r="J76" s="132" t="str">
        <f>IF(I142=0,"",I76/I142*100)</f>
        <v/>
      </c>
    </row>
    <row r="77" spans="1:10" ht="36.75" customHeight="1" x14ac:dyDescent="0.25">
      <c r="A77" s="123"/>
      <c r="B77" s="128" t="s">
        <v>99</v>
      </c>
      <c r="C77" s="201" t="s">
        <v>100</v>
      </c>
      <c r="D77" s="202"/>
      <c r="E77" s="202"/>
      <c r="F77" s="134" t="s">
        <v>24</v>
      </c>
      <c r="G77" s="135"/>
      <c r="H77" s="135"/>
      <c r="I77" s="135">
        <f>'SO 05 2 Pol'!G25</f>
        <v>0</v>
      </c>
      <c r="J77" s="132" t="str">
        <f>IF(I142=0,"",I77/I142*100)</f>
        <v/>
      </c>
    </row>
    <row r="78" spans="1:10" ht="36.75" customHeight="1" x14ac:dyDescent="0.25">
      <c r="A78" s="123"/>
      <c r="B78" s="128" t="s">
        <v>99</v>
      </c>
      <c r="C78" s="201" t="s">
        <v>101</v>
      </c>
      <c r="D78" s="202"/>
      <c r="E78" s="202"/>
      <c r="F78" s="134" t="s">
        <v>24</v>
      </c>
      <c r="G78" s="135"/>
      <c r="H78" s="135"/>
      <c r="I78" s="135">
        <f>'SO 03 1 Pol'!G54</f>
        <v>0</v>
      </c>
      <c r="J78" s="132" t="str">
        <f>IF(I142=0,"",I78/I142*100)</f>
        <v/>
      </c>
    </row>
    <row r="79" spans="1:10" ht="36.75" customHeight="1" x14ac:dyDescent="0.25">
      <c r="A79" s="123"/>
      <c r="B79" s="128" t="s">
        <v>99</v>
      </c>
      <c r="C79" s="201" t="s">
        <v>102</v>
      </c>
      <c r="D79" s="202"/>
      <c r="E79" s="202"/>
      <c r="F79" s="134" t="s">
        <v>24</v>
      </c>
      <c r="G79" s="135"/>
      <c r="H79" s="135"/>
      <c r="I79" s="135">
        <f>'SO 06 1 Pol'!G54</f>
        <v>0</v>
      </c>
      <c r="J79" s="132" t="str">
        <f>IF(I142=0,"",I79/I142*100)</f>
        <v/>
      </c>
    </row>
    <row r="80" spans="1:10" ht="36.75" customHeight="1" x14ac:dyDescent="0.25">
      <c r="A80" s="123"/>
      <c r="B80" s="128" t="s">
        <v>103</v>
      </c>
      <c r="C80" s="201" t="s">
        <v>104</v>
      </c>
      <c r="D80" s="202"/>
      <c r="E80" s="202"/>
      <c r="F80" s="134" t="s">
        <v>24</v>
      </c>
      <c r="G80" s="135"/>
      <c r="H80" s="135"/>
      <c r="I80" s="135">
        <f>'SO 06 1 Pol'!G79</f>
        <v>0</v>
      </c>
      <c r="J80" s="132" t="str">
        <f>IF(I142=0,"",I80/I142*100)</f>
        <v/>
      </c>
    </row>
    <row r="81" spans="1:10" ht="36.75" customHeight="1" x14ac:dyDescent="0.25">
      <c r="A81" s="123"/>
      <c r="B81" s="128" t="s">
        <v>105</v>
      </c>
      <c r="C81" s="201" t="s">
        <v>106</v>
      </c>
      <c r="D81" s="202"/>
      <c r="E81" s="202"/>
      <c r="F81" s="134" t="s">
        <v>24</v>
      </c>
      <c r="G81" s="135"/>
      <c r="H81" s="135"/>
      <c r="I81" s="135">
        <f>'SO 03 1 Pol'!G72</f>
        <v>0</v>
      </c>
      <c r="J81" s="132" t="str">
        <f>IF(I142=0,"",I81/I142*100)</f>
        <v/>
      </c>
    </row>
    <row r="82" spans="1:10" ht="36.75" customHeight="1" x14ac:dyDescent="0.25">
      <c r="A82" s="123"/>
      <c r="B82" s="128" t="s">
        <v>107</v>
      </c>
      <c r="C82" s="201" t="s">
        <v>91</v>
      </c>
      <c r="D82" s="202"/>
      <c r="E82" s="202"/>
      <c r="F82" s="134" t="s">
        <v>24</v>
      </c>
      <c r="G82" s="135"/>
      <c r="H82" s="135"/>
      <c r="I82" s="135">
        <f>'SO 05 2 Pol'!G33</f>
        <v>0</v>
      </c>
      <c r="J82" s="132" t="str">
        <f>IF(I142=0,"",I82/I142*100)</f>
        <v/>
      </c>
    </row>
    <row r="83" spans="1:10" ht="36.75" customHeight="1" x14ac:dyDescent="0.25">
      <c r="A83" s="123"/>
      <c r="B83" s="128" t="s">
        <v>107</v>
      </c>
      <c r="C83" s="201" t="s">
        <v>108</v>
      </c>
      <c r="D83" s="202"/>
      <c r="E83" s="202"/>
      <c r="F83" s="134" t="s">
        <v>24</v>
      </c>
      <c r="G83" s="135"/>
      <c r="H83" s="135"/>
      <c r="I83" s="135">
        <f>'SO 06 1 Pol'!G146</f>
        <v>0</v>
      </c>
      <c r="J83" s="132" t="str">
        <f>IF(I142=0,"",I83/I142*100)</f>
        <v/>
      </c>
    </row>
    <row r="84" spans="1:10" ht="36.75" customHeight="1" x14ac:dyDescent="0.25">
      <c r="A84" s="123"/>
      <c r="B84" s="128" t="s">
        <v>107</v>
      </c>
      <c r="C84" s="201" t="s">
        <v>109</v>
      </c>
      <c r="D84" s="202"/>
      <c r="E84" s="202"/>
      <c r="F84" s="134" t="s">
        <v>24</v>
      </c>
      <c r="G84" s="135"/>
      <c r="H84" s="135"/>
      <c r="I84" s="135">
        <f>'SO 03 1 Pol'!G98</f>
        <v>0</v>
      </c>
      <c r="J84" s="132" t="str">
        <f>IF(I142=0,"",I84/I142*100)</f>
        <v/>
      </c>
    </row>
    <row r="85" spans="1:10" ht="36.75" customHeight="1" x14ac:dyDescent="0.25">
      <c r="A85" s="123"/>
      <c r="B85" s="128" t="s">
        <v>110</v>
      </c>
      <c r="C85" s="201" t="s">
        <v>111</v>
      </c>
      <c r="D85" s="202"/>
      <c r="E85" s="202"/>
      <c r="F85" s="134" t="s">
        <v>24</v>
      </c>
      <c r="G85" s="135"/>
      <c r="H85" s="135"/>
      <c r="I85" s="135">
        <f>'SO 05 2 Pol'!G48</f>
        <v>0</v>
      </c>
      <c r="J85" s="132" t="str">
        <f>IF(I142=0,"",I85/I142*100)</f>
        <v/>
      </c>
    </row>
    <row r="86" spans="1:10" ht="36.75" customHeight="1" x14ac:dyDescent="0.25">
      <c r="A86" s="123"/>
      <c r="B86" s="128" t="s">
        <v>112</v>
      </c>
      <c r="C86" s="201" t="s">
        <v>113</v>
      </c>
      <c r="D86" s="202"/>
      <c r="E86" s="202"/>
      <c r="F86" s="134" t="s">
        <v>24</v>
      </c>
      <c r="G86" s="135"/>
      <c r="H86" s="135"/>
      <c r="I86" s="135">
        <f>'SO 02 1 Pol'!G8+'SO 06 1 Pol'!G8</f>
        <v>0</v>
      </c>
      <c r="J86" s="132" t="str">
        <f>IF(I142=0,"",I86/I142*100)</f>
        <v/>
      </c>
    </row>
    <row r="87" spans="1:10" ht="36.75" customHeight="1" x14ac:dyDescent="0.25">
      <c r="A87" s="123"/>
      <c r="B87" s="128" t="s">
        <v>114</v>
      </c>
      <c r="C87" s="201" t="s">
        <v>115</v>
      </c>
      <c r="D87" s="202"/>
      <c r="E87" s="202"/>
      <c r="F87" s="134" t="s">
        <v>24</v>
      </c>
      <c r="G87" s="135"/>
      <c r="H87" s="135"/>
      <c r="I87" s="135">
        <f>'SO 04 3 Pol'!G252</f>
        <v>0</v>
      </c>
      <c r="J87" s="132" t="str">
        <f>IF(I142=0,"",I87/I142*100)</f>
        <v/>
      </c>
    </row>
    <row r="88" spans="1:10" ht="36.75" customHeight="1" x14ac:dyDescent="0.25">
      <c r="A88" s="123"/>
      <c r="B88" s="128" t="s">
        <v>63</v>
      </c>
      <c r="C88" s="201" t="s">
        <v>116</v>
      </c>
      <c r="D88" s="202"/>
      <c r="E88" s="202"/>
      <c r="F88" s="134" t="s">
        <v>24</v>
      </c>
      <c r="G88" s="135"/>
      <c r="H88" s="135"/>
      <c r="I88" s="135">
        <f>'SO 01.BP 200520.1 Pol'!G8+'SO 07 7002 Pol'!G8</f>
        <v>0</v>
      </c>
      <c r="J88" s="132" t="str">
        <f>IF(I142=0,"",I88/I142*100)</f>
        <v/>
      </c>
    </row>
    <row r="89" spans="1:10" ht="36.75" customHeight="1" x14ac:dyDescent="0.25">
      <c r="A89" s="123"/>
      <c r="B89" s="128" t="s">
        <v>117</v>
      </c>
      <c r="C89" s="201" t="s">
        <v>118</v>
      </c>
      <c r="D89" s="202"/>
      <c r="E89" s="202"/>
      <c r="F89" s="134" t="s">
        <v>24</v>
      </c>
      <c r="G89" s="135"/>
      <c r="H89" s="135"/>
      <c r="I89" s="135">
        <f>'SO 06 1 Pol'!G19</f>
        <v>0</v>
      </c>
      <c r="J89" s="132" t="str">
        <f>IF(I142=0,"",I89/I142*100)</f>
        <v/>
      </c>
    </row>
    <row r="90" spans="1:10" ht="36.75" customHeight="1" x14ac:dyDescent="0.25">
      <c r="A90" s="123"/>
      <c r="B90" s="128" t="s">
        <v>119</v>
      </c>
      <c r="C90" s="201" t="s">
        <v>120</v>
      </c>
      <c r="D90" s="202"/>
      <c r="E90" s="202"/>
      <c r="F90" s="134" t="s">
        <v>24</v>
      </c>
      <c r="G90" s="135"/>
      <c r="H90" s="135"/>
      <c r="I90" s="135">
        <f>'SO 07 7002 Pol'!G21</f>
        <v>0</v>
      </c>
      <c r="J90" s="132" t="str">
        <f>IF(I142=0,"",I90/I142*100)</f>
        <v/>
      </c>
    </row>
    <row r="91" spans="1:10" ht="36.75" customHeight="1" x14ac:dyDescent="0.25">
      <c r="A91" s="123"/>
      <c r="B91" s="128" t="s">
        <v>74</v>
      </c>
      <c r="C91" s="201" t="s">
        <v>121</v>
      </c>
      <c r="D91" s="202"/>
      <c r="E91" s="202"/>
      <c r="F91" s="134" t="s">
        <v>24</v>
      </c>
      <c r="G91" s="135"/>
      <c r="H91" s="135"/>
      <c r="I91" s="135">
        <f>'SO 01.NAST. 200701 Pol'!G8</f>
        <v>0</v>
      </c>
      <c r="J91" s="132" t="str">
        <f>IF(I142=0,"",I91/I142*100)</f>
        <v/>
      </c>
    </row>
    <row r="92" spans="1:10" ht="36.75" customHeight="1" x14ac:dyDescent="0.25">
      <c r="A92" s="123"/>
      <c r="B92" s="128" t="s">
        <v>70</v>
      </c>
      <c r="C92" s="201" t="s">
        <v>122</v>
      </c>
      <c r="D92" s="202"/>
      <c r="E92" s="202"/>
      <c r="F92" s="134" t="s">
        <v>24</v>
      </c>
      <c r="G92" s="135"/>
      <c r="H92" s="135"/>
      <c r="I92" s="135">
        <f>'SO 01.ST 180730ST.1 Pol'!G8</f>
        <v>0</v>
      </c>
      <c r="J92" s="132" t="str">
        <f>IF(I142=0,"",I92/I142*100)</f>
        <v/>
      </c>
    </row>
    <row r="93" spans="1:10" ht="36.75" customHeight="1" x14ac:dyDescent="0.25">
      <c r="A93" s="123"/>
      <c r="B93" s="128" t="s">
        <v>123</v>
      </c>
      <c r="C93" s="201" t="s">
        <v>124</v>
      </c>
      <c r="D93" s="202"/>
      <c r="E93" s="202"/>
      <c r="F93" s="134" t="s">
        <v>24</v>
      </c>
      <c r="G93" s="135"/>
      <c r="H93" s="135"/>
      <c r="I93" s="135">
        <f>'SO 01.ST 180730ST.1 Pol'!G106</f>
        <v>0</v>
      </c>
      <c r="J93" s="132" t="str">
        <f>IF(I142=0,"",I93/I142*100)</f>
        <v/>
      </c>
    </row>
    <row r="94" spans="1:10" ht="36.75" customHeight="1" x14ac:dyDescent="0.25">
      <c r="A94" s="123"/>
      <c r="B94" s="128" t="s">
        <v>125</v>
      </c>
      <c r="C94" s="201" t="s">
        <v>126</v>
      </c>
      <c r="D94" s="202"/>
      <c r="E94" s="202"/>
      <c r="F94" s="134" t="s">
        <v>24</v>
      </c>
      <c r="G94" s="135"/>
      <c r="H94" s="135"/>
      <c r="I94" s="135">
        <f>'SO 01.NAST. 200701 Pol'!G51</f>
        <v>0</v>
      </c>
      <c r="J94" s="132" t="str">
        <f>IF(I142=0,"",I94/I142*100)</f>
        <v/>
      </c>
    </row>
    <row r="95" spans="1:10" ht="36.75" customHeight="1" x14ac:dyDescent="0.25">
      <c r="A95" s="123"/>
      <c r="B95" s="128" t="s">
        <v>127</v>
      </c>
      <c r="C95" s="201" t="s">
        <v>128</v>
      </c>
      <c r="D95" s="202"/>
      <c r="E95" s="202"/>
      <c r="F95" s="134" t="s">
        <v>24</v>
      </c>
      <c r="G95" s="135"/>
      <c r="H95" s="135"/>
      <c r="I95" s="135">
        <f>'SO 07 7002 Pol'!G24</f>
        <v>0</v>
      </c>
      <c r="J95" s="132" t="str">
        <f>IF(I142=0,"",I95/I142*100)</f>
        <v/>
      </c>
    </row>
    <row r="96" spans="1:10" ht="36.75" customHeight="1" x14ac:dyDescent="0.25">
      <c r="A96" s="123"/>
      <c r="B96" s="128" t="s">
        <v>127</v>
      </c>
      <c r="C96" s="201" t="s">
        <v>129</v>
      </c>
      <c r="D96" s="202"/>
      <c r="E96" s="202"/>
      <c r="F96" s="134" t="s">
        <v>24</v>
      </c>
      <c r="G96" s="135"/>
      <c r="H96" s="135"/>
      <c r="I96" s="135">
        <f>'SO 01.ST 180730ST.1 Pol'!G197</f>
        <v>0</v>
      </c>
      <c r="J96" s="132" t="str">
        <f>IF(I142=0,"",I96/I142*100)</f>
        <v/>
      </c>
    </row>
    <row r="97" spans="1:10" ht="36.75" customHeight="1" x14ac:dyDescent="0.25">
      <c r="A97" s="123"/>
      <c r="B97" s="128" t="s">
        <v>130</v>
      </c>
      <c r="C97" s="201" t="s">
        <v>131</v>
      </c>
      <c r="D97" s="202"/>
      <c r="E97" s="202"/>
      <c r="F97" s="134" t="s">
        <v>24</v>
      </c>
      <c r="G97" s="135"/>
      <c r="H97" s="135"/>
      <c r="I97" s="135">
        <f>'SO 01.ST 180730ST.1 Pol'!G244</f>
        <v>0</v>
      </c>
      <c r="J97" s="132" t="str">
        <f>IF(I142=0,"",I97/I142*100)</f>
        <v/>
      </c>
    </row>
    <row r="98" spans="1:10" ht="36.75" customHeight="1" x14ac:dyDescent="0.25">
      <c r="A98" s="123"/>
      <c r="B98" s="128" t="s">
        <v>132</v>
      </c>
      <c r="C98" s="201" t="s">
        <v>133</v>
      </c>
      <c r="D98" s="202"/>
      <c r="E98" s="202"/>
      <c r="F98" s="134" t="s">
        <v>24</v>
      </c>
      <c r="G98" s="135"/>
      <c r="H98" s="135"/>
      <c r="I98" s="135">
        <f>'SO 01.BP 200520.1 Pol'!G29+'SO 01.ST 180730ST.1 Pol'!G275</f>
        <v>0</v>
      </c>
      <c r="J98" s="132" t="str">
        <f>IF(I142=0,"",I98/I142*100)</f>
        <v/>
      </c>
    </row>
    <row r="99" spans="1:10" ht="36.75" customHeight="1" x14ac:dyDescent="0.25">
      <c r="A99" s="123"/>
      <c r="B99" s="128" t="s">
        <v>134</v>
      </c>
      <c r="C99" s="201" t="s">
        <v>135</v>
      </c>
      <c r="D99" s="202"/>
      <c r="E99" s="202"/>
      <c r="F99" s="134" t="s">
        <v>24</v>
      </c>
      <c r="G99" s="135"/>
      <c r="H99" s="135"/>
      <c r="I99" s="135">
        <f>'SO 01.BP 200520.1 Pol'!G43</f>
        <v>0</v>
      </c>
      <c r="J99" s="132" t="str">
        <f>IF(I142=0,"",I99/I142*100)</f>
        <v/>
      </c>
    </row>
    <row r="100" spans="1:10" ht="36.75" customHeight="1" x14ac:dyDescent="0.25">
      <c r="A100" s="123"/>
      <c r="B100" s="128" t="s">
        <v>136</v>
      </c>
      <c r="C100" s="201" t="s">
        <v>137</v>
      </c>
      <c r="D100" s="202"/>
      <c r="E100" s="202"/>
      <c r="F100" s="134" t="s">
        <v>24</v>
      </c>
      <c r="G100" s="135"/>
      <c r="H100" s="135"/>
      <c r="I100" s="135">
        <f>'SO 04 3 Pol'!G258</f>
        <v>0</v>
      </c>
      <c r="J100" s="132" t="str">
        <f>IF(I142=0,"",I100/I142*100)</f>
        <v/>
      </c>
    </row>
    <row r="101" spans="1:10" ht="36.75" customHeight="1" x14ac:dyDescent="0.25">
      <c r="A101" s="123"/>
      <c r="B101" s="128" t="s">
        <v>138</v>
      </c>
      <c r="C101" s="201" t="s">
        <v>139</v>
      </c>
      <c r="D101" s="202"/>
      <c r="E101" s="202"/>
      <c r="F101" s="134" t="s">
        <v>24</v>
      </c>
      <c r="G101" s="135"/>
      <c r="H101" s="135"/>
      <c r="I101" s="135">
        <f>'SO 01.BP 200520.1 Pol'!G49+'SO 01.ST 180730ST.1 Pol'!G332</f>
        <v>0</v>
      </c>
      <c r="J101" s="132" t="str">
        <f>IF(I142=0,"",I101/I142*100)</f>
        <v/>
      </c>
    </row>
    <row r="102" spans="1:10" ht="36.75" customHeight="1" x14ac:dyDescent="0.25">
      <c r="A102" s="123"/>
      <c r="B102" s="128" t="s">
        <v>140</v>
      </c>
      <c r="C102" s="201" t="s">
        <v>141</v>
      </c>
      <c r="D102" s="202"/>
      <c r="E102" s="202"/>
      <c r="F102" s="134" t="s">
        <v>24</v>
      </c>
      <c r="G102" s="135"/>
      <c r="H102" s="135"/>
      <c r="I102" s="135">
        <f>'SO 01.BP 200520.1 Pol'!G51+'SO 01.NAST. 200701 Pol'!G82+'SO 01.ST 180730ST.1 Pol'!G363</f>
        <v>0</v>
      </c>
      <c r="J102" s="132" t="str">
        <f>IF(I142=0,"",I102/I142*100)</f>
        <v/>
      </c>
    </row>
    <row r="103" spans="1:10" ht="36.75" customHeight="1" x14ac:dyDescent="0.25">
      <c r="A103" s="123"/>
      <c r="B103" s="128" t="s">
        <v>142</v>
      </c>
      <c r="C103" s="201" t="s">
        <v>143</v>
      </c>
      <c r="D103" s="202"/>
      <c r="E103" s="202"/>
      <c r="F103" s="134" t="s">
        <v>24</v>
      </c>
      <c r="G103" s="135"/>
      <c r="H103" s="135"/>
      <c r="I103" s="135">
        <f>'SO 01.BP 200520.1 Pol'!G53+'SO 07 7002 Pol'!G29</f>
        <v>0</v>
      </c>
      <c r="J103" s="132" t="str">
        <f>IF(I142=0,"",I103/I142*100)</f>
        <v/>
      </c>
    </row>
    <row r="104" spans="1:10" ht="36.75" customHeight="1" x14ac:dyDescent="0.25">
      <c r="A104" s="123"/>
      <c r="B104" s="128" t="s">
        <v>144</v>
      </c>
      <c r="C104" s="201" t="s">
        <v>145</v>
      </c>
      <c r="D104" s="202"/>
      <c r="E104" s="202"/>
      <c r="F104" s="134" t="s">
        <v>24</v>
      </c>
      <c r="G104" s="135"/>
      <c r="H104" s="135"/>
      <c r="I104" s="135">
        <f>'SO 01.BP 200520.1 Pol'!G373+'SO 07 7002 Pol'!G31</f>
        <v>0</v>
      </c>
      <c r="J104" s="132" t="str">
        <f>IF(I142=0,"",I104/I142*100)</f>
        <v/>
      </c>
    </row>
    <row r="105" spans="1:10" ht="36.75" customHeight="1" x14ac:dyDescent="0.25">
      <c r="A105" s="123"/>
      <c r="B105" s="128" t="s">
        <v>146</v>
      </c>
      <c r="C105" s="201" t="s">
        <v>147</v>
      </c>
      <c r="D105" s="202"/>
      <c r="E105" s="202"/>
      <c r="F105" s="134" t="s">
        <v>24</v>
      </c>
      <c r="G105" s="135"/>
      <c r="H105" s="135"/>
      <c r="I105" s="135">
        <f>'SO 01.BP 200520.1 Pol'!G407+'SO 01.NAST. 200701 Pol'!G84+'SO 01.ST 180730ST.1 Pol'!G412</f>
        <v>0</v>
      </c>
      <c r="J105" s="132" t="str">
        <f>IF(I142=0,"",I105/I142*100)</f>
        <v/>
      </c>
    </row>
    <row r="106" spans="1:10" ht="36.75" customHeight="1" x14ac:dyDescent="0.25">
      <c r="A106" s="123"/>
      <c r="B106" s="128" t="s">
        <v>148</v>
      </c>
      <c r="C106" s="201" t="s">
        <v>149</v>
      </c>
      <c r="D106" s="202"/>
      <c r="E106" s="202"/>
      <c r="F106" s="134" t="s">
        <v>25</v>
      </c>
      <c r="G106" s="135"/>
      <c r="H106" s="135"/>
      <c r="I106" s="135">
        <f>'SO 01.ST 180730ST.1 Pol'!G415</f>
        <v>0</v>
      </c>
      <c r="J106" s="132" t="str">
        <f>IF(I142=0,"",I106/I142*100)</f>
        <v/>
      </c>
    </row>
    <row r="107" spans="1:10" ht="36.75" customHeight="1" x14ac:dyDescent="0.25">
      <c r="A107" s="123"/>
      <c r="B107" s="128" t="s">
        <v>150</v>
      </c>
      <c r="C107" s="201" t="s">
        <v>151</v>
      </c>
      <c r="D107" s="202"/>
      <c r="E107" s="202"/>
      <c r="F107" s="134" t="s">
        <v>25</v>
      </c>
      <c r="G107" s="135"/>
      <c r="H107" s="135"/>
      <c r="I107" s="135">
        <f>'SO 01.ST 180730ST.1 Pol'!G487</f>
        <v>0</v>
      </c>
      <c r="J107" s="132" t="str">
        <f>IF(I142=0,"",I107/I142*100)</f>
        <v/>
      </c>
    </row>
    <row r="108" spans="1:10" ht="36.75" customHeight="1" x14ac:dyDescent="0.25">
      <c r="A108" s="123"/>
      <c r="B108" s="128" t="s">
        <v>150</v>
      </c>
      <c r="C108" s="201" t="s">
        <v>152</v>
      </c>
      <c r="D108" s="202"/>
      <c r="E108" s="202"/>
      <c r="F108" s="134" t="s">
        <v>25</v>
      </c>
      <c r="G108" s="135"/>
      <c r="H108" s="135"/>
      <c r="I108" s="135">
        <f>'SO 01.BP 200520.1 Pol'!G410</f>
        <v>0</v>
      </c>
      <c r="J108" s="132" t="str">
        <f>IF(I142=0,"",I108/I142*100)</f>
        <v/>
      </c>
    </row>
    <row r="109" spans="1:10" ht="36.75" customHeight="1" x14ac:dyDescent="0.25">
      <c r="A109" s="123"/>
      <c r="B109" s="128" t="s">
        <v>153</v>
      </c>
      <c r="C109" s="201" t="s">
        <v>154</v>
      </c>
      <c r="D109" s="202"/>
      <c r="E109" s="202"/>
      <c r="F109" s="134" t="s">
        <v>25</v>
      </c>
      <c r="G109" s="135"/>
      <c r="H109" s="135"/>
      <c r="I109" s="135">
        <f>'SO 01.BP 200520.1 Pol'!G425+'SO 01.ST 180730ST.1 Pol'!G542+'SO 04 3 Pol'!G8</f>
        <v>0</v>
      </c>
      <c r="J109" s="132" t="str">
        <f>IF(I142=0,"",I109/I142*100)</f>
        <v/>
      </c>
    </row>
    <row r="110" spans="1:10" ht="36.75" customHeight="1" x14ac:dyDescent="0.25">
      <c r="A110" s="123"/>
      <c r="B110" s="128" t="s">
        <v>155</v>
      </c>
      <c r="C110" s="201" t="s">
        <v>156</v>
      </c>
      <c r="D110" s="202"/>
      <c r="E110" s="202"/>
      <c r="F110" s="134" t="s">
        <v>25</v>
      </c>
      <c r="G110" s="135"/>
      <c r="H110" s="135"/>
      <c r="I110" s="135">
        <f>'SO 01.ST 180730ST.1 Pol'!G618+'SO 07 7002 Pol'!G35</f>
        <v>0</v>
      </c>
      <c r="J110" s="132" t="str">
        <f>IF(I142=0,"",I110/I142*100)</f>
        <v/>
      </c>
    </row>
    <row r="111" spans="1:10" ht="36.75" customHeight="1" x14ac:dyDescent="0.25">
      <c r="A111" s="123"/>
      <c r="B111" s="128" t="s">
        <v>157</v>
      </c>
      <c r="C111" s="201" t="s">
        <v>158</v>
      </c>
      <c r="D111" s="202"/>
      <c r="E111" s="202"/>
      <c r="F111" s="134" t="s">
        <v>25</v>
      </c>
      <c r="G111" s="135"/>
      <c r="H111" s="135"/>
      <c r="I111" s="135">
        <f>'SO 07 7002 Pol'!G94</f>
        <v>0</v>
      </c>
      <c r="J111" s="132" t="str">
        <f>IF(I142=0,"",I111/I142*100)</f>
        <v/>
      </c>
    </row>
    <row r="112" spans="1:10" ht="36.75" customHeight="1" x14ac:dyDescent="0.25">
      <c r="A112" s="123"/>
      <c r="B112" s="128" t="s">
        <v>159</v>
      </c>
      <c r="C112" s="201" t="s">
        <v>160</v>
      </c>
      <c r="D112" s="202"/>
      <c r="E112" s="202"/>
      <c r="F112" s="134" t="s">
        <v>25</v>
      </c>
      <c r="G112" s="135"/>
      <c r="H112" s="135"/>
      <c r="I112" s="135">
        <f>'SO 07 7002 Pol'!G154</f>
        <v>0</v>
      </c>
      <c r="J112" s="132" t="str">
        <f>IF(I142=0,"",I112/I142*100)</f>
        <v/>
      </c>
    </row>
    <row r="113" spans="1:10" ht="36.75" customHeight="1" x14ac:dyDescent="0.25">
      <c r="A113" s="123"/>
      <c r="B113" s="128" t="s">
        <v>161</v>
      </c>
      <c r="C113" s="201" t="s">
        <v>162</v>
      </c>
      <c r="D113" s="202"/>
      <c r="E113" s="202"/>
      <c r="F113" s="134" t="s">
        <v>25</v>
      </c>
      <c r="G113" s="135"/>
      <c r="H113" s="135"/>
      <c r="I113" s="135">
        <f>'SO 04 3 Pol'!G65</f>
        <v>0</v>
      </c>
      <c r="J113" s="132" t="str">
        <f>IF(I142=0,"",I113/I142*100)</f>
        <v/>
      </c>
    </row>
    <row r="114" spans="1:10" ht="36.75" customHeight="1" x14ac:dyDescent="0.25">
      <c r="A114" s="123"/>
      <c r="B114" s="128" t="s">
        <v>163</v>
      </c>
      <c r="C114" s="201" t="s">
        <v>164</v>
      </c>
      <c r="D114" s="202"/>
      <c r="E114" s="202"/>
      <c r="F114" s="134" t="s">
        <v>25</v>
      </c>
      <c r="G114" s="135"/>
      <c r="H114" s="135"/>
      <c r="I114" s="135">
        <f>'SO 04 3 Pol'!G71</f>
        <v>0</v>
      </c>
      <c r="J114" s="132" t="str">
        <f>IF(I142=0,"",I114/I142*100)</f>
        <v/>
      </c>
    </row>
    <row r="115" spans="1:10" ht="36.75" customHeight="1" x14ac:dyDescent="0.25">
      <c r="A115" s="123"/>
      <c r="B115" s="128" t="s">
        <v>165</v>
      </c>
      <c r="C115" s="201" t="s">
        <v>166</v>
      </c>
      <c r="D115" s="202"/>
      <c r="E115" s="202"/>
      <c r="F115" s="134" t="s">
        <v>25</v>
      </c>
      <c r="G115" s="135"/>
      <c r="H115" s="135"/>
      <c r="I115" s="135">
        <f>'SO 04 3 Pol'!G111+'SO 07 7002 Pol'!G192</f>
        <v>0</v>
      </c>
      <c r="J115" s="132" t="str">
        <f>IF(I142=0,"",I115/I142*100)</f>
        <v/>
      </c>
    </row>
    <row r="116" spans="1:10" ht="36.75" customHeight="1" x14ac:dyDescent="0.25">
      <c r="A116" s="123"/>
      <c r="B116" s="128" t="s">
        <v>167</v>
      </c>
      <c r="C116" s="201" t="s">
        <v>168</v>
      </c>
      <c r="D116" s="202"/>
      <c r="E116" s="202"/>
      <c r="F116" s="134" t="s">
        <v>25</v>
      </c>
      <c r="G116" s="135"/>
      <c r="H116" s="135"/>
      <c r="I116" s="135">
        <f>'SO 04 3 Pol'!G172</f>
        <v>0</v>
      </c>
      <c r="J116" s="132" t="str">
        <f>IF(I142=0,"",I116/I142*100)</f>
        <v/>
      </c>
    </row>
    <row r="117" spans="1:10" ht="36.75" customHeight="1" x14ac:dyDescent="0.25">
      <c r="A117" s="123"/>
      <c r="B117" s="128" t="s">
        <v>169</v>
      </c>
      <c r="C117" s="201" t="s">
        <v>170</v>
      </c>
      <c r="D117" s="202"/>
      <c r="E117" s="202"/>
      <c r="F117" s="134" t="s">
        <v>25</v>
      </c>
      <c r="G117" s="135"/>
      <c r="H117" s="135"/>
      <c r="I117" s="135">
        <f>'SO 01.BP 200520.1 Pol'!G439+'SO 01.ST 180730ST.1 Pol'!G620+'SO 07 7002 Pol'!G195</f>
        <v>0</v>
      </c>
      <c r="J117" s="132" t="str">
        <f>IF(I142=0,"",I117/I142*100)</f>
        <v/>
      </c>
    </row>
    <row r="118" spans="1:10" ht="36.75" customHeight="1" x14ac:dyDescent="0.25">
      <c r="A118" s="123"/>
      <c r="B118" s="128" t="s">
        <v>171</v>
      </c>
      <c r="C118" s="201" t="s">
        <v>172</v>
      </c>
      <c r="D118" s="202"/>
      <c r="E118" s="202"/>
      <c r="F118" s="134" t="s">
        <v>25</v>
      </c>
      <c r="G118" s="135"/>
      <c r="H118" s="135"/>
      <c r="I118" s="135">
        <f>'SO 01.BP 200520.1 Pol'!G457</f>
        <v>0</v>
      </c>
      <c r="J118" s="132" t="str">
        <f>IF(I142=0,"",I118/I142*100)</f>
        <v/>
      </c>
    </row>
    <row r="119" spans="1:10" ht="36.75" customHeight="1" x14ac:dyDescent="0.25">
      <c r="A119" s="123"/>
      <c r="B119" s="128" t="s">
        <v>173</v>
      </c>
      <c r="C119" s="201" t="s">
        <v>174</v>
      </c>
      <c r="D119" s="202"/>
      <c r="E119" s="202"/>
      <c r="F119" s="134" t="s">
        <v>25</v>
      </c>
      <c r="G119" s="135"/>
      <c r="H119" s="135"/>
      <c r="I119" s="135">
        <f>'SO 01.BP 200520.1 Pol'!G468+'SO 01.ST 180730ST.1 Pol'!G634</f>
        <v>0</v>
      </c>
      <c r="J119" s="132" t="str">
        <f>IF(I142=0,"",I119/I142*100)</f>
        <v/>
      </c>
    </row>
    <row r="120" spans="1:10" ht="36.75" customHeight="1" x14ac:dyDescent="0.25">
      <c r="A120" s="123"/>
      <c r="B120" s="128" t="s">
        <v>175</v>
      </c>
      <c r="C120" s="201" t="s">
        <v>176</v>
      </c>
      <c r="D120" s="202"/>
      <c r="E120" s="202"/>
      <c r="F120" s="134" t="s">
        <v>25</v>
      </c>
      <c r="G120" s="135"/>
      <c r="H120" s="135"/>
      <c r="I120" s="135">
        <f>'SO 01.BP 200520.1 Pol'!G484+'SO 01.ST 180730ST.1 Pol'!G702</f>
        <v>0</v>
      </c>
      <c r="J120" s="132" t="str">
        <f>IF(I142=0,"",I120/I142*100)</f>
        <v/>
      </c>
    </row>
    <row r="121" spans="1:10" ht="36.75" customHeight="1" x14ac:dyDescent="0.25">
      <c r="A121" s="123"/>
      <c r="B121" s="128" t="s">
        <v>177</v>
      </c>
      <c r="C121" s="201" t="s">
        <v>178</v>
      </c>
      <c r="D121" s="202"/>
      <c r="E121" s="202"/>
      <c r="F121" s="134" t="s">
        <v>25</v>
      </c>
      <c r="G121" s="135"/>
      <c r="H121" s="135"/>
      <c r="I121" s="135">
        <f>'SO 01.BP 200520.1 Pol'!G491+'SO 01.NAST. 200701 Pol'!G87+'SO 01.ST 180730ST.1 Pol'!G779+'SO 04 3 Pol'!G240+'SO 07 7002 Pol'!G197</f>
        <v>0</v>
      </c>
      <c r="J121" s="132" t="str">
        <f>IF(I142=0,"",I121/I142*100)</f>
        <v/>
      </c>
    </row>
    <row r="122" spans="1:10" ht="36.75" customHeight="1" x14ac:dyDescent="0.25">
      <c r="A122" s="123"/>
      <c r="B122" s="128" t="s">
        <v>179</v>
      </c>
      <c r="C122" s="201" t="s">
        <v>180</v>
      </c>
      <c r="D122" s="202"/>
      <c r="E122" s="202"/>
      <c r="F122" s="134" t="s">
        <v>25</v>
      </c>
      <c r="G122" s="135"/>
      <c r="H122" s="135"/>
      <c r="I122" s="135">
        <f>'SO 01.ST 180730ST.1 Pol'!G945</f>
        <v>0</v>
      </c>
      <c r="J122" s="132" t="str">
        <f>IF(I142=0,"",I122/I142*100)</f>
        <v/>
      </c>
    </row>
    <row r="123" spans="1:10" ht="36.75" customHeight="1" x14ac:dyDescent="0.25">
      <c r="A123" s="123"/>
      <c r="B123" s="128" t="s">
        <v>181</v>
      </c>
      <c r="C123" s="201" t="s">
        <v>182</v>
      </c>
      <c r="D123" s="202"/>
      <c r="E123" s="202"/>
      <c r="F123" s="134" t="s">
        <v>25</v>
      </c>
      <c r="G123" s="135"/>
      <c r="H123" s="135"/>
      <c r="I123" s="135">
        <f>'SO 01.BP 200520.1 Pol'!G516</f>
        <v>0</v>
      </c>
      <c r="J123" s="132" t="str">
        <f>IF(I142=0,"",I123/I142*100)</f>
        <v/>
      </c>
    </row>
    <row r="124" spans="1:10" ht="36.75" customHeight="1" x14ac:dyDescent="0.25">
      <c r="A124" s="123"/>
      <c r="B124" s="128" t="s">
        <v>183</v>
      </c>
      <c r="C124" s="201" t="s">
        <v>184</v>
      </c>
      <c r="D124" s="202"/>
      <c r="E124" s="202"/>
      <c r="F124" s="134" t="s">
        <v>25</v>
      </c>
      <c r="G124" s="135"/>
      <c r="H124" s="135"/>
      <c r="I124" s="135">
        <f>'SO 01.BP 200520.1 Pol'!G521+'SO 01.ST 180730ST.1 Pol'!G1007</f>
        <v>0</v>
      </c>
      <c r="J124" s="132" t="str">
        <f>IF(I142=0,"",I124/I142*100)</f>
        <v/>
      </c>
    </row>
    <row r="125" spans="1:10" ht="36.75" customHeight="1" x14ac:dyDescent="0.25">
      <c r="A125" s="123"/>
      <c r="B125" s="128" t="s">
        <v>185</v>
      </c>
      <c r="C125" s="201" t="s">
        <v>186</v>
      </c>
      <c r="D125" s="202"/>
      <c r="E125" s="202"/>
      <c r="F125" s="134" t="s">
        <v>25</v>
      </c>
      <c r="G125" s="135"/>
      <c r="H125" s="135"/>
      <c r="I125" s="135">
        <f>'SO 01.ST 180730ST.1 Pol'!G1027</f>
        <v>0</v>
      </c>
      <c r="J125" s="132" t="str">
        <f>IF(I142=0,"",I125/I142*100)</f>
        <v/>
      </c>
    </row>
    <row r="126" spans="1:10" ht="36.75" customHeight="1" x14ac:dyDescent="0.25">
      <c r="A126" s="123"/>
      <c r="B126" s="128" t="s">
        <v>187</v>
      </c>
      <c r="C126" s="201" t="s">
        <v>188</v>
      </c>
      <c r="D126" s="202"/>
      <c r="E126" s="202"/>
      <c r="F126" s="134" t="s">
        <v>25</v>
      </c>
      <c r="G126" s="135"/>
      <c r="H126" s="135"/>
      <c r="I126" s="135">
        <f>'SO 01.ST 180730ST.1 Pol'!G1093</f>
        <v>0</v>
      </c>
      <c r="J126" s="132" t="str">
        <f>IF(I142=0,"",I126/I142*100)</f>
        <v/>
      </c>
    </row>
    <row r="127" spans="1:10" ht="36.75" customHeight="1" x14ac:dyDescent="0.25">
      <c r="A127" s="123"/>
      <c r="B127" s="128" t="s">
        <v>189</v>
      </c>
      <c r="C127" s="201" t="s">
        <v>190</v>
      </c>
      <c r="D127" s="202"/>
      <c r="E127" s="202"/>
      <c r="F127" s="134" t="s">
        <v>25</v>
      </c>
      <c r="G127" s="135"/>
      <c r="H127" s="135"/>
      <c r="I127" s="135">
        <f>'SO 01.ST 180730ST.1 Pol'!G1118+'SO 04 3 Pol'!G245</f>
        <v>0</v>
      </c>
      <c r="J127" s="132" t="str">
        <f>IF(I142=0,"",I127/I142*100)</f>
        <v/>
      </c>
    </row>
    <row r="128" spans="1:10" ht="36.75" customHeight="1" x14ac:dyDescent="0.25">
      <c r="A128" s="123"/>
      <c r="B128" s="128" t="s">
        <v>191</v>
      </c>
      <c r="C128" s="201" t="s">
        <v>192</v>
      </c>
      <c r="D128" s="202"/>
      <c r="E128" s="202"/>
      <c r="F128" s="134" t="s">
        <v>25</v>
      </c>
      <c r="G128" s="135"/>
      <c r="H128" s="135"/>
      <c r="I128" s="135">
        <f>'SO 01.ST 180730ST.1 Pol'!G1137</f>
        <v>0</v>
      </c>
      <c r="J128" s="132" t="str">
        <f>IF(I142=0,"",I128/I142*100)</f>
        <v/>
      </c>
    </row>
    <row r="129" spans="1:10" ht="36.75" customHeight="1" x14ac:dyDescent="0.25">
      <c r="A129" s="123"/>
      <c r="B129" s="128" t="s">
        <v>193</v>
      </c>
      <c r="C129" s="201" t="s">
        <v>194</v>
      </c>
      <c r="D129" s="202"/>
      <c r="E129" s="202"/>
      <c r="F129" s="134" t="s">
        <v>25</v>
      </c>
      <c r="G129" s="135"/>
      <c r="H129" s="135"/>
      <c r="I129" s="135">
        <f>'SO 01.ST 180730ST.1 Pol'!G1210</f>
        <v>0</v>
      </c>
      <c r="J129" s="132" t="str">
        <f>IF(I142=0,"",I129/I142*100)</f>
        <v/>
      </c>
    </row>
    <row r="130" spans="1:10" ht="36.75" customHeight="1" x14ac:dyDescent="0.25">
      <c r="A130" s="123"/>
      <c r="B130" s="128" t="s">
        <v>195</v>
      </c>
      <c r="C130" s="201" t="s">
        <v>196</v>
      </c>
      <c r="D130" s="202"/>
      <c r="E130" s="202"/>
      <c r="F130" s="134" t="s">
        <v>25</v>
      </c>
      <c r="G130" s="135"/>
      <c r="H130" s="135"/>
      <c r="I130" s="135">
        <f>'SO 03 1 Pol'!G122+'SO 05 2 Pol'!G27</f>
        <v>0</v>
      </c>
      <c r="J130" s="132" t="str">
        <f>IF(I142=0,"",I130/I142*100)</f>
        <v/>
      </c>
    </row>
    <row r="131" spans="1:10" ht="36.75" customHeight="1" x14ac:dyDescent="0.25">
      <c r="A131" s="123"/>
      <c r="B131" s="128" t="s">
        <v>90</v>
      </c>
      <c r="C131" s="201" t="s">
        <v>197</v>
      </c>
      <c r="D131" s="202"/>
      <c r="E131" s="202"/>
      <c r="F131" s="134" t="s">
        <v>26</v>
      </c>
      <c r="G131" s="135"/>
      <c r="H131" s="135"/>
      <c r="I131" s="135">
        <f>'SO 03 1 Pol'!G8</f>
        <v>0</v>
      </c>
      <c r="J131" s="132" t="str">
        <f>IF(I142=0,"",I131/I142*100)</f>
        <v/>
      </c>
    </row>
    <row r="132" spans="1:10" ht="36.75" customHeight="1" x14ac:dyDescent="0.25">
      <c r="A132" s="123"/>
      <c r="B132" s="128" t="s">
        <v>74</v>
      </c>
      <c r="C132" s="201" t="s">
        <v>198</v>
      </c>
      <c r="D132" s="202"/>
      <c r="E132" s="202"/>
      <c r="F132" s="134" t="s">
        <v>26</v>
      </c>
      <c r="G132" s="135"/>
      <c r="H132" s="135"/>
      <c r="I132" s="135">
        <f>'SO 06 2 Pol'!G8</f>
        <v>0</v>
      </c>
      <c r="J132" s="132" t="str">
        <f>IF(I142=0,"",I132/I142*100)</f>
        <v/>
      </c>
    </row>
    <row r="133" spans="1:10" ht="36.75" customHeight="1" x14ac:dyDescent="0.25">
      <c r="A133" s="123"/>
      <c r="B133" s="128" t="s">
        <v>199</v>
      </c>
      <c r="C133" s="201" t="s">
        <v>200</v>
      </c>
      <c r="D133" s="202"/>
      <c r="E133" s="202"/>
      <c r="F133" s="134" t="s">
        <v>26</v>
      </c>
      <c r="G133" s="135"/>
      <c r="H133" s="135"/>
      <c r="I133" s="135">
        <f>'SO 06 2 Pol'!G29</f>
        <v>0</v>
      </c>
      <c r="J133" s="132" t="str">
        <f>IF(I142=0,"",I133/I142*100)</f>
        <v/>
      </c>
    </row>
    <row r="134" spans="1:10" ht="36.75" customHeight="1" x14ac:dyDescent="0.25">
      <c r="A134" s="123"/>
      <c r="B134" s="128" t="s">
        <v>201</v>
      </c>
      <c r="C134" s="201" t="s">
        <v>202</v>
      </c>
      <c r="D134" s="202"/>
      <c r="E134" s="202"/>
      <c r="F134" s="134" t="s">
        <v>26</v>
      </c>
      <c r="G134" s="135"/>
      <c r="H134" s="135"/>
      <c r="I134" s="135">
        <f>'SO 08 1 Pol'!G8</f>
        <v>0</v>
      </c>
      <c r="J134" s="132" t="str">
        <f>IF(I142=0,"",I134/I142*100)</f>
        <v/>
      </c>
    </row>
    <row r="135" spans="1:10" ht="36.75" customHeight="1" x14ac:dyDescent="0.25">
      <c r="A135" s="123"/>
      <c r="B135" s="128" t="s">
        <v>203</v>
      </c>
      <c r="C135" s="201" t="s">
        <v>204</v>
      </c>
      <c r="D135" s="202"/>
      <c r="E135" s="202"/>
      <c r="F135" s="134" t="s">
        <v>26</v>
      </c>
      <c r="G135" s="135"/>
      <c r="H135" s="135"/>
      <c r="I135" s="135">
        <f>'SO 08 1 Pol'!G80</f>
        <v>0</v>
      </c>
      <c r="J135" s="132" t="str">
        <f>IF(I142=0,"",I135/I142*100)</f>
        <v/>
      </c>
    </row>
    <row r="136" spans="1:10" ht="36.75" customHeight="1" x14ac:dyDescent="0.25">
      <c r="A136" s="123"/>
      <c r="B136" s="128" t="s">
        <v>205</v>
      </c>
      <c r="C136" s="201" t="s">
        <v>206</v>
      </c>
      <c r="D136" s="202"/>
      <c r="E136" s="202"/>
      <c r="F136" s="134" t="s">
        <v>26</v>
      </c>
      <c r="G136" s="135"/>
      <c r="H136" s="135"/>
      <c r="I136" s="135">
        <f>'SO 01.BP 200520.1 Pol'!G526+'SO 01.ST 180730ST.1 Pol'!G1215</f>
        <v>0</v>
      </c>
      <c r="J136" s="132" t="str">
        <f>IF(I142=0,"",I136/I142*100)</f>
        <v/>
      </c>
    </row>
    <row r="137" spans="1:10" ht="36.75" customHeight="1" x14ac:dyDescent="0.25">
      <c r="A137" s="123"/>
      <c r="B137" s="128" t="s">
        <v>207</v>
      </c>
      <c r="C137" s="201" t="s">
        <v>208</v>
      </c>
      <c r="D137" s="202"/>
      <c r="E137" s="202"/>
      <c r="F137" s="134" t="s">
        <v>209</v>
      </c>
      <c r="G137" s="135"/>
      <c r="H137" s="135"/>
      <c r="I137" s="135">
        <f>'SO 01.BP 200520.1 Pol'!G528+'SO 08 1 Pol'!G83</f>
        <v>0</v>
      </c>
      <c r="J137" s="132" t="str">
        <f>IF(I142=0,"",I137/I142*100)</f>
        <v/>
      </c>
    </row>
    <row r="138" spans="1:10" ht="36.75" customHeight="1" x14ac:dyDescent="0.25">
      <c r="A138" s="123"/>
      <c r="B138" s="128" t="s">
        <v>210</v>
      </c>
      <c r="C138" s="201" t="s">
        <v>211</v>
      </c>
      <c r="D138" s="202"/>
      <c r="E138" s="202"/>
      <c r="F138" s="134" t="s">
        <v>209</v>
      </c>
      <c r="G138" s="135"/>
      <c r="H138" s="135"/>
      <c r="I138" s="135">
        <f>'SO 01.BP 200520.1 Pol'!G536</f>
        <v>0</v>
      </c>
      <c r="J138" s="132" t="str">
        <f>IF(I142=0,"",I138/I142*100)</f>
        <v/>
      </c>
    </row>
    <row r="139" spans="1:10" ht="36.75" customHeight="1" x14ac:dyDescent="0.25">
      <c r="A139" s="123"/>
      <c r="B139" s="128" t="s">
        <v>212</v>
      </c>
      <c r="C139" s="201" t="s">
        <v>27</v>
      </c>
      <c r="D139" s="202"/>
      <c r="E139" s="202"/>
      <c r="F139" s="134" t="s">
        <v>212</v>
      </c>
      <c r="G139" s="135"/>
      <c r="H139" s="135"/>
      <c r="I139" s="135">
        <f>'00 001 Naklady'!G8</f>
        <v>0</v>
      </c>
      <c r="J139" s="132" t="str">
        <f>IF(I142=0,"",I139/I142*100)</f>
        <v/>
      </c>
    </row>
    <row r="140" spans="1:10" ht="36.75" customHeight="1" x14ac:dyDescent="0.25">
      <c r="A140" s="123"/>
      <c r="B140" s="128" t="s">
        <v>213</v>
      </c>
      <c r="C140" s="201" t="s">
        <v>28</v>
      </c>
      <c r="D140" s="202"/>
      <c r="E140" s="202"/>
      <c r="F140" s="134" t="s">
        <v>214</v>
      </c>
      <c r="G140" s="135"/>
      <c r="H140" s="135"/>
      <c r="I140" s="135">
        <f>'SO 06 2 Pol'!G33</f>
        <v>0</v>
      </c>
      <c r="J140" s="132" t="str">
        <f>IF(I142=0,"",I140/I142*100)</f>
        <v/>
      </c>
    </row>
    <row r="141" spans="1:10" ht="36.75" customHeight="1" x14ac:dyDescent="0.25">
      <c r="A141" s="123"/>
      <c r="B141" s="128" t="s">
        <v>214</v>
      </c>
      <c r="C141" s="201" t="s">
        <v>28</v>
      </c>
      <c r="D141" s="202"/>
      <c r="E141" s="202"/>
      <c r="F141" s="134" t="s">
        <v>214</v>
      </c>
      <c r="G141" s="135"/>
      <c r="H141" s="135"/>
      <c r="I141" s="135">
        <f>'00 001 Naklady'!G17+'SO 06 1 Pol'!G137</f>
        <v>0</v>
      </c>
      <c r="J141" s="132" t="str">
        <f>IF(I142=0,"",I141/I142*100)</f>
        <v/>
      </c>
    </row>
    <row r="142" spans="1:10" ht="25.5" customHeight="1" x14ac:dyDescent="0.25">
      <c r="A142" s="124"/>
      <c r="B142" s="129" t="s">
        <v>1</v>
      </c>
      <c r="C142" s="130"/>
      <c r="D142" s="131"/>
      <c r="E142" s="131"/>
      <c r="F142" s="136"/>
      <c r="G142" s="137"/>
      <c r="H142" s="137"/>
      <c r="I142" s="137">
        <f>SUM(I71:I141)</f>
        <v>0</v>
      </c>
      <c r="J142" s="133">
        <f>SUM(J71:J141)</f>
        <v>0</v>
      </c>
    </row>
    <row r="143" spans="1:10" x14ac:dyDescent="0.25">
      <c r="F143" s="86"/>
      <c r="G143" s="86"/>
      <c r="H143" s="86"/>
      <c r="I143" s="86"/>
      <c r="J143" s="87"/>
    </row>
    <row r="144" spans="1:10" x14ac:dyDescent="0.25">
      <c r="F144" s="86"/>
      <c r="G144" s="86"/>
      <c r="H144" s="86"/>
      <c r="I144" s="86"/>
      <c r="J144" s="87"/>
    </row>
    <row r="145" spans="6:10" x14ac:dyDescent="0.25">
      <c r="F145" s="86"/>
      <c r="G145" s="86"/>
      <c r="H145" s="86"/>
      <c r="I145" s="86"/>
      <c r="J145" s="87"/>
    </row>
  </sheetData>
  <sheetProtection algorithmName="SHA-512" hashValue="P+7uGNbryE5Ywl/6RMEx/vJTqSCDMcVTdeMuprocArlxASOMTZwJDULwtl6WA0ZlDmzSmsZEW63vfvpOZloBPQ==" saltValue="lyi+TQMn7ADjElizLOlJew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8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75:E75"/>
    <mergeCell ref="C76:E76"/>
    <mergeCell ref="C77:E77"/>
    <mergeCell ref="C78:E78"/>
    <mergeCell ref="C79:E79"/>
    <mergeCell ref="B64:E64"/>
    <mergeCell ref="C71:E71"/>
    <mergeCell ref="C72:E72"/>
    <mergeCell ref="C73:E73"/>
    <mergeCell ref="C74:E7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40:E140"/>
    <mergeCell ref="C141:E141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252" t="s">
        <v>6</v>
      </c>
      <c r="B1" s="252"/>
      <c r="C1" s="253"/>
      <c r="D1" s="252"/>
      <c r="E1" s="252"/>
      <c r="F1" s="252"/>
      <c r="G1" s="252"/>
    </row>
    <row r="2" spans="1:7" ht="24.9" customHeight="1" x14ac:dyDescent="0.25">
      <c r="A2" s="50" t="s">
        <v>7</v>
      </c>
      <c r="B2" s="49"/>
      <c r="C2" s="254"/>
      <c r="D2" s="254"/>
      <c r="E2" s="254"/>
      <c r="F2" s="254"/>
      <c r="G2" s="255"/>
    </row>
    <row r="3" spans="1:7" ht="24.9" customHeight="1" x14ac:dyDescent="0.25">
      <c r="A3" s="50" t="s">
        <v>8</v>
      </c>
      <c r="B3" s="49"/>
      <c r="C3" s="254"/>
      <c r="D3" s="254"/>
      <c r="E3" s="254"/>
      <c r="F3" s="254"/>
      <c r="G3" s="255"/>
    </row>
    <row r="4" spans="1:7" ht="24.9" customHeight="1" x14ac:dyDescent="0.25">
      <c r="A4" s="50" t="s">
        <v>9</v>
      </c>
      <c r="B4" s="49"/>
      <c r="C4" s="254"/>
      <c r="D4" s="254"/>
      <c r="E4" s="254"/>
      <c r="F4" s="254"/>
      <c r="G4" s="255"/>
    </row>
    <row r="5" spans="1:7" x14ac:dyDescent="0.25">
      <c r="B5" s="4"/>
      <c r="C5" s="5"/>
      <c r="D5" s="6"/>
    </row>
  </sheetData>
  <sheetProtection algorithmName="SHA-512" hashValue="6uPNBc//CGXW8Jumqzu2bOsscD0bp/1ngQrYb0JNrwpG1hdvkZgJwvUQPHXTbctM16A4+GMuHP948OJz1RYByw==" saltValue="WO9yCoMGl8tNy+EwlahNxg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9EF33-959D-40EA-83E8-E8123F78A44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215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218</v>
      </c>
      <c r="C3" s="259" t="s">
        <v>48</v>
      </c>
      <c r="D3" s="260"/>
      <c r="E3" s="260"/>
      <c r="F3" s="260"/>
      <c r="G3" s="261"/>
      <c r="AC3" s="121" t="s">
        <v>219</v>
      </c>
      <c r="AG3" t="s">
        <v>220</v>
      </c>
    </row>
    <row r="4" spans="1:60" ht="25.05" customHeight="1" x14ac:dyDescent="0.25">
      <c r="A4" s="140" t="s">
        <v>9</v>
      </c>
      <c r="B4" s="141" t="s">
        <v>47</v>
      </c>
      <c r="C4" s="262" t="s">
        <v>48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212</v>
      </c>
      <c r="C8" s="184" t="s">
        <v>27</v>
      </c>
      <c r="D8" s="164"/>
      <c r="E8" s="165"/>
      <c r="F8" s="166"/>
      <c r="G8" s="166">
        <f>SUMIF(AG9:AG16,"&lt;&gt;NOR",G9:G16)</f>
        <v>0</v>
      </c>
      <c r="H8" s="166"/>
      <c r="I8" s="166">
        <f>SUM(I9:I16)</f>
        <v>0</v>
      </c>
      <c r="J8" s="166"/>
      <c r="K8" s="166">
        <f>SUM(K9:K16)</f>
        <v>0</v>
      </c>
      <c r="L8" s="166"/>
      <c r="M8" s="166">
        <f>SUM(M9:M16)</f>
        <v>0</v>
      </c>
      <c r="N8" s="166"/>
      <c r="O8" s="166">
        <f>SUM(O9:O16)</f>
        <v>0</v>
      </c>
      <c r="P8" s="166"/>
      <c r="Q8" s="166">
        <f>SUM(Q9:Q16)</f>
        <v>0</v>
      </c>
      <c r="R8" s="166"/>
      <c r="S8" s="166"/>
      <c r="T8" s="167"/>
      <c r="U8" s="161"/>
      <c r="V8" s="161">
        <f>SUM(V9:V16)</f>
        <v>0</v>
      </c>
      <c r="W8" s="161"/>
      <c r="X8" s="161"/>
      <c r="AG8" t="s">
        <v>244</v>
      </c>
    </row>
    <row r="9" spans="1:60" outlineLevel="1" x14ac:dyDescent="0.25">
      <c r="A9" s="168">
        <v>1</v>
      </c>
      <c r="B9" s="169" t="s">
        <v>245</v>
      </c>
      <c r="C9" s="185" t="s">
        <v>246</v>
      </c>
      <c r="D9" s="170" t="s">
        <v>247</v>
      </c>
      <c r="E9" s="171">
        <v>1</v>
      </c>
      <c r="F9" s="172"/>
      <c r="G9" s="173">
        <f>ROUND(E9*F9,2)</f>
        <v>0</v>
      </c>
      <c r="H9" s="172"/>
      <c r="I9" s="173">
        <f>ROUND(E9*H9,2)</f>
        <v>0</v>
      </c>
      <c r="J9" s="172"/>
      <c r="K9" s="173">
        <f>ROUND(E9*J9,2)</f>
        <v>0</v>
      </c>
      <c r="L9" s="173">
        <v>15</v>
      </c>
      <c r="M9" s="173">
        <f>G9*(1+L9/100)</f>
        <v>0</v>
      </c>
      <c r="N9" s="173">
        <v>0</v>
      </c>
      <c r="O9" s="173">
        <f>ROUND(E9*N9,2)</f>
        <v>0</v>
      </c>
      <c r="P9" s="173">
        <v>0</v>
      </c>
      <c r="Q9" s="173">
        <f>ROUND(E9*P9,2)</f>
        <v>0</v>
      </c>
      <c r="R9" s="173"/>
      <c r="S9" s="173" t="s">
        <v>248</v>
      </c>
      <c r="T9" s="174" t="s">
        <v>249</v>
      </c>
      <c r="U9" s="157">
        <v>0</v>
      </c>
      <c r="V9" s="157">
        <f>ROUND(E9*U9,2)</f>
        <v>0</v>
      </c>
      <c r="W9" s="157"/>
      <c r="X9" s="157" t="s">
        <v>250</v>
      </c>
      <c r="Y9" s="147"/>
      <c r="Z9" s="147"/>
      <c r="AA9" s="147"/>
      <c r="AB9" s="147"/>
      <c r="AC9" s="147"/>
      <c r="AD9" s="147"/>
      <c r="AE9" s="147"/>
      <c r="AF9" s="147"/>
      <c r="AG9" s="147" t="s">
        <v>251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1" outlineLevel="1" x14ac:dyDescent="0.25">
      <c r="A10" s="154"/>
      <c r="B10" s="155"/>
      <c r="C10" s="256" t="s">
        <v>252</v>
      </c>
      <c r="D10" s="257"/>
      <c r="E10" s="257"/>
      <c r="F10" s="257"/>
      <c r="G10" s="2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253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75" t="str">
        <f>C10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68">
        <v>2</v>
      </c>
      <c r="B11" s="169" t="s">
        <v>254</v>
      </c>
      <c r="C11" s="185" t="s">
        <v>255</v>
      </c>
      <c r="D11" s="170" t="s">
        <v>256</v>
      </c>
      <c r="E11" s="171">
        <v>1</v>
      </c>
      <c r="F11" s="172"/>
      <c r="G11" s="173">
        <f>ROUND(E11*F11,2)</f>
        <v>0</v>
      </c>
      <c r="H11" s="172"/>
      <c r="I11" s="173">
        <f>ROUND(E11*H11,2)</f>
        <v>0</v>
      </c>
      <c r="J11" s="172"/>
      <c r="K11" s="173">
        <f>ROUND(E11*J11,2)</f>
        <v>0</v>
      </c>
      <c r="L11" s="173">
        <v>15</v>
      </c>
      <c r="M11" s="173">
        <f>G11*(1+L11/100)</f>
        <v>0</v>
      </c>
      <c r="N11" s="173">
        <v>0</v>
      </c>
      <c r="O11" s="173">
        <f>ROUND(E11*N11,2)</f>
        <v>0</v>
      </c>
      <c r="P11" s="173">
        <v>0</v>
      </c>
      <c r="Q11" s="173">
        <f>ROUND(E11*P11,2)</f>
        <v>0</v>
      </c>
      <c r="R11" s="173"/>
      <c r="S11" s="173" t="s">
        <v>248</v>
      </c>
      <c r="T11" s="174" t="s">
        <v>249</v>
      </c>
      <c r="U11" s="157">
        <v>0</v>
      </c>
      <c r="V11" s="157">
        <f>ROUND(E11*U11,2)</f>
        <v>0</v>
      </c>
      <c r="W11" s="157"/>
      <c r="X11" s="157" t="s">
        <v>250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251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1" outlineLevel="1" x14ac:dyDescent="0.25">
      <c r="A12" s="154"/>
      <c r="B12" s="155"/>
      <c r="C12" s="256" t="s">
        <v>257</v>
      </c>
      <c r="D12" s="257"/>
      <c r="E12" s="257"/>
      <c r="F12" s="257"/>
      <c r="G12" s="2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253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75" t="str">
        <f>C12</f>
        <v>Náklady na vybavení objektů zařízení staveniště, 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68">
        <v>3</v>
      </c>
      <c r="B13" s="169" t="s">
        <v>258</v>
      </c>
      <c r="C13" s="185" t="s">
        <v>259</v>
      </c>
      <c r="D13" s="170" t="s">
        <v>256</v>
      </c>
      <c r="E13" s="171">
        <v>1</v>
      </c>
      <c r="F13" s="172"/>
      <c r="G13" s="173">
        <f>ROUND(E13*F13,2)</f>
        <v>0</v>
      </c>
      <c r="H13" s="172"/>
      <c r="I13" s="173">
        <f>ROUND(E13*H13,2)</f>
        <v>0</v>
      </c>
      <c r="J13" s="172"/>
      <c r="K13" s="173">
        <f>ROUND(E13*J13,2)</f>
        <v>0</v>
      </c>
      <c r="L13" s="173">
        <v>15</v>
      </c>
      <c r="M13" s="173">
        <f>G13*(1+L13/100)</f>
        <v>0</v>
      </c>
      <c r="N13" s="173">
        <v>0</v>
      </c>
      <c r="O13" s="173">
        <f>ROUND(E13*N13,2)</f>
        <v>0</v>
      </c>
      <c r="P13" s="173">
        <v>0</v>
      </c>
      <c r="Q13" s="173">
        <f>ROUND(E13*P13,2)</f>
        <v>0</v>
      </c>
      <c r="R13" s="173"/>
      <c r="S13" s="173" t="s">
        <v>248</v>
      </c>
      <c r="T13" s="174" t="s">
        <v>249</v>
      </c>
      <c r="U13" s="157">
        <v>0</v>
      </c>
      <c r="V13" s="157">
        <f>ROUND(E13*U13,2)</f>
        <v>0</v>
      </c>
      <c r="W13" s="157"/>
      <c r="X13" s="157" t="s">
        <v>250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251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1" outlineLevel="1" x14ac:dyDescent="0.25">
      <c r="A14" s="154"/>
      <c r="B14" s="155"/>
      <c r="C14" s="256" t="s">
        <v>260</v>
      </c>
      <c r="D14" s="257"/>
      <c r="E14" s="257"/>
      <c r="F14" s="257"/>
      <c r="G14" s="2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253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75" t="str">
        <f>C14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68">
        <v>4</v>
      </c>
      <c r="B15" s="169" t="s">
        <v>261</v>
      </c>
      <c r="C15" s="185" t="s">
        <v>262</v>
      </c>
      <c r="D15" s="170" t="s">
        <v>256</v>
      </c>
      <c r="E15" s="171">
        <v>1</v>
      </c>
      <c r="F15" s="172"/>
      <c r="G15" s="173">
        <f>ROUND(E15*F15,2)</f>
        <v>0</v>
      </c>
      <c r="H15" s="172"/>
      <c r="I15" s="173">
        <f>ROUND(E15*H15,2)</f>
        <v>0</v>
      </c>
      <c r="J15" s="172"/>
      <c r="K15" s="173">
        <f>ROUND(E15*J15,2)</f>
        <v>0</v>
      </c>
      <c r="L15" s="173">
        <v>15</v>
      </c>
      <c r="M15" s="173">
        <f>G15*(1+L15/100)</f>
        <v>0</v>
      </c>
      <c r="N15" s="173">
        <v>0</v>
      </c>
      <c r="O15" s="173">
        <f>ROUND(E15*N15,2)</f>
        <v>0</v>
      </c>
      <c r="P15" s="173">
        <v>0</v>
      </c>
      <c r="Q15" s="173">
        <f>ROUND(E15*P15,2)</f>
        <v>0</v>
      </c>
      <c r="R15" s="173"/>
      <c r="S15" s="173" t="s">
        <v>248</v>
      </c>
      <c r="T15" s="174" t="s">
        <v>249</v>
      </c>
      <c r="U15" s="157">
        <v>0</v>
      </c>
      <c r="V15" s="157">
        <f>ROUND(E15*U15,2)</f>
        <v>0</v>
      </c>
      <c r="W15" s="157"/>
      <c r="X15" s="157" t="s">
        <v>250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263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31.2" outlineLevel="1" x14ac:dyDescent="0.25">
      <c r="A16" s="154"/>
      <c r="B16" s="155"/>
      <c r="C16" s="256" t="s">
        <v>264</v>
      </c>
      <c r="D16" s="257"/>
      <c r="E16" s="257"/>
      <c r="F16" s="257"/>
      <c r="G16" s="2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253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75" t="str">
        <f>C16</f>
        <v>Náklady na ztížené podmínky provádění tam, kde jsou stavební práce zcela nebo zčásti omezovány provozem jiných osob. Jde zejména o zvýšené náklady související s omezením provozem v areálu objednatele nebo o náklady v důsledku nezbytného respektování stávající dopravy ovlivňující stavební práce.</v>
      </c>
      <c r="BB16" s="147"/>
      <c r="BC16" s="147"/>
      <c r="BD16" s="147"/>
      <c r="BE16" s="147"/>
      <c r="BF16" s="147"/>
      <c r="BG16" s="147"/>
      <c r="BH16" s="147"/>
    </row>
    <row r="17" spans="1:60" x14ac:dyDescent="0.25">
      <c r="A17" s="162" t="s">
        <v>243</v>
      </c>
      <c r="B17" s="163" t="s">
        <v>214</v>
      </c>
      <c r="C17" s="184" t="s">
        <v>28</v>
      </c>
      <c r="D17" s="164"/>
      <c r="E17" s="165"/>
      <c r="F17" s="166"/>
      <c r="G17" s="166">
        <f>SUMIF(AG18:AG36,"&lt;&gt;NOR",G18:G36)</f>
        <v>0</v>
      </c>
      <c r="H17" s="166"/>
      <c r="I17" s="166">
        <f>SUM(I18:I36)</f>
        <v>0</v>
      </c>
      <c r="J17" s="166"/>
      <c r="K17" s="166">
        <f>SUM(K18:K36)</f>
        <v>0</v>
      </c>
      <c r="L17" s="166"/>
      <c r="M17" s="166">
        <f>SUM(M18:M36)</f>
        <v>0</v>
      </c>
      <c r="N17" s="166"/>
      <c r="O17" s="166">
        <f>SUM(O18:O36)</f>
        <v>0</v>
      </c>
      <c r="P17" s="166"/>
      <c r="Q17" s="166">
        <f>SUM(Q18:Q36)</f>
        <v>0</v>
      </c>
      <c r="R17" s="166"/>
      <c r="S17" s="166"/>
      <c r="T17" s="167"/>
      <c r="U17" s="161"/>
      <c r="V17" s="161">
        <f>SUM(V18:V36)</f>
        <v>0</v>
      </c>
      <c r="W17" s="161"/>
      <c r="X17" s="161"/>
      <c r="AG17" t="s">
        <v>244</v>
      </c>
    </row>
    <row r="18" spans="1:60" outlineLevel="1" x14ac:dyDescent="0.25">
      <c r="A18" s="168">
        <v>5</v>
      </c>
      <c r="B18" s="169" t="s">
        <v>265</v>
      </c>
      <c r="C18" s="185" t="s">
        <v>266</v>
      </c>
      <c r="D18" s="170" t="s">
        <v>256</v>
      </c>
      <c r="E18" s="171">
        <v>1</v>
      </c>
      <c r="F18" s="172"/>
      <c r="G18" s="173">
        <f>ROUND(E18*F18,2)</f>
        <v>0</v>
      </c>
      <c r="H18" s="172"/>
      <c r="I18" s="173">
        <f>ROUND(E18*H18,2)</f>
        <v>0</v>
      </c>
      <c r="J18" s="172"/>
      <c r="K18" s="173">
        <f>ROUND(E18*J18,2)</f>
        <v>0</v>
      </c>
      <c r="L18" s="173">
        <v>15</v>
      </c>
      <c r="M18" s="173">
        <f>G18*(1+L18/100)</f>
        <v>0</v>
      </c>
      <c r="N18" s="173">
        <v>0</v>
      </c>
      <c r="O18" s="173">
        <f>ROUND(E18*N18,2)</f>
        <v>0</v>
      </c>
      <c r="P18" s="173">
        <v>0</v>
      </c>
      <c r="Q18" s="173">
        <f>ROUND(E18*P18,2)</f>
        <v>0</v>
      </c>
      <c r="R18" s="173"/>
      <c r="S18" s="173" t="s">
        <v>248</v>
      </c>
      <c r="T18" s="174" t="s">
        <v>249</v>
      </c>
      <c r="U18" s="157">
        <v>0</v>
      </c>
      <c r="V18" s="157">
        <f>ROUND(E18*U18,2)</f>
        <v>0</v>
      </c>
      <c r="W18" s="157"/>
      <c r="X18" s="157" t="s">
        <v>250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251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1" outlineLevel="1" x14ac:dyDescent="0.25">
      <c r="A19" s="154"/>
      <c r="B19" s="155"/>
      <c r="C19" s="256" t="s">
        <v>267</v>
      </c>
      <c r="D19" s="257"/>
      <c r="E19" s="257"/>
      <c r="F19" s="257"/>
      <c r="G19" s="2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75" t="str">
        <f>C19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68">
        <v>6</v>
      </c>
      <c r="B20" s="169" t="s">
        <v>268</v>
      </c>
      <c r="C20" s="185" t="s">
        <v>269</v>
      </c>
      <c r="D20" s="170" t="s">
        <v>256</v>
      </c>
      <c r="E20" s="171">
        <v>1</v>
      </c>
      <c r="F20" s="172"/>
      <c r="G20" s="173">
        <f>ROUND(E20*F20,2)</f>
        <v>0</v>
      </c>
      <c r="H20" s="172"/>
      <c r="I20" s="173">
        <f>ROUND(E20*H20,2)</f>
        <v>0</v>
      </c>
      <c r="J20" s="172"/>
      <c r="K20" s="173">
        <f>ROUND(E20*J20,2)</f>
        <v>0</v>
      </c>
      <c r="L20" s="173">
        <v>15</v>
      </c>
      <c r="M20" s="173">
        <f>G20*(1+L20/100)</f>
        <v>0</v>
      </c>
      <c r="N20" s="173">
        <v>0</v>
      </c>
      <c r="O20" s="173">
        <f>ROUND(E20*N20,2)</f>
        <v>0</v>
      </c>
      <c r="P20" s="173">
        <v>0</v>
      </c>
      <c r="Q20" s="173">
        <f>ROUND(E20*P20,2)</f>
        <v>0</v>
      </c>
      <c r="R20" s="173"/>
      <c r="S20" s="173" t="s">
        <v>248</v>
      </c>
      <c r="T20" s="174" t="s">
        <v>249</v>
      </c>
      <c r="U20" s="157">
        <v>0</v>
      </c>
      <c r="V20" s="157">
        <f>ROUND(E20*U20,2)</f>
        <v>0</v>
      </c>
      <c r="W20" s="157"/>
      <c r="X20" s="157" t="s">
        <v>250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251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1" outlineLevel="1" x14ac:dyDescent="0.25">
      <c r="A21" s="154"/>
      <c r="B21" s="155"/>
      <c r="C21" s="256" t="s">
        <v>270</v>
      </c>
      <c r="D21" s="257"/>
      <c r="E21" s="257"/>
      <c r="F21" s="257"/>
      <c r="G21" s="257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253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75" t="str">
        <f>C21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68">
        <v>7</v>
      </c>
      <c r="B22" s="169" t="s">
        <v>271</v>
      </c>
      <c r="C22" s="185" t="s">
        <v>272</v>
      </c>
      <c r="D22" s="170" t="s">
        <v>256</v>
      </c>
      <c r="E22" s="171">
        <v>1</v>
      </c>
      <c r="F22" s="172"/>
      <c r="G22" s="173">
        <f>ROUND(E22*F22,2)</f>
        <v>0</v>
      </c>
      <c r="H22" s="172"/>
      <c r="I22" s="173">
        <f>ROUND(E22*H22,2)</f>
        <v>0</v>
      </c>
      <c r="J22" s="172"/>
      <c r="K22" s="173">
        <f>ROUND(E22*J22,2)</f>
        <v>0</v>
      </c>
      <c r="L22" s="173">
        <v>15</v>
      </c>
      <c r="M22" s="173">
        <f>G22*(1+L22/100)</f>
        <v>0</v>
      </c>
      <c r="N22" s="173">
        <v>0</v>
      </c>
      <c r="O22" s="173">
        <f>ROUND(E22*N22,2)</f>
        <v>0</v>
      </c>
      <c r="P22" s="173">
        <v>0</v>
      </c>
      <c r="Q22" s="173">
        <f>ROUND(E22*P22,2)</f>
        <v>0</v>
      </c>
      <c r="R22" s="173"/>
      <c r="S22" s="173" t="s">
        <v>248</v>
      </c>
      <c r="T22" s="174" t="s">
        <v>249</v>
      </c>
      <c r="U22" s="157">
        <v>0</v>
      </c>
      <c r="V22" s="157">
        <f>ROUND(E22*U22,2)</f>
        <v>0</v>
      </c>
      <c r="W22" s="157"/>
      <c r="X22" s="157" t="s">
        <v>250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251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1" outlineLevel="1" x14ac:dyDescent="0.25">
      <c r="A23" s="154"/>
      <c r="B23" s="155"/>
      <c r="C23" s="256" t="s">
        <v>273</v>
      </c>
      <c r="D23" s="257"/>
      <c r="E23" s="257"/>
      <c r="F23" s="257"/>
      <c r="G23" s="2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253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75" t="str">
        <f>C23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68">
        <v>8</v>
      </c>
      <c r="B24" s="169" t="s">
        <v>274</v>
      </c>
      <c r="C24" s="185" t="s">
        <v>275</v>
      </c>
      <c r="D24" s="170" t="s">
        <v>276</v>
      </c>
      <c r="E24" s="171">
        <v>1</v>
      </c>
      <c r="F24" s="172"/>
      <c r="G24" s="173">
        <f>ROUND(E24*F24,2)</f>
        <v>0</v>
      </c>
      <c r="H24" s="172"/>
      <c r="I24" s="173">
        <f>ROUND(E24*H24,2)</f>
        <v>0</v>
      </c>
      <c r="J24" s="172"/>
      <c r="K24" s="173">
        <f>ROUND(E24*J24,2)</f>
        <v>0</v>
      </c>
      <c r="L24" s="173">
        <v>15</v>
      </c>
      <c r="M24" s="173">
        <f>G24*(1+L24/100)</f>
        <v>0</v>
      </c>
      <c r="N24" s="173">
        <v>0</v>
      </c>
      <c r="O24" s="173">
        <f>ROUND(E24*N24,2)</f>
        <v>0</v>
      </c>
      <c r="P24" s="173">
        <v>0</v>
      </c>
      <c r="Q24" s="173">
        <f>ROUND(E24*P24,2)</f>
        <v>0</v>
      </c>
      <c r="R24" s="173"/>
      <c r="S24" s="173" t="s">
        <v>277</v>
      </c>
      <c r="T24" s="174" t="s">
        <v>249</v>
      </c>
      <c r="U24" s="157">
        <v>0</v>
      </c>
      <c r="V24" s="157">
        <f>ROUND(E24*U24,2)</f>
        <v>0</v>
      </c>
      <c r="W24" s="157"/>
      <c r="X24" s="157" t="s">
        <v>250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251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54"/>
      <c r="B25" s="155"/>
      <c r="C25" s="256" t="s">
        <v>278</v>
      </c>
      <c r="D25" s="257"/>
      <c r="E25" s="257"/>
      <c r="F25" s="257"/>
      <c r="G25" s="2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253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68">
        <v>9</v>
      </c>
      <c r="B26" s="169" t="s">
        <v>279</v>
      </c>
      <c r="C26" s="185" t="s">
        <v>280</v>
      </c>
      <c r="D26" s="170" t="s">
        <v>276</v>
      </c>
      <c r="E26" s="171">
        <v>1</v>
      </c>
      <c r="F26" s="172"/>
      <c r="G26" s="173">
        <f>ROUND(E26*F26,2)</f>
        <v>0</v>
      </c>
      <c r="H26" s="172"/>
      <c r="I26" s="173">
        <f>ROUND(E26*H26,2)</f>
        <v>0</v>
      </c>
      <c r="J26" s="172"/>
      <c r="K26" s="173">
        <f>ROUND(E26*J26,2)</f>
        <v>0</v>
      </c>
      <c r="L26" s="173">
        <v>15</v>
      </c>
      <c r="M26" s="173">
        <f>G26*(1+L26/100)</f>
        <v>0</v>
      </c>
      <c r="N26" s="173">
        <v>0</v>
      </c>
      <c r="O26" s="173">
        <f>ROUND(E26*N26,2)</f>
        <v>0</v>
      </c>
      <c r="P26" s="173">
        <v>0</v>
      </c>
      <c r="Q26" s="173">
        <f>ROUND(E26*P26,2)</f>
        <v>0</v>
      </c>
      <c r="R26" s="173"/>
      <c r="S26" s="173" t="s">
        <v>277</v>
      </c>
      <c r="T26" s="174" t="s">
        <v>249</v>
      </c>
      <c r="U26" s="157">
        <v>0</v>
      </c>
      <c r="V26" s="157">
        <f>ROUND(E26*U26,2)</f>
        <v>0</v>
      </c>
      <c r="W26" s="157"/>
      <c r="X26" s="157" t="s">
        <v>250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251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54"/>
      <c r="B27" s="155"/>
      <c r="C27" s="256" t="s">
        <v>281</v>
      </c>
      <c r="D27" s="257"/>
      <c r="E27" s="257"/>
      <c r="F27" s="257"/>
      <c r="G27" s="2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253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68">
        <v>10</v>
      </c>
      <c r="B28" s="169" t="s">
        <v>282</v>
      </c>
      <c r="C28" s="185" t="s">
        <v>283</v>
      </c>
      <c r="D28" s="170" t="s">
        <v>284</v>
      </c>
      <c r="E28" s="171">
        <v>6480</v>
      </c>
      <c r="F28" s="172"/>
      <c r="G28" s="173">
        <f>ROUND(E28*F28,2)</f>
        <v>0</v>
      </c>
      <c r="H28" s="172"/>
      <c r="I28" s="173">
        <f>ROUND(E28*H28,2)</f>
        <v>0</v>
      </c>
      <c r="J28" s="172"/>
      <c r="K28" s="173">
        <f>ROUND(E28*J28,2)</f>
        <v>0</v>
      </c>
      <c r="L28" s="173">
        <v>15</v>
      </c>
      <c r="M28" s="173">
        <f>G28*(1+L28/100)</f>
        <v>0</v>
      </c>
      <c r="N28" s="173">
        <v>0</v>
      </c>
      <c r="O28" s="173">
        <f>ROUND(E28*N28,2)</f>
        <v>0</v>
      </c>
      <c r="P28" s="173">
        <v>0</v>
      </c>
      <c r="Q28" s="173">
        <f>ROUND(E28*P28,2)</f>
        <v>0</v>
      </c>
      <c r="R28" s="173"/>
      <c r="S28" s="173" t="s">
        <v>277</v>
      </c>
      <c r="T28" s="174" t="s">
        <v>249</v>
      </c>
      <c r="U28" s="157">
        <v>0</v>
      </c>
      <c r="V28" s="157">
        <f>ROUND(E28*U28,2)</f>
        <v>0</v>
      </c>
      <c r="W28" s="157"/>
      <c r="X28" s="157" t="s">
        <v>250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251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54"/>
      <c r="B29" s="155"/>
      <c r="C29" s="256" t="s">
        <v>285</v>
      </c>
      <c r="D29" s="257"/>
      <c r="E29" s="257"/>
      <c r="F29" s="257"/>
      <c r="G29" s="2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253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54"/>
      <c r="B30" s="155"/>
      <c r="C30" s="186" t="s">
        <v>286</v>
      </c>
      <c r="D30" s="159"/>
      <c r="E30" s="160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287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54"/>
      <c r="B31" s="155"/>
      <c r="C31" s="186" t="s">
        <v>288</v>
      </c>
      <c r="D31" s="159"/>
      <c r="E31" s="160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47"/>
      <c r="Z31" s="147"/>
      <c r="AA31" s="147"/>
      <c r="AB31" s="147"/>
      <c r="AC31" s="147"/>
      <c r="AD31" s="147"/>
      <c r="AE31" s="147"/>
      <c r="AF31" s="147"/>
      <c r="AG31" s="147" t="s">
        <v>287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186" t="s">
        <v>289</v>
      </c>
      <c r="D32" s="159"/>
      <c r="E32" s="160">
        <v>6480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287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68">
        <v>11</v>
      </c>
      <c r="B33" s="169" t="s">
        <v>290</v>
      </c>
      <c r="C33" s="185" t="s">
        <v>291</v>
      </c>
      <c r="D33" s="170" t="s">
        <v>256</v>
      </c>
      <c r="E33" s="171">
        <v>1</v>
      </c>
      <c r="F33" s="172"/>
      <c r="G33" s="173">
        <f>ROUND(E33*F33,2)</f>
        <v>0</v>
      </c>
      <c r="H33" s="172"/>
      <c r="I33" s="173">
        <f>ROUND(E33*H33,2)</f>
        <v>0</v>
      </c>
      <c r="J33" s="172"/>
      <c r="K33" s="173">
        <f>ROUND(E33*J33,2)</f>
        <v>0</v>
      </c>
      <c r="L33" s="173">
        <v>15</v>
      </c>
      <c r="M33" s="173">
        <f>G33*(1+L33/100)</f>
        <v>0</v>
      </c>
      <c r="N33" s="173">
        <v>0</v>
      </c>
      <c r="O33" s="173">
        <f>ROUND(E33*N33,2)</f>
        <v>0</v>
      </c>
      <c r="P33" s="173">
        <v>0</v>
      </c>
      <c r="Q33" s="173">
        <f>ROUND(E33*P33,2)</f>
        <v>0</v>
      </c>
      <c r="R33" s="173"/>
      <c r="S33" s="173" t="s">
        <v>277</v>
      </c>
      <c r="T33" s="174" t="s">
        <v>249</v>
      </c>
      <c r="U33" s="157">
        <v>0</v>
      </c>
      <c r="V33" s="157">
        <f>ROUND(E33*U33,2)</f>
        <v>0</v>
      </c>
      <c r="W33" s="157"/>
      <c r="X33" s="157" t="s">
        <v>250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251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54"/>
      <c r="B34" s="155"/>
      <c r="C34" s="256" t="s">
        <v>292</v>
      </c>
      <c r="D34" s="257"/>
      <c r="E34" s="257"/>
      <c r="F34" s="257"/>
      <c r="G34" s="2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253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75" t="str">
        <f>C34</f>
        <v>Náklady na individuální zkoušky dodaných a smontovaných technologických zařízení včetně komplexního vyzkoušení.</v>
      </c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12</v>
      </c>
      <c r="B35" s="177" t="s">
        <v>293</v>
      </c>
      <c r="C35" s="187" t="s">
        <v>294</v>
      </c>
      <c r="D35" s="178" t="s">
        <v>247</v>
      </c>
      <c r="E35" s="179">
        <v>1</v>
      </c>
      <c r="F35" s="180"/>
      <c r="G35" s="181">
        <f>ROUND(E35*F35,2)</f>
        <v>0</v>
      </c>
      <c r="H35" s="180"/>
      <c r="I35" s="181">
        <f>ROUND(E35*H35,2)</f>
        <v>0</v>
      </c>
      <c r="J35" s="180"/>
      <c r="K35" s="181">
        <f>ROUND(E35*J35,2)</f>
        <v>0</v>
      </c>
      <c r="L35" s="181">
        <v>15</v>
      </c>
      <c r="M35" s="181">
        <f>G35*(1+L35/100)</f>
        <v>0</v>
      </c>
      <c r="N35" s="181">
        <v>0</v>
      </c>
      <c r="O35" s="181">
        <f>ROUND(E35*N35,2)</f>
        <v>0</v>
      </c>
      <c r="P35" s="181">
        <v>0</v>
      </c>
      <c r="Q35" s="181">
        <f>ROUND(E35*P35,2)</f>
        <v>0</v>
      </c>
      <c r="R35" s="181"/>
      <c r="S35" s="181" t="s">
        <v>277</v>
      </c>
      <c r="T35" s="182" t="s">
        <v>249</v>
      </c>
      <c r="U35" s="157">
        <v>0</v>
      </c>
      <c r="V35" s="157">
        <f>ROUND(E35*U35,2)</f>
        <v>0</v>
      </c>
      <c r="W35" s="157"/>
      <c r="X35" s="157" t="s">
        <v>250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251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68">
        <v>13</v>
      </c>
      <c r="B36" s="169" t="s">
        <v>295</v>
      </c>
      <c r="C36" s="185" t="s">
        <v>296</v>
      </c>
      <c r="D36" s="170" t="s">
        <v>276</v>
      </c>
      <c r="E36" s="171">
        <v>4</v>
      </c>
      <c r="F36" s="172"/>
      <c r="G36" s="173">
        <f>ROUND(E36*F36,2)</f>
        <v>0</v>
      </c>
      <c r="H36" s="172"/>
      <c r="I36" s="173">
        <f>ROUND(E36*H36,2)</f>
        <v>0</v>
      </c>
      <c r="J36" s="172"/>
      <c r="K36" s="173">
        <f>ROUND(E36*J36,2)</f>
        <v>0</v>
      </c>
      <c r="L36" s="173">
        <v>15</v>
      </c>
      <c r="M36" s="173">
        <f>G36*(1+L36/100)</f>
        <v>0</v>
      </c>
      <c r="N36" s="173">
        <v>0</v>
      </c>
      <c r="O36" s="173">
        <f>ROUND(E36*N36,2)</f>
        <v>0</v>
      </c>
      <c r="P36" s="173">
        <v>0</v>
      </c>
      <c r="Q36" s="173">
        <f>ROUND(E36*P36,2)</f>
        <v>0</v>
      </c>
      <c r="R36" s="173"/>
      <c r="S36" s="173" t="s">
        <v>277</v>
      </c>
      <c r="T36" s="174" t="s">
        <v>249</v>
      </c>
      <c r="U36" s="157">
        <v>0</v>
      </c>
      <c r="V36" s="157">
        <f>ROUND(E36*U36,2)</f>
        <v>0</v>
      </c>
      <c r="W36" s="157"/>
      <c r="X36" s="157" t="s">
        <v>250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251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x14ac:dyDescent="0.25">
      <c r="A37" s="3"/>
      <c r="B37" s="4"/>
      <c r="C37" s="188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AE37">
        <v>15</v>
      </c>
      <c r="AF37">
        <v>21</v>
      </c>
      <c r="AG37" t="s">
        <v>230</v>
      </c>
    </row>
    <row r="38" spans="1:60" x14ac:dyDescent="0.25">
      <c r="A38" s="150"/>
      <c r="B38" s="151" t="s">
        <v>29</v>
      </c>
      <c r="C38" s="189"/>
      <c r="D38" s="152"/>
      <c r="E38" s="153"/>
      <c r="F38" s="153"/>
      <c r="G38" s="183">
        <f>G8+G17</f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AE38">
        <f>SUMIF(L7:L36,AE37,G7:G36)</f>
        <v>0</v>
      </c>
      <c r="AF38">
        <f>SUMIF(L7:L36,AF37,G7:G36)</f>
        <v>0</v>
      </c>
      <c r="AG38" t="s">
        <v>297</v>
      </c>
    </row>
    <row r="39" spans="1:60" x14ac:dyDescent="0.25">
      <c r="C39" s="190"/>
      <c r="D39" s="10"/>
      <c r="AG39" t="s">
        <v>298</v>
      </c>
    </row>
    <row r="40" spans="1:60" x14ac:dyDescent="0.25">
      <c r="D40" s="10"/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XatBQ1HYqUfz+sqYQeih2xZG99NI+t2abjZBrDQuasHfbF1QZCrZn8vK15PSiGTabQ5lPBmmZTCPuqc3ws5CFA==" saltValue="ZUwAz+1njNzJSZEe/Sw3UA==" spinCount="100000" sheet="1"/>
  <mergeCells count="15">
    <mergeCell ref="C12:G12"/>
    <mergeCell ref="A1:G1"/>
    <mergeCell ref="C2:G2"/>
    <mergeCell ref="C3:G3"/>
    <mergeCell ref="C4:G4"/>
    <mergeCell ref="C10:G10"/>
    <mergeCell ref="C27:G27"/>
    <mergeCell ref="C29:G29"/>
    <mergeCell ref="C34:G34"/>
    <mergeCell ref="C14:G14"/>
    <mergeCell ref="C16:G16"/>
    <mergeCell ref="C19:G19"/>
    <mergeCell ref="C21:G21"/>
    <mergeCell ref="C23:G23"/>
    <mergeCell ref="C25:G2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1296D-6425-4C28-8BFB-7E1F6EF4828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50</v>
      </c>
      <c r="C3" s="259" t="s">
        <v>51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52</v>
      </c>
      <c r="C4" s="262" t="s">
        <v>53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63</v>
      </c>
      <c r="C8" s="184" t="s">
        <v>116</v>
      </c>
      <c r="D8" s="164"/>
      <c r="E8" s="165"/>
      <c r="F8" s="166"/>
      <c r="G8" s="166">
        <f>SUMIF(AG9:AG28,"&lt;&gt;NOR",G9:G28)</f>
        <v>0</v>
      </c>
      <c r="H8" s="166"/>
      <c r="I8" s="166">
        <f>SUM(I9:I28)</f>
        <v>0</v>
      </c>
      <c r="J8" s="166"/>
      <c r="K8" s="166">
        <f>SUM(K9:K28)</f>
        <v>0</v>
      </c>
      <c r="L8" s="166"/>
      <c r="M8" s="166">
        <f>SUM(M9:M28)</f>
        <v>0</v>
      </c>
      <c r="N8" s="166"/>
      <c r="O8" s="166">
        <f>SUM(O9:O28)</f>
        <v>0</v>
      </c>
      <c r="P8" s="166"/>
      <c r="Q8" s="166">
        <f>SUM(Q9:Q28)</f>
        <v>0.35</v>
      </c>
      <c r="R8" s="166"/>
      <c r="S8" s="166"/>
      <c r="T8" s="167"/>
      <c r="U8" s="161"/>
      <c r="V8" s="161">
        <f>SUM(V9:V28)</f>
        <v>215.57999999999998</v>
      </c>
      <c r="W8" s="161"/>
      <c r="X8" s="161"/>
      <c r="AG8" t="s">
        <v>244</v>
      </c>
    </row>
    <row r="9" spans="1:60" ht="20.399999999999999" outlineLevel="1" x14ac:dyDescent="0.25">
      <c r="A9" s="168">
        <v>1</v>
      </c>
      <c r="B9" s="169" t="s">
        <v>300</v>
      </c>
      <c r="C9" s="185" t="s">
        <v>301</v>
      </c>
      <c r="D9" s="170" t="s">
        <v>302</v>
      </c>
      <c r="E9" s="171">
        <v>2.5680000000000001</v>
      </c>
      <c r="F9" s="172"/>
      <c r="G9" s="173">
        <f>ROUND(E9*F9,2)</f>
        <v>0</v>
      </c>
      <c r="H9" s="172"/>
      <c r="I9" s="173">
        <f>ROUND(E9*H9,2)</f>
        <v>0</v>
      </c>
      <c r="J9" s="172"/>
      <c r="K9" s="173">
        <f>ROUND(E9*J9,2)</f>
        <v>0</v>
      </c>
      <c r="L9" s="173">
        <v>15</v>
      </c>
      <c r="M9" s="173">
        <f>G9*(1+L9/100)</f>
        <v>0</v>
      </c>
      <c r="N9" s="173">
        <v>0</v>
      </c>
      <c r="O9" s="173">
        <f>ROUND(E9*N9,2)</f>
        <v>0</v>
      </c>
      <c r="P9" s="173">
        <v>0.13800000000000001</v>
      </c>
      <c r="Q9" s="173">
        <f>ROUND(E9*P9,2)</f>
        <v>0.35</v>
      </c>
      <c r="R9" s="173" t="s">
        <v>303</v>
      </c>
      <c r="S9" s="173" t="s">
        <v>248</v>
      </c>
      <c r="T9" s="174" t="s">
        <v>248</v>
      </c>
      <c r="U9" s="157">
        <v>0.16</v>
      </c>
      <c r="V9" s="157">
        <f>ROUND(E9*U9,2)</f>
        <v>0.41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305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54"/>
      <c r="B10" s="155"/>
      <c r="C10" s="265" t="s">
        <v>306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307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54"/>
      <c r="B11" s="155"/>
      <c r="C11" s="186" t="s">
        <v>308</v>
      </c>
      <c r="D11" s="159"/>
      <c r="E11" s="160">
        <v>2.57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287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68">
        <v>2</v>
      </c>
      <c r="B12" s="169" t="s">
        <v>309</v>
      </c>
      <c r="C12" s="185" t="s">
        <v>310</v>
      </c>
      <c r="D12" s="170" t="s">
        <v>311</v>
      </c>
      <c r="E12" s="171">
        <v>39.866399999999999</v>
      </c>
      <c r="F12" s="172"/>
      <c r="G12" s="173">
        <f>ROUND(E12*F12,2)</f>
        <v>0</v>
      </c>
      <c r="H12" s="172"/>
      <c r="I12" s="173">
        <f>ROUND(E12*H12,2)</f>
        <v>0</v>
      </c>
      <c r="J12" s="172"/>
      <c r="K12" s="173">
        <f>ROUND(E12*J12,2)</f>
        <v>0</v>
      </c>
      <c r="L12" s="173">
        <v>15</v>
      </c>
      <c r="M12" s="173">
        <f>G12*(1+L12/100)</f>
        <v>0</v>
      </c>
      <c r="N12" s="173">
        <v>0</v>
      </c>
      <c r="O12" s="173">
        <f>ROUND(E12*N12,2)</f>
        <v>0</v>
      </c>
      <c r="P12" s="173">
        <v>0</v>
      </c>
      <c r="Q12" s="173">
        <f>ROUND(E12*P12,2)</f>
        <v>0</v>
      </c>
      <c r="R12" s="173" t="s">
        <v>312</v>
      </c>
      <c r="S12" s="173" t="s">
        <v>248</v>
      </c>
      <c r="T12" s="174" t="s">
        <v>248</v>
      </c>
      <c r="U12" s="157">
        <v>3.53</v>
      </c>
      <c r="V12" s="157">
        <f>ROUND(E12*U12,2)</f>
        <v>140.72999999999999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54"/>
      <c r="B13" s="155"/>
      <c r="C13" s="265" t="s">
        <v>313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47"/>
      <c r="Z13" s="147"/>
      <c r="AA13" s="147"/>
      <c r="AB13" s="147"/>
      <c r="AC13" s="147"/>
      <c r="AD13" s="147"/>
      <c r="AE13" s="147"/>
      <c r="AF13" s="147"/>
      <c r="AG13" s="147" t="s">
        <v>307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54"/>
      <c r="B14" s="155"/>
      <c r="C14" s="186" t="s">
        <v>314</v>
      </c>
      <c r="D14" s="159"/>
      <c r="E14" s="160">
        <v>3.45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287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54"/>
      <c r="B15" s="155"/>
      <c r="C15" s="186" t="s">
        <v>315</v>
      </c>
      <c r="D15" s="159"/>
      <c r="E15" s="160">
        <v>5.1204000000000001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287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54"/>
      <c r="B16" s="155"/>
      <c r="C16" s="186" t="s">
        <v>316</v>
      </c>
      <c r="D16" s="159"/>
      <c r="E16" s="160">
        <v>31.295999999999999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287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68">
        <v>3</v>
      </c>
      <c r="B17" s="169" t="s">
        <v>317</v>
      </c>
      <c r="C17" s="185" t="s">
        <v>318</v>
      </c>
      <c r="D17" s="170" t="s">
        <v>311</v>
      </c>
      <c r="E17" s="171">
        <v>18.866399999999999</v>
      </c>
      <c r="F17" s="172"/>
      <c r="G17" s="173">
        <f>ROUND(E17*F17,2)</f>
        <v>0</v>
      </c>
      <c r="H17" s="172"/>
      <c r="I17" s="173">
        <f>ROUND(E17*H17,2)</f>
        <v>0</v>
      </c>
      <c r="J17" s="172"/>
      <c r="K17" s="173">
        <f>ROUND(E17*J17,2)</f>
        <v>0</v>
      </c>
      <c r="L17" s="173">
        <v>15</v>
      </c>
      <c r="M17" s="173">
        <f>G17*(1+L17/100)</f>
        <v>0</v>
      </c>
      <c r="N17" s="173">
        <v>0</v>
      </c>
      <c r="O17" s="173">
        <f>ROUND(E17*N17,2)</f>
        <v>0</v>
      </c>
      <c r="P17" s="173">
        <v>0</v>
      </c>
      <c r="Q17" s="173">
        <f>ROUND(E17*P17,2)</f>
        <v>0</v>
      </c>
      <c r="R17" s="173" t="s">
        <v>312</v>
      </c>
      <c r="S17" s="173" t="s">
        <v>248</v>
      </c>
      <c r="T17" s="174" t="s">
        <v>248</v>
      </c>
      <c r="U17" s="157">
        <v>0.01</v>
      </c>
      <c r="V17" s="157">
        <f>ROUND(E17*U17,2)</f>
        <v>0.19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54"/>
      <c r="B18" s="155"/>
      <c r="C18" s="265" t="s">
        <v>319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307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54"/>
      <c r="B19" s="155"/>
      <c r="C19" s="267" t="s">
        <v>320</v>
      </c>
      <c r="D19" s="268"/>
      <c r="E19" s="268"/>
      <c r="F19" s="268"/>
      <c r="G19" s="268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54"/>
      <c r="B20" s="155"/>
      <c r="C20" s="267" t="s">
        <v>321</v>
      </c>
      <c r="D20" s="268"/>
      <c r="E20" s="268"/>
      <c r="F20" s="268"/>
      <c r="G20" s="268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253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68">
        <v>4</v>
      </c>
      <c r="B21" s="169" t="s">
        <v>322</v>
      </c>
      <c r="C21" s="185" t="s">
        <v>323</v>
      </c>
      <c r="D21" s="170" t="s">
        <v>311</v>
      </c>
      <c r="E21" s="171">
        <v>39.866399999999999</v>
      </c>
      <c r="F21" s="172"/>
      <c r="G21" s="173">
        <f>ROUND(E21*F21,2)</f>
        <v>0</v>
      </c>
      <c r="H21" s="172"/>
      <c r="I21" s="173">
        <f>ROUND(E21*H21,2)</f>
        <v>0</v>
      </c>
      <c r="J21" s="172"/>
      <c r="K21" s="173">
        <f>ROUND(E21*J21,2)</f>
        <v>0</v>
      </c>
      <c r="L21" s="173">
        <v>15</v>
      </c>
      <c r="M21" s="173">
        <f>G21*(1+L21/100)</f>
        <v>0</v>
      </c>
      <c r="N21" s="173">
        <v>0</v>
      </c>
      <c r="O21" s="173">
        <f>ROUND(E21*N21,2)</f>
        <v>0</v>
      </c>
      <c r="P21" s="173">
        <v>0</v>
      </c>
      <c r="Q21" s="173">
        <f>ROUND(E21*P21,2)</f>
        <v>0</v>
      </c>
      <c r="R21" s="173" t="s">
        <v>312</v>
      </c>
      <c r="S21" s="173" t="s">
        <v>248</v>
      </c>
      <c r="T21" s="174" t="s">
        <v>248</v>
      </c>
      <c r="U21" s="157">
        <v>0.67</v>
      </c>
      <c r="V21" s="157">
        <f>ROUND(E21*U21,2)</f>
        <v>26.71</v>
      </c>
      <c r="W21" s="157"/>
      <c r="X21" s="157" t="s">
        <v>304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54"/>
      <c r="B22" s="155"/>
      <c r="C22" s="265" t="s">
        <v>324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307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1" x14ac:dyDescent="0.25">
      <c r="A23" s="168">
        <v>5</v>
      </c>
      <c r="B23" s="169" t="s">
        <v>325</v>
      </c>
      <c r="C23" s="185" t="s">
        <v>326</v>
      </c>
      <c r="D23" s="170" t="s">
        <v>311</v>
      </c>
      <c r="E23" s="171">
        <v>18.866399999999999</v>
      </c>
      <c r="F23" s="172"/>
      <c r="G23" s="173">
        <f>ROUND(E23*F23,2)</f>
        <v>0</v>
      </c>
      <c r="H23" s="172"/>
      <c r="I23" s="173">
        <f>ROUND(E23*H23,2)</f>
        <v>0</v>
      </c>
      <c r="J23" s="172"/>
      <c r="K23" s="173">
        <f>ROUND(E23*J23,2)</f>
        <v>0</v>
      </c>
      <c r="L23" s="173">
        <v>15</v>
      </c>
      <c r="M23" s="173">
        <f>G23*(1+L23/100)</f>
        <v>0</v>
      </c>
      <c r="N23" s="173">
        <v>0</v>
      </c>
      <c r="O23" s="173">
        <f>ROUND(E23*N23,2)</f>
        <v>0</v>
      </c>
      <c r="P23" s="173">
        <v>0</v>
      </c>
      <c r="Q23" s="173">
        <f>ROUND(E23*P23,2)</f>
        <v>0</v>
      </c>
      <c r="R23" s="173" t="s">
        <v>312</v>
      </c>
      <c r="S23" s="173" t="s">
        <v>248</v>
      </c>
      <c r="T23" s="174" t="s">
        <v>248</v>
      </c>
      <c r="U23" s="157">
        <v>0.59</v>
      </c>
      <c r="V23" s="157">
        <f>ROUND(E23*U23,2)</f>
        <v>11.13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54"/>
      <c r="B24" s="155"/>
      <c r="C24" s="265" t="s">
        <v>324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307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0.399999999999999" outlineLevel="1" x14ac:dyDescent="0.25">
      <c r="A25" s="176">
        <v>6</v>
      </c>
      <c r="B25" s="177" t="s">
        <v>327</v>
      </c>
      <c r="C25" s="187" t="s">
        <v>328</v>
      </c>
      <c r="D25" s="178" t="s">
        <v>311</v>
      </c>
      <c r="E25" s="179">
        <v>18.866399999999999</v>
      </c>
      <c r="F25" s="180"/>
      <c r="G25" s="181">
        <f>ROUND(E25*F25,2)</f>
        <v>0</v>
      </c>
      <c r="H25" s="180"/>
      <c r="I25" s="181">
        <f>ROUND(E25*H25,2)</f>
        <v>0</v>
      </c>
      <c r="J25" s="180"/>
      <c r="K25" s="181">
        <f>ROUND(E25*J25,2)</f>
        <v>0</v>
      </c>
      <c r="L25" s="181">
        <v>15</v>
      </c>
      <c r="M25" s="181">
        <f>G25*(1+L25/100)</f>
        <v>0</v>
      </c>
      <c r="N25" s="181">
        <v>0</v>
      </c>
      <c r="O25" s="181">
        <f>ROUND(E25*N25,2)</f>
        <v>0</v>
      </c>
      <c r="P25" s="181">
        <v>0</v>
      </c>
      <c r="Q25" s="181">
        <f>ROUND(E25*P25,2)</f>
        <v>0</v>
      </c>
      <c r="R25" s="181" t="s">
        <v>312</v>
      </c>
      <c r="S25" s="181" t="s">
        <v>248</v>
      </c>
      <c r="T25" s="182" t="s">
        <v>248</v>
      </c>
      <c r="U25" s="157">
        <v>0.65</v>
      </c>
      <c r="V25" s="157">
        <f>ROUND(E25*U25,2)</f>
        <v>12.26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0.399999999999999" outlineLevel="1" x14ac:dyDescent="0.25">
      <c r="A26" s="168">
        <v>7</v>
      </c>
      <c r="B26" s="169" t="s">
        <v>329</v>
      </c>
      <c r="C26" s="185" t="s">
        <v>330</v>
      </c>
      <c r="D26" s="170" t="s">
        <v>311</v>
      </c>
      <c r="E26" s="171">
        <v>21</v>
      </c>
      <c r="F26" s="172"/>
      <c r="G26" s="173">
        <f>ROUND(E26*F26,2)</f>
        <v>0</v>
      </c>
      <c r="H26" s="172"/>
      <c r="I26" s="173">
        <f>ROUND(E26*H26,2)</f>
        <v>0</v>
      </c>
      <c r="J26" s="172"/>
      <c r="K26" s="173">
        <f>ROUND(E26*J26,2)</f>
        <v>0</v>
      </c>
      <c r="L26" s="173">
        <v>15</v>
      </c>
      <c r="M26" s="173">
        <f>G26*(1+L26/100)</f>
        <v>0</v>
      </c>
      <c r="N26" s="173">
        <v>0</v>
      </c>
      <c r="O26" s="173">
        <f>ROUND(E26*N26,2)</f>
        <v>0</v>
      </c>
      <c r="P26" s="173">
        <v>0</v>
      </c>
      <c r="Q26" s="173">
        <f>ROUND(E26*P26,2)</f>
        <v>0</v>
      </c>
      <c r="R26" s="173" t="s">
        <v>312</v>
      </c>
      <c r="S26" s="173" t="s">
        <v>248</v>
      </c>
      <c r="T26" s="174" t="s">
        <v>331</v>
      </c>
      <c r="U26" s="157">
        <v>1.1499999999999999</v>
      </c>
      <c r="V26" s="157">
        <f>ROUND(E26*U26,2)</f>
        <v>24.15</v>
      </c>
      <c r="W26" s="157"/>
      <c r="X26" s="157" t="s">
        <v>304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332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54"/>
      <c r="B27" s="155"/>
      <c r="C27" s="265" t="s">
        <v>333</v>
      </c>
      <c r="D27" s="266"/>
      <c r="E27" s="266"/>
      <c r="F27" s="266"/>
      <c r="G27" s="266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307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6">
        <v>8</v>
      </c>
      <c r="B28" s="177" t="s">
        <v>334</v>
      </c>
      <c r="C28" s="187" t="s">
        <v>335</v>
      </c>
      <c r="D28" s="178" t="s">
        <v>311</v>
      </c>
      <c r="E28" s="179">
        <v>18.866399999999999</v>
      </c>
      <c r="F28" s="180"/>
      <c r="G28" s="181">
        <f>ROUND(E28*F28,2)</f>
        <v>0</v>
      </c>
      <c r="H28" s="180"/>
      <c r="I28" s="181">
        <f>ROUND(E28*H28,2)</f>
        <v>0</v>
      </c>
      <c r="J28" s="180"/>
      <c r="K28" s="181">
        <f>ROUND(E28*J28,2)</f>
        <v>0</v>
      </c>
      <c r="L28" s="181">
        <v>15</v>
      </c>
      <c r="M28" s="181">
        <f>G28*(1+L28/100)</f>
        <v>0</v>
      </c>
      <c r="N28" s="181">
        <v>0</v>
      </c>
      <c r="O28" s="181">
        <f>ROUND(E28*N28,2)</f>
        <v>0</v>
      </c>
      <c r="P28" s="181">
        <v>0</v>
      </c>
      <c r="Q28" s="181">
        <f>ROUND(E28*P28,2)</f>
        <v>0</v>
      </c>
      <c r="R28" s="181" t="s">
        <v>312</v>
      </c>
      <c r="S28" s="181" t="s">
        <v>248</v>
      </c>
      <c r="T28" s="182" t="s">
        <v>248</v>
      </c>
      <c r="U28" s="157">
        <v>0</v>
      </c>
      <c r="V28" s="157">
        <f>ROUND(E28*U28,2)</f>
        <v>0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x14ac:dyDescent="0.25">
      <c r="A29" s="162" t="s">
        <v>243</v>
      </c>
      <c r="B29" s="163" t="s">
        <v>132</v>
      </c>
      <c r="C29" s="184" t="s">
        <v>133</v>
      </c>
      <c r="D29" s="164"/>
      <c r="E29" s="165"/>
      <c r="F29" s="166"/>
      <c r="G29" s="166">
        <f>SUMIF(AG30:AG42,"&lt;&gt;NOR",G30:G42)</f>
        <v>0</v>
      </c>
      <c r="H29" s="166"/>
      <c r="I29" s="166">
        <f>SUM(I30:I42)</f>
        <v>0</v>
      </c>
      <c r="J29" s="166"/>
      <c r="K29" s="166">
        <f>SUM(K30:K42)</f>
        <v>0</v>
      </c>
      <c r="L29" s="166"/>
      <c r="M29" s="166">
        <f>SUM(M30:M42)</f>
        <v>0</v>
      </c>
      <c r="N29" s="166"/>
      <c r="O29" s="166">
        <f>SUM(O30:O42)</f>
        <v>0</v>
      </c>
      <c r="P29" s="166"/>
      <c r="Q29" s="166">
        <f>SUM(Q30:Q42)</f>
        <v>0</v>
      </c>
      <c r="R29" s="166"/>
      <c r="S29" s="166"/>
      <c r="T29" s="167"/>
      <c r="U29" s="161"/>
      <c r="V29" s="161">
        <f>SUM(V30:V42)</f>
        <v>0</v>
      </c>
      <c r="W29" s="161"/>
      <c r="X29" s="161"/>
      <c r="AG29" t="s">
        <v>244</v>
      </c>
    </row>
    <row r="30" spans="1:60" outlineLevel="1" x14ac:dyDescent="0.25">
      <c r="A30" s="168">
        <v>9</v>
      </c>
      <c r="B30" s="169" t="s">
        <v>336</v>
      </c>
      <c r="C30" s="185" t="s">
        <v>337</v>
      </c>
      <c r="D30" s="170" t="s">
        <v>302</v>
      </c>
      <c r="E30" s="171">
        <v>1306.3924999999999</v>
      </c>
      <c r="F30" s="172"/>
      <c r="G30" s="173">
        <f>ROUND(E30*F30,2)</f>
        <v>0</v>
      </c>
      <c r="H30" s="172"/>
      <c r="I30" s="173">
        <f>ROUND(E30*H30,2)</f>
        <v>0</v>
      </c>
      <c r="J30" s="172"/>
      <c r="K30" s="173">
        <f>ROUND(E30*J30,2)</f>
        <v>0</v>
      </c>
      <c r="L30" s="173">
        <v>15</v>
      </c>
      <c r="M30" s="173">
        <f>G30*(1+L30/100)</f>
        <v>0</v>
      </c>
      <c r="N30" s="173">
        <v>0</v>
      </c>
      <c r="O30" s="173">
        <f>ROUND(E30*N30,2)</f>
        <v>0</v>
      </c>
      <c r="P30" s="173">
        <v>0</v>
      </c>
      <c r="Q30" s="173">
        <f>ROUND(E30*P30,2)</f>
        <v>0</v>
      </c>
      <c r="R30" s="173"/>
      <c r="S30" s="173" t="s">
        <v>277</v>
      </c>
      <c r="T30" s="174" t="s">
        <v>249</v>
      </c>
      <c r="U30" s="157">
        <v>0</v>
      </c>
      <c r="V30" s="157">
        <f>ROUND(E30*U30,2)</f>
        <v>0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338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54"/>
      <c r="B31" s="155"/>
      <c r="C31" s="186" t="s">
        <v>339</v>
      </c>
      <c r="D31" s="159"/>
      <c r="E31" s="160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47"/>
      <c r="Z31" s="147"/>
      <c r="AA31" s="147"/>
      <c r="AB31" s="147"/>
      <c r="AC31" s="147"/>
      <c r="AD31" s="147"/>
      <c r="AE31" s="147"/>
      <c r="AF31" s="147"/>
      <c r="AG31" s="147" t="s">
        <v>287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186" t="s">
        <v>340</v>
      </c>
      <c r="D32" s="159"/>
      <c r="E32" s="160">
        <v>371.33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287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54"/>
      <c r="B33" s="155"/>
      <c r="C33" s="186" t="s">
        <v>341</v>
      </c>
      <c r="D33" s="159"/>
      <c r="E33" s="160">
        <v>14.8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47"/>
      <c r="Z33" s="147"/>
      <c r="AA33" s="147"/>
      <c r="AB33" s="147"/>
      <c r="AC33" s="147"/>
      <c r="AD33" s="147"/>
      <c r="AE33" s="147"/>
      <c r="AF33" s="147"/>
      <c r="AG33" s="147" t="s">
        <v>287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54"/>
      <c r="B34" s="155"/>
      <c r="C34" s="186" t="s">
        <v>342</v>
      </c>
      <c r="D34" s="159"/>
      <c r="E34" s="160">
        <v>266.44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287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54"/>
      <c r="B35" s="155"/>
      <c r="C35" s="186" t="s">
        <v>343</v>
      </c>
      <c r="D35" s="159"/>
      <c r="E35" s="160">
        <v>111.83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287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54"/>
      <c r="B36" s="155"/>
      <c r="C36" s="186" t="s">
        <v>344</v>
      </c>
      <c r="D36" s="159"/>
      <c r="E36" s="160">
        <v>34.76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287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54"/>
      <c r="B37" s="155"/>
      <c r="C37" s="186" t="s">
        <v>345</v>
      </c>
      <c r="D37" s="159"/>
      <c r="E37" s="160">
        <v>35.159999999999997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287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54"/>
      <c r="B38" s="155"/>
      <c r="C38" s="186" t="s">
        <v>346</v>
      </c>
      <c r="D38" s="159"/>
      <c r="E38" s="160">
        <v>26.2925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287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54"/>
      <c r="B39" s="155"/>
      <c r="C39" s="186" t="s">
        <v>347</v>
      </c>
      <c r="D39" s="159"/>
      <c r="E39" s="160">
        <v>20.78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287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54"/>
      <c r="B40" s="155"/>
      <c r="C40" s="186" t="s">
        <v>348</v>
      </c>
      <c r="D40" s="159"/>
      <c r="E40" s="160">
        <v>425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287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68">
        <v>10</v>
      </c>
      <c r="B41" s="169" t="s">
        <v>349</v>
      </c>
      <c r="C41" s="185" t="s">
        <v>350</v>
      </c>
      <c r="D41" s="170" t="s">
        <v>302</v>
      </c>
      <c r="E41" s="171">
        <v>2644.1774999999998</v>
      </c>
      <c r="F41" s="172"/>
      <c r="G41" s="173">
        <f>ROUND(E41*F41,2)</f>
        <v>0</v>
      </c>
      <c r="H41" s="172"/>
      <c r="I41" s="173">
        <f>ROUND(E41*H41,2)</f>
        <v>0</v>
      </c>
      <c r="J41" s="172"/>
      <c r="K41" s="173">
        <f>ROUND(E41*J41,2)</f>
        <v>0</v>
      </c>
      <c r="L41" s="173">
        <v>15</v>
      </c>
      <c r="M41" s="173">
        <f>G41*(1+L41/100)</f>
        <v>0</v>
      </c>
      <c r="N41" s="173">
        <v>0</v>
      </c>
      <c r="O41" s="173">
        <f>ROUND(E41*N41,2)</f>
        <v>0</v>
      </c>
      <c r="P41" s="173">
        <v>0</v>
      </c>
      <c r="Q41" s="173">
        <f>ROUND(E41*P41,2)</f>
        <v>0</v>
      </c>
      <c r="R41" s="173"/>
      <c r="S41" s="173" t="s">
        <v>277</v>
      </c>
      <c r="T41" s="174" t="s">
        <v>249</v>
      </c>
      <c r="U41" s="157">
        <v>0</v>
      </c>
      <c r="V41" s="157">
        <f>ROUND(E41*U41,2)</f>
        <v>0</v>
      </c>
      <c r="W41" s="157"/>
      <c r="X41" s="157" t="s">
        <v>304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54"/>
      <c r="B42" s="155"/>
      <c r="C42" s="186" t="s">
        <v>351</v>
      </c>
      <c r="D42" s="159"/>
      <c r="E42" s="160">
        <v>2644.18</v>
      </c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47"/>
      <c r="Z42" s="147"/>
      <c r="AA42" s="147"/>
      <c r="AB42" s="147"/>
      <c r="AC42" s="147"/>
      <c r="AD42" s="147"/>
      <c r="AE42" s="147"/>
      <c r="AF42" s="147"/>
      <c r="AG42" s="147" t="s">
        <v>287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x14ac:dyDescent="0.25">
      <c r="A43" s="162" t="s">
        <v>243</v>
      </c>
      <c r="B43" s="163" t="s">
        <v>134</v>
      </c>
      <c r="C43" s="184" t="s">
        <v>135</v>
      </c>
      <c r="D43" s="164"/>
      <c r="E43" s="165"/>
      <c r="F43" s="166"/>
      <c r="G43" s="166">
        <f>SUMIF(AG44:AG48,"&lt;&gt;NOR",G44:G48)</f>
        <v>0</v>
      </c>
      <c r="H43" s="166"/>
      <c r="I43" s="166">
        <f>SUM(I44:I48)</f>
        <v>0</v>
      </c>
      <c r="J43" s="166"/>
      <c r="K43" s="166">
        <f>SUM(K44:K48)</f>
        <v>0</v>
      </c>
      <c r="L43" s="166"/>
      <c r="M43" s="166">
        <f>SUM(M44:M48)</f>
        <v>0</v>
      </c>
      <c r="N43" s="166"/>
      <c r="O43" s="166">
        <f>SUM(O44:O48)</f>
        <v>0</v>
      </c>
      <c r="P43" s="166"/>
      <c r="Q43" s="166">
        <f>SUM(Q44:Q48)</f>
        <v>0</v>
      </c>
      <c r="R43" s="166"/>
      <c r="S43" s="166"/>
      <c r="T43" s="167"/>
      <c r="U43" s="161"/>
      <c r="V43" s="161">
        <f>SUM(V44:V48)</f>
        <v>0</v>
      </c>
      <c r="W43" s="161"/>
      <c r="X43" s="161"/>
      <c r="AG43" t="s">
        <v>244</v>
      </c>
    </row>
    <row r="44" spans="1:60" outlineLevel="1" x14ac:dyDescent="0.25">
      <c r="A44" s="168">
        <v>11</v>
      </c>
      <c r="B44" s="169" t="s">
        <v>352</v>
      </c>
      <c r="C44" s="185" t="s">
        <v>353</v>
      </c>
      <c r="D44" s="170" t="s">
        <v>354</v>
      </c>
      <c r="E44" s="171">
        <v>1</v>
      </c>
      <c r="F44" s="172"/>
      <c r="G44" s="173">
        <f>ROUND(E44*F44,2)</f>
        <v>0</v>
      </c>
      <c r="H44" s="172"/>
      <c r="I44" s="173">
        <f>ROUND(E44*H44,2)</f>
        <v>0</v>
      </c>
      <c r="J44" s="172"/>
      <c r="K44" s="173">
        <f>ROUND(E44*J44,2)</f>
        <v>0</v>
      </c>
      <c r="L44" s="173">
        <v>15</v>
      </c>
      <c r="M44" s="173">
        <f>G44*(1+L44/100)</f>
        <v>0</v>
      </c>
      <c r="N44" s="173">
        <v>0</v>
      </c>
      <c r="O44" s="173">
        <f>ROUND(E44*N44,2)</f>
        <v>0</v>
      </c>
      <c r="P44" s="173">
        <v>0</v>
      </c>
      <c r="Q44" s="173">
        <f>ROUND(E44*P44,2)</f>
        <v>0</v>
      </c>
      <c r="R44" s="173"/>
      <c r="S44" s="173" t="s">
        <v>277</v>
      </c>
      <c r="T44" s="174" t="s">
        <v>249</v>
      </c>
      <c r="U44" s="157">
        <v>0</v>
      </c>
      <c r="V44" s="157">
        <f>ROUND(E44*U44,2)</f>
        <v>0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54"/>
      <c r="B45" s="155"/>
      <c r="C45" s="256" t="s">
        <v>355</v>
      </c>
      <c r="D45" s="257"/>
      <c r="E45" s="257"/>
      <c r="F45" s="257"/>
      <c r="G45" s="2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253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75" t="str">
        <f>C45</f>
        <v>Zakrytí stávajících konstrukcí při provádění bouracích prací proti poškození dle potřeby po celou dobu výstavby.</v>
      </c>
      <c r="BB45" s="147"/>
      <c r="BC45" s="147"/>
      <c r="BD45" s="147"/>
      <c r="BE45" s="147"/>
      <c r="BF45" s="147"/>
      <c r="BG45" s="147"/>
      <c r="BH45" s="147"/>
    </row>
    <row r="46" spans="1:60" ht="20.399999999999999" outlineLevel="1" x14ac:dyDescent="0.25">
      <c r="A46" s="154"/>
      <c r="B46" s="155"/>
      <c r="C46" s="186" t="s">
        <v>356</v>
      </c>
      <c r="D46" s="159"/>
      <c r="E46" s="160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287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54"/>
      <c r="B47" s="155"/>
      <c r="C47" s="186" t="s">
        <v>357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287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54"/>
      <c r="B48" s="155"/>
      <c r="C48" s="186" t="s">
        <v>63</v>
      </c>
      <c r="D48" s="159"/>
      <c r="E48" s="160">
        <v>1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287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5">
      <c r="A49" s="162" t="s">
        <v>243</v>
      </c>
      <c r="B49" s="163" t="s">
        <v>138</v>
      </c>
      <c r="C49" s="184" t="s">
        <v>139</v>
      </c>
      <c r="D49" s="164"/>
      <c r="E49" s="165"/>
      <c r="F49" s="166"/>
      <c r="G49" s="166">
        <f>SUMIF(AG50:AG50,"&lt;&gt;NOR",G50:G50)</f>
        <v>0</v>
      </c>
      <c r="H49" s="166"/>
      <c r="I49" s="166">
        <f>SUM(I50:I50)</f>
        <v>0</v>
      </c>
      <c r="J49" s="166"/>
      <c r="K49" s="166">
        <f>SUM(K50:K50)</f>
        <v>0</v>
      </c>
      <c r="L49" s="166"/>
      <c r="M49" s="166">
        <f>SUM(M50:M50)</f>
        <v>0</v>
      </c>
      <c r="N49" s="166"/>
      <c r="O49" s="166">
        <f>SUM(O50:O50)</f>
        <v>1.36</v>
      </c>
      <c r="P49" s="166"/>
      <c r="Q49" s="166">
        <f>SUM(Q50:Q50)</f>
        <v>0</v>
      </c>
      <c r="R49" s="166"/>
      <c r="S49" s="166"/>
      <c r="T49" s="167"/>
      <c r="U49" s="161"/>
      <c r="V49" s="161">
        <f>SUM(V50:V50)</f>
        <v>184.04</v>
      </c>
      <c r="W49" s="161"/>
      <c r="X49" s="161"/>
      <c r="AG49" t="s">
        <v>244</v>
      </c>
    </row>
    <row r="50" spans="1:60" outlineLevel="1" x14ac:dyDescent="0.25">
      <c r="A50" s="176">
        <v>12</v>
      </c>
      <c r="B50" s="177" t="s">
        <v>358</v>
      </c>
      <c r="C50" s="187" t="s">
        <v>359</v>
      </c>
      <c r="D50" s="178" t="s">
        <v>302</v>
      </c>
      <c r="E50" s="179">
        <v>860</v>
      </c>
      <c r="F50" s="180"/>
      <c r="G50" s="181">
        <f>ROUND(E50*F50,2)</f>
        <v>0</v>
      </c>
      <c r="H50" s="180"/>
      <c r="I50" s="181">
        <f>ROUND(E50*H50,2)</f>
        <v>0</v>
      </c>
      <c r="J50" s="180"/>
      <c r="K50" s="181">
        <f>ROUND(E50*J50,2)</f>
        <v>0</v>
      </c>
      <c r="L50" s="181">
        <v>15</v>
      </c>
      <c r="M50" s="181">
        <f>G50*(1+L50/100)</f>
        <v>0</v>
      </c>
      <c r="N50" s="181">
        <v>1.58E-3</v>
      </c>
      <c r="O50" s="181">
        <f>ROUND(E50*N50,2)</f>
        <v>1.36</v>
      </c>
      <c r="P50" s="181">
        <v>0</v>
      </c>
      <c r="Q50" s="181">
        <f>ROUND(E50*P50,2)</f>
        <v>0</v>
      </c>
      <c r="R50" s="181" t="s">
        <v>360</v>
      </c>
      <c r="S50" s="181" t="s">
        <v>248</v>
      </c>
      <c r="T50" s="182" t="s">
        <v>248</v>
      </c>
      <c r="U50" s="157">
        <v>0.214</v>
      </c>
      <c r="V50" s="157">
        <f>ROUND(E50*U50,2)</f>
        <v>184.04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x14ac:dyDescent="0.25">
      <c r="A51" s="162" t="s">
        <v>243</v>
      </c>
      <c r="B51" s="163" t="s">
        <v>140</v>
      </c>
      <c r="C51" s="184" t="s">
        <v>141</v>
      </c>
      <c r="D51" s="164"/>
      <c r="E51" s="165"/>
      <c r="F51" s="166"/>
      <c r="G51" s="166">
        <f>SUMIF(AG52:AG52,"&lt;&gt;NOR",G52:G52)</f>
        <v>0</v>
      </c>
      <c r="H51" s="166"/>
      <c r="I51" s="166">
        <f>SUM(I52:I52)</f>
        <v>0</v>
      </c>
      <c r="J51" s="166"/>
      <c r="K51" s="166">
        <f>SUM(K52:K52)</f>
        <v>0</v>
      </c>
      <c r="L51" s="166"/>
      <c r="M51" s="166">
        <f>SUM(M52:M52)</f>
        <v>0</v>
      </c>
      <c r="N51" s="166"/>
      <c r="O51" s="166">
        <f>SUM(O52:O52)</f>
        <v>0.01</v>
      </c>
      <c r="P51" s="166"/>
      <c r="Q51" s="166">
        <f>SUM(Q52:Q52)</f>
        <v>0</v>
      </c>
      <c r="R51" s="166"/>
      <c r="S51" s="166"/>
      <c r="T51" s="167"/>
      <c r="U51" s="161"/>
      <c r="V51" s="161">
        <f>SUM(V52:V52)</f>
        <v>188.5</v>
      </c>
      <c r="W51" s="161"/>
      <c r="X51" s="161"/>
      <c r="AG51" t="s">
        <v>244</v>
      </c>
    </row>
    <row r="52" spans="1:60" outlineLevel="1" x14ac:dyDescent="0.25">
      <c r="A52" s="176">
        <v>13</v>
      </c>
      <c r="B52" s="177" t="s">
        <v>361</v>
      </c>
      <c r="C52" s="187" t="s">
        <v>362</v>
      </c>
      <c r="D52" s="178" t="s">
        <v>363</v>
      </c>
      <c r="E52" s="179">
        <v>1450</v>
      </c>
      <c r="F52" s="180"/>
      <c r="G52" s="181">
        <f>ROUND(E52*F52,2)</f>
        <v>0</v>
      </c>
      <c r="H52" s="180"/>
      <c r="I52" s="181">
        <f>ROUND(E52*H52,2)</f>
        <v>0</v>
      </c>
      <c r="J52" s="180"/>
      <c r="K52" s="181">
        <f>ROUND(E52*J52,2)</f>
        <v>0</v>
      </c>
      <c r="L52" s="181">
        <v>15</v>
      </c>
      <c r="M52" s="181">
        <f>G52*(1+L52/100)</f>
        <v>0</v>
      </c>
      <c r="N52" s="181">
        <v>1.0000000000000001E-5</v>
      </c>
      <c r="O52" s="181">
        <f>ROUND(E52*N52,2)</f>
        <v>0.01</v>
      </c>
      <c r="P52" s="181">
        <v>0</v>
      </c>
      <c r="Q52" s="181">
        <f>ROUND(E52*P52,2)</f>
        <v>0</v>
      </c>
      <c r="R52" s="181"/>
      <c r="S52" s="181" t="s">
        <v>277</v>
      </c>
      <c r="T52" s="182" t="s">
        <v>249</v>
      </c>
      <c r="U52" s="157">
        <v>0.13</v>
      </c>
      <c r="V52" s="157">
        <f>ROUND(E52*U52,2)</f>
        <v>188.5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x14ac:dyDescent="0.25">
      <c r="A53" s="162" t="s">
        <v>243</v>
      </c>
      <c r="B53" s="163" t="s">
        <v>142</v>
      </c>
      <c r="C53" s="184" t="s">
        <v>143</v>
      </c>
      <c r="D53" s="164"/>
      <c r="E53" s="165"/>
      <c r="F53" s="166"/>
      <c r="G53" s="166">
        <f>SUMIF(AG54:AG372,"&lt;&gt;NOR",G54:G372)</f>
        <v>0</v>
      </c>
      <c r="H53" s="166"/>
      <c r="I53" s="166">
        <f>SUM(I54:I372)</f>
        <v>0</v>
      </c>
      <c r="J53" s="166"/>
      <c r="K53" s="166">
        <f>SUM(K54:K372)</f>
        <v>0</v>
      </c>
      <c r="L53" s="166"/>
      <c r="M53" s="166">
        <f>SUM(M54:M372)</f>
        <v>0</v>
      </c>
      <c r="N53" s="166"/>
      <c r="O53" s="166">
        <f>SUM(O54:O372)</f>
        <v>2.4299999999999997</v>
      </c>
      <c r="P53" s="166"/>
      <c r="Q53" s="166">
        <f>SUM(Q54:Q372)</f>
        <v>1218.3500000000001</v>
      </c>
      <c r="R53" s="166"/>
      <c r="S53" s="166"/>
      <c r="T53" s="167"/>
      <c r="U53" s="161"/>
      <c r="V53" s="161">
        <f>SUM(V54:V372)</f>
        <v>3948.8</v>
      </c>
      <c r="W53" s="161"/>
      <c r="X53" s="161"/>
      <c r="AG53" t="s">
        <v>244</v>
      </c>
    </row>
    <row r="54" spans="1:60" outlineLevel="1" x14ac:dyDescent="0.25">
      <c r="A54" s="168">
        <v>14</v>
      </c>
      <c r="B54" s="169" t="s">
        <v>364</v>
      </c>
      <c r="C54" s="185" t="s">
        <v>365</v>
      </c>
      <c r="D54" s="170" t="s">
        <v>311</v>
      </c>
      <c r="E54" s="171">
        <v>7.1477500000000003</v>
      </c>
      <c r="F54" s="172"/>
      <c r="G54" s="173">
        <f>ROUND(E54*F54,2)</f>
        <v>0</v>
      </c>
      <c r="H54" s="172"/>
      <c r="I54" s="173">
        <f>ROUND(E54*H54,2)</f>
        <v>0</v>
      </c>
      <c r="J54" s="172"/>
      <c r="K54" s="173">
        <f>ROUND(E54*J54,2)</f>
        <v>0</v>
      </c>
      <c r="L54" s="173">
        <v>15</v>
      </c>
      <c r="M54" s="173">
        <f>G54*(1+L54/100)</f>
        <v>0</v>
      </c>
      <c r="N54" s="173">
        <v>0</v>
      </c>
      <c r="O54" s="173">
        <f>ROUND(E54*N54,2)</f>
        <v>0</v>
      </c>
      <c r="P54" s="173">
        <v>2</v>
      </c>
      <c r="Q54" s="173">
        <f>ROUND(E54*P54,2)</f>
        <v>14.3</v>
      </c>
      <c r="R54" s="173" t="s">
        <v>366</v>
      </c>
      <c r="S54" s="173" t="s">
        <v>248</v>
      </c>
      <c r="T54" s="174" t="s">
        <v>248</v>
      </c>
      <c r="U54" s="157">
        <v>6.44</v>
      </c>
      <c r="V54" s="157">
        <f>ROUND(E54*U54,2)</f>
        <v>46.03</v>
      </c>
      <c r="W54" s="157"/>
      <c r="X54" s="157" t="s">
        <v>304</v>
      </c>
      <c r="Y54" s="14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54"/>
      <c r="B55" s="155"/>
      <c r="C55" s="265" t="s">
        <v>367</v>
      </c>
      <c r="D55" s="266"/>
      <c r="E55" s="266"/>
      <c r="F55" s="266"/>
      <c r="G55" s="266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47"/>
      <c r="Z55" s="147"/>
      <c r="AA55" s="147"/>
      <c r="AB55" s="147"/>
      <c r="AC55" s="147"/>
      <c r="AD55" s="147"/>
      <c r="AE55" s="147"/>
      <c r="AF55" s="147"/>
      <c r="AG55" s="147" t="s">
        <v>307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54"/>
      <c r="B56" s="155"/>
      <c r="C56" s="186" t="s">
        <v>368</v>
      </c>
      <c r="D56" s="159"/>
      <c r="E56" s="160">
        <v>1.06375</v>
      </c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287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54"/>
      <c r="B57" s="155"/>
      <c r="C57" s="186" t="s">
        <v>369</v>
      </c>
      <c r="D57" s="159"/>
      <c r="E57" s="160">
        <v>6.0839999999999996</v>
      </c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287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68">
        <v>15</v>
      </c>
      <c r="B58" s="169" t="s">
        <v>370</v>
      </c>
      <c r="C58" s="185" t="s">
        <v>371</v>
      </c>
      <c r="D58" s="170" t="s">
        <v>311</v>
      </c>
      <c r="E58" s="171">
        <v>2.8559999999999999</v>
      </c>
      <c r="F58" s="172"/>
      <c r="G58" s="173">
        <f>ROUND(E58*F58,2)</f>
        <v>0</v>
      </c>
      <c r="H58" s="172"/>
      <c r="I58" s="173">
        <f>ROUND(E58*H58,2)</f>
        <v>0</v>
      </c>
      <c r="J58" s="172"/>
      <c r="K58" s="173">
        <f>ROUND(E58*J58,2)</f>
        <v>0</v>
      </c>
      <c r="L58" s="173">
        <v>15</v>
      </c>
      <c r="M58" s="173">
        <f>G58*(1+L58/100)</f>
        <v>0</v>
      </c>
      <c r="N58" s="173">
        <v>0</v>
      </c>
      <c r="O58" s="173">
        <f>ROUND(E58*N58,2)</f>
        <v>0</v>
      </c>
      <c r="P58" s="173">
        <v>2.4</v>
      </c>
      <c r="Q58" s="173">
        <f>ROUND(E58*P58,2)</f>
        <v>6.85</v>
      </c>
      <c r="R58" s="173" t="s">
        <v>366</v>
      </c>
      <c r="S58" s="173" t="s">
        <v>248</v>
      </c>
      <c r="T58" s="174" t="s">
        <v>248</v>
      </c>
      <c r="U58" s="157">
        <v>13.301</v>
      </c>
      <c r="V58" s="157">
        <f>ROUND(E58*U58,2)</f>
        <v>37.99</v>
      </c>
      <c r="W58" s="157"/>
      <c r="X58" s="157" t="s">
        <v>304</v>
      </c>
      <c r="Y58" s="147"/>
      <c r="Z58" s="147"/>
      <c r="AA58" s="147"/>
      <c r="AB58" s="147"/>
      <c r="AC58" s="147"/>
      <c r="AD58" s="147"/>
      <c r="AE58" s="147"/>
      <c r="AF58" s="147"/>
      <c r="AG58" s="147" t="s">
        <v>332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54"/>
      <c r="B59" s="155"/>
      <c r="C59" s="265" t="s">
        <v>372</v>
      </c>
      <c r="D59" s="266"/>
      <c r="E59" s="266"/>
      <c r="F59" s="266"/>
      <c r="G59" s="266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307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54"/>
      <c r="B60" s="155"/>
      <c r="C60" s="186" t="s">
        <v>373</v>
      </c>
      <c r="D60" s="159"/>
      <c r="E60" s="160">
        <v>2.8559999999999999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287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68">
        <v>16</v>
      </c>
      <c r="B61" s="169" t="s">
        <v>374</v>
      </c>
      <c r="C61" s="185" t="s">
        <v>375</v>
      </c>
      <c r="D61" s="170" t="s">
        <v>302</v>
      </c>
      <c r="E61" s="171">
        <v>916.18685000000005</v>
      </c>
      <c r="F61" s="172"/>
      <c r="G61" s="173">
        <f>ROUND(E61*F61,2)</f>
        <v>0</v>
      </c>
      <c r="H61" s="172"/>
      <c r="I61" s="173">
        <f>ROUND(E61*H61,2)</f>
        <v>0</v>
      </c>
      <c r="J61" s="172"/>
      <c r="K61" s="173">
        <f>ROUND(E61*J61,2)</f>
        <v>0</v>
      </c>
      <c r="L61" s="173">
        <v>15</v>
      </c>
      <c r="M61" s="173">
        <f>G61*(1+L61/100)</f>
        <v>0</v>
      </c>
      <c r="N61" s="173">
        <v>6.7000000000000002E-4</v>
      </c>
      <c r="O61" s="173">
        <f>ROUND(E61*N61,2)</f>
        <v>0.61</v>
      </c>
      <c r="P61" s="173">
        <v>0.154</v>
      </c>
      <c r="Q61" s="173">
        <f>ROUND(E61*P61,2)</f>
        <v>141.09</v>
      </c>
      <c r="R61" s="173" t="s">
        <v>366</v>
      </c>
      <c r="S61" s="173" t="s">
        <v>248</v>
      </c>
      <c r="T61" s="174" t="s">
        <v>248</v>
      </c>
      <c r="U61" s="157">
        <v>0.21</v>
      </c>
      <c r="V61" s="157">
        <f>ROUND(E61*U61,2)</f>
        <v>192.4</v>
      </c>
      <c r="W61" s="157"/>
      <c r="X61" s="157" t="s">
        <v>304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338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1" outlineLevel="1" x14ac:dyDescent="0.25">
      <c r="A62" s="154"/>
      <c r="B62" s="155"/>
      <c r="C62" s="265" t="s">
        <v>376</v>
      </c>
      <c r="D62" s="266"/>
      <c r="E62" s="266"/>
      <c r="F62" s="266"/>
      <c r="G62" s="266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307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75" t="str">
        <f>C62</f>
        <v>nebo vybourání otvorů průřezové plochy přes 4 m2 v příčkách, včetně pomocného lešení o výšce podlahy do 1900 mm a pro zatížení do 1,5 kPa  (150 kg/m2),</v>
      </c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54"/>
      <c r="B63" s="155"/>
      <c r="C63" s="186" t="s">
        <v>377</v>
      </c>
      <c r="D63" s="159"/>
      <c r="E63" s="160">
        <v>73.669349999999994</v>
      </c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287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54"/>
      <c r="B64" s="155"/>
      <c r="C64" s="186" t="s">
        <v>378</v>
      </c>
      <c r="D64" s="159"/>
      <c r="E64" s="160">
        <v>16.411999999999999</v>
      </c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287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54"/>
      <c r="B65" s="155"/>
      <c r="C65" s="195" t="s">
        <v>379</v>
      </c>
      <c r="D65" s="191"/>
      <c r="E65" s="192">
        <v>90.08135</v>
      </c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287</v>
      </c>
      <c r="AH65" s="147">
        <v>1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54"/>
      <c r="B66" s="155"/>
      <c r="C66" s="186" t="s">
        <v>380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287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54"/>
      <c r="B67" s="155"/>
      <c r="C67" s="186" t="s">
        <v>381</v>
      </c>
      <c r="D67" s="159"/>
      <c r="E67" s="160">
        <v>62.174999999999997</v>
      </c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47"/>
      <c r="Z67" s="147"/>
      <c r="AA67" s="147"/>
      <c r="AB67" s="147"/>
      <c r="AC67" s="147"/>
      <c r="AD67" s="147"/>
      <c r="AE67" s="147"/>
      <c r="AF67" s="147"/>
      <c r="AG67" s="147" t="s">
        <v>287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54"/>
      <c r="B68" s="155"/>
      <c r="C68" s="186" t="s">
        <v>382</v>
      </c>
      <c r="D68" s="159"/>
      <c r="E68" s="160">
        <v>46.03</v>
      </c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287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54"/>
      <c r="B69" s="155"/>
      <c r="C69" s="186" t="s">
        <v>383</v>
      </c>
      <c r="D69" s="159"/>
      <c r="E69" s="160">
        <v>53.96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287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54"/>
      <c r="B70" s="155"/>
      <c r="C70" s="186" t="s">
        <v>384</v>
      </c>
      <c r="D70" s="159"/>
      <c r="E70" s="160">
        <v>20.397500000000001</v>
      </c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287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54"/>
      <c r="B71" s="155"/>
      <c r="C71" s="186" t="s">
        <v>385</v>
      </c>
      <c r="D71" s="159"/>
      <c r="E71" s="160">
        <v>9.5</v>
      </c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287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54"/>
      <c r="B72" s="155"/>
      <c r="C72" s="195" t="s">
        <v>379</v>
      </c>
      <c r="D72" s="191"/>
      <c r="E72" s="192">
        <v>192.0625</v>
      </c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287</v>
      </c>
      <c r="AH72" s="147">
        <v>1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54"/>
      <c r="B73" s="155"/>
      <c r="C73" s="186" t="s">
        <v>386</v>
      </c>
      <c r="D73" s="159"/>
      <c r="E73" s="160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47"/>
      <c r="Z73" s="147"/>
      <c r="AA73" s="147"/>
      <c r="AB73" s="147"/>
      <c r="AC73" s="147"/>
      <c r="AD73" s="147"/>
      <c r="AE73" s="147"/>
      <c r="AF73" s="147"/>
      <c r="AG73" s="147" t="s">
        <v>287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54"/>
      <c r="B74" s="155"/>
      <c r="C74" s="186" t="s">
        <v>387</v>
      </c>
      <c r="D74" s="159"/>
      <c r="E74" s="160">
        <v>316.26900000000001</v>
      </c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287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54"/>
      <c r="B75" s="155"/>
      <c r="C75" s="186" t="s">
        <v>388</v>
      </c>
      <c r="D75" s="159"/>
      <c r="E75" s="160">
        <v>122.72</v>
      </c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287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54"/>
      <c r="B76" s="155"/>
      <c r="C76" s="186" t="s">
        <v>389</v>
      </c>
      <c r="D76" s="159"/>
      <c r="E76" s="160">
        <v>-12.805</v>
      </c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287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54"/>
      <c r="B77" s="155"/>
      <c r="C77" s="186" t="s">
        <v>390</v>
      </c>
      <c r="D77" s="159"/>
      <c r="E77" s="160">
        <v>21.126000000000001</v>
      </c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287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54"/>
      <c r="B78" s="155"/>
      <c r="C78" s="186" t="s">
        <v>391</v>
      </c>
      <c r="D78" s="159"/>
      <c r="E78" s="160">
        <v>1.671</v>
      </c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287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54"/>
      <c r="B79" s="155"/>
      <c r="C79" s="195" t="s">
        <v>379</v>
      </c>
      <c r="D79" s="191"/>
      <c r="E79" s="192">
        <v>448.98099999999999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47"/>
      <c r="Z79" s="147"/>
      <c r="AA79" s="147"/>
      <c r="AB79" s="147"/>
      <c r="AC79" s="147"/>
      <c r="AD79" s="147"/>
      <c r="AE79" s="147"/>
      <c r="AF79" s="147"/>
      <c r="AG79" s="147" t="s">
        <v>287</v>
      </c>
      <c r="AH79" s="147">
        <v>1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54"/>
      <c r="B80" s="155"/>
      <c r="C80" s="186" t="s">
        <v>392</v>
      </c>
      <c r="D80" s="159"/>
      <c r="E80" s="160"/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287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54"/>
      <c r="B81" s="155"/>
      <c r="C81" s="186" t="s">
        <v>393</v>
      </c>
      <c r="D81" s="159"/>
      <c r="E81" s="160">
        <v>5.968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287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54"/>
      <c r="B82" s="155"/>
      <c r="C82" s="186" t="s">
        <v>394</v>
      </c>
      <c r="D82" s="159"/>
      <c r="E82" s="160">
        <v>95.68</v>
      </c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287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54"/>
      <c r="B83" s="155"/>
      <c r="C83" s="186" t="s">
        <v>395</v>
      </c>
      <c r="D83" s="159"/>
      <c r="E83" s="160">
        <v>100.416</v>
      </c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287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54"/>
      <c r="B84" s="155"/>
      <c r="C84" s="186" t="s">
        <v>396</v>
      </c>
      <c r="D84" s="159"/>
      <c r="E84" s="160">
        <v>-23.64</v>
      </c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287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54"/>
      <c r="B85" s="155"/>
      <c r="C85" s="195" t="s">
        <v>379</v>
      </c>
      <c r="D85" s="191"/>
      <c r="E85" s="192">
        <v>178.42400000000001</v>
      </c>
      <c r="F85" s="157"/>
      <c r="G85" s="157"/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47"/>
      <c r="Z85" s="147"/>
      <c r="AA85" s="147"/>
      <c r="AB85" s="147"/>
      <c r="AC85" s="147"/>
      <c r="AD85" s="147"/>
      <c r="AE85" s="147"/>
      <c r="AF85" s="147"/>
      <c r="AG85" s="147" t="s">
        <v>287</v>
      </c>
      <c r="AH85" s="147">
        <v>1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54"/>
      <c r="B86" s="155"/>
      <c r="C86" s="186" t="s">
        <v>397</v>
      </c>
      <c r="D86" s="159"/>
      <c r="E86" s="160">
        <v>6.6379999999999999</v>
      </c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287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68">
        <v>17</v>
      </c>
      <c r="B87" s="169" t="s">
        <v>398</v>
      </c>
      <c r="C87" s="185" t="s">
        <v>399</v>
      </c>
      <c r="D87" s="170" t="s">
        <v>302</v>
      </c>
      <c r="E87" s="171">
        <v>277.06700000000001</v>
      </c>
      <c r="F87" s="172"/>
      <c r="G87" s="173">
        <f>ROUND(E87*F87,2)</f>
        <v>0</v>
      </c>
      <c r="H87" s="172"/>
      <c r="I87" s="173">
        <f>ROUND(E87*H87,2)</f>
        <v>0</v>
      </c>
      <c r="J87" s="172"/>
      <c r="K87" s="173">
        <f>ROUND(E87*J87,2)</f>
        <v>0</v>
      </c>
      <c r="L87" s="173">
        <v>15</v>
      </c>
      <c r="M87" s="173">
        <f>G87*(1+L87/100)</f>
        <v>0</v>
      </c>
      <c r="N87" s="173">
        <v>6.7000000000000002E-4</v>
      </c>
      <c r="O87" s="173">
        <f>ROUND(E87*N87,2)</f>
        <v>0.19</v>
      </c>
      <c r="P87" s="173">
        <v>0.20399999999999999</v>
      </c>
      <c r="Q87" s="173">
        <f>ROUND(E87*P87,2)</f>
        <v>56.52</v>
      </c>
      <c r="R87" s="173" t="s">
        <v>366</v>
      </c>
      <c r="S87" s="173" t="s">
        <v>248</v>
      </c>
      <c r="T87" s="174" t="s">
        <v>248</v>
      </c>
      <c r="U87" s="157">
        <v>0.254</v>
      </c>
      <c r="V87" s="157">
        <f>ROUND(E87*U87,2)</f>
        <v>70.38</v>
      </c>
      <c r="W87" s="157"/>
      <c r="X87" s="157" t="s">
        <v>304</v>
      </c>
      <c r="Y87" s="14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1" outlineLevel="1" x14ac:dyDescent="0.25">
      <c r="A88" s="154"/>
      <c r="B88" s="155"/>
      <c r="C88" s="265" t="s">
        <v>376</v>
      </c>
      <c r="D88" s="266"/>
      <c r="E88" s="266"/>
      <c r="F88" s="266"/>
      <c r="G88" s="266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307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75" t="str">
        <f>C88</f>
        <v>nebo vybourání otvorů průřezové plochy přes 4 m2 v příčkách, včetně pomocného lešení o výšce podlahy do 1900 mm a pro zatížení do 1,5 kPa  (150 kg/m2),</v>
      </c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54"/>
      <c r="B89" s="155"/>
      <c r="C89" s="186" t="s">
        <v>400</v>
      </c>
      <c r="D89" s="159"/>
      <c r="E89" s="160">
        <v>58.46</v>
      </c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287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54"/>
      <c r="B90" s="155"/>
      <c r="C90" s="186" t="s">
        <v>401</v>
      </c>
      <c r="D90" s="159"/>
      <c r="E90" s="160">
        <v>66.44</v>
      </c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287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54"/>
      <c r="B91" s="155"/>
      <c r="C91" s="186" t="s">
        <v>402</v>
      </c>
      <c r="D91" s="159"/>
      <c r="E91" s="160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287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54"/>
      <c r="B92" s="155"/>
      <c r="C92" s="195" t="s">
        <v>379</v>
      </c>
      <c r="D92" s="191"/>
      <c r="E92" s="192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47"/>
      <c r="Z92" s="147"/>
      <c r="AA92" s="147"/>
      <c r="AB92" s="147"/>
      <c r="AC92" s="147"/>
      <c r="AD92" s="147"/>
      <c r="AE92" s="147"/>
      <c r="AF92" s="147"/>
      <c r="AG92" s="147" t="s">
        <v>287</v>
      </c>
      <c r="AH92" s="147">
        <v>1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54"/>
      <c r="B93" s="155"/>
      <c r="C93" s="186" t="s">
        <v>403</v>
      </c>
      <c r="D93" s="159"/>
      <c r="E93" s="160">
        <v>7.8</v>
      </c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287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54"/>
      <c r="B94" s="155"/>
      <c r="C94" s="186" t="s">
        <v>404</v>
      </c>
      <c r="D94" s="159"/>
      <c r="E94" s="160">
        <v>109.71</v>
      </c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287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54"/>
      <c r="B95" s="155"/>
      <c r="C95" s="186" t="s">
        <v>405</v>
      </c>
      <c r="D95" s="159"/>
      <c r="E95" s="160">
        <v>28.77</v>
      </c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287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54"/>
      <c r="B96" s="155"/>
      <c r="C96" s="186" t="s">
        <v>406</v>
      </c>
      <c r="D96" s="159"/>
      <c r="E96" s="160">
        <v>4.54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287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54"/>
      <c r="B97" s="155"/>
      <c r="C97" s="186" t="s">
        <v>407</v>
      </c>
      <c r="D97" s="159"/>
      <c r="E97" s="160">
        <v>1.35</v>
      </c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287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54"/>
      <c r="B98" s="155"/>
      <c r="C98" s="195" t="s">
        <v>379</v>
      </c>
      <c r="D98" s="191"/>
      <c r="E98" s="192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287</v>
      </c>
      <c r="AH98" s="147">
        <v>1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0.399999999999999" outlineLevel="1" x14ac:dyDescent="0.25">
      <c r="A99" s="168">
        <v>18</v>
      </c>
      <c r="B99" s="169" t="s">
        <v>408</v>
      </c>
      <c r="C99" s="185" t="s">
        <v>409</v>
      </c>
      <c r="D99" s="170" t="s">
        <v>311</v>
      </c>
      <c r="E99" s="171">
        <v>37.037199999999999</v>
      </c>
      <c r="F99" s="172"/>
      <c r="G99" s="173">
        <f>ROUND(E99*F99,2)</f>
        <v>0</v>
      </c>
      <c r="H99" s="172"/>
      <c r="I99" s="173">
        <f>ROUND(E99*H99,2)</f>
        <v>0</v>
      </c>
      <c r="J99" s="172"/>
      <c r="K99" s="173">
        <f>ROUND(E99*J99,2)</f>
        <v>0</v>
      </c>
      <c r="L99" s="173">
        <v>15</v>
      </c>
      <c r="M99" s="173">
        <f>G99*(1+L99/100)</f>
        <v>0</v>
      </c>
      <c r="N99" s="173">
        <v>1.2800000000000001E-3</v>
      </c>
      <c r="O99" s="173">
        <f>ROUND(E99*N99,2)</f>
        <v>0.05</v>
      </c>
      <c r="P99" s="173">
        <v>1.8</v>
      </c>
      <c r="Q99" s="173">
        <f>ROUND(E99*P99,2)</f>
        <v>66.67</v>
      </c>
      <c r="R99" s="173" t="s">
        <v>366</v>
      </c>
      <c r="S99" s="173" t="s">
        <v>248</v>
      </c>
      <c r="T99" s="174" t="s">
        <v>248</v>
      </c>
      <c r="U99" s="157">
        <v>1.52</v>
      </c>
      <c r="V99" s="157">
        <f>ROUND(E99*U99,2)</f>
        <v>56.3</v>
      </c>
      <c r="W99" s="157"/>
      <c r="X99" s="157" t="s">
        <v>304</v>
      </c>
      <c r="Y99" s="14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1" outlineLevel="1" x14ac:dyDescent="0.25">
      <c r="A100" s="154"/>
      <c r="B100" s="155"/>
      <c r="C100" s="265" t="s">
        <v>410</v>
      </c>
      <c r="D100" s="266"/>
      <c r="E100" s="266"/>
      <c r="F100" s="266"/>
      <c r="G100" s="266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47"/>
      <c r="Z100" s="147"/>
      <c r="AA100" s="147"/>
      <c r="AB100" s="147"/>
      <c r="AC100" s="147"/>
      <c r="AD100" s="147"/>
      <c r="AE100" s="147"/>
      <c r="AF100" s="147"/>
      <c r="AG100" s="147" t="s">
        <v>307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75" t="str">
        <f>C100</f>
        <v>nebo vybourání otvorů průřezové plochy přes 4 m2 ve zdivu nadzákladovém, včetně pomocného lešení o výšce podlahy do 1900 mm a pro zatížení do 1,5 kPa  (150 kg/m2)</v>
      </c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54"/>
      <c r="B101" s="155"/>
      <c r="C101" s="186" t="s">
        <v>411</v>
      </c>
      <c r="D101" s="159"/>
      <c r="E101" s="160">
        <v>1.4279999999999999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287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54"/>
      <c r="B102" s="155"/>
      <c r="C102" s="186" t="s">
        <v>412</v>
      </c>
      <c r="D102" s="159"/>
      <c r="E102" s="160">
        <v>0.88739999999999997</v>
      </c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47"/>
      <c r="Z102" s="147"/>
      <c r="AA102" s="147"/>
      <c r="AB102" s="147"/>
      <c r="AC102" s="147"/>
      <c r="AD102" s="147"/>
      <c r="AE102" s="147"/>
      <c r="AF102" s="147"/>
      <c r="AG102" s="147" t="s">
        <v>287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54"/>
      <c r="B103" s="155"/>
      <c r="C103" s="186" t="s">
        <v>413</v>
      </c>
      <c r="D103" s="159"/>
      <c r="E103" s="160">
        <v>5.1772400000000003</v>
      </c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287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54"/>
      <c r="B104" s="155"/>
      <c r="C104" s="195" t="s">
        <v>379</v>
      </c>
      <c r="D104" s="191"/>
      <c r="E104" s="192">
        <v>7.4926399999999997</v>
      </c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287</v>
      </c>
      <c r="AH104" s="147">
        <v>1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54"/>
      <c r="B105" s="155"/>
      <c r="C105" s="186" t="s">
        <v>414</v>
      </c>
      <c r="D105" s="159"/>
      <c r="E105" s="160">
        <v>4.9484500000000002</v>
      </c>
      <c r="F105" s="157"/>
      <c r="G105" s="157"/>
      <c r="H105" s="157"/>
      <c r="I105" s="157"/>
      <c r="J105" s="157"/>
      <c r="K105" s="157"/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47"/>
      <c r="Z105" s="147"/>
      <c r="AA105" s="147"/>
      <c r="AB105" s="147"/>
      <c r="AC105" s="147"/>
      <c r="AD105" s="147"/>
      <c r="AE105" s="147"/>
      <c r="AF105" s="147"/>
      <c r="AG105" s="147" t="s">
        <v>287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54"/>
      <c r="B106" s="155"/>
      <c r="C106" s="186" t="s">
        <v>415</v>
      </c>
      <c r="D106" s="159"/>
      <c r="E106" s="160">
        <v>0.74250000000000005</v>
      </c>
      <c r="F106" s="157"/>
      <c r="G106" s="157"/>
      <c r="H106" s="157"/>
      <c r="I106" s="157"/>
      <c r="J106" s="157"/>
      <c r="K106" s="157"/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47"/>
      <c r="Z106" s="147"/>
      <c r="AA106" s="147"/>
      <c r="AB106" s="147"/>
      <c r="AC106" s="147"/>
      <c r="AD106" s="147"/>
      <c r="AE106" s="147"/>
      <c r="AF106" s="147"/>
      <c r="AG106" s="147" t="s">
        <v>287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54"/>
      <c r="B107" s="155"/>
      <c r="C107" s="186" t="s">
        <v>416</v>
      </c>
      <c r="D107" s="159"/>
      <c r="E107" s="160">
        <v>1.9310000000000001E-2</v>
      </c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47"/>
      <c r="Z107" s="147"/>
      <c r="AA107" s="147"/>
      <c r="AB107" s="147"/>
      <c r="AC107" s="147"/>
      <c r="AD107" s="147"/>
      <c r="AE107" s="147"/>
      <c r="AF107" s="147"/>
      <c r="AG107" s="147" t="s">
        <v>287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54"/>
      <c r="B108" s="155"/>
      <c r="C108" s="186" t="s">
        <v>417</v>
      </c>
      <c r="D108" s="159"/>
      <c r="E108" s="160">
        <v>2.2749999999999999</v>
      </c>
      <c r="F108" s="157"/>
      <c r="G108" s="157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47"/>
      <c r="Z108" s="147"/>
      <c r="AA108" s="147"/>
      <c r="AB108" s="147"/>
      <c r="AC108" s="147"/>
      <c r="AD108" s="147"/>
      <c r="AE108" s="147"/>
      <c r="AF108" s="147"/>
      <c r="AG108" s="147" t="s">
        <v>287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54"/>
      <c r="B109" s="155"/>
      <c r="C109" s="186" t="s">
        <v>418</v>
      </c>
      <c r="D109" s="159"/>
      <c r="E109" s="160">
        <v>5.66</v>
      </c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287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54"/>
      <c r="B110" s="155"/>
      <c r="C110" s="195" t="s">
        <v>379</v>
      </c>
      <c r="D110" s="191"/>
      <c r="E110" s="192">
        <v>13.64526</v>
      </c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287</v>
      </c>
      <c r="AH110" s="147">
        <v>1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54"/>
      <c r="B111" s="155"/>
      <c r="C111" s="186" t="s">
        <v>419</v>
      </c>
      <c r="D111" s="159"/>
      <c r="E111" s="160">
        <v>15.0578</v>
      </c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287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54"/>
      <c r="B112" s="155"/>
      <c r="C112" s="186" t="s">
        <v>420</v>
      </c>
      <c r="D112" s="159"/>
      <c r="E112" s="160">
        <v>0.84150000000000003</v>
      </c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287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54"/>
      <c r="B113" s="155"/>
      <c r="C113" s="195" t="s">
        <v>379</v>
      </c>
      <c r="D113" s="191"/>
      <c r="E113" s="192">
        <v>15.8993</v>
      </c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47"/>
      <c r="Z113" s="147"/>
      <c r="AA113" s="147"/>
      <c r="AB113" s="147"/>
      <c r="AC113" s="147"/>
      <c r="AD113" s="147"/>
      <c r="AE113" s="147"/>
      <c r="AF113" s="147"/>
      <c r="AG113" s="147" t="s">
        <v>287</v>
      </c>
      <c r="AH113" s="147">
        <v>1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0.399999999999999" outlineLevel="1" x14ac:dyDescent="0.25">
      <c r="A114" s="168">
        <v>19</v>
      </c>
      <c r="B114" s="169" t="s">
        <v>421</v>
      </c>
      <c r="C114" s="185" t="s">
        <v>422</v>
      </c>
      <c r="D114" s="170" t="s">
        <v>302</v>
      </c>
      <c r="E114" s="171">
        <v>270.60000000000002</v>
      </c>
      <c r="F114" s="172"/>
      <c r="G114" s="173">
        <f>ROUND(E114*F114,2)</f>
        <v>0</v>
      </c>
      <c r="H114" s="172"/>
      <c r="I114" s="173">
        <f>ROUND(E114*H114,2)</f>
        <v>0</v>
      </c>
      <c r="J114" s="172"/>
      <c r="K114" s="173">
        <f>ROUND(E114*J114,2)</f>
        <v>0</v>
      </c>
      <c r="L114" s="173">
        <v>15</v>
      </c>
      <c r="M114" s="173">
        <f>G114*(1+L114/100)</f>
        <v>0</v>
      </c>
      <c r="N114" s="173">
        <v>3.3E-4</v>
      </c>
      <c r="O114" s="173">
        <f>ROUND(E114*N114,2)</f>
        <v>0.09</v>
      </c>
      <c r="P114" s="173">
        <v>4.734E-2</v>
      </c>
      <c r="Q114" s="173">
        <f>ROUND(E114*P114,2)</f>
        <v>12.81</v>
      </c>
      <c r="R114" s="173" t="s">
        <v>366</v>
      </c>
      <c r="S114" s="173" t="s">
        <v>248</v>
      </c>
      <c r="T114" s="174" t="s">
        <v>248</v>
      </c>
      <c r="U114" s="157">
        <v>0.45</v>
      </c>
      <c r="V114" s="157">
        <f>ROUND(E114*U114,2)</f>
        <v>121.77</v>
      </c>
      <c r="W114" s="157"/>
      <c r="X114" s="157" t="s">
        <v>304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54"/>
      <c r="B115" s="155"/>
      <c r="C115" s="186" t="s">
        <v>386</v>
      </c>
      <c r="D115" s="159"/>
      <c r="E115" s="160"/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47"/>
      <c r="Z115" s="147"/>
      <c r="AA115" s="147"/>
      <c r="AB115" s="147"/>
      <c r="AC115" s="147"/>
      <c r="AD115" s="147"/>
      <c r="AE115" s="147"/>
      <c r="AF115" s="147"/>
      <c r="AG115" s="147" t="s">
        <v>287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54"/>
      <c r="B116" s="155"/>
      <c r="C116" s="186" t="s">
        <v>423</v>
      </c>
      <c r="D116" s="159"/>
      <c r="E116" s="160">
        <v>110.455</v>
      </c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47"/>
      <c r="Z116" s="147"/>
      <c r="AA116" s="147"/>
      <c r="AB116" s="147"/>
      <c r="AC116" s="147"/>
      <c r="AD116" s="147"/>
      <c r="AE116" s="147"/>
      <c r="AF116" s="147"/>
      <c r="AG116" s="147" t="s">
        <v>287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5">
      <c r="A117" s="154"/>
      <c r="B117" s="155"/>
      <c r="C117" s="186" t="s">
        <v>424</v>
      </c>
      <c r="D117" s="159"/>
      <c r="E117" s="160">
        <v>158.46</v>
      </c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47"/>
      <c r="Z117" s="147"/>
      <c r="AA117" s="147"/>
      <c r="AB117" s="147"/>
      <c r="AC117" s="147"/>
      <c r="AD117" s="147"/>
      <c r="AE117" s="147"/>
      <c r="AF117" s="147"/>
      <c r="AG117" s="147" t="s">
        <v>287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54"/>
      <c r="B118" s="155"/>
      <c r="C118" s="186" t="s">
        <v>425</v>
      </c>
      <c r="D118" s="159"/>
      <c r="E118" s="160">
        <v>-15.169</v>
      </c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47"/>
      <c r="Z118" s="147"/>
      <c r="AA118" s="147"/>
      <c r="AB118" s="147"/>
      <c r="AC118" s="147"/>
      <c r="AD118" s="147"/>
      <c r="AE118" s="147"/>
      <c r="AF118" s="147"/>
      <c r="AG118" s="147" t="s">
        <v>287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54"/>
      <c r="B119" s="155"/>
      <c r="C119" s="195" t="s">
        <v>379</v>
      </c>
      <c r="D119" s="191"/>
      <c r="E119" s="192">
        <v>253.74600000000001</v>
      </c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47"/>
      <c r="Z119" s="147"/>
      <c r="AA119" s="147"/>
      <c r="AB119" s="147"/>
      <c r="AC119" s="147"/>
      <c r="AD119" s="147"/>
      <c r="AE119" s="147"/>
      <c r="AF119" s="147"/>
      <c r="AG119" s="147" t="s">
        <v>287</v>
      </c>
      <c r="AH119" s="147">
        <v>1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54"/>
      <c r="B120" s="155"/>
      <c r="C120" s="186" t="s">
        <v>426</v>
      </c>
      <c r="D120" s="159"/>
      <c r="E120" s="160">
        <v>10.215999999999999</v>
      </c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47"/>
      <c r="Z120" s="147"/>
      <c r="AA120" s="147"/>
      <c r="AB120" s="147"/>
      <c r="AC120" s="147"/>
      <c r="AD120" s="147"/>
      <c r="AE120" s="147"/>
      <c r="AF120" s="147"/>
      <c r="AG120" s="147" t="s">
        <v>287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54"/>
      <c r="B121" s="155"/>
      <c r="C121" s="186" t="s">
        <v>427</v>
      </c>
      <c r="D121" s="159"/>
      <c r="E121" s="160">
        <v>6.6379999999999999</v>
      </c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287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0.399999999999999" outlineLevel="1" x14ac:dyDescent="0.25">
      <c r="A122" s="176">
        <v>20</v>
      </c>
      <c r="B122" s="177" t="s">
        <v>428</v>
      </c>
      <c r="C122" s="187" t="s">
        <v>429</v>
      </c>
      <c r="D122" s="178" t="s">
        <v>302</v>
      </c>
      <c r="E122" s="179">
        <v>270.60000000000002</v>
      </c>
      <c r="F122" s="180"/>
      <c r="G122" s="181">
        <f>ROUND(E122*F122,2)</f>
        <v>0</v>
      </c>
      <c r="H122" s="180"/>
      <c r="I122" s="181">
        <f>ROUND(E122*H122,2)</f>
        <v>0</v>
      </c>
      <c r="J122" s="180"/>
      <c r="K122" s="181">
        <f>ROUND(E122*J122,2)</f>
        <v>0</v>
      </c>
      <c r="L122" s="181">
        <v>15</v>
      </c>
      <c r="M122" s="181">
        <f>G122*(1+L122/100)</f>
        <v>0</v>
      </c>
      <c r="N122" s="181">
        <v>0</v>
      </c>
      <c r="O122" s="181">
        <f>ROUND(E122*N122,2)</f>
        <v>0</v>
      </c>
      <c r="P122" s="181">
        <v>3.2000000000000002E-3</v>
      </c>
      <c r="Q122" s="181">
        <f>ROUND(E122*P122,2)</f>
        <v>0.87</v>
      </c>
      <c r="R122" s="181" t="s">
        <v>366</v>
      </c>
      <c r="S122" s="181" t="s">
        <v>248</v>
      </c>
      <c r="T122" s="182" t="s">
        <v>248</v>
      </c>
      <c r="U122" s="157">
        <v>0.06</v>
      </c>
      <c r="V122" s="157">
        <f>ROUND(E122*U122,2)</f>
        <v>16.239999999999998</v>
      </c>
      <c r="W122" s="157"/>
      <c r="X122" s="157" t="s">
        <v>304</v>
      </c>
      <c r="Y122" s="14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5">
      <c r="A123" s="168">
        <v>21</v>
      </c>
      <c r="B123" s="169" t="s">
        <v>430</v>
      </c>
      <c r="C123" s="185" t="s">
        <v>431</v>
      </c>
      <c r="D123" s="170" t="s">
        <v>302</v>
      </c>
      <c r="E123" s="171">
        <v>0.75</v>
      </c>
      <c r="F123" s="172"/>
      <c r="G123" s="173">
        <f>ROUND(E123*F123,2)</f>
        <v>0</v>
      </c>
      <c r="H123" s="172"/>
      <c r="I123" s="173">
        <f>ROUND(E123*H123,2)</f>
        <v>0</v>
      </c>
      <c r="J123" s="172"/>
      <c r="K123" s="173">
        <f>ROUND(E123*J123,2)</f>
        <v>0</v>
      </c>
      <c r="L123" s="173">
        <v>15</v>
      </c>
      <c r="M123" s="173">
        <f>G123*(1+L123/100)</f>
        <v>0</v>
      </c>
      <c r="N123" s="173">
        <v>6.7000000000000002E-4</v>
      </c>
      <c r="O123" s="173">
        <f>ROUND(E123*N123,2)</f>
        <v>0</v>
      </c>
      <c r="P123" s="173">
        <v>8.2000000000000003E-2</v>
      </c>
      <c r="Q123" s="173">
        <f>ROUND(E123*P123,2)</f>
        <v>0.06</v>
      </c>
      <c r="R123" s="173" t="s">
        <v>366</v>
      </c>
      <c r="S123" s="173" t="s">
        <v>248</v>
      </c>
      <c r="T123" s="174" t="s">
        <v>248</v>
      </c>
      <c r="U123" s="157">
        <v>0.6</v>
      </c>
      <c r="V123" s="157">
        <f>ROUND(E123*U123,2)</f>
        <v>0.45</v>
      </c>
      <c r="W123" s="157"/>
      <c r="X123" s="157" t="s">
        <v>304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54"/>
      <c r="B124" s="155"/>
      <c r="C124" s="265" t="s">
        <v>432</v>
      </c>
      <c r="D124" s="266"/>
      <c r="E124" s="266"/>
      <c r="F124" s="266"/>
      <c r="G124" s="266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47"/>
      <c r="Z124" s="147"/>
      <c r="AA124" s="147"/>
      <c r="AB124" s="147"/>
      <c r="AC124" s="147"/>
      <c r="AD124" s="147"/>
      <c r="AE124" s="147"/>
      <c r="AF124" s="147"/>
      <c r="AG124" s="147" t="s">
        <v>307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75" t="str">
        <f>C124</f>
        <v>nebo vybourání otvorů jakýchkoliv rozměrů, včetně pomocného lešení o výšce podlahy do 1900 mm a pro zatížení do 1,5 kPa  (150 kg/m2),</v>
      </c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5">
      <c r="A125" s="154"/>
      <c r="B125" s="155"/>
      <c r="C125" s="186" t="s">
        <v>433</v>
      </c>
      <c r="D125" s="159"/>
      <c r="E125" s="160">
        <v>0.75</v>
      </c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287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0.399999999999999" outlineLevel="1" x14ac:dyDescent="0.25">
      <c r="A126" s="168">
        <v>22</v>
      </c>
      <c r="B126" s="169" t="s">
        <v>434</v>
      </c>
      <c r="C126" s="185" t="s">
        <v>435</v>
      </c>
      <c r="D126" s="170" t="s">
        <v>302</v>
      </c>
      <c r="E126" s="171">
        <v>708.97</v>
      </c>
      <c r="F126" s="172"/>
      <c r="G126" s="173">
        <f>ROUND(E126*F126,2)</f>
        <v>0</v>
      </c>
      <c r="H126" s="172"/>
      <c r="I126" s="173">
        <f>ROUND(E126*H126,2)</f>
        <v>0</v>
      </c>
      <c r="J126" s="172"/>
      <c r="K126" s="173">
        <f>ROUND(E126*J126,2)</f>
        <v>0</v>
      </c>
      <c r="L126" s="173">
        <v>15</v>
      </c>
      <c r="M126" s="173">
        <f>G126*(1+L126/100)</f>
        <v>0</v>
      </c>
      <c r="N126" s="173">
        <v>3.3E-4</v>
      </c>
      <c r="O126" s="173">
        <f>ROUND(E126*N126,2)</f>
        <v>0.23</v>
      </c>
      <c r="P126" s="173">
        <v>1.183E-2</v>
      </c>
      <c r="Q126" s="173">
        <f>ROUND(E126*P126,2)</f>
        <v>8.39</v>
      </c>
      <c r="R126" s="173" t="s">
        <v>366</v>
      </c>
      <c r="S126" s="173" t="s">
        <v>248</v>
      </c>
      <c r="T126" s="174" t="s">
        <v>248</v>
      </c>
      <c r="U126" s="157">
        <v>0.34599999999999997</v>
      </c>
      <c r="V126" s="157">
        <f>ROUND(E126*U126,2)</f>
        <v>245.3</v>
      </c>
      <c r="W126" s="157"/>
      <c r="X126" s="157" t="s">
        <v>304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54"/>
      <c r="B127" s="155"/>
      <c r="C127" s="186" t="s">
        <v>436</v>
      </c>
      <c r="D127" s="159"/>
      <c r="E127" s="160">
        <v>708.97</v>
      </c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287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0.399999999999999" outlineLevel="1" x14ac:dyDescent="0.25">
      <c r="A128" s="168">
        <v>23</v>
      </c>
      <c r="B128" s="169" t="s">
        <v>437</v>
      </c>
      <c r="C128" s="185" t="s">
        <v>438</v>
      </c>
      <c r="D128" s="170" t="s">
        <v>302</v>
      </c>
      <c r="E128" s="171">
        <v>556.45950000000005</v>
      </c>
      <c r="F128" s="172"/>
      <c r="G128" s="173">
        <f>ROUND(E128*F128,2)</f>
        <v>0</v>
      </c>
      <c r="H128" s="172"/>
      <c r="I128" s="173">
        <f>ROUND(E128*H128,2)</f>
        <v>0</v>
      </c>
      <c r="J128" s="172"/>
      <c r="K128" s="173">
        <f>ROUND(E128*J128,2)</f>
        <v>0</v>
      </c>
      <c r="L128" s="173">
        <v>15</v>
      </c>
      <c r="M128" s="173">
        <f>G128*(1+L128/100)</f>
        <v>0</v>
      </c>
      <c r="N128" s="173">
        <v>3.3E-4</v>
      </c>
      <c r="O128" s="173">
        <f>ROUND(E128*N128,2)</f>
        <v>0.18</v>
      </c>
      <c r="P128" s="173">
        <v>1.188E-2</v>
      </c>
      <c r="Q128" s="173">
        <f>ROUND(E128*P128,2)</f>
        <v>6.61</v>
      </c>
      <c r="R128" s="173" t="s">
        <v>366</v>
      </c>
      <c r="S128" s="173" t="s">
        <v>248</v>
      </c>
      <c r="T128" s="174" t="s">
        <v>248</v>
      </c>
      <c r="U128" s="157">
        <v>0.43</v>
      </c>
      <c r="V128" s="157">
        <f>ROUND(E128*U128,2)</f>
        <v>239.28</v>
      </c>
      <c r="W128" s="157"/>
      <c r="X128" s="157" t="s">
        <v>304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54"/>
      <c r="B129" s="155"/>
      <c r="C129" s="186" t="s">
        <v>439</v>
      </c>
      <c r="D129" s="159"/>
      <c r="E129" s="160">
        <v>19.03</v>
      </c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287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54"/>
      <c r="B130" s="155"/>
      <c r="C130" s="195" t="s">
        <v>379</v>
      </c>
      <c r="D130" s="191"/>
      <c r="E130" s="192"/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47"/>
      <c r="Z130" s="147"/>
      <c r="AA130" s="147"/>
      <c r="AB130" s="147"/>
      <c r="AC130" s="147"/>
      <c r="AD130" s="147"/>
      <c r="AE130" s="147"/>
      <c r="AF130" s="147"/>
      <c r="AG130" s="147" t="s">
        <v>287</v>
      </c>
      <c r="AH130" s="147">
        <v>1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54"/>
      <c r="B131" s="155"/>
      <c r="C131" s="186" t="s">
        <v>386</v>
      </c>
      <c r="D131" s="159"/>
      <c r="E131" s="160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47"/>
      <c r="Z131" s="147"/>
      <c r="AA131" s="147"/>
      <c r="AB131" s="147"/>
      <c r="AC131" s="147"/>
      <c r="AD131" s="147"/>
      <c r="AE131" s="147"/>
      <c r="AF131" s="147"/>
      <c r="AG131" s="147" t="s">
        <v>287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54"/>
      <c r="B132" s="155"/>
      <c r="C132" s="186" t="s">
        <v>440</v>
      </c>
      <c r="D132" s="159"/>
      <c r="E132" s="160">
        <v>40.32</v>
      </c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47"/>
      <c r="Z132" s="147"/>
      <c r="AA132" s="147"/>
      <c r="AB132" s="147"/>
      <c r="AC132" s="147"/>
      <c r="AD132" s="147"/>
      <c r="AE132" s="147"/>
      <c r="AF132" s="147"/>
      <c r="AG132" s="147" t="s">
        <v>287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54"/>
      <c r="B133" s="155"/>
      <c r="C133" s="186" t="s">
        <v>441</v>
      </c>
      <c r="D133" s="159"/>
      <c r="E133" s="160">
        <v>99.56</v>
      </c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47"/>
      <c r="Z133" s="147"/>
      <c r="AA133" s="147"/>
      <c r="AB133" s="147"/>
      <c r="AC133" s="147"/>
      <c r="AD133" s="147"/>
      <c r="AE133" s="147"/>
      <c r="AF133" s="147"/>
      <c r="AG133" s="147" t="s">
        <v>287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54"/>
      <c r="B134" s="155"/>
      <c r="C134" s="186" t="s">
        <v>442</v>
      </c>
      <c r="D134" s="159"/>
      <c r="E134" s="160">
        <v>35.36</v>
      </c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287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54"/>
      <c r="B135" s="155"/>
      <c r="C135" s="186" t="s">
        <v>443</v>
      </c>
      <c r="D135" s="159"/>
      <c r="E135" s="160">
        <v>57.76</v>
      </c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47"/>
      <c r="Z135" s="147"/>
      <c r="AA135" s="147"/>
      <c r="AB135" s="147"/>
      <c r="AC135" s="147"/>
      <c r="AD135" s="147"/>
      <c r="AE135" s="147"/>
      <c r="AF135" s="147"/>
      <c r="AG135" s="147" t="s">
        <v>287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54"/>
      <c r="B136" s="155"/>
      <c r="C136" s="186" t="s">
        <v>444</v>
      </c>
      <c r="D136" s="159"/>
      <c r="E136" s="160">
        <v>139.84</v>
      </c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47"/>
      <c r="Z136" s="147"/>
      <c r="AA136" s="147"/>
      <c r="AB136" s="147"/>
      <c r="AC136" s="147"/>
      <c r="AD136" s="147"/>
      <c r="AE136" s="147"/>
      <c r="AF136" s="147"/>
      <c r="AG136" s="147" t="s">
        <v>287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54"/>
      <c r="B137" s="155"/>
      <c r="C137" s="186" t="s">
        <v>445</v>
      </c>
      <c r="D137" s="159"/>
      <c r="E137" s="160">
        <v>53.24</v>
      </c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47"/>
      <c r="Z137" s="147"/>
      <c r="AA137" s="147"/>
      <c r="AB137" s="147"/>
      <c r="AC137" s="147"/>
      <c r="AD137" s="147"/>
      <c r="AE137" s="147"/>
      <c r="AF137" s="147"/>
      <c r="AG137" s="147" t="s">
        <v>287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54"/>
      <c r="B138" s="155"/>
      <c r="C138" s="186" t="s">
        <v>446</v>
      </c>
      <c r="D138" s="159"/>
      <c r="E138" s="160">
        <v>61.72</v>
      </c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47"/>
      <c r="Z138" s="147"/>
      <c r="AA138" s="147"/>
      <c r="AB138" s="147"/>
      <c r="AC138" s="147"/>
      <c r="AD138" s="147"/>
      <c r="AE138" s="147"/>
      <c r="AF138" s="147"/>
      <c r="AG138" s="147" t="s">
        <v>287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54"/>
      <c r="B139" s="155"/>
      <c r="C139" s="195" t="s">
        <v>379</v>
      </c>
      <c r="D139" s="191"/>
      <c r="E139" s="192"/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47"/>
      <c r="Z139" s="147"/>
      <c r="AA139" s="147"/>
      <c r="AB139" s="147"/>
      <c r="AC139" s="147"/>
      <c r="AD139" s="147"/>
      <c r="AE139" s="147"/>
      <c r="AF139" s="147"/>
      <c r="AG139" s="147" t="s">
        <v>287</v>
      </c>
      <c r="AH139" s="147">
        <v>1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5">
      <c r="A140" s="154"/>
      <c r="B140" s="155"/>
      <c r="C140" s="186" t="s">
        <v>447</v>
      </c>
      <c r="D140" s="159"/>
      <c r="E140" s="160">
        <v>18.7</v>
      </c>
      <c r="F140" s="157"/>
      <c r="G140" s="157"/>
      <c r="H140" s="157"/>
      <c r="I140" s="157"/>
      <c r="J140" s="157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47"/>
      <c r="Z140" s="147"/>
      <c r="AA140" s="147"/>
      <c r="AB140" s="147"/>
      <c r="AC140" s="147"/>
      <c r="AD140" s="147"/>
      <c r="AE140" s="147"/>
      <c r="AF140" s="147"/>
      <c r="AG140" s="147" t="s">
        <v>287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54"/>
      <c r="B141" s="155"/>
      <c r="C141" s="186" t="s">
        <v>448</v>
      </c>
      <c r="D141" s="159"/>
      <c r="E141" s="160">
        <v>10.54</v>
      </c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287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54"/>
      <c r="B142" s="155"/>
      <c r="C142" s="186" t="s">
        <v>449</v>
      </c>
      <c r="D142" s="159"/>
      <c r="E142" s="160">
        <v>20.399999999999999</v>
      </c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47"/>
      <c r="Z142" s="147"/>
      <c r="AA142" s="147"/>
      <c r="AB142" s="147"/>
      <c r="AC142" s="147"/>
      <c r="AD142" s="147"/>
      <c r="AE142" s="147"/>
      <c r="AF142" s="147"/>
      <c r="AG142" s="147" t="s">
        <v>287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ht="20.399999999999999" outlineLevel="1" x14ac:dyDescent="0.25">
      <c r="A143" s="168">
        <v>24</v>
      </c>
      <c r="B143" s="169" t="s">
        <v>450</v>
      </c>
      <c r="C143" s="185" t="s">
        <v>451</v>
      </c>
      <c r="D143" s="170" t="s">
        <v>311</v>
      </c>
      <c r="E143" s="171">
        <v>1.52</v>
      </c>
      <c r="F143" s="172"/>
      <c r="G143" s="173">
        <f>ROUND(E143*F143,2)</f>
        <v>0</v>
      </c>
      <c r="H143" s="172"/>
      <c r="I143" s="173">
        <f>ROUND(E143*H143,2)</f>
        <v>0</v>
      </c>
      <c r="J143" s="172"/>
      <c r="K143" s="173">
        <f>ROUND(E143*J143,2)</f>
        <v>0</v>
      </c>
      <c r="L143" s="173">
        <v>15</v>
      </c>
      <c r="M143" s="173">
        <f>G143*(1+L143/100)</f>
        <v>0</v>
      </c>
      <c r="N143" s="173">
        <v>6.6600000000000001E-3</v>
      </c>
      <c r="O143" s="173">
        <f>ROUND(E143*N143,2)</f>
        <v>0.01</v>
      </c>
      <c r="P143" s="173">
        <v>2.4</v>
      </c>
      <c r="Q143" s="173">
        <f>ROUND(E143*P143,2)</f>
        <v>3.65</v>
      </c>
      <c r="R143" s="173" t="s">
        <v>366</v>
      </c>
      <c r="S143" s="173" t="s">
        <v>248</v>
      </c>
      <c r="T143" s="174" t="s">
        <v>248</v>
      </c>
      <c r="U143" s="157">
        <v>6.72</v>
      </c>
      <c r="V143" s="157">
        <f>ROUND(E143*U143,2)</f>
        <v>10.210000000000001</v>
      </c>
      <c r="W143" s="157"/>
      <c r="X143" s="157" t="s">
        <v>304</v>
      </c>
      <c r="Y143" s="14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54"/>
      <c r="B144" s="155"/>
      <c r="C144" s="265" t="s">
        <v>452</v>
      </c>
      <c r="D144" s="266"/>
      <c r="E144" s="266"/>
      <c r="F144" s="266"/>
      <c r="G144" s="266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47"/>
      <c r="Z144" s="147"/>
      <c r="AA144" s="147"/>
      <c r="AB144" s="147"/>
      <c r="AC144" s="147"/>
      <c r="AD144" s="147"/>
      <c r="AE144" s="147"/>
      <c r="AF144" s="147"/>
      <c r="AG144" s="147" t="s">
        <v>307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5">
      <c r="A145" s="154"/>
      <c r="B145" s="155"/>
      <c r="C145" s="186" t="s">
        <v>453</v>
      </c>
      <c r="D145" s="159"/>
      <c r="E145" s="160">
        <v>1.52</v>
      </c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287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ht="20.399999999999999" outlineLevel="1" x14ac:dyDescent="0.25">
      <c r="A146" s="168">
        <v>25</v>
      </c>
      <c r="B146" s="169" t="s">
        <v>450</v>
      </c>
      <c r="C146" s="185" t="s">
        <v>451</v>
      </c>
      <c r="D146" s="170" t="s">
        <v>311</v>
      </c>
      <c r="E146" s="171">
        <v>0.28599999999999998</v>
      </c>
      <c r="F146" s="172"/>
      <c r="G146" s="173">
        <f>ROUND(E146*F146,2)</f>
        <v>0</v>
      </c>
      <c r="H146" s="172"/>
      <c r="I146" s="173">
        <f>ROUND(E146*H146,2)</f>
        <v>0</v>
      </c>
      <c r="J146" s="172"/>
      <c r="K146" s="173">
        <f>ROUND(E146*J146,2)</f>
        <v>0</v>
      </c>
      <c r="L146" s="173">
        <v>15</v>
      </c>
      <c r="M146" s="173">
        <f>G146*(1+L146/100)</f>
        <v>0</v>
      </c>
      <c r="N146" s="173">
        <v>6.6600000000000001E-3</v>
      </c>
      <c r="O146" s="173">
        <f>ROUND(E146*N146,2)</f>
        <v>0</v>
      </c>
      <c r="P146" s="173">
        <v>2.4</v>
      </c>
      <c r="Q146" s="173">
        <f>ROUND(E146*P146,2)</f>
        <v>0.69</v>
      </c>
      <c r="R146" s="173" t="s">
        <v>366</v>
      </c>
      <c r="S146" s="173" t="s">
        <v>248</v>
      </c>
      <c r="T146" s="174" t="s">
        <v>248</v>
      </c>
      <c r="U146" s="157">
        <v>6.72</v>
      </c>
      <c r="V146" s="157">
        <f>ROUND(E146*U146,2)</f>
        <v>1.92</v>
      </c>
      <c r="W146" s="157"/>
      <c r="X146" s="157" t="s">
        <v>304</v>
      </c>
      <c r="Y146" s="147"/>
      <c r="Z146" s="147"/>
      <c r="AA146" s="147"/>
      <c r="AB146" s="147"/>
      <c r="AC146" s="147"/>
      <c r="AD146" s="147"/>
      <c r="AE146" s="147"/>
      <c r="AF146" s="147"/>
      <c r="AG146" s="147" t="s">
        <v>332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54"/>
      <c r="B147" s="155"/>
      <c r="C147" s="265" t="s">
        <v>452</v>
      </c>
      <c r="D147" s="266"/>
      <c r="E147" s="266"/>
      <c r="F147" s="266"/>
      <c r="G147" s="266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307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54"/>
      <c r="B148" s="155"/>
      <c r="C148" s="186" t="s">
        <v>454</v>
      </c>
      <c r="D148" s="159"/>
      <c r="E148" s="160">
        <v>0.28599999999999998</v>
      </c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47"/>
      <c r="Z148" s="147"/>
      <c r="AA148" s="147"/>
      <c r="AB148" s="147"/>
      <c r="AC148" s="147"/>
      <c r="AD148" s="147"/>
      <c r="AE148" s="147"/>
      <c r="AF148" s="147"/>
      <c r="AG148" s="147" t="s">
        <v>287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54"/>
      <c r="B149" s="155"/>
      <c r="C149" s="186" t="s">
        <v>455</v>
      </c>
      <c r="D149" s="159"/>
      <c r="E149" s="160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287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68">
        <v>26</v>
      </c>
      <c r="B150" s="169" t="s">
        <v>456</v>
      </c>
      <c r="C150" s="185" t="s">
        <v>457</v>
      </c>
      <c r="D150" s="170" t="s">
        <v>311</v>
      </c>
      <c r="E150" s="171">
        <v>9.7424999999999997</v>
      </c>
      <c r="F150" s="172"/>
      <c r="G150" s="173">
        <f>ROUND(E150*F150,2)</f>
        <v>0</v>
      </c>
      <c r="H150" s="172"/>
      <c r="I150" s="173">
        <f>ROUND(E150*H150,2)</f>
        <v>0</v>
      </c>
      <c r="J150" s="172"/>
      <c r="K150" s="173">
        <f>ROUND(E150*J150,2)</f>
        <v>0</v>
      </c>
      <c r="L150" s="173">
        <v>15</v>
      </c>
      <c r="M150" s="173">
        <f>G150*(1+L150/100)</f>
        <v>0</v>
      </c>
      <c r="N150" s="173">
        <v>6.8900000000000003E-3</v>
      </c>
      <c r="O150" s="173">
        <f>ROUND(E150*N150,2)</f>
        <v>7.0000000000000007E-2</v>
      </c>
      <c r="P150" s="173">
        <v>2.4</v>
      </c>
      <c r="Q150" s="173">
        <f>ROUND(E150*P150,2)</f>
        <v>23.38</v>
      </c>
      <c r="R150" s="173" t="s">
        <v>366</v>
      </c>
      <c r="S150" s="173" t="s">
        <v>248</v>
      </c>
      <c r="T150" s="174" t="s">
        <v>248</v>
      </c>
      <c r="U150" s="157">
        <v>9.0299999999999994</v>
      </c>
      <c r="V150" s="157">
        <f>ROUND(E150*U150,2)</f>
        <v>87.97</v>
      </c>
      <c r="W150" s="157"/>
      <c r="X150" s="157" t="s">
        <v>304</v>
      </c>
      <c r="Y150" s="147"/>
      <c r="Z150" s="147"/>
      <c r="AA150" s="147"/>
      <c r="AB150" s="147"/>
      <c r="AC150" s="147"/>
      <c r="AD150" s="147"/>
      <c r="AE150" s="147"/>
      <c r="AF150" s="147"/>
      <c r="AG150" s="147" t="s">
        <v>332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54"/>
      <c r="B151" s="155"/>
      <c r="C151" s="265" t="s">
        <v>452</v>
      </c>
      <c r="D151" s="266"/>
      <c r="E151" s="266"/>
      <c r="F151" s="266"/>
      <c r="G151" s="266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307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5">
      <c r="A152" s="154"/>
      <c r="B152" s="155"/>
      <c r="C152" s="186" t="s">
        <v>458</v>
      </c>
      <c r="D152" s="159"/>
      <c r="E152" s="160">
        <v>1.9635</v>
      </c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47"/>
      <c r="Z152" s="147"/>
      <c r="AA152" s="147"/>
      <c r="AB152" s="147"/>
      <c r="AC152" s="147"/>
      <c r="AD152" s="147"/>
      <c r="AE152" s="147"/>
      <c r="AF152" s="147"/>
      <c r="AG152" s="147" t="s">
        <v>287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5">
      <c r="A153" s="154"/>
      <c r="B153" s="155"/>
      <c r="C153" s="186" t="s">
        <v>459</v>
      </c>
      <c r="D153" s="159"/>
      <c r="E153" s="160">
        <v>7.7789999999999999</v>
      </c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287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68">
        <v>27</v>
      </c>
      <c r="B154" s="169" t="s">
        <v>456</v>
      </c>
      <c r="C154" s="185" t="s">
        <v>457</v>
      </c>
      <c r="D154" s="170" t="s">
        <v>311</v>
      </c>
      <c r="E154" s="171">
        <v>5.1444000000000001</v>
      </c>
      <c r="F154" s="172"/>
      <c r="G154" s="173">
        <f>ROUND(E154*F154,2)</f>
        <v>0</v>
      </c>
      <c r="H154" s="172"/>
      <c r="I154" s="173">
        <f>ROUND(E154*H154,2)</f>
        <v>0</v>
      </c>
      <c r="J154" s="172"/>
      <c r="K154" s="173">
        <f>ROUND(E154*J154,2)</f>
        <v>0</v>
      </c>
      <c r="L154" s="173">
        <v>15</v>
      </c>
      <c r="M154" s="173">
        <f>G154*(1+L154/100)</f>
        <v>0</v>
      </c>
      <c r="N154" s="173">
        <v>6.8900000000000003E-3</v>
      </c>
      <c r="O154" s="173">
        <f>ROUND(E154*N154,2)</f>
        <v>0.04</v>
      </c>
      <c r="P154" s="173">
        <v>2.4</v>
      </c>
      <c r="Q154" s="173">
        <f>ROUND(E154*P154,2)</f>
        <v>12.35</v>
      </c>
      <c r="R154" s="173" t="s">
        <v>366</v>
      </c>
      <c r="S154" s="173" t="s">
        <v>248</v>
      </c>
      <c r="T154" s="174" t="s">
        <v>248</v>
      </c>
      <c r="U154" s="157">
        <v>9.0299999999999994</v>
      </c>
      <c r="V154" s="157">
        <f>ROUND(E154*U154,2)</f>
        <v>46.45</v>
      </c>
      <c r="W154" s="157"/>
      <c r="X154" s="157" t="s">
        <v>304</v>
      </c>
      <c r="Y154" s="147"/>
      <c r="Z154" s="147"/>
      <c r="AA154" s="147"/>
      <c r="AB154" s="147"/>
      <c r="AC154" s="147"/>
      <c r="AD154" s="147"/>
      <c r="AE154" s="147"/>
      <c r="AF154" s="147"/>
      <c r="AG154" s="147" t="s">
        <v>305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5">
      <c r="A155" s="154"/>
      <c r="B155" s="155"/>
      <c r="C155" s="265" t="s">
        <v>452</v>
      </c>
      <c r="D155" s="266"/>
      <c r="E155" s="266"/>
      <c r="F155" s="266"/>
      <c r="G155" s="266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307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5">
      <c r="A156" s="154"/>
      <c r="B156" s="155"/>
      <c r="C156" s="186" t="s">
        <v>460</v>
      </c>
      <c r="D156" s="159"/>
      <c r="E156" s="160">
        <v>5.14</v>
      </c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47"/>
      <c r="Z156" s="147"/>
      <c r="AA156" s="147"/>
      <c r="AB156" s="147"/>
      <c r="AC156" s="147"/>
      <c r="AD156" s="147"/>
      <c r="AE156" s="147"/>
      <c r="AF156" s="147"/>
      <c r="AG156" s="147" t="s">
        <v>287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ht="20.399999999999999" outlineLevel="1" x14ac:dyDescent="0.25">
      <c r="A157" s="168">
        <v>28</v>
      </c>
      <c r="B157" s="169" t="s">
        <v>461</v>
      </c>
      <c r="C157" s="185" t="s">
        <v>462</v>
      </c>
      <c r="D157" s="170" t="s">
        <v>311</v>
      </c>
      <c r="E157" s="171">
        <v>75.116799999999998</v>
      </c>
      <c r="F157" s="172"/>
      <c r="G157" s="173">
        <f>ROUND(E157*F157,2)</f>
        <v>0</v>
      </c>
      <c r="H157" s="172"/>
      <c r="I157" s="173">
        <f>ROUND(E157*H157,2)</f>
        <v>0</v>
      </c>
      <c r="J157" s="172"/>
      <c r="K157" s="173">
        <f>ROUND(E157*J157,2)</f>
        <v>0</v>
      </c>
      <c r="L157" s="173">
        <v>15</v>
      </c>
      <c r="M157" s="173">
        <f>G157*(1+L157/100)</f>
        <v>0</v>
      </c>
      <c r="N157" s="173">
        <v>0</v>
      </c>
      <c r="O157" s="173">
        <f>ROUND(E157*N157,2)</f>
        <v>0</v>
      </c>
      <c r="P157" s="173">
        <v>1.6</v>
      </c>
      <c r="Q157" s="173">
        <f>ROUND(E157*P157,2)</f>
        <v>120.19</v>
      </c>
      <c r="R157" s="173" t="s">
        <v>366</v>
      </c>
      <c r="S157" s="173" t="s">
        <v>248</v>
      </c>
      <c r="T157" s="174" t="s">
        <v>248</v>
      </c>
      <c r="U157" s="157">
        <v>2.79</v>
      </c>
      <c r="V157" s="157">
        <f>ROUND(E157*U157,2)</f>
        <v>209.58</v>
      </c>
      <c r="W157" s="157"/>
      <c r="X157" s="157" t="s">
        <v>304</v>
      </c>
      <c r="Y157" s="14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54"/>
      <c r="B158" s="155"/>
      <c r="C158" s="186" t="s">
        <v>463</v>
      </c>
      <c r="D158" s="159"/>
      <c r="E158" s="160">
        <v>11.891999999999999</v>
      </c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287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54"/>
      <c r="B159" s="155"/>
      <c r="C159" s="196" t="s">
        <v>464</v>
      </c>
      <c r="D159" s="193"/>
      <c r="E159" s="194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287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20.399999999999999" outlineLevel="1" x14ac:dyDescent="0.25">
      <c r="A160" s="154"/>
      <c r="B160" s="155"/>
      <c r="C160" s="197" t="s">
        <v>465</v>
      </c>
      <c r="D160" s="193"/>
      <c r="E160" s="194">
        <v>282.89370000000002</v>
      </c>
      <c r="F160" s="157"/>
      <c r="G160" s="157"/>
      <c r="H160" s="157"/>
      <c r="I160" s="157"/>
      <c r="J160" s="157"/>
      <c r="K160" s="157"/>
      <c r="L160" s="157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47"/>
      <c r="Z160" s="147"/>
      <c r="AA160" s="147"/>
      <c r="AB160" s="147"/>
      <c r="AC160" s="147"/>
      <c r="AD160" s="147"/>
      <c r="AE160" s="147"/>
      <c r="AF160" s="147"/>
      <c r="AG160" s="147" t="s">
        <v>287</v>
      </c>
      <c r="AH160" s="147">
        <v>2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54"/>
      <c r="B161" s="155"/>
      <c r="C161" s="197" t="s">
        <v>466</v>
      </c>
      <c r="D161" s="193"/>
      <c r="E161" s="194">
        <v>314.41750000000002</v>
      </c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287</v>
      </c>
      <c r="AH161" s="147">
        <v>2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54"/>
      <c r="B162" s="155"/>
      <c r="C162" s="197" t="s">
        <v>467</v>
      </c>
      <c r="D162" s="193"/>
      <c r="E162" s="194">
        <v>-22.54</v>
      </c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47"/>
      <c r="Z162" s="147"/>
      <c r="AA162" s="147"/>
      <c r="AB162" s="147"/>
      <c r="AC162" s="147"/>
      <c r="AD162" s="147"/>
      <c r="AE162" s="147"/>
      <c r="AF162" s="147"/>
      <c r="AG162" s="147" t="s">
        <v>287</v>
      </c>
      <c r="AH162" s="147">
        <v>2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5">
      <c r="A163" s="154"/>
      <c r="B163" s="155"/>
      <c r="C163" s="196" t="s">
        <v>468</v>
      </c>
      <c r="D163" s="193"/>
      <c r="E163" s="194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287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54"/>
      <c r="B164" s="155"/>
      <c r="C164" s="186" t="s">
        <v>469</v>
      </c>
      <c r="D164" s="159"/>
      <c r="E164" s="160">
        <v>63.224829999999997</v>
      </c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47"/>
      <c r="Z164" s="147"/>
      <c r="AA164" s="147"/>
      <c r="AB164" s="147"/>
      <c r="AC164" s="147"/>
      <c r="AD164" s="147"/>
      <c r="AE164" s="147"/>
      <c r="AF164" s="147"/>
      <c r="AG164" s="147" t="s">
        <v>287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0.399999999999999" outlineLevel="1" x14ac:dyDescent="0.25">
      <c r="A165" s="168">
        <v>29</v>
      </c>
      <c r="B165" s="169" t="s">
        <v>470</v>
      </c>
      <c r="C165" s="185" t="s">
        <v>471</v>
      </c>
      <c r="D165" s="170" t="s">
        <v>311</v>
      </c>
      <c r="E165" s="171">
        <v>31.718800000000002</v>
      </c>
      <c r="F165" s="172"/>
      <c r="G165" s="173">
        <f>ROUND(E165*F165,2)</f>
        <v>0</v>
      </c>
      <c r="H165" s="172"/>
      <c r="I165" s="173">
        <f>ROUND(E165*H165,2)</f>
        <v>0</v>
      </c>
      <c r="J165" s="172"/>
      <c r="K165" s="173">
        <f>ROUND(E165*J165,2)</f>
        <v>0</v>
      </c>
      <c r="L165" s="173">
        <v>15</v>
      </c>
      <c r="M165" s="173">
        <f>G165*(1+L165/100)</f>
        <v>0</v>
      </c>
      <c r="N165" s="173">
        <v>0</v>
      </c>
      <c r="O165" s="173">
        <f>ROUND(E165*N165,2)</f>
        <v>0</v>
      </c>
      <c r="P165" s="173">
        <v>2.2000000000000002</v>
      </c>
      <c r="Q165" s="173">
        <f>ROUND(E165*P165,2)</f>
        <v>69.78</v>
      </c>
      <c r="R165" s="173" t="s">
        <v>366</v>
      </c>
      <c r="S165" s="173" t="s">
        <v>248</v>
      </c>
      <c r="T165" s="174" t="s">
        <v>248</v>
      </c>
      <c r="U165" s="157">
        <v>7.1950000000000003</v>
      </c>
      <c r="V165" s="157">
        <f>ROUND(E165*U165,2)</f>
        <v>228.22</v>
      </c>
      <c r="W165" s="157"/>
      <c r="X165" s="157" t="s">
        <v>304</v>
      </c>
      <c r="Y165" s="147"/>
      <c r="Z165" s="147"/>
      <c r="AA165" s="147"/>
      <c r="AB165" s="147"/>
      <c r="AC165" s="147"/>
      <c r="AD165" s="147"/>
      <c r="AE165" s="147"/>
      <c r="AF165" s="147"/>
      <c r="AG165" s="147" t="s">
        <v>305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5">
      <c r="A166" s="154"/>
      <c r="B166" s="155"/>
      <c r="C166" s="196" t="s">
        <v>464</v>
      </c>
      <c r="D166" s="193"/>
      <c r="E166" s="194"/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287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25">
      <c r="A167" s="154"/>
      <c r="B167" s="155"/>
      <c r="C167" s="197" t="s">
        <v>472</v>
      </c>
      <c r="D167" s="193"/>
      <c r="E167" s="194">
        <v>261.95</v>
      </c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47"/>
      <c r="Z167" s="147"/>
      <c r="AA167" s="147"/>
      <c r="AB167" s="147"/>
      <c r="AC167" s="147"/>
      <c r="AD167" s="147"/>
      <c r="AE167" s="147"/>
      <c r="AF167" s="147"/>
      <c r="AG167" s="147" t="s">
        <v>287</v>
      </c>
      <c r="AH167" s="147">
        <v>2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54"/>
      <c r="B168" s="155"/>
      <c r="C168" s="197" t="s">
        <v>473</v>
      </c>
      <c r="D168" s="193"/>
      <c r="E168" s="194">
        <v>252.91</v>
      </c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47"/>
      <c r="Z168" s="147"/>
      <c r="AA168" s="147"/>
      <c r="AB168" s="147"/>
      <c r="AC168" s="147"/>
      <c r="AD168" s="147"/>
      <c r="AE168" s="147"/>
      <c r="AF168" s="147"/>
      <c r="AG168" s="147" t="s">
        <v>287</v>
      </c>
      <c r="AH168" s="147">
        <v>2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25">
      <c r="A169" s="154"/>
      <c r="B169" s="155"/>
      <c r="C169" s="196" t="s">
        <v>468</v>
      </c>
      <c r="D169" s="193"/>
      <c r="E169" s="194"/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287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5">
      <c r="A170" s="154"/>
      <c r="B170" s="155"/>
      <c r="C170" s="186" t="s">
        <v>474</v>
      </c>
      <c r="D170" s="159"/>
      <c r="E170" s="160">
        <v>20.5944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287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54"/>
      <c r="B171" s="155"/>
      <c r="C171" s="196" t="s">
        <v>464</v>
      </c>
      <c r="D171" s="193"/>
      <c r="E171" s="194"/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287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5">
      <c r="A172" s="154"/>
      <c r="B172" s="155"/>
      <c r="C172" s="197" t="s">
        <v>475</v>
      </c>
      <c r="D172" s="193"/>
      <c r="E172" s="194">
        <v>126.5</v>
      </c>
      <c r="F172" s="157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47"/>
      <c r="Z172" s="147"/>
      <c r="AA172" s="147"/>
      <c r="AB172" s="147"/>
      <c r="AC172" s="147"/>
      <c r="AD172" s="147"/>
      <c r="AE172" s="147"/>
      <c r="AF172" s="147"/>
      <c r="AG172" s="147" t="s">
        <v>287</v>
      </c>
      <c r="AH172" s="147">
        <v>2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5">
      <c r="A173" s="154"/>
      <c r="B173" s="155"/>
      <c r="C173" s="197" t="s">
        <v>476</v>
      </c>
      <c r="D173" s="193"/>
      <c r="E173" s="194">
        <v>18.05</v>
      </c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287</v>
      </c>
      <c r="AH173" s="147">
        <v>2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54"/>
      <c r="B174" s="155"/>
      <c r="C174" s="196" t="s">
        <v>468</v>
      </c>
      <c r="D174" s="193"/>
      <c r="E174" s="194"/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287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25">
      <c r="A175" s="154"/>
      <c r="B175" s="155"/>
      <c r="C175" s="186" t="s">
        <v>477</v>
      </c>
      <c r="D175" s="159"/>
      <c r="E175" s="160">
        <v>5.782</v>
      </c>
      <c r="F175" s="157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47"/>
      <c r="Z175" s="147"/>
      <c r="AA175" s="147"/>
      <c r="AB175" s="147"/>
      <c r="AC175" s="147"/>
      <c r="AD175" s="147"/>
      <c r="AE175" s="147"/>
      <c r="AF175" s="147"/>
      <c r="AG175" s="147" t="s">
        <v>287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25">
      <c r="A176" s="154"/>
      <c r="B176" s="155"/>
      <c r="C176" s="186" t="s">
        <v>478</v>
      </c>
      <c r="D176" s="159"/>
      <c r="E176" s="160">
        <v>1.9823999999999999</v>
      </c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287</v>
      </c>
      <c r="AH176" s="147">
        <v>0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5">
      <c r="A177" s="154"/>
      <c r="B177" s="155"/>
      <c r="C177" s="186" t="s">
        <v>479</v>
      </c>
      <c r="D177" s="159"/>
      <c r="E177" s="160">
        <v>3.36</v>
      </c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287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0.399999999999999" outlineLevel="1" x14ac:dyDescent="0.25">
      <c r="A178" s="168">
        <v>30</v>
      </c>
      <c r="B178" s="169" t="s">
        <v>480</v>
      </c>
      <c r="C178" s="185" t="s">
        <v>471</v>
      </c>
      <c r="D178" s="170" t="s">
        <v>311</v>
      </c>
      <c r="E178" s="171">
        <v>61.758049999999997</v>
      </c>
      <c r="F178" s="172"/>
      <c r="G178" s="173">
        <f>ROUND(E178*F178,2)</f>
        <v>0</v>
      </c>
      <c r="H178" s="172"/>
      <c r="I178" s="173">
        <f>ROUND(E178*H178,2)</f>
        <v>0</v>
      </c>
      <c r="J178" s="172"/>
      <c r="K178" s="173">
        <f>ROUND(E178*J178,2)</f>
        <v>0</v>
      </c>
      <c r="L178" s="173">
        <v>15</v>
      </c>
      <c r="M178" s="173">
        <f>G178*(1+L178/100)</f>
        <v>0</v>
      </c>
      <c r="N178" s="173">
        <v>0</v>
      </c>
      <c r="O178" s="173">
        <f>ROUND(E178*N178,2)</f>
        <v>0</v>
      </c>
      <c r="P178" s="173">
        <v>2.2000000000000002</v>
      </c>
      <c r="Q178" s="173">
        <f>ROUND(E178*P178,2)</f>
        <v>135.87</v>
      </c>
      <c r="R178" s="173" t="s">
        <v>366</v>
      </c>
      <c r="S178" s="173" t="s">
        <v>248</v>
      </c>
      <c r="T178" s="174" t="s">
        <v>248</v>
      </c>
      <c r="U178" s="157">
        <v>5.08</v>
      </c>
      <c r="V178" s="157">
        <f>ROUND(E178*U178,2)</f>
        <v>313.73</v>
      </c>
      <c r="W178" s="157"/>
      <c r="X178" s="157" t="s">
        <v>304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5">
      <c r="A179" s="154"/>
      <c r="B179" s="155"/>
      <c r="C179" s="196" t="s">
        <v>464</v>
      </c>
      <c r="D179" s="193"/>
      <c r="E179" s="194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287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54"/>
      <c r="B180" s="155"/>
      <c r="C180" s="197" t="s">
        <v>472</v>
      </c>
      <c r="D180" s="193"/>
      <c r="E180" s="194">
        <v>261.95</v>
      </c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47"/>
      <c r="Z180" s="147"/>
      <c r="AA180" s="147"/>
      <c r="AB180" s="147"/>
      <c r="AC180" s="147"/>
      <c r="AD180" s="147"/>
      <c r="AE180" s="147"/>
      <c r="AF180" s="147"/>
      <c r="AG180" s="147" t="s">
        <v>287</v>
      </c>
      <c r="AH180" s="147">
        <v>2</v>
      </c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54"/>
      <c r="B181" s="155"/>
      <c r="C181" s="197" t="s">
        <v>473</v>
      </c>
      <c r="D181" s="193"/>
      <c r="E181" s="194">
        <v>252.91</v>
      </c>
      <c r="F181" s="157"/>
      <c r="G181" s="157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287</v>
      </c>
      <c r="AH181" s="147">
        <v>2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5">
      <c r="A182" s="154"/>
      <c r="B182" s="155"/>
      <c r="C182" s="196" t="s">
        <v>468</v>
      </c>
      <c r="D182" s="193"/>
      <c r="E182" s="194"/>
      <c r="F182" s="157"/>
      <c r="G182" s="157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287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54"/>
      <c r="B183" s="155"/>
      <c r="C183" s="186" t="s">
        <v>481</v>
      </c>
      <c r="D183" s="159"/>
      <c r="E183" s="160">
        <v>38.6145</v>
      </c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287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25">
      <c r="A184" s="154"/>
      <c r="B184" s="155"/>
      <c r="C184" s="195" t="s">
        <v>379</v>
      </c>
      <c r="D184" s="191"/>
      <c r="E184" s="192">
        <v>38.6145</v>
      </c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287</v>
      </c>
      <c r="AH184" s="147">
        <v>1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5">
      <c r="A185" s="154"/>
      <c r="B185" s="155"/>
      <c r="C185" s="186" t="s">
        <v>482</v>
      </c>
      <c r="D185" s="159"/>
      <c r="E185" s="160">
        <v>1.2966</v>
      </c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287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25">
      <c r="A186" s="154"/>
      <c r="B186" s="155"/>
      <c r="C186" s="195" t="s">
        <v>379</v>
      </c>
      <c r="D186" s="191"/>
      <c r="E186" s="192">
        <v>1.2966</v>
      </c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47"/>
      <c r="Z186" s="147"/>
      <c r="AA186" s="147"/>
      <c r="AB186" s="147"/>
      <c r="AC186" s="147"/>
      <c r="AD186" s="147"/>
      <c r="AE186" s="147"/>
      <c r="AF186" s="147"/>
      <c r="AG186" s="147" t="s">
        <v>287</v>
      </c>
      <c r="AH186" s="147">
        <v>1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5">
      <c r="A187" s="154"/>
      <c r="B187" s="155"/>
      <c r="C187" s="186" t="s">
        <v>483</v>
      </c>
      <c r="D187" s="159"/>
      <c r="E187" s="160"/>
      <c r="F187" s="157"/>
      <c r="G187" s="157"/>
      <c r="H187" s="157"/>
      <c r="I187" s="157"/>
      <c r="J187" s="157"/>
      <c r="K187" s="157"/>
      <c r="L187" s="157"/>
      <c r="M187" s="157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47"/>
      <c r="Z187" s="147"/>
      <c r="AA187" s="147"/>
      <c r="AB187" s="147"/>
      <c r="AC187" s="147"/>
      <c r="AD187" s="147"/>
      <c r="AE187" s="147"/>
      <c r="AF187" s="147"/>
      <c r="AG187" s="147" t="s">
        <v>287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54"/>
      <c r="B188" s="155"/>
      <c r="C188" s="196" t="s">
        <v>464</v>
      </c>
      <c r="D188" s="193"/>
      <c r="E188" s="194"/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47"/>
      <c r="Z188" s="147"/>
      <c r="AA188" s="147"/>
      <c r="AB188" s="147"/>
      <c r="AC188" s="147"/>
      <c r="AD188" s="147"/>
      <c r="AE188" s="147"/>
      <c r="AF188" s="147"/>
      <c r="AG188" s="147" t="s">
        <v>287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54"/>
      <c r="B189" s="155"/>
      <c r="C189" s="197" t="s">
        <v>484</v>
      </c>
      <c r="D189" s="193"/>
      <c r="E189" s="194">
        <v>34.44</v>
      </c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47"/>
      <c r="Z189" s="147"/>
      <c r="AA189" s="147"/>
      <c r="AB189" s="147"/>
      <c r="AC189" s="147"/>
      <c r="AD189" s="147"/>
      <c r="AE189" s="147"/>
      <c r="AF189" s="147"/>
      <c r="AG189" s="147" t="s">
        <v>287</v>
      </c>
      <c r="AH189" s="147">
        <v>2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54"/>
      <c r="B190" s="155"/>
      <c r="C190" s="197" t="s">
        <v>485</v>
      </c>
      <c r="D190" s="193"/>
      <c r="E190" s="194">
        <v>50.31</v>
      </c>
      <c r="F190" s="157"/>
      <c r="G190" s="157"/>
      <c r="H190" s="157"/>
      <c r="I190" s="157"/>
      <c r="J190" s="157"/>
      <c r="K190" s="157"/>
      <c r="L190" s="157"/>
      <c r="M190" s="157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47"/>
      <c r="Z190" s="147"/>
      <c r="AA190" s="147"/>
      <c r="AB190" s="147"/>
      <c r="AC190" s="147"/>
      <c r="AD190" s="147"/>
      <c r="AE190" s="147"/>
      <c r="AF190" s="147"/>
      <c r="AG190" s="147" t="s">
        <v>287</v>
      </c>
      <c r="AH190" s="147">
        <v>2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5">
      <c r="A191" s="154"/>
      <c r="B191" s="155"/>
      <c r="C191" s="197" t="s">
        <v>486</v>
      </c>
      <c r="D191" s="193"/>
      <c r="E191" s="194">
        <v>36.299999999999997</v>
      </c>
      <c r="F191" s="157"/>
      <c r="G191" s="157"/>
      <c r="H191" s="157"/>
      <c r="I191" s="157"/>
      <c r="J191" s="157"/>
      <c r="K191" s="157"/>
      <c r="L191" s="157"/>
      <c r="M191" s="157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47"/>
      <c r="Z191" s="147"/>
      <c r="AA191" s="147"/>
      <c r="AB191" s="147"/>
      <c r="AC191" s="147"/>
      <c r="AD191" s="147"/>
      <c r="AE191" s="147"/>
      <c r="AF191" s="147"/>
      <c r="AG191" s="147" t="s">
        <v>287</v>
      </c>
      <c r="AH191" s="147">
        <v>2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54"/>
      <c r="B192" s="155"/>
      <c r="C192" s="197" t="s">
        <v>487</v>
      </c>
      <c r="D192" s="193"/>
      <c r="E192" s="194">
        <v>41.2</v>
      </c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47"/>
      <c r="Z192" s="147"/>
      <c r="AA192" s="147"/>
      <c r="AB192" s="147"/>
      <c r="AC192" s="147"/>
      <c r="AD192" s="147"/>
      <c r="AE192" s="147"/>
      <c r="AF192" s="147"/>
      <c r="AG192" s="147" t="s">
        <v>287</v>
      </c>
      <c r="AH192" s="147">
        <v>2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5">
      <c r="A193" s="154"/>
      <c r="B193" s="155"/>
      <c r="C193" s="197" t="s">
        <v>488</v>
      </c>
      <c r="D193" s="193"/>
      <c r="E193" s="194">
        <v>21.76</v>
      </c>
      <c r="F193" s="157"/>
      <c r="G193" s="157"/>
      <c r="H193" s="157"/>
      <c r="I193" s="157"/>
      <c r="J193" s="157"/>
      <c r="K193" s="157"/>
      <c r="L193" s="157"/>
      <c r="M193" s="157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47"/>
      <c r="Z193" s="147"/>
      <c r="AA193" s="147"/>
      <c r="AB193" s="147"/>
      <c r="AC193" s="147"/>
      <c r="AD193" s="147"/>
      <c r="AE193" s="147"/>
      <c r="AF193" s="147"/>
      <c r="AG193" s="147" t="s">
        <v>287</v>
      </c>
      <c r="AH193" s="147">
        <v>2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5">
      <c r="A194" s="154"/>
      <c r="B194" s="155"/>
      <c r="C194" s="197" t="s">
        <v>489</v>
      </c>
      <c r="D194" s="193"/>
      <c r="E194" s="194">
        <v>22.98</v>
      </c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287</v>
      </c>
      <c r="AH194" s="147">
        <v>2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5">
      <c r="A195" s="154"/>
      <c r="B195" s="155"/>
      <c r="C195" s="196" t="s">
        <v>468</v>
      </c>
      <c r="D195" s="193"/>
      <c r="E195" s="194"/>
      <c r="F195" s="157"/>
      <c r="G195" s="157"/>
      <c r="H195" s="157"/>
      <c r="I195" s="157"/>
      <c r="J195" s="157"/>
      <c r="K195" s="157"/>
      <c r="L195" s="157"/>
      <c r="M195" s="157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47"/>
      <c r="Z195" s="147"/>
      <c r="AA195" s="147"/>
      <c r="AB195" s="147"/>
      <c r="AC195" s="147"/>
      <c r="AD195" s="147"/>
      <c r="AE195" s="147"/>
      <c r="AF195" s="147"/>
      <c r="AG195" s="147" t="s">
        <v>287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5">
      <c r="A196" s="154"/>
      <c r="B196" s="155"/>
      <c r="C196" s="186" t="s">
        <v>490</v>
      </c>
      <c r="D196" s="159"/>
      <c r="E196" s="160">
        <v>16.559200000000001</v>
      </c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287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1" x14ac:dyDescent="0.25">
      <c r="A197" s="154"/>
      <c r="B197" s="155"/>
      <c r="C197" s="186" t="s">
        <v>491</v>
      </c>
      <c r="D197" s="159"/>
      <c r="E197" s="160">
        <v>5.28775</v>
      </c>
      <c r="F197" s="157"/>
      <c r="G197" s="157"/>
      <c r="H197" s="157"/>
      <c r="I197" s="157"/>
      <c r="J197" s="157"/>
      <c r="K197" s="157"/>
      <c r="L197" s="157"/>
      <c r="M197" s="157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47"/>
      <c r="Z197" s="147"/>
      <c r="AA197" s="147"/>
      <c r="AB197" s="147"/>
      <c r="AC197" s="147"/>
      <c r="AD197" s="147"/>
      <c r="AE197" s="147"/>
      <c r="AF197" s="147"/>
      <c r="AG197" s="147" t="s">
        <v>287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0.399999999999999" outlineLevel="1" x14ac:dyDescent="0.25">
      <c r="A198" s="168">
        <v>31</v>
      </c>
      <c r="B198" s="169" t="s">
        <v>492</v>
      </c>
      <c r="C198" s="185" t="s">
        <v>471</v>
      </c>
      <c r="D198" s="170" t="s">
        <v>311</v>
      </c>
      <c r="E198" s="171">
        <v>13.009499999999999</v>
      </c>
      <c r="F198" s="172"/>
      <c r="G198" s="173">
        <f>ROUND(E198*F198,2)</f>
        <v>0</v>
      </c>
      <c r="H198" s="172"/>
      <c r="I198" s="173">
        <f>ROUND(E198*H198,2)</f>
        <v>0</v>
      </c>
      <c r="J198" s="172"/>
      <c r="K198" s="173">
        <f>ROUND(E198*J198,2)</f>
        <v>0</v>
      </c>
      <c r="L198" s="173">
        <v>15</v>
      </c>
      <c r="M198" s="173">
        <f>G198*(1+L198/100)</f>
        <v>0</v>
      </c>
      <c r="N198" s="173">
        <v>0</v>
      </c>
      <c r="O198" s="173">
        <f>ROUND(E198*N198,2)</f>
        <v>0</v>
      </c>
      <c r="P198" s="173">
        <v>2.2000000000000002</v>
      </c>
      <c r="Q198" s="173">
        <f>ROUND(E198*P198,2)</f>
        <v>28.62</v>
      </c>
      <c r="R198" s="173" t="s">
        <v>366</v>
      </c>
      <c r="S198" s="173" t="s">
        <v>248</v>
      </c>
      <c r="T198" s="174" t="s">
        <v>248</v>
      </c>
      <c r="U198" s="157">
        <v>4.6550000000000002</v>
      </c>
      <c r="V198" s="157">
        <f>ROUND(E198*U198,2)</f>
        <v>60.56</v>
      </c>
      <c r="W198" s="157"/>
      <c r="X198" s="157" t="s">
        <v>304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5">
      <c r="A199" s="154"/>
      <c r="B199" s="155"/>
      <c r="C199" s="196" t="s">
        <v>464</v>
      </c>
      <c r="D199" s="193"/>
      <c r="E199" s="194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287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5">
      <c r="A200" s="154"/>
      <c r="B200" s="155"/>
      <c r="C200" s="197" t="s">
        <v>475</v>
      </c>
      <c r="D200" s="193"/>
      <c r="E200" s="194">
        <v>126.5</v>
      </c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287</v>
      </c>
      <c r="AH200" s="147">
        <v>2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5">
      <c r="A201" s="154"/>
      <c r="B201" s="155"/>
      <c r="C201" s="197" t="s">
        <v>476</v>
      </c>
      <c r="D201" s="193"/>
      <c r="E201" s="194">
        <v>18.05</v>
      </c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47"/>
      <c r="Z201" s="147"/>
      <c r="AA201" s="147"/>
      <c r="AB201" s="147"/>
      <c r="AC201" s="147"/>
      <c r="AD201" s="147"/>
      <c r="AE201" s="147"/>
      <c r="AF201" s="147"/>
      <c r="AG201" s="147" t="s">
        <v>287</v>
      </c>
      <c r="AH201" s="147">
        <v>2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25">
      <c r="A202" s="154"/>
      <c r="B202" s="155"/>
      <c r="C202" s="196" t="s">
        <v>468</v>
      </c>
      <c r="D202" s="193"/>
      <c r="E202" s="194"/>
      <c r="F202" s="157"/>
      <c r="G202" s="157"/>
      <c r="H202" s="157"/>
      <c r="I202" s="157"/>
      <c r="J202" s="157"/>
      <c r="K202" s="157"/>
      <c r="L202" s="157"/>
      <c r="M202" s="157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47"/>
      <c r="Z202" s="147"/>
      <c r="AA202" s="147"/>
      <c r="AB202" s="147"/>
      <c r="AC202" s="147"/>
      <c r="AD202" s="147"/>
      <c r="AE202" s="147"/>
      <c r="AF202" s="147"/>
      <c r="AG202" s="147" t="s">
        <v>287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54"/>
      <c r="B203" s="155"/>
      <c r="C203" s="186" t="s">
        <v>493</v>
      </c>
      <c r="D203" s="159"/>
      <c r="E203" s="160">
        <v>13.01</v>
      </c>
      <c r="F203" s="157"/>
      <c r="G203" s="157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287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0.399999999999999" outlineLevel="1" x14ac:dyDescent="0.25">
      <c r="A204" s="168">
        <v>32</v>
      </c>
      <c r="B204" s="169" t="s">
        <v>494</v>
      </c>
      <c r="C204" s="185" t="s">
        <v>495</v>
      </c>
      <c r="D204" s="170" t="s">
        <v>311</v>
      </c>
      <c r="E204" s="171">
        <v>50.062800000000003</v>
      </c>
      <c r="F204" s="172"/>
      <c r="G204" s="173">
        <f>ROUND(E204*F204,2)</f>
        <v>0</v>
      </c>
      <c r="H204" s="172"/>
      <c r="I204" s="173">
        <f>ROUND(E204*H204,2)</f>
        <v>0</v>
      </c>
      <c r="J204" s="172"/>
      <c r="K204" s="173">
        <f>ROUND(E204*J204,2)</f>
        <v>0</v>
      </c>
      <c r="L204" s="173">
        <v>15</v>
      </c>
      <c r="M204" s="173">
        <f>G204*(1+L204/100)</f>
        <v>0</v>
      </c>
      <c r="N204" s="173">
        <v>0</v>
      </c>
      <c r="O204" s="173">
        <f>ROUND(E204*N204,2)</f>
        <v>0</v>
      </c>
      <c r="P204" s="173">
        <v>2.2000000000000002</v>
      </c>
      <c r="Q204" s="173">
        <f>ROUND(E204*P204,2)</f>
        <v>110.14</v>
      </c>
      <c r="R204" s="173" t="s">
        <v>366</v>
      </c>
      <c r="S204" s="173" t="s">
        <v>248</v>
      </c>
      <c r="T204" s="174" t="s">
        <v>248</v>
      </c>
      <c r="U204" s="157">
        <v>3.98</v>
      </c>
      <c r="V204" s="157">
        <f>ROUND(E204*U204,2)</f>
        <v>199.25</v>
      </c>
      <c r="W204" s="157"/>
      <c r="X204" s="157" t="s">
        <v>304</v>
      </c>
      <c r="Y204" s="14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1" x14ac:dyDescent="0.25">
      <c r="A205" s="154"/>
      <c r="B205" s="155"/>
      <c r="C205" s="186" t="s">
        <v>496</v>
      </c>
      <c r="D205" s="159"/>
      <c r="E205" s="160">
        <v>8.2995000000000001</v>
      </c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47"/>
      <c r="Z205" s="147"/>
      <c r="AA205" s="147"/>
      <c r="AB205" s="147"/>
      <c r="AC205" s="147"/>
      <c r="AD205" s="147"/>
      <c r="AE205" s="147"/>
      <c r="AF205" s="147"/>
      <c r="AG205" s="147" t="s">
        <v>287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25">
      <c r="A206" s="154"/>
      <c r="B206" s="155"/>
      <c r="C206" s="186" t="s">
        <v>497</v>
      </c>
      <c r="D206" s="159"/>
      <c r="E206" s="160">
        <v>0.21</v>
      </c>
      <c r="F206" s="157"/>
      <c r="G206" s="157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287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5">
      <c r="A207" s="154"/>
      <c r="B207" s="155"/>
      <c r="C207" s="196" t="s">
        <v>464</v>
      </c>
      <c r="D207" s="193"/>
      <c r="E207" s="194"/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47"/>
      <c r="Z207" s="147"/>
      <c r="AA207" s="147"/>
      <c r="AB207" s="147"/>
      <c r="AC207" s="147"/>
      <c r="AD207" s="147"/>
      <c r="AE207" s="147"/>
      <c r="AF207" s="147"/>
      <c r="AG207" s="147" t="s">
        <v>287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1" x14ac:dyDescent="0.25">
      <c r="A208" s="154"/>
      <c r="B208" s="155"/>
      <c r="C208" s="197" t="s">
        <v>498</v>
      </c>
      <c r="D208" s="193"/>
      <c r="E208" s="194">
        <v>175.23</v>
      </c>
      <c r="F208" s="157"/>
      <c r="G208" s="157"/>
      <c r="H208" s="157"/>
      <c r="I208" s="157"/>
      <c r="J208" s="157"/>
      <c r="K208" s="157"/>
      <c r="L208" s="157"/>
      <c r="M208" s="157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47"/>
      <c r="Z208" s="147"/>
      <c r="AA208" s="147"/>
      <c r="AB208" s="147"/>
      <c r="AC208" s="147"/>
      <c r="AD208" s="147"/>
      <c r="AE208" s="147"/>
      <c r="AF208" s="147"/>
      <c r="AG208" s="147" t="s">
        <v>287</v>
      </c>
      <c r="AH208" s="147">
        <v>2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5">
      <c r="A209" s="154"/>
      <c r="B209" s="155"/>
      <c r="C209" s="197" t="s">
        <v>499</v>
      </c>
      <c r="D209" s="193"/>
      <c r="E209" s="194">
        <v>93.93</v>
      </c>
      <c r="F209" s="157"/>
      <c r="G209" s="157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287</v>
      </c>
      <c r="AH209" s="147">
        <v>2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5">
      <c r="A210" s="154"/>
      <c r="B210" s="155"/>
      <c r="C210" s="196" t="s">
        <v>468</v>
      </c>
      <c r="D210" s="193"/>
      <c r="E210" s="194"/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287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5">
      <c r="A211" s="154"/>
      <c r="B211" s="155"/>
      <c r="C211" s="186" t="s">
        <v>500</v>
      </c>
      <c r="D211" s="159"/>
      <c r="E211" s="160">
        <v>28.261800000000001</v>
      </c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47"/>
      <c r="Z211" s="147"/>
      <c r="AA211" s="147"/>
      <c r="AB211" s="147"/>
      <c r="AC211" s="147"/>
      <c r="AD211" s="147"/>
      <c r="AE211" s="147"/>
      <c r="AF211" s="147"/>
      <c r="AG211" s="147" t="s">
        <v>287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5">
      <c r="A212" s="154"/>
      <c r="B212" s="155"/>
      <c r="C212" s="186" t="s">
        <v>501</v>
      </c>
      <c r="D212" s="159"/>
      <c r="E212" s="160">
        <v>0.63</v>
      </c>
      <c r="F212" s="157"/>
      <c r="G212" s="157"/>
      <c r="H212" s="157"/>
      <c r="I212" s="157"/>
      <c r="J212" s="157"/>
      <c r="K212" s="157"/>
      <c r="L212" s="157"/>
      <c r="M212" s="157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47"/>
      <c r="Z212" s="147"/>
      <c r="AA212" s="147"/>
      <c r="AB212" s="147"/>
      <c r="AC212" s="147"/>
      <c r="AD212" s="147"/>
      <c r="AE212" s="147"/>
      <c r="AF212" s="147"/>
      <c r="AG212" s="147" t="s">
        <v>287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54"/>
      <c r="B213" s="155"/>
      <c r="C213" s="186" t="s">
        <v>502</v>
      </c>
      <c r="D213" s="159"/>
      <c r="E213" s="160">
        <v>4.9560000000000004</v>
      </c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287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54"/>
      <c r="B214" s="155"/>
      <c r="C214" s="186" t="s">
        <v>503</v>
      </c>
      <c r="D214" s="159"/>
      <c r="E214" s="160">
        <v>7.7054999999999998</v>
      </c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287</v>
      </c>
      <c r="AH214" s="147">
        <v>0</v>
      </c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ht="20.399999999999999" outlineLevel="1" x14ac:dyDescent="0.25">
      <c r="A215" s="168">
        <v>33</v>
      </c>
      <c r="B215" s="169" t="s">
        <v>504</v>
      </c>
      <c r="C215" s="185" t="s">
        <v>505</v>
      </c>
      <c r="D215" s="170" t="s">
        <v>311</v>
      </c>
      <c r="E215" s="171">
        <v>13.038600000000001</v>
      </c>
      <c r="F215" s="172"/>
      <c r="G215" s="173">
        <f>ROUND(E215*F215,2)</f>
        <v>0</v>
      </c>
      <c r="H215" s="172"/>
      <c r="I215" s="173">
        <f>ROUND(E215*H215,2)</f>
        <v>0</v>
      </c>
      <c r="J215" s="172"/>
      <c r="K215" s="173">
        <f>ROUND(E215*J215,2)</f>
        <v>0</v>
      </c>
      <c r="L215" s="173">
        <v>15</v>
      </c>
      <c r="M215" s="173">
        <f>G215*(1+L215/100)</f>
        <v>0</v>
      </c>
      <c r="N215" s="173">
        <v>0</v>
      </c>
      <c r="O215" s="173">
        <f>ROUND(E215*N215,2)</f>
        <v>0</v>
      </c>
      <c r="P215" s="173">
        <v>2.2000000000000002</v>
      </c>
      <c r="Q215" s="173">
        <f>ROUND(E215*P215,2)</f>
        <v>28.68</v>
      </c>
      <c r="R215" s="173" t="s">
        <v>366</v>
      </c>
      <c r="S215" s="173" t="s">
        <v>248</v>
      </c>
      <c r="T215" s="174" t="s">
        <v>248</v>
      </c>
      <c r="U215" s="157">
        <v>7.51</v>
      </c>
      <c r="V215" s="157">
        <f>ROUND(E215*U215,2)</f>
        <v>97.92</v>
      </c>
      <c r="W215" s="157"/>
      <c r="X215" s="157" t="s">
        <v>304</v>
      </c>
      <c r="Y215" s="14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5">
      <c r="A216" s="154"/>
      <c r="B216" s="155"/>
      <c r="C216" s="186" t="s">
        <v>506</v>
      </c>
      <c r="D216" s="159"/>
      <c r="E216" s="160">
        <v>1.44</v>
      </c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287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5">
      <c r="A217" s="154"/>
      <c r="B217" s="155"/>
      <c r="C217" s="186" t="s">
        <v>507</v>
      </c>
      <c r="D217" s="159"/>
      <c r="E217" s="160">
        <v>2.97</v>
      </c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287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54"/>
      <c r="B218" s="155"/>
      <c r="C218" s="196" t="s">
        <v>464</v>
      </c>
      <c r="D218" s="193"/>
      <c r="E218" s="194"/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287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ht="20.399999999999999" outlineLevel="1" x14ac:dyDescent="0.25">
      <c r="A219" s="154"/>
      <c r="B219" s="155"/>
      <c r="C219" s="197" t="s">
        <v>465</v>
      </c>
      <c r="D219" s="193"/>
      <c r="E219" s="194">
        <v>282.89</v>
      </c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287</v>
      </c>
      <c r="AH219" s="147">
        <v>2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54"/>
      <c r="B220" s="155"/>
      <c r="C220" s="197" t="s">
        <v>466</v>
      </c>
      <c r="D220" s="193"/>
      <c r="E220" s="194">
        <v>314.42</v>
      </c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287</v>
      </c>
      <c r="AH220" s="147">
        <v>2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5">
      <c r="A221" s="154"/>
      <c r="B221" s="155"/>
      <c r="C221" s="197" t="s">
        <v>467</v>
      </c>
      <c r="D221" s="193"/>
      <c r="E221" s="194">
        <v>-22.54</v>
      </c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287</v>
      </c>
      <c r="AH221" s="147">
        <v>2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5">
      <c r="A222" s="154"/>
      <c r="B222" s="155"/>
      <c r="C222" s="196" t="s">
        <v>468</v>
      </c>
      <c r="D222" s="193"/>
      <c r="E222" s="194"/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287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25">
      <c r="A223" s="154"/>
      <c r="B223" s="155"/>
      <c r="C223" s="186" t="s">
        <v>508</v>
      </c>
      <c r="D223" s="159"/>
      <c r="E223" s="160">
        <v>8.6199999999999992</v>
      </c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287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5">
      <c r="A224" s="168">
        <v>34</v>
      </c>
      <c r="B224" s="169" t="s">
        <v>509</v>
      </c>
      <c r="C224" s="185" t="s">
        <v>510</v>
      </c>
      <c r="D224" s="170" t="s">
        <v>302</v>
      </c>
      <c r="E224" s="171">
        <v>835.97249999999997</v>
      </c>
      <c r="F224" s="172"/>
      <c r="G224" s="173">
        <f>ROUND(E224*F224,2)</f>
        <v>0</v>
      </c>
      <c r="H224" s="172"/>
      <c r="I224" s="173">
        <f>ROUND(E224*H224,2)</f>
        <v>0</v>
      </c>
      <c r="J224" s="172"/>
      <c r="K224" s="173">
        <f>ROUND(E224*J224,2)</f>
        <v>0</v>
      </c>
      <c r="L224" s="173">
        <v>15</v>
      </c>
      <c r="M224" s="173">
        <f>G224*(1+L224/100)</f>
        <v>0</v>
      </c>
      <c r="N224" s="173">
        <v>0</v>
      </c>
      <c r="O224" s="173">
        <f>ROUND(E224*N224,2)</f>
        <v>0</v>
      </c>
      <c r="P224" s="173">
        <v>0.02</v>
      </c>
      <c r="Q224" s="173">
        <f>ROUND(E224*P224,2)</f>
        <v>16.72</v>
      </c>
      <c r="R224" s="173" t="s">
        <v>366</v>
      </c>
      <c r="S224" s="173" t="s">
        <v>248</v>
      </c>
      <c r="T224" s="174" t="s">
        <v>248</v>
      </c>
      <c r="U224" s="157">
        <v>0.08</v>
      </c>
      <c r="V224" s="157">
        <f>ROUND(E224*U224,2)</f>
        <v>66.88</v>
      </c>
      <c r="W224" s="157"/>
      <c r="X224" s="157" t="s">
        <v>304</v>
      </c>
      <c r="Y224" s="14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5">
      <c r="A225" s="154"/>
      <c r="B225" s="155"/>
      <c r="C225" s="265" t="s">
        <v>511</v>
      </c>
      <c r="D225" s="266"/>
      <c r="E225" s="266"/>
      <c r="F225" s="266"/>
      <c r="G225" s="266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307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5">
      <c r="A226" s="154"/>
      <c r="B226" s="155"/>
      <c r="C226" s="186" t="s">
        <v>343</v>
      </c>
      <c r="D226" s="159"/>
      <c r="E226" s="160">
        <v>111.83</v>
      </c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287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54"/>
      <c r="B227" s="155"/>
      <c r="C227" s="186" t="s">
        <v>344</v>
      </c>
      <c r="D227" s="159"/>
      <c r="E227" s="160">
        <v>34.76</v>
      </c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287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5">
      <c r="A228" s="154"/>
      <c r="B228" s="155"/>
      <c r="C228" s="195" t="s">
        <v>379</v>
      </c>
      <c r="D228" s="191"/>
      <c r="E228" s="192">
        <v>146.59</v>
      </c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287</v>
      </c>
      <c r="AH228" s="147">
        <v>1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5">
      <c r="A229" s="154"/>
      <c r="B229" s="155"/>
      <c r="C229" s="186" t="s">
        <v>512</v>
      </c>
      <c r="D229" s="159"/>
      <c r="E229" s="160">
        <v>175.23</v>
      </c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287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5">
      <c r="A230" s="154"/>
      <c r="B230" s="155"/>
      <c r="C230" s="186" t="s">
        <v>513</v>
      </c>
      <c r="D230" s="159"/>
      <c r="E230" s="160">
        <v>93.93</v>
      </c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287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25">
      <c r="A231" s="154"/>
      <c r="B231" s="155"/>
      <c r="C231" s="195" t="s">
        <v>379</v>
      </c>
      <c r="D231" s="191"/>
      <c r="E231" s="192">
        <v>269.16000000000003</v>
      </c>
      <c r="F231" s="157"/>
      <c r="G231" s="157"/>
      <c r="H231" s="157"/>
      <c r="I231" s="157"/>
      <c r="J231" s="157"/>
      <c r="K231" s="157"/>
      <c r="L231" s="157"/>
      <c r="M231" s="157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47"/>
      <c r="Z231" s="147"/>
      <c r="AA231" s="147"/>
      <c r="AB231" s="147"/>
      <c r="AC231" s="147"/>
      <c r="AD231" s="147"/>
      <c r="AE231" s="147"/>
      <c r="AF231" s="147"/>
      <c r="AG231" s="147" t="s">
        <v>287</v>
      </c>
      <c r="AH231" s="147">
        <v>1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25">
      <c r="A232" s="154"/>
      <c r="B232" s="155"/>
      <c r="C232" s="186" t="s">
        <v>514</v>
      </c>
      <c r="D232" s="159"/>
      <c r="E232" s="160">
        <v>126.5</v>
      </c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287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5">
      <c r="A233" s="154"/>
      <c r="B233" s="155"/>
      <c r="C233" s="186" t="s">
        <v>515</v>
      </c>
      <c r="D233" s="159"/>
      <c r="E233" s="160">
        <v>18.05</v>
      </c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287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5">
      <c r="A234" s="154"/>
      <c r="B234" s="155"/>
      <c r="C234" s="195" t="s">
        <v>379</v>
      </c>
      <c r="D234" s="191"/>
      <c r="E234" s="192">
        <v>144.55000000000001</v>
      </c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47"/>
      <c r="Z234" s="147"/>
      <c r="AA234" s="147"/>
      <c r="AB234" s="147"/>
      <c r="AC234" s="147"/>
      <c r="AD234" s="147"/>
      <c r="AE234" s="147"/>
      <c r="AF234" s="147"/>
      <c r="AG234" s="147" t="s">
        <v>287</v>
      </c>
      <c r="AH234" s="147">
        <v>1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25">
      <c r="A235" s="154"/>
      <c r="B235" s="155"/>
      <c r="C235" s="186" t="s">
        <v>516</v>
      </c>
      <c r="D235" s="159"/>
      <c r="E235" s="160">
        <v>21.61</v>
      </c>
      <c r="F235" s="157"/>
      <c r="G235" s="157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287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25">
      <c r="A236" s="154"/>
      <c r="B236" s="155"/>
      <c r="C236" s="195" t="s">
        <v>379</v>
      </c>
      <c r="D236" s="191"/>
      <c r="E236" s="192">
        <v>21.61</v>
      </c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287</v>
      </c>
      <c r="AH236" s="147">
        <v>1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25">
      <c r="A237" s="154"/>
      <c r="B237" s="155"/>
      <c r="C237" s="186" t="s">
        <v>483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287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25">
      <c r="A238" s="154"/>
      <c r="B238" s="155"/>
      <c r="C238" s="186" t="s">
        <v>517</v>
      </c>
      <c r="D238" s="159"/>
      <c r="E238" s="160">
        <v>34.44</v>
      </c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287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5">
      <c r="A239" s="154"/>
      <c r="B239" s="155"/>
      <c r="C239" s="186" t="s">
        <v>518</v>
      </c>
      <c r="D239" s="159"/>
      <c r="E239" s="160">
        <v>50.31</v>
      </c>
      <c r="F239" s="157"/>
      <c r="G239" s="157"/>
      <c r="H239" s="157"/>
      <c r="I239" s="157"/>
      <c r="J239" s="157"/>
      <c r="K239" s="157"/>
      <c r="L239" s="157"/>
      <c r="M239" s="157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47"/>
      <c r="Z239" s="147"/>
      <c r="AA239" s="147"/>
      <c r="AB239" s="147"/>
      <c r="AC239" s="147"/>
      <c r="AD239" s="147"/>
      <c r="AE239" s="147"/>
      <c r="AF239" s="147"/>
      <c r="AG239" s="147" t="s">
        <v>287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25">
      <c r="A240" s="154"/>
      <c r="B240" s="155"/>
      <c r="C240" s="186" t="s">
        <v>519</v>
      </c>
      <c r="D240" s="159"/>
      <c r="E240" s="160">
        <v>36.299999999999997</v>
      </c>
      <c r="F240" s="157"/>
      <c r="G240" s="157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287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1" x14ac:dyDescent="0.25">
      <c r="A241" s="154"/>
      <c r="B241" s="155"/>
      <c r="C241" s="186" t="s">
        <v>520</v>
      </c>
      <c r="D241" s="159"/>
      <c r="E241" s="160">
        <v>41.2</v>
      </c>
      <c r="F241" s="157"/>
      <c r="G241" s="157"/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47"/>
      <c r="Z241" s="147"/>
      <c r="AA241" s="147"/>
      <c r="AB241" s="147"/>
      <c r="AC241" s="147"/>
      <c r="AD241" s="147"/>
      <c r="AE241" s="147"/>
      <c r="AF241" s="147"/>
      <c r="AG241" s="147" t="s">
        <v>287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25">
      <c r="A242" s="154"/>
      <c r="B242" s="155"/>
      <c r="C242" s="186" t="s">
        <v>521</v>
      </c>
      <c r="D242" s="159"/>
      <c r="E242" s="160">
        <v>21.76</v>
      </c>
      <c r="F242" s="157"/>
      <c r="G242" s="1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47"/>
      <c r="Z242" s="147"/>
      <c r="AA242" s="147"/>
      <c r="AB242" s="147"/>
      <c r="AC242" s="147"/>
      <c r="AD242" s="147"/>
      <c r="AE242" s="147"/>
      <c r="AF242" s="147"/>
      <c r="AG242" s="147" t="s">
        <v>287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25">
      <c r="A243" s="154"/>
      <c r="B243" s="155"/>
      <c r="C243" s="186" t="s">
        <v>522</v>
      </c>
      <c r="D243" s="159"/>
      <c r="E243" s="160">
        <v>22.98</v>
      </c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47"/>
      <c r="Z243" s="147"/>
      <c r="AA243" s="147"/>
      <c r="AB243" s="147"/>
      <c r="AC243" s="147"/>
      <c r="AD243" s="147"/>
      <c r="AE243" s="147"/>
      <c r="AF243" s="147"/>
      <c r="AG243" s="147" t="s">
        <v>287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1" x14ac:dyDescent="0.25">
      <c r="A244" s="154"/>
      <c r="B244" s="155"/>
      <c r="C244" s="195" t="s">
        <v>379</v>
      </c>
      <c r="D244" s="191"/>
      <c r="E244" s="192">
        <v>206.99</v>
      </c>
      <c r="F244" s="157"/>
      <c r="G244" s="157"/>
      <c r="H244" s="157"/>
      <c r="I244" s="157"/>
      <c r="J244" s="157"/>
      <c r="K244" s="157"/>
      <c r="L244" s="157"/>
      <c r="M244" s="157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47"/>
      <c r="Z244" s="147"/>
      <c r="AA244" s="147"/>
      <c r="AB244" s="147"/>
      <c r="AC244" s="147"/>
      <c r="AD244" s="147"/>
      <c r="AE244" s="147"/>
      <c r="AF244" s="147"/>
      <c r="AG244" s="147" t="s">
        <v>287</v>
      </c>
      <c r="AH244" s="147">
        <v>1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1" x14ac:dyDescent="0.25">
      <c r="A245" s="154"/>
      <c r="B245" s="155"/>
      <c r="C245" s="186" t="s">
        <v>346</v>
      </c>
      <c r="D245" s="159"/>
      <c r="E245" s="160">
        <v>26.2925</v>
      </c>
      <c r="F245" s="157"/>
      <c r="G245" s="157"/>
      <c r="H245" s="157"/>
      <c r="I245" s="157"/>
      <c r="J245" s="157"/>
      <c r="K245" s="157"/>
      <c r="L245" s="157"/>
      <c r="M245" s="157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47"/>
      <c r="Z245" s="147"/>
      <c r="AA245" s="147"/>
      <c r="AB245" s="147"/>
      <c r="AC245" s="147"/>
      <c r="AD245" s="147"/>
      <c r="AE245" s="147"/>
      <c r="AF245" s="147"/>
      <c r="AG245" s="147" t="s">
        <v>287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1" x14ac:dyDescent="0.25">
      <c r="A246" s="154"/>
      <c r="B246" s="155"/>
      <c r="C246" s="186" t="s">
        <v>347</v>
      </c>
      <c r="D246" s="159"/>
      <c r="E246" s="160">
        <v>20.78</v>
      </c>
      <c r="F246" s="157"/>
      <c r="G246" s="157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47"/>
      <c r="Z246" s="147"/>
      <c r="AA246" s="147"/>
      <c r="AB246" s="147"/>
      <c r="AC246" s="147"/>
      <c r="AD246" s="147"/>
      <c r="AE246" s="147"/>
      <c r="AF246" s="147"/>
      <c r="AG246" s="147" t="s">
        <v>287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25">
      <c r="A247" s="168">
        <v>35</v>
      </c>
      <c r="B247" s="169" t="s">
        <v>523</v>
      </c>
      <c r="C247" s="185" t="s">
        <v>524</v>
      </c>
      <c r="D247" s="170" t="s">
        <v>302</v>
      </c>
      <c r="E247" s="171">
        <v>33.6</v>
      </c>
      <c r="F247" s="172"/>
      <c r="G247" s="173">
        <f>ROUND(E247*F247,2)</f>
        <v>0</v>
      </c>
      <c r="H247" s="172"/>
      <c r="I247" s="173">
        <f>ROUND(E247*H247,2)</f>
        <v>0</v>
      </c>
      <c r="J247" s="172"/>
      <c r="K247" s="173">
        <f>ROUND(E247*J247,2)</f>
        <v>0</v>
      </c>
      <c r="L247" s="173">
        <v>15</v>
      </c>
      <c r="M247" s="173">
        <f>G247*(1+L247/100)</f>
        <v>0</v>
      </c>
      <c r="N247" s="173">
        <v>0</v>
      </c>
      <c r="O247" s="173">
        <f>ROUND(E247*N247,2)</f>
        <v>0</v>
      </c>
      <c r="P247" s="173">
        <v>7.0000000000000007E-2</v>
      </c>
      <c r="Q247" s="173">
        <f>ROUND(E247*P247,2)</f>
        <v>2.35</v>
      </c>
      <c r="R247" s="173" t="s">
        <v>366</v>
      </c>
      <c r="S247" s="173" t="s">
        <v>248</v>
      </c>
      <c r="T247" s="174" t="s">
        <v>248</v>
      </c>
      <c r="U247" s="157">
        <v>0.15</v>
      </c>
      <c r="V247" s="157">
        <f>ROUND(E247*U247,2)</f>
        <v>5.04</v>
      </c>
      <c r="W247" s="157"/>
      <c r="X247" s="157" t="s">
        <v>304</v>
      </c>
      <c r="Y247" s="147"/>
      <c r="Z247" s="147"/>
      <c r="AA247" s="147"/>
      <c r="AB247" s="147"/>
      <c r="AC247" s="147"/>
      <c r="AD247" s="147"/>
      <c r="AE247" s="147"/>
      <c r="AF247" s="147"/>
      <c r="AG247" s="147" t="s">
        <v>332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1" x14ac:dyDescent="0.25">
      <c r="A248" s="154"/>
      <c r="B248" s="155"/>
      <c r="C248" s="265" t="s">
        <v>511</v>
      </c>
      <c r="D248" s="266"/>
      <c r="E248" s="266"/>
      <c r="F248" s="266"/>
      <c r="G248" s="266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47"/>
      <c r="Z248" s="147"/>
      <c r="AA248" s="147"/>
      <c r="AB248" s="147"/>
      <c r="AC248" s="147"/>
      <c r="AD248" s="147"/>
      <c r="AE248" s="147"/>
      <c r="AF248" s="147"/>
      <c r="AG248" s="147" t="s">
        <v>307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5">
      <c r="A249" s="154"/>
      <c r="B249" s="155"/>
      <c r="C249" s="186" t="s">
        <v>525</v>
      </c>
      <c r="D249" s="159"/>
      <c r="E249" s="160">
        <v>33.6</v>
      </c>
      <c r="F249" s="157"/>
      <c r="G249" s="157"/>
      <c r="H249" s="157"/>
      <c r="I249" s="157"/>
      <c r="J249" s="157"/>
      <c r="K249" s="157"/>
      <c r="L249" s="157"/>
      <c r="M249" s="157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47"/>
      <c r="Z249" s="147"/>
      <c r="AA249" s="147"/>
      <c r="AB249" s="147"/>
      <c r="AC249" s="147"/>
      <c r="AD249" s="147"/>
      <c r="AE249" s="147"/>
      <c r="AF249" s="147"/>
      <c r="AG249" s="147" t="s">
        <v>287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0.399999999999999" outlineLevel="1" x14ac:dyDescent="0.25">
      <c r="A250" s="168">
        <v>36</v>
      </c>
      <c r="B250" s="169" t="s">
        <v>526</v>
      </c>
      <c r="C250" s="185" t="s">
        <v>527</v>
      </c>
      <c r="D250" s="170" t="s">
        <v>311</v>
      </c>
      <c r="E250" s="171">
        <v>17.115010000000002</v>
      </c>
      <c r="F250" s="172"/>
      <c r="G250" s="173">
        <f>ROUND(E250*F250,2)</f>
        <v>0</v>
      </c>
      <c r="H250" s="172"/>
      <c r="I250" s="173">
        <f>ROUND(E250*H250,2)</f>
        <v>0</v>
      </c>
      <c r="J250" s="172"/>
      <c r="K250" s="173">
        <f>ROUND(E250*J250,2)</f>
        <v>0</v>
      </c>
      <c r="L250" s="173">
        <v>15</v>
      </c>
      <c r="M250" s="173">
        <f>G250*(1+L250/100)</f>
        <v>0</v>
      </c>
      <c r="N250" s="173">
        <v>0</v>
      </c>
      <c r="O250" s="173">
        <f>ROUND(E250*N250,2)</f>
        <v>0</v>
      </c>
      <c r="P250" s="173">
        <v>1.4</v>
      </c>
      <c r="Q250" s="173">
        <f>ROUND(E250*P250,2)</f>
        <v>23.96</v>
      </c>
      <c r="R250" s="173" t="s">
        <v>366</v>
      </c>
      <c r="S250" s="173" t="s">
        <v>248</v>
      </c>
      <c r="T250" s="174" t="s">
        <v>248</v>
      </c>
      <c r="U250" s="157">
        <v>1.26</v>
      </c>
      <c r="V250" s="157">
        <f>ROUND(E250*U250,2)</f>
        <v>21.56</v>
      </c>
      <c r="W250" s="157"/>
      <c r="X250" s="157" t="s">
        <v>304</v>
      </c>
      <c r="Y250" s="147"/>
      <c r="Z250" s="147"/>
      <c r="AA250" s="147"/>
      <c r="AB250" s="147"/>
      <c r="AC250" s="147"/>
      <c r="AD250" s="147"/>
      <c r="AE250" s="147"/>
      <c r="AF250" s="147"/>
      <c r="AG250" s="147" t="s">
        <v>338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25">
      <c r="A251" s="154"/>
      <c r="B251" s="155"/>
      <c r="C251" s="186" t="s">
        <v>528</v>
      </c>
      <c r="D251" s="159"/>
      <c r="E251" s="160">
        <v>9.1587999999999994</v>
      </c>
      <c r="F251" s="157"/>
      <c r="G251" s="157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287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25">
      <c r="A252" s="154"/>
      <c r="B252" s="155"/>
      <c r="C252" s="186" t="s">
        <v>529</v>
      </c>
      <c r="D252" s="159"/>
      <c r="E252" s="160">
        <v>0.72199999999999998</v>
      </c>
      <c r="F252" s="157"/>
      <c r="G252" s="157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47"/>
      <c r="Z252" s="147"/>
      <c r="AA252" s="147"/>
      <c r="AB252" s="147"/>
      <c r="AC252" s="147"/>
      <c r="AD252" s="147"/>
      <c r="AE252" s="147"/>
      <c r="AF252" s="147"/>
      <c r="AG252" s="147" t="s">
        <v>287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5">
      <c r="A253" s="154"/>
      <c r="B253" s="155"/>
      <c r="C253" s="186" t="s">
        <v>530</v>
      </c>
      <c r="D253" s="159"/>
      <c r="E253" s="160">
        <v>1.4864999999999999</v>
      </c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287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25">
      <c r="A254" s="154"/>
      <c r="B254" s="155"/>
      <c r="C254" s="196" t="s">
        <v>464</v>
      </c>
      <c r="D254" s="193"/>
      <c r="E254" s="194"/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47"/>
      <c r="Z254" s="147"/>
      <c r="AA254" s="147"/>
      <c r="AB254" s="147"/>
      <c r="AC254" s="147"/>
      <c r="AD254" s="147"/>
      <c r="AE254" s="147"/>
      <c r="AF254" s="147"/>
      <c r="AG254" s="147" t="s">
        <v>287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0.399999999999999" outlineLevel="1" x14ac:dyDescent="0.25">
      <c r="A255" s="154"/>
      <c r="B255" s="155"/>
      <c r="C255" s="197" t="s">
        <v>465</v>
      </c>
      <c r="D255" s="193"/>
      <c r="E255" s="194">
        <v>282.89370000000002</v>
      </c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47"/>
      <c r="Z255" s="147"/>
      <c r="AA255" s="147"/>
      <c r="AB255" s="147"/>
      <c r="AC255" s="147"/>
      <c r="AD255" s="147"/>
      <c r="AE255" s="147"/>
      <c r="AF255" s="147"/>
      <c r="AG255" s="147" t="s">
        <v>287</v>
      </c>
      <c r="AH255" s="147">
        <v>2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5">
      <c r="A256" s="154"/>
      <c r="B256" s="155"/>
      <c r="C256" s="197" t="s">
        <v>466</v>
      </c>
      <c r="D256" s="193"/>
      <c r="E256" s="194">
        <v>314.41750000000002</v>
      </c>
      <c r="F256" s="157"/>
      <c r="G256" s="157"/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47"/>
      <c r="Z256" s="147"/>
      <c r="AA256" s="147"/>
      <c r="AB256" s="147"/>
      <c r="AC256" s="147"/>
      <c r="AD256" s="147"/>
      <c r="AE256" s="147"/>
      <c r="AF256" s="147"/>
      <c r="AG256" s="147" t="s">
        <v>287</v>
      </c>
      <c r="AH256" s="147">
        <v>2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1" x14ac:dyDescent="0.25">
      <c r="A257" s="154"/>
      <c r="B257" s="155"/>
      <c r="C257" s="197" t="s">
        <v>467</v>
      </c>
      <c r="D257" s="193"/>
      <c r="E257" s="194">
        <v>-22.54</v>
      </c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47"/>
      <c r="Z257" s="147"/>
      <c r="AA257" s="147"/>
      <c r="AB257" s="147"/>
      <c r="AC257" s="147"/>
      <c r="AD257" s="147"/>
      <c r="AE257" s="147"/>
      <c r="AF257" s="147"/>
      <c r="AG257" s="147" t="s">
        <v>287</v>
      </c>
      <c r="AH257" s="147">
        <v>2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1" x14ac:dyDescent="0.25">
      <c r="A258" s="154"/>
      <c r="B258" s="155"/>
      <c r="C258" s="196" t="s">
        <v>468</v>
      </c>
      <c r="D258" s="193"/>
      <c r="E258" s="194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47"/>
      <c r="Z258" s="147"/>
      <c r="AA258" s="147"/>
      <c r="AB258" s="147"/>
      <c r="AC258" s="147"/>
      <c r="AD258" s="147"/>
      <c r="AE258" s="147"/>
      <c r="AF258" s="147"/>
      <c r="AG258" s="147" t="s">
        <v>287</v>
      </c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5">
      <c r="A259" s="154"/>
      <c r="B259" s="155"/>
      <c r="C259" s="186" t="s">
        <v>531</v>
      </c>
      <c r="D259" s="159"/>
      <c r="E259" s="160">
        <v>5.7477099999999997</v>
      </c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47"/>
      <c r="Z259" s="147"/>
      <c r="AA259" s="147"/>
      <c r="AB259" s="147"/>
      <c r="AC259" s="147"/>
      <c r="AD259" s="147"/>
      <c r="AE259" s="147"/>
      <c r="AF259" s="147"/>
      <c r="AG259" s="147" t="s">
        <v>287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1" x14ac:dyDescent="0.25">
      <c r="A260" s="168">
        <v>37</v>
      </c>
      <c r="B260" s="169" t="s">
        <v>532</v>
      </c>
      <c r="C260" s="185" t="s">
        <v>533</v>
      </c>
      <c r="D260" s="170" t="s">
        <v>302</v>
      </c>
      <c r="E260" s="171">
        <v>23.32</v>
      </c>
      <c r="F260" s="172"/>
      <c r="G260" s="173">
        <f>ROUND(E260*F260,2)</f>
        <v>0</v>
      </c>
      <c r="H260" s="172"/>
      <c r="I260" s="173">
        <f>ROUND(E260*H260,2)</f>
        <v>0</v>
      </c>
      <c r="J260" s="172"/>
      <c r="K260" s="173">
        <f>ROUND(E260*J260,2)</f>
        <v>0</v>
      </c>
      <c r="L260" s="173">
        <v>15</v>
      </c>
      <c r="M260" s="173">
        <f>G260*(1+L260/100)</f>
        <v>0</v>
      </c>
      <c r="N260" s="173">
        <v>0</v>
      </c>
      <c r="O260" s="173">
        <f>ROUND(E260*N260,2)</f>
        <v>0</v>
      </c>
      <c r="P260" s="173">
        <v>0.108</v>
      </c>
      <c r="Q260" s="173">
        <f>ROUND(E260*P260,2)</f>
        <v>2.52</v>
      </c>
      <c r="R260" s="173" t="s">
        <v>366</v>
      </c>
      <c r="S260" s="173" t="s">
        <v>248</v>
      </c>
      <c r="T260" s="174" t="s">
        <v>248</v>
      </c>
      <c r="U260" s="157">
        <v>0.67</v>
      </c>
      <c r="V260" s="157">
        <f>ROUND(E260*U260,2)</f>
        <v>15.62</v>
      </c>
      <c r="W260" s="157"/>
      <c r="X260" s="157" t="s">
        <v>304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305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25">
      <c r="A261" s="154"/>
      <c r="B261" s="155"/>
      <c r="C261" s="265" t="s">
        <v>534</v>
      </c>
      <c r="D261" s="266"/>
      <c r="E261" s="266"/>
      <c r="F261" s="266"/>
      <c r="G261" s="266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47"/>
      <c r="Z261" s="147"/>
      <c r="AA261" s="147"/>
      <c r="AB261" s="147"/>
      <c r="AC261" s="147"/>
      <c r="AD261" s="147"/>
      <c r="AE261" s="147"/>
      <c r="AF261" s="147"/>
      <c r="AG261" s="147" t="s">
        <v>307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25">
      <c r="A262" s="154"/>
      <c r="B262" s="155"/>
      <c r="C262" s="186" t="s">
        <v>535</v>
      </c>
      <c r="D262" s="159"/>
      <c r="E262" s="160">
        <v>23.32</v>
      </c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47"/>
      <c r="Z262" s="147"/>
      <c r="AA262" s="147"/>
      <c r="AB262" s="147"/>
      <c r="AC262" s="147"/>
      <c r="AD262" s="147"/>
      <c r="AE262" s="147"/>
      <c r="AF262" s="147"/>
      <c r="AG262" s="147" t="s">
        <v>287</v>
      </c>
      <c r="AH262" s="147">
        <v>0</v>
      </c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5">
      <c r="A263" s="168">
        <v>38</v>
      </c>
      <c r="B263" s="169" t="s">
        <v>536</v>
      </c>
      <c r="C263" s="185" t="s">
        <v>537</v>
      </c>
      <c r="D263" s="170" t="s">
        <v>538</v>
      </c>
      <c r="E263" s="171">
        <v>247</v>
      </c>
      <c r="F263" s="172"/>
      <c r="G263" s="173">
        <f>ROUND(E263*F263,2)</f>
        <v>0</v>
      </c>
      <c r="H263" s="172"/>
      <c r="I263" s="173">
        <f>ROUND(E263*H263,2)</f>
        <v>0</v>
      </c>
      <c r="J263" s="172"/>
      <c r="K263" s="173">
        <f>ROUND(E263*J263,2)</f>
        <v>0</v>
      </c>
      <c r="L263" s="173">
        <v>15</v>
      </c>
      <c r="M263" s="173">
        <f>G263*(1+L263/100)</f>
        <v>0</v>
      </c>
      <c r="N263" s="173">
        <v>0</v>
      </c>
      <c r="O263" s="173">
        <f>ROUND(E263*N263,2)</f>
        <v>0</v>
      </c>
      <c r="P263" s="173">
        <v>0</v>
      </c>
      <c r="Q263" s="173">
        <f>ROUND(E263*P263,2)</f>
        <v>0</v>
      </c>
      <c r="R263" s="173" t="s">
        <v>366</v>
      </c>
      <c r="S263" s="173" t="s">
        <v>248</v>
      </c>
      <c r="T263" s="174" t="s">
        <v>248</v>
      </c>
      <c r="U263" s="157">
        <v>0.05</v>
      </c>
      <c r="V263" s="157">
        <f>ROUND(E263*U263,2)</f>
        <v>12.35</v>
      </c>
      <c r="W263" s="157"/>
      <c r="X263" s="157" t="s">
        <v>304</v>
      </c>
      <c r="Y263" s="14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1" x14ac:dyDescent="0.25">
      <c r="A264" s="154"/>
      <c r="B264" s="155"/>
      <c r="C264" s="265" t="s">
        <v>539</v>
      </c>
      <c r="D264" s="266"/>
      <c r="E264" s="266"/>
      <c r="F264" s="266"/>
      <c r="G264" s="266"/>
      <c r="H264" s="157"/>
      <c r="I264" s="157"/>
      <c r="J264" s="157"/>
      <c r="K264" s="157"/>
      <c r="L264" s="157"/>
      <c r="M264" s="157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47"/>
      <c r="Z264" s="147"/>
      <c r="AA264" s="147"/>
      <c r="AB264" s="147"/>
      <c r="AC264" s="147"/>
      <c r="AD264" s="147"/>
      <c r="AE264" s="147"/>
      <c r="AF264" s="147"/>
      <c r="AG264" s="147" t="s">
        <v>307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1" x14ac:dyDescent="0.25">
      <c r="A265" s="168">
        <v>39</v>
      </c>
      <c r="B265" s="169" t="s">
        <v>540</v>
      </c>
      <c r="C265" s="185" t="s">
        <v>541</v>
      </c>
      <c r="D265" s="170" t="s">
        <v>538</v>
      </c>
      <c r="E265" s="171">
        <v>1155</v>
      </c>
      <c r="F265" s="172"/>
      <c r="G265" s="173">
        <f>ROUND(E265*F265,2)</f>
        <v>0</v>
      </c>
      <c r="H265" s="172"/>
      <c r="I265" s="173">
        <f>ROUND(E265*H265,2)</f>
        <v>0</v>
      </c>
      <c r="J265" s="172"/>
      <c r="K265" s="173">
        <f>ROUND(E265*J265,2)</f>
        <v>0</v>
      </c>
      <c r="L265" s="173">
        <v>15</v>
      </c>
      <c r="M265" s="173">
        <f>G265*(1+L265/100)</f>
        <v>0</v>
      </c>
      <c r="N265" s="173">
        <v>0</v>
      </c>
      <c r="O265" s="173">
        <f>ROUND(E265*N265,2)</f>
        <v>0</v>
      </c>
      <c r="P265" s="173">
        <v>0</v>
      </c>
      <c r="Q265" s="173">
        <f>ROUND(E265*P265,2)</f>
        <v>0</v>
      </c>
      <c r="R265" s="173" t="s">
        <v>366</v>
      </c>
      <c r="S265" s="173" t="s">
        <v>248</v>
      </c>
      <c r="T265" s="174" t="s">
        <v>248</v>
      </c>
      <c r="U265" s="157">
        <v>0.06</v>
      </c>
      <c r="V265" s="157">
        <f>ROUND(E265*U265,2)</f>
        <v>69.3</v>
      </c>
      <c r="W265" s="157"/>
      <c r="X265" s="157" t="s">
        <v>304</v>
      </c>
      <c r="Y265" s="14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1" x14ac:dyDescent="0.25">
      <c r="A266" s="154"/>
      <c r="B266" s="155"/>
      <c r="C266" s="265" t="s">
        <v>542</v>
      </c>
      <c r="D266" s="266"/>
      <c r="E266" s="266"/>
      <c r="F266" s="266"/>
      <c r="G266" s="266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47"/>
      <c r="Z266" s="147"/>
      <c r="AA266" s="147"/>
      <c r="AB266" s="147"/>
      <c r="AC266" s="147"/>
      <c r="AD266" s="147"/>
      <c r="AE266" s="147"/>
      <c r="AF266" s="147"/>
      <c r="AG266" s="147" t="s">
        <v>307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25">
      <c r="A267" s="154"/>
      <c r="B267" s="155"/>
      <c r="C267" s="186" t="s">
        <v>543</v>
      </c>
      <c r="D267" s="159"/>
      <c r="E267" s="160">
        <v>1155</v>
      </c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287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ht="20.399999999999999" outlineLevel="1" x14ac:dyDescent="0.25">
      <c r="A268" s="168">
        <v>40</v>
      </c>
      <c r="B268" s="169" t="s">
        <v>544</v>
      </c>
      <c r="C268" s="185" t="s">
        <v>545</v>
      </c>
      <c r="D268" s="170" t="s">
        <v>302</v>
      </c>
      <c r="E268" s="171">
        <v>96.894300000000001</v>
      </c>
      <c r="F268" s="172"/>
      <c r="G268" s="173">
        <f>ROUND(E268*F268,2)</f>
        <v>0</v>
      </c>
      <c r="H268" s="172"/>
      <c r="I268" s="173">
        <f>ROUND(E268*H268,2)</f>
        <v>0</v>
      </c>
      <c r="J268" s="172"/>
      <c r="K268" s="173">
        <f>ROUND(E268*J268,2)</f>
        <v>0</v>
      </c>
      <c r="L268" s="173">
        <v>15</v>
      </c>
      <c r="M268" s="173">
        <f>G268*(1+L268/100)</f>
        <v>0</v>
      </c>
      <c r="N268" s="173">
        <v>1.3699999999999999E-3</v>
      </c>
      <c r="O268" s="173">
        <f>ROUND(E268*N268,2)</f>
        <v>0.13</v>
      </c>
      <c r="P268" s="173">
        <v>4.1000000000000002E-2</v>
      </c>
      <c r="Q268" s="173">
        <f>ROUND(E268*P268,2)</f>
        <v>3.97</v>
      </c>
      <c r="R268" s="173" t="s">
        <v>366</v>
      </c>
      <c r="S268" s="173" t="s">
        <v>248</v>
      </c>
      <c r="T268" s="174" t="s">
        <v>248</v>
      </c>
      <c r="U268" s="157">
        <v>0.51600000000000001</v>
      </c>
      <c r="V268" s="157">
        <f>ROUND(E268*U268,2)</f>
        <v>50</v>
      </c>
      <c r="W268" s="157"/>
      <c r="X268" s="157" t="s">
        <v>304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1" x14ac:dyDescent="0.25">
      <c r="A269" s="154"/>
      <c r="B269" s="155"/>
      <c r="C269" s="186" t="s">
        <v>546</v>
      </c>
      <c r="D269" s="159"/>
      <c r="E269" s="160"/>
      <c r="F269" s="157"/>
      <c r="G269" s="157"/>
      <c r="H269" s="157"/>
      <c r="I269" s="157"/>
      <c r="J269" s="157"/>
      <c r="K269" s="157"/>
      <c r="L269" s="157"/>
      <c r="M269" s="157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47"/>
      <c r="Z269" s="147"/>
      <c r="AA269" s="147"/>
      <c r="AB269" s="147"/>
      <c r="AC269" s="147"/>
      <c r="AD269" s="147"/>
      <c r="AE269" s="147"/>
      <c r="AF269" s="147"/>
      <c r="AG269" s="147" t="s">
        <v>287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25">
      <c r="A270" s="154"/>
      <c r="B270" s="155"/>
      <c r="C270" s="186" t="s">
        <v>547</v>
      </c>
      <c r="D270" s="159"/>
      <c r="E270" s="160">
        <v>2.0960000000000001</v>
      </c>
      <c r="F270" s="157"/>
      <c r="G270" s="157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287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25">
      <c r="A271" s="154"/>
      <c r="B271" s="155"/>
      <c r="C271" s="186" t="s">
        <v>548</v>
      </c>
      <c r="D271" s="159"/>
      <c r="E271" s="160">
        <v>9.9105000000000008</v>
      </c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287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25">
      <c r="A272" s="154"/>
      <c r="B272" s="155"/>
      <c r="C272" s="186" t="s">
        <v>549</v>
      </c>
      <c r="D272" s="159"/>
      <c r="E272" s="160">
        <v>19.047999999999998</v>
      </c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47"/>
      <c r="Z272" s="147"/>
      <c r="AA272" s="147"/>
      <c r="AB272" s="147"/>
      <c r="AC272" s="147"/>
      <c r="AD272" s="147"/>
      <c r="AE272" s="147"/>
      <c r="AF272" s="147"/>
      <c r="AG272" s="147" t="s">
        <v>287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25">
      <c r="A273" s="154"/>
      <c r="B273" s="155"/>
      <c r="C273" s="186" t="s">
        <v>550</v>
      </c>
      <c r="D273" s="159"/>
      <c r="E273" s="160">
        <v>11.7485</v>
      </c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287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outlineLevel="1" x14ac:dyDescent="0.25">
      <c r="A274" s="154"/>
      <c r="B274" s="155"/>
      <c r="C274" s="186" t="s">
        <v>551</v>
      </c>
      <c r="D274" s="159"/>
      <c r="E274" s="160">
        <v>18.928000000000001</v>
      </c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287</v>
      </c>
      <c r="AH274" s="147">
        <v>0</v>
      </c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1" x14ac:dyDescent="0.25">
      <c r="A275" s="154"/>
      <c r="B275" s="155"/>
      <c r="C275" s="186" t="s">
        <v>552</v>
      </c>
      <c r="D275" s="159"/>
      <c r="E275" s="160">
        <v>9.4039999999999999</v>
      </c>
      <c r="F275" s="157"/>
      <c r="G275" s="157"/>
      <c r="H275" s="157"/>
      <c r="I275" s="157"/>
      <c r="J275" s="157"/>
      <c r="K275" s="157"/>
      <c r="L275" s="157"/>
      <c r="M275" s="157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47"/>
      <c r="Z275" s="147"/>
      <c r="AA275" s="147"/>
      <c r="AB275" s="147"/>
      <c r="AC275" s="147"/>
      <c r="AD275" s="147"/>
      <c r="AE275" s="147"/>
      <c r="AF275" s="147"/>
      <c r="AG275" s="147" t="s">
        <v>287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1" x14ac:dyDescent="0.25">
      <c r="A276" s="154"/>
      <c r="B276" s="155"/>
      <c r="C276" s="186" t="s">
        <v>553</v>
      </c>
      <c r="D276" s="159"/>
      <c r="E276" s="160">
        <v>12.359299999999999</v>
      </c>
      <c r="F276" s="157"/>
      <c r="G276" s="157"/>
      <c r="H276" s="157"/>
      <c r="I276" s="157"/>
      <c r="J276" s="157"/>
      <c r="K276" s="157"/>
      <c r="L276" s="157"/>
      <c r="M276" s="157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47"/>
      <c r="Z276" s="147"/>
      <c r="AA276" s="147"/>
      <c r="AB276" s="147"/>
      <c r="AC276" s="147"/>
      <c r="AD276" s="147"/>
      <c r="AE276" s="147"/>
      <c r="AF276" s="147"/>
      <c r="AG276" s="147" t="s">
        <v>287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25">
      <c r="A277" s="154"/>
      <c r="B277" s="155"/>
      <c r="C277" s="195" t="s">
        <v>379</v>
      </c>
      <c r="D277" s="191"/>
      <c r="E277" s="192">
        <v>83.494299999999996</v>
      </c>
      <c r="F277" s="157"/>
      <c r="G277" s="157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287</v>
      </c>
      <c r="AH277" s="147">
        <v>1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25">
      <c r="A278" s="154"/>
      <c r="B278" s="155"/>
      <c r="C278" s="186" t="s">
        <v>554</v>
      </c>
      <c r="D278" s="159"/>
      <c r="E278" s="160">
        <v>12.25</v>
      </c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287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1" x14ac:dyDescent="0.25">
      <c r="A279" s="154"/>
      <c r="B279" s="155"/>
      <c r="C279" s="186" t="s">
        <v>555</v>
      </c>
      <c r="D279" s="159"/>
      <c r="E279" s="160">
        <v>1.1499999999999999</v>
      </c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47"/>
      <c r="Z279" s="147"/>
      <c r="AA279" s="147"/>
      <c r="AB279" s="147"/>
      <c r="AC279" s="147"/>
      <c r="AD279" s="147"/>
      <c r="AE279" s="147"/>
      <c r="AF279" s="147"/>
      <c r="AG279" s="147" t="s">
        <v>287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ht="20.399999999999999" outlineLevel="1" x14ac:dyDescent="0.25">
      <c r="A280" s="168">
        <v>41</v>
      </c>
      <c r="B280" s="169" t="s">
        <v>556</v>
      </c>
      <c r="C280" s="185" t="s">
        <v>557</v>
      </c>
      <c r="D280" s="170" t="s">
        <v>302</v>
      </c>
      <c r="E280" s="171">
        <v>452.06</v>
      </c>
      <c r="F280" s="172"/>
      <c r="G280" s="173">
        <f>ROUND(E280*F280,2)</f>
        <v>0</v>
      </c>
      <c r="H280" s="172"/>
      <c r="I280" s="173">
        <f>ROUND(E280*H280,2)</f>
        <v>0</v>
      </c>
      <c r="J280" s="172"/>
      <c r="K280" s="173">
        <f>ROUND(E280*J280,2)</f>
        <v>0</v>
      </c>
      <c r="L280" s="173">
        <v>15</v>
      </c>
      <c r="M280" s="173">
        <f>G280*(1+L280/100)</f>
        <v>0</v>
      </c>
      <c r="N280" s="173">
        <v>6.8999999999999997E-4</v>
      </c>
      <c r="O280" s="173">
        <f>ROUND(E280*N280,2)</f>
        <v>0.31</v>
      </c>
      <c r="P280" s="173">
        <v>5.2999999999999999E-2</v>
      </c>
      <c r="Q280" s="173">
        <f>ROUND(E280*P280,2)</f>
        <v>23.96</v>
      </c>
      <c r="R280" s="173" t="s">
        <v>366</v>
      </c>
      <c r="S280" s="173" t="s">
        <v>248</v>
      </c>
      <c r="T280" s="174" t="s">
        <v>248</v>
      </c>
      <c r="U280" s="157">
        <v>0.66</v>
      </c>
      <c r="V280" s="157">
        <f>ROUND(E280*U280,2)</f>
        <v>298.36</v>
      </c>
      <c r="W280" s="157"/>
      <c r="X280" s="157" t="s">
        <v>304</v>
      </c>
      <c r="Y280" s="147"/>
      <c r="Z280" s="147"/>
      <c r="AA280" s="147"/>
      <c r="AB280" s="147"/>
      <c r="AC280" s="147"/>
      <c r="AD280" s="147"/>
      <c r="AE280" s="147"/>
      <c r="AF280" s="147"/>
      <c r="AG280" s="147" t="s">
        <v>305</v>
      </c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outlineLevel="1" x14ac:dyDescent="0.25">
      <c r="A281" s="154"/>
      <c r="B281" s="155"/>
      <c r="C281" s="186" t="s">
        <v>558</v>
      </c>
      <c r="D281" s="159"/>
      <c r="E281" s="160">
        <v>351.64</v>
      </c>
      <c r="F281" s="157"/>
      <c r="G281" s="157"/>
      <c r="H281" s="157"/>
      <c r="I281" s="157"/>
      <c r="J281" s="157"/>
      <c r="K281" s="157"/>
      <c r="L281" s="157"/>
      <c r="M281" s="157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47"/>
      <c r="Z281" s="147"/>
      <c r="AA281" s="147"/>
      <c r="AB281" s="147"/>
      <c r="AC281" s="147"/>
      <c r="AD281" s="147"/>
      <c r="AE281" s="147"/>
      <c r="AF281" s="147"/>
      <c r="AG281" s="147" t="s">
        <v>287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1" x14ac:dyDescent="0.25">
      <c r="A282" s="154"/>
      <c r="B282" s="155"/>
      <c r="C282" s="186" t="s">
        <v>559</v>
      </c>
      <c r="D282" s="159"/>
      <c r="E282" s="160">
        <v>69.760000000000005</v>
      </c>
      <c r="F282" s="157"/>
      <c r="G282" s="157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47"/>
      <c r="Z282" s="147"/>
      <c r="AA282" s="147"/>
      <c r="AB282" s="147"/>
      <c r="AC282" s="147"/>
      <c r="AD282" s="147"/>
      <c r="AE282" s="147"/>
      <c r="AF282" s="147"/>
      <c r="AG282" s="147" t="s">
        <v>287</v>
      </c>
      <c r="AH282" s="147">
        <v>0</v>
      </c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1" x14ac:dyDescent="0.25">
      <c r="A283" s="154"/>
      <c r="B283" s="155"/>
      <c r="C283" s="186" t="s">
        <v>560</v>
      </c>
      <c r="D283" s="159"/>
      <c r="E283" s="160">
        <v>30.66</v>
      </c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287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1" x14ac:dyDescent="0.25">
      <c r="A284" s="154"/>
      <c r="B284" s="155"/>
      <c r="C284" s="195" t="s">
        <v>379</v>
      </c>
      <c r="D284" s="191"/>
      <c r="E284" s="192">
        <v>452.06</v>
      </c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287</v>
      </c>
      <c r="AH284" s="147">
        <v>1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0.399999999999999" outlineLevel="1" x14ac:dyDescent="0.25">
      <c r="A285" s="168">
        <v>42</v>
      </c>
      <c r="B285" s="169" t="s">
        <v>561</v>
      </c>
      <c r="C285" s="185" t="s">
        <v>562</v>
      </c>
      <c r="D285" s="170" t="s">
        <v>302</v>
      </c>
      <c r="E285" s="171">
        <v>344.70699999999999</v>
      </c>
      <c r="F285" s="172"/>
      <c r="G285" s="173">
        <f>ROUND(E285*F285,2)</f>
        <v>0</v>
      </c>
      <c r="H285" s="172"/>
      <c r="I285" s="173">
        <f>ROUND(E285*H285,2)</f>
        <v>0</v>
      </c>
      <c r="J285" s="172"/>
      <c r="K285" s="173">
        <f>ROUND(E285*J285,2)</f>
        <v>0</v>
      </c>
      <c r="L285" s="173">
        <v>15</v>
      </c>
      <c r="M285" s="173">
        <f>G285*(1+L285/100)</f>
        <v>0</v>
      </c>
      <c r="N285" s="173">
        <v>1.17E-3</v>
      </c>
      <c r="O285" s="173">
        <f>ROUND(E285*N285,2)</f>
        <v>0.4</v>
      </c>
      <c r="P285" s="173">
        <v>7.5999999999999998E-2</v>
      </c>
      <c r="Q285" s="173">
        <f>ROUND(E285*P285,2)</f>
        <v>26.2</v>
      </c>
      <c r="R285" s="173" t="s">
        <v>366</v>
      </c>
      <c r="S285" s="173" t="s">
        <v>248</v>
      </c>
      <c r="T285" s="174" t="s">
        <v>248</v>
      </c>
      <c r="U285" s="157">
        <v>0.93899999999999995</v>
      </c>
      <c r="V285" s="157">
        <f>ROUND(E285*U285,2)</f>
        <v>323.68</v>
      </c>
      <c r="W285" s="157"/>
      <c r="X285" s="157" t="s">
        <v>304</v>
      </c>
      <c r="Y285" s="147"/>
      <c r="Z285" s="147"/>
      <c r="AA285" s="147"/>
      <c r="AB285" s="147"/>
      <c r="AC285" s="147"/>
      <c r="AD285" s="147"/>
      <c r="AE285" s="147"/>
      <c r="AF285" s="147"/>
      <c r="AG285" s="147" t="s">
        <v>305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25">
      <c r="A286" s="154"/>
      <c r="B286" s="155"/>
      <c r="C286" s="186" t="s">
        <v>563</v>
      </c>
      <c r="D286" s="159"/>
      <c r="E286" s="160">
        <v>338.6</v>
      </c>
      <c r="F286" s="157"/>
      <c r="G286" s="157"/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47"/>
      <c r="Z286" s="147"/>
      <c r="AA286" s="147"/>
      <c r="AB286" s="147"/>
      <c r="AC286" s="147"/>
      <c r="AD286" s="147"/>
      <c r="AE286" s="147"/>
      <c r="AF286" s="147"/>
      <c r="AG286" s="147" t="s">
        <v>287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25">
      <c r="A287" s="154"/>
      <c r="B287" s="155"/>
      <c r="C287" s="186" t="s">
        <v>564</v>
      </c>
      <c r="D287" s="159"/>
      <c r="E287" s="160">
        <v>6.1070000000000002</v>
      </c>
      <c r="F287" s="157"/>
      <c r="G287" s="157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287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ht="20.399999999999999" outlineLevel="1" x14ac:dyDescent="0.25">
      <c r="A288" s="168">
        <v>43</v>
      </c>
      <c r="B288" s="169" t="s">
        <v>565</v>
      </c>
      <c r="C288" s="185" t="s">
        <v>566</v>
      </c>
      <c r="D288" s="170" t="s">
        <v>302</v>
      </c>
      <c r="E288" s="171">
        <v>34.799999999999997</v>
      </c>
      <c r="F288" s="172"/>
      <c r="G288" s="173">
        <f>ROUND(E288*F288,2)</f>
        <v>0</v>
      </c>
      <c r="H288" s="172"/>
      <c r="I288" s="173">
        <f>ROUND(E288*H288,2)</f>
        <v>0</v>
      </c>
      <c r="J288" s="172"/>
      <c r="K288" s="173">
        <f>ROUND(E288*J288,2)</f>
        <v>0</v>
      </c>
      <c r="L288" s="173">
        <v>15</v>
      </c>
      <c r="M288" s="173">
        <f>G288*(1+L288/100)</f>
        <v>0</v>
      </c>
      <c r="N288" s="173">
        <v>1E-3</v>
      </c>
      <c r="O288" s="173">
        <f>ROUND(E288*N288,2)</f>
        <v>0.03</v>
      </c>
      <c r="P288" s="173">
        <v>6.3E-2</v>
      </c>
      <c r="Q288" s="173">
        <f>ROUND(E288*P288,2)</f>
        <v>2.19</v>
      </c>
      <c r="R288" s="173" t="s">
        <v>366</v>
      </c>
      <c r="S288" s="173" t="s">
        <v>248</v>
      </c>
      <c r="T288" s="174" t="s">
        <v>248</v>
      </c>
      <c r="U288" s="157">
        <v>0.72</v>
      </c>
      <c r="V288" s="157">
        <f>ROUND(E288*U288,2)</f>
        <v>25.06</v>
      </c>
      <c r="W288" s="157"/>
      <c r="X288" s="157" t="s">
        <v>304</v>
      </c>
      <c r="Y288" s="14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5">
      <c r="A289" s="154"/>
      <c r="B289" s="155"/>
      <c r="C289" s="186" t="s">
        <v>567</v>
      </c>
      <c r="D289" s="159"/>
      <c r="E289" s="160">
        <v>34.799999999999997</v>
      </c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47"/>
      <c r="Z289" s="147"/>
      <c r="AA289" s="147"/>
      <c r="AB289" s="147"/>
      <c r="AC289" s="147"/>
      <c r="AD289" s="147"/>
      <c r="AE289" s="147"/>
      <c r="AF289" s="147"/>
      <c r="AG289" s="147" t="s">
        <v>287</v>
      </c>
      <c r="AH289" s="147">
        <v>0</v>
      </c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30.6" outlineLevel="1" x14ac:dyDescent="0.25">
      <c r="A290" s="168">
        <v>44</v>
      </c>
      <c r="B290" s="169" t="s">
        <v>568</v>
      </c>
      <c r="C290" s="185" t="s">
        <v>569</v>
      </c>
      <c r="D290" s="170" t="s">
        <v>302</v>
      </c>
      <c r="E290" s="171">
        <v>119.58</v>
      </c>
      <c r="F290" s="172"/>
      <c r="G290" s="173">
        <f>ROUND(E290*F290,2)</f>
        <v>0</v>
      </c>
      <c r="H290" s="172"/>
      <c r="I290" s="173">
        <f>ROUND(E290*H290,2)</f>
        <v>0</v>
      </c>
      <c r="J290" s="172"/>
      <c r="K290" s="173">
        <f>ROUND(E290*J290,2)</f>
        <v>0</v>
      </c>
      <c r="L290" s="173">
        <v>15</v>
      </c>
      <c r="M290" s="173">
        <f>G290*(1+L290/100)</f>
        <v>0</v>
      </c>
      <c r="N290" s="173">
        <v>4.2000000000000002E-4</v>
      </c>
      <c r="O290" s="173">
        <f>ROUND(E290*N290,2)</f>
        <v>0.05</v>
      </c>
      <c r="P290" s="173">
        <v>2.5000000000000001E-2</v>
      </c>
      <c r="Q290" s="173">
        <f>ROUND(E290*P290,2)</f>
        <v>2.99</v>
      </c>
      <c r="R290" s="173" t="s">
        <v>366</v>
      </c>
      <c r="S290" s="173" t="s">
        <v>248</v>
      </c>
      <c r="T290" s="174" t="s">
        <v>248</v>
      </c>
      <c r="U290" s="157">
        <v>0.33200000000000002</v>
      </c>
      <c r="V290" s="157">
        <f>ROUND(E290*U290,2)</f>
        <v>39.700000000000003</v>
      </c>
      <c r="W290" s="157"/>
      <c r="X290" s="157" t="s">
        <v>304</v>
      </c>
      <c r="Y290" s="147"/>
      <c r="Z290" s="147"/>
      <c r="AA290" s="147"/>
      <c r="AB290" s="147"/>
      <c r="AC290" s="147"/>
      <c r="AD290" s="147"/>
      <c r="AE290" s="147"/>
      <c r="AF290" s="147"/>
      <c r="AG290" s="147" t="s">
        <v>338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1" x14ac:dyDescent="0.25">
      <c r="A291" s="154"/>
      <c r="B291" s="155"/>
      <c r="C291" s="186" t="s">
        <v>570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47"/>
      <c r="Z291" s="147"/>
      <c r="AA291" s="147"/>
      <c r="AB291" s="147"/>
      <c r="AC291" s="147"/>
      <c r="AD291" s="147"/>
      <c r="AE291" s="147"/>
      <c r="AF291" s="147"/>
      <c r="AG291" s="147" t="s">
        <v>287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1" x14ac:dyDescent="0.25">
      <c r="A292" s="154"/>
      <c r="B292" s="155"/>
      <c r="C292" s="186" t="s">
        <v>380</v>
      </c>
      <c r="D292" s="159"/>
      <c r="E292" s="160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287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25">
      <c r="A293" s="154"/>
      <c r="B293" s="155"/>
      <c r="C293" s="186" t="s">
        <v>571</v>
      </c>
      <c r="D293" s="159"/>
      <c r="E293" s="160">
        <v>80.36</v>
      </c>
      <c r="F293" s="157"/>
      <c r="G293" s="157"/>
      <c r="H293" s="157"/>
      <c r="I293" s="157"/>
      <c r="J293" s="157"/>
      <c r="K293" s="157"/>
      <c r="L293" s="157"/>
      <c r="M293" s="157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47"/>
      <c r="Z293" s="147"/>
      <c r="AA293" s="147"/>
      <c r="AB293" s="147"/>
      <c r="AC293" s="147"/>
      <c r="AD293" s="147"/>
      <c r="AE293" s="147"/>
      <c r="AF293" s="147"/>
      <c r="AG293" s="147" t="s">
        <v>287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25">
      <c r="A294" s="154"/>
      <c r="B294" s="155"/>
      <c r="C294" s="186" t="s">
        <v>572</v>
      </c>
      <c r="D294" s="159"/>
      <c r="E294" s="160">
        <v>22.42</v>
      </c>
      <c r="F294" s="157"/>
      <c r="G294" s="157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287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5">
      <c r="A295" s="154"/>
      <c r="B295" s="155"/>
      <c r="C295" s="195" t="s">
        <v>379</v>
      </c>
      <c r="D295" s="191"/>
      <c r="E295" s="192">
        <v>102.78</v>
      </c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287</v>
      </c>
      <c r="AH295" s="147">
        <v>1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25">
      <c r="A296" s="154"/>
      <c r="B296" s="155"/>
      <c r="C296" s="186" t="s">
        <v>573</v>
      </c>
      <c r="D296" s="159"/>
      <c r="E296" s="160">
        <v>16.8</v>
      </c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47"/>
      <c r="Z296" s="147"/>
      <c r="AA296" s="147"/>
      <c r="AB296" s="147"/>
      <c r="AC296" s="147"/>
      <c r="AD296" s="147"/>
      <c r="AE296" s="147"/>
      <c r="AF296" s="147"/>
      <c r="AG296" s="147" t="s">
        <v>287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25">
      <c r="A297" s="168">
        <v>45</v>
      </c>
      <c r="B297" s="169" t="s">
        <v>574</v>
      </c>
      <c r="C297" s="185" t="s">
        <v>575</v>
      </c>
      <c r="D297" s="170" t="s">
        <v>576</v>
      </c>
      <c r="E297" s="171">
        <v>19.5</v>
      </c>
      <c r="F297" s="172"/>
      <c r="G297" s="173">
        <f>ROUND(E297*F297,2)</f>
        <v>0</v>
      </c>
      <c r="H297" s="172"/>
      <c r="I297" s="173">
        <f>ROUND(E297*H297,2)</f>
        <v>0</v>
      </c>
      <c r="J297" s="172"/>
      <c r="K297" s="173">
        <f>ROUND(E297*J297,2)</f>
        <v>0</v>
      </c>
      <c r="L297" s="173">
        <v>15</v>
      </c>
      <c r="M297" s="173">
        <f>G297*(1+L297/100)</f>
        <v>0</v>
      </c>
      <c r="N297" s="173">
        <v>0</v>
      </c>
      <c r="O297" s="173">
        <f>ROUND(E297*N297,2)</f>
        <v>0</v>
      </c>
      <c r="P297" s="173">
        <v>4.6000000000000001E-4</v>
      </c>
      <c r="Q297" s="173">
        <f>ROUND(E297*P297,2)</f>
        <v>0.01</v>
      </c>
      <c r="R297" s="173" t="s">
        <v>366</v>
      </c>
      <c r="S297" s="173" t="s">
        <v>248</v>
      </c>
      <c r="T297" s="174" t="s">
        <v>248</v>
      </c>
      <c r="U297" s="157">
        <v>2</v>
      </c>
      <c r="V297" s="157">
        <f>ROUND(E297*U297,2)</f>
        <v>39</v>
      </c>
      <c r="W297" s="157"/>
      <c r="X297" s="157" t="s">
        <v>304</v>
      </c>
      <c r="Y297" s="147"/>
      <c r="Z297" s="147"/>
      <c r="AA297" s="147"/>
      <c r="AB297" s="147"/>
      <c r="AC297" s="147"/>
      <c r="AD297" s="147"/>
      <c r="AE297" s="147"/>
      <c r="AF297" s="147"/>
      <c r="AG297" s="147" t="s">
        <v>332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25">
      <c r="A298" s="154"/>
      <c r="B298" s="155"/>
      <c r="C298" s="186" t="s">
        <v>577</v>
      </c>
      <c r="D298" s="159"/>
      <c r="E298" s="160">
        <v>19.5</v>
      </c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287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20.399999999999999" outlineLevel="1" x14ac:dyDescent="0.25">
      <c r="A299" s="168">
        <v>46</v>
      </c>
      <c r="B299" s="169" t="s">
        <v>578</v>
      </c>
      <c r="C299" s="185" t="s">
        <v>579</v>
      </c>
      <c r="D299" s="170" t="s">
        <v>538</v>
      </c>
      <c r="E299" s="171">
        <v>38</v>
      </c>
      <c r="F299" s="172"/>
      <c r="G299" s="173">
        <f>ROUND(E299*F299,2)</f>
        <v>0</v>
      </c>
      <c r="H299" s="172"/>
      <c r="I299" s="173">
        <f>ROUND(E299*H299,2)</f>
        <v>0</v>
      </c>
      <c r="J299" s="172"/>
      <c r="K299" s="173">
        <f>ROUND(E299*J299,2)</f>
        <v>0</v>
      </c>
      <c r="L299" s="173">
        <v>15</v>
      </c>
      <c r="M299" s="173">
        <f>G299*(1+L299/100)</f>
        <v>0</v>
      </c>
      <c r="N299" s="173">
        <v>4.8999999999999998E-4</v>
      </c>
      <c r="O299" s="173">
        <f>ROUND(E299*N299,2)</f>
        <v>0.02</v>
      </c>
      <c r="P299" s="173">
        <v>3.1E-2</v>
      </c>
      <c r="Q299" s="173">
        <f>ROUND(E299*P299,2)</f>
        <v>1.18</v>
      </c>
      <c r="R299" s="173" t="s">
        <v>366</v>
      </c>
      <c r="S299" s="173" t="s">
        <v>248</v>
      </c>
      <c r="T299" s="174" t="s">
        <v>248</v>
      </c>
      <c r="U299" s="157">
        <v>0.67</v>
      </c>
      <c r="V299" s="157">
        <f>ROUND(E299*U299,2)</f>
        <v>25.46</v>
      </c>
      <c r="W299" s="157"/>
      <c r="X299" s="157" t="s">
        <v>304</v>
      </c>
      <c r="Y299" s="147"/>
      <c r="Z299" s="147"/>
      <c r="AA299" s="147"/>
      <c r="AB299" s="147"/>
      <c r="AC299" s="147"/>
      <c r="AD299" s="147"/>
      <c r="AE299" s="147"/>
      <c r="AF299" s="147"/>
      <c r="AG299" s="147" t="s">
        <v>332</v>
      </c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1" x14ac:dyDescent="0.25">
      <c r="A300" s="154"/>
      <c r="B300" s="155"/>
      <c r="C300" s="256" t="s">
        <v>580</v>
      </c>
      <c r="D300" s="257"/>
      <c r="E300" s="257"/>
      <c r="F300" s="257"/>
      <c r="G300" s="2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47"/>
      <c r="Z300" s="147"/>
      <c r="AA300" s="147"/>
      <c r="AB300" s="147"/>
      <c r="AC300" s="147"/>
      <c r="AD300" s="147"/>
      <c r="AE300" s="147"/>
      <c r="AF300" s="147"/>
      <c r="AG300" s="147" t="s">
        <v>253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20.399999999999999" outlineLevel="1" x14ac:dyDescent="0.25">
      <c r="A301" s="168">
        <v>47</v>
      </c>
      <c r="B301" s="169" t="s">
        <v>581</v>
      </c>
      <c r="C301" s="185" t="s">
        <v>582</v>
      </c>
      <c r="D301" s="170" t="s">
        <v>538</v>
      </c>
      <c r="E301" s="171">
        <v>26</v>
      </c>
      <c r="F301" s="172"/>
      <c r="G301" s="173">
        <f>ROUND(E301*F301,2)</f>
        <v>0</v>
      </c>
      <c r="H301" s="172"/>
      <c r="I301" s="173">
        <f>ROUND(E301*H301,2)</f>
        <v>0</v>
      </c>
      <c r="J301" s="172"/>
      <c r="K301" s="173">
        <f>ROUND(E301*J301,2)</f>
        <v>0</v>
      </c>
      <c r="L301" s="173">
        <v>15</v>
      </c>
      <c r="M301" s="173">
        <f>G301*(1+L301/100)</f>
        <v>0</v>
      </c>
      <c r="N301" s="173">
        <v>9.1E-4</v>
      </c>
      <c r="O301" s="173">
        <f>ROUND(E301*N301,2)</f>
        <v>0.02</v>
      </c>
      <c r="P301" s="173">
        <v>9.7000000000000003E-2</v>
      </c>
      <c r="Q301" s="173">
        <f>ROUND(E301*P301,2)</f>
        <v>2.52</v>
      </c>
      <c r="R301" s="173" t="s">
        <v>366</v>
      </c>
      <c r="S301" s="173" t="s">
        <v>248</v>
      </c>
      <c r="T301" s="174" t="s">
        <v>248</v>
      </c>
      <c r="U301" s="157">
        <v>1.18</v>
      </c>
      <c r="V301" s="157">
        <f>ROUND(E301*U301,2)</f>
        <v>30.68</v>
      </c>
      <c r="W301" s="157"/>
      <c r="X301" s="157" t="s">
        <v>304</v>
      </c>
      <c r="Y301" s="147"/>
      <c r="Z301" s="147"/>
      <c r="AA301" s="147"/>
      <c r="AB301" s="147"/>
      <c r="AC301" s="147"/>
      <c r="AD301" s="147"/>
      <c r="AE301" s="147"/>
      <c r="AF301" s="147"/>
      <c r="AG301" s="147" t="s">
        <v>332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1" x14ac:dyDescent="0.25">
      <c r="A302" s="154"/>
      <c r="B302" s="155"/>
      <c r="C302" s="256" t="s">
        <v>580</v>
      </c>
      <c r="D302" s="257"/>
      <c r="E302" s="257"/>
      <c r="F302" s="257"/>
      <c r="G302" s="2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253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ht="20.399999999999999" outlineLevel="1" x14ac:dyDescent="0.25">
      <c r="A303" s="168">
        <v>48</v>
      </c>
      <c r="B303" s="169" t="s">
        <v>583</v>
      </c>
      <c r="C303" s="185" t="s">
        <v>584</v>
      </c>
      <c r="D303" s="170" t="s">
        <v>576</v>
      </c>
      <c r="E303" s="171">
        <v>4.8</v>
      </c>
      <c r="F303" s="172"/>
      <c r="G303" s="173">
        <f>ROUND(E303*F303,2)</f>
        <v>0</v>
      </c>
      <c r="H303" s="172"/>
      <c r="I303" s="173">
        <f>ROUND(E303*H303,2)</f>
        <v>0</v>
      </c>
      <c r="J303" s="172"/>
      <c r="K303" s="173">
        <f>ROUND(E303*J303,2)</f>
        <v>0</v>
      </c>
      <c r="L303" s="173">
        <v>15</v>
      </c>
      <c r="M303" s="173">
        <f>G303*(1+L303/100)</f>
        <v>0</v>
      </c>
      <c r="N303" s="173">
        <v>0</v>
      </c>
      <c r="O303" s="173">
        <f>ROUND(E303*N303,2)</f>
        <v>0</v>
      </c>
      <c r="P303" s="173">
        <v>3.6999999999999998E-2</v>
      </c>
      <c r="Q303" s="173">
        <f>ROUND(E303*P303,2)</f>
        <v>0.18</v>
      </c>
      <c r="R303" s="173" t="s">
        <v>366</v>
      </c>
      <c r="S303" s="173" t="s">
        <v>248</v>
      </c>
      <c r="T303" s="174" t="s">
        <v>248</v>
      </c>
      <c r="U303" s="157">
        <v>0.55000000000000004</v>
      </c>
      <c r="V303" s="157">
        <f>ROUND(E303*U303,2)</f>
        <v>2.64</v>
      </c>
      <c r="W303" s="157"/>
      <c r="X303" s="157" t="s">
        <v>304</v>
      </c>
      <c r="Y303" s="147"/>
      <c r="Z303" s="147"/>
      <c r="AA303" s="147"/>
      <c r="AB303" s="147"/>
      <c r="AC303" s="147"/>
      <c r="AD303" s="147"/>
      <c r="AE303" s="147"/>
      <c r="AF303" s="147"/>
      <c r="AG303" s="147" t="s">
        <v>332</v>
      </c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25">
      <c r="A304" s="154"/>
      <c r="B304" s="155"/>
      <c r="C304" s="186" t="s">
        <v>585</v>
      </c>
      <c r="D304" s="159"/>
      <c r="E304" s="160">
        <v>4.8</v>
      </c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47"/>
      <c r="Z304" s="147"/>
      <c r="AA304" s="147"/>
      <c r="AB304" s="147"/>
      <c r="AC304" s="147"/>
      <c r="AD304" s="147"/>
      <c r="AE304" s="147"/>
      <c r="AF304" s="147"/>
      <c r="AG304" s="147" t="s">
        <v>287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0.399999999999999" outlineLevel="1" x14ac:dyDescent="0.25">
      <c r="A305" s="168">
        <v>49</v>
      </c>
      <c r="B305" s="169" t="s">
        <v>586</v>
      </c>
      <c r="C305" s="185" t="s">
        <v>587</v>
      </c>
      <c r="D305" s="170" t="s">
        <v>302</v>
      </c>
      <c r="E305" s="171">
        <v>400</v>
      </c>
      <c r="F305" s="172"/>
      <c r="G305" s="173">
        <f>ROUND(E305*F305,2)</f>
        <v>0</v>
      </c>
      <c r="H305" s="172"/>
      <c r="I305" s="173">
        <f>ROUND(E305*H305,2)</f>
        <v>0</v>
      </c>
      <c r="J305" s="172"/>
      <c r="K305" s="173">
        <f>ROUND(E305*J305,2)</f>
        <v>0</v>
      </c>
      <c r="L305" s="173">
        <v>15</v>
      </c>
      <c r="M305" s="173">
        <f>G305*(1+L305/100)</f>
        <v>0</v>
      </c>
      <c r="N305" s="173">
        <v>0</v>
      </c>
      <c r="O305" s="173">
        <f>ROUND(E305*N305,2)</f>
        <v>0</v>
      </c>
      <c r="P305" s="173">
        <v>0.01</v>
      </c>
      <c r="Q305" s="173">
        <f>ROUND(E305*P305,2)</f>
        <v>4</v>
      </c>
      <c r="R305" s="173" t="s">
        <v>366</v>
      </c>
      <c r="S305" s="173" t="s">
        <v>248</v>
      </c>
      <c r="T305" s="174" t="s">
        <v>331</v>
      </c>
      <c r="U305" s="157">
        <v>0.08</v>
      </c>
      <c r="V305" s="157">
        <f>ROUND(E305*U305,2)</f>
        <v>32</v>
      </c>
      <c r="W305" s="157"/>
      <c r="X305" s="157" t="s">
        <v>304</v>
      </c>
      <c r="Y305" s="147"/>
      <c r="Z305" s="147"/>
      <c r="AA305" s="147"/>
      <c r="AB305" s="147"/>
      <c r="AC305" s="147"/>
      <c r="AD305" s="147"/>
      <c r="AE305" s="147"/>
      <c r="AF305" s="147"/>
      <c r="AG305" s="147" t="s">
        <v>332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25">
      <c r="A306" s="154"/>
      <c r="B306" s="155"/>
      <c r="C306" s="186" t="s">
        <v>588</v>
      </c>
      <c r="D306" s="159"/>
      <c r="E306" s="160">
        <v>400</v>
      </c>
      <c r="F306" s="157"/>
      <c r="G306" s="157"/>
      <c r="H306" s="157"/>
      <c r="I306" s="157"/>
      <c r="J306" s="157"/>
      <c r="K306" s="157"/>
      <c r="L306" s="157"/>
      <c r="M306" s="157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47"/>
      <c r="Z306" s="147"/>
      <c r="AA306" s="147"/>
      <c r="AB306" s="147"/>
      <c r="AC306" s="147"/>
      <c r="AD306" s="147"/>
      <c r="AE306" s="147"/>
      <c r="AF306" s="147"/>
      <c r="AG306" s="147" t="s">
        <v>287</v>
      </c>
      <c r="AH306" s="147">
        <v>0</v>
      </c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ht="30.6" outlineLevel="1" x14ac:dyDescent="0.25">
      <c r="A307" s="168">
        <v>50</v>
      </c>
      <c r="B307" s="169" t="s">
        <v>589</v>
      </c>
      <c r="C307" s="185" t="s">
        <v>590</v>
      </c>
      <c r="D307" s="170" t="s">
        <v>302</v>
      </c>
      <c r="E307" s="171">
        <v>882.60699999999997</v>
      </c>
      <c r="F307" s="172"/>
      <c r="G307" s="173">
        <f>ROUND(E307*F307,2)</f>
        <v>0</v>
      </c>
      <c r="H307" s="172"/>
      <c r="I307" s="173">
        <f>ROUND(E307*H307,2)</f>
        <v>0</v>
      </c>
      <c r="J307" s="172"/>
      <c r="K307" s="173">
        <f>ROUND(E307*J307,2)</f>
        <v>0</v>
      </c>
      <c r="L307" s="173">
        <v>15</v>
      </c>
      <c r="M307" s="173">
        <f>G307*(1+L307/100)</f>
        <v>0</v>
      </c>
      <c r="N307" s="173">
        <v>0</v>
      </c>
      <c r="O307" s="173">
        <f>ROUND(E307*N307,2)</f>
        <v>0</v>
      </c>
      <c r="P307" s="173">
        <v>2.3E-2</v>
      </c>
      <c r="Q307" s="173">
        <f>ROUND(E307*P307,2)</f>
        <v>20.3</v>
      </c>
      <c r="R307" s="173" t="s">
        <v>366</v>
      </c>
      <c r="S307" s="173" t="s">
        <v>248</v>
      </c>
      <c r="T307" s="174" t="s">
        <v>248</v>
      </c>
      <c r="U307" s="157">
        <v>0.08</v>
      </c>
      <c r="V307" s="157">
        <f>ROUND(E307*U307,2)</f>
        <v>70.61</v>
      </c>
      <c r="W307" s="157"/>
      <c r="X307" s="157" t="s">
        <v>304</v>
      </c>
      <c r="Y307" s="147"/>
      <c r="Z307" s="147"/>
      <c r="AA307" s="147"/>
      <c r="AB307" s="147"/>
      <c r="AC307" s="147"/>
      <c r="AD307" s="147"/>
      <c r="AE307" s="147"/>
      <c r="AF307" s="147"/>
      <c r="AG307" s="147" t="s">
        <v>332</v>
      </c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25">
      <c r="A308" s="154"/>
      <c r="B308" s="155"/>
      <c r="C308" s="186" t="s">
        <v>591</v>
      </c>
      <c r="D308" s="159"/>
      <c r="E308" s="160">
        <v>882.60699999999997</v>
      </c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47"/>
      <c r="Z308" s="147"/>
      <c r="AA308" s="147"/>
      <c r="AB308" s="147"/>
      <c r="AC308" s="147"/>
      <c r="AD308" s="147"/>
      <c r="AE308" s="147"/>
      <c r="AF308" s="147"/>
      <c r="AG308" s="147" t="s">
        <v>287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ht="30.6" outlineLevel="1" x14ac:dyDescent="0.25">
      <c r="A309" s="168">
        <v>51</v>
      </c>
      <c r="B309" s="169" t="s">
        <v>592</v>
      </c>
      <c r="C309" s="185" t="s">
        <v>593</v>
      </c>
      <c r="D309" s="170" t="s">
        <v>302</v>
      </c>
      <c r="E309" s="171">
        <v>691.58</v>
      </c>
      <c r="F309" s="172"/>
      <c r="G309" s="173">
        <f>ROUND(E309*F309,2)</f>
        <v>0</v>
      </c>
      <c r="H309" s="172"/>
      <c r="I309" s="173">
        <f>ROUND(E309*H309,2)</f>
        <v>0</v>
      </c>
      <c r="J309" s="172"/>
      <c r="K309" s="173">
        <f>ROUND(E309*J309,2)</f>
        <v>0</v>
      </c>
      <c r="L309" s="173">
        <v>15</v>
      </c>
      <c r="M309" s="173">
        <f>G309*(1+L309/100)</f>
        <v>0</v>
      </c>
      <c r="N309" s="173">
        <v>0</v>
      </c>
      <c r="O309" s="173">
        <f>ROUND(E309*N309,2)</f>
        <v>0</v>
      </c>
      <c r="P309" s="173">
        <v>5.8999999999999997E-2</v>
      </c>
      <c r="Q309" s="173">
        <f>ROUND(E309*P309,2)</f>
        <v>40.799999999999997</v>
      </c>
      <c r="R309" s="173" t="s">
        <v>366</v>
      </c>
      <c r="S309" s="173" t="s">
        <v>248</v>
      </c>
      <c r="T309" s="174" t="s">
        <v>248</v>
      </c>
      <c r="U309" s="157">
        <v>0.2</v>
      </c>
      <c r="V309" s="157">
        <f>ROUND(E309*U309,2)</f>
        <v>138.32</v>
      </c>
      <c r="W309" s="157"/>
      <c r="X309" s="157" t="s">
        <v>304</v>
      </c>
      <c r="Y309" s="147"/>
      <c r="Z309" s="147"/>
      <c r="AA309" s="147"/>
      <c r="AB309" s="147"/>
      <c r="AC309" s="147"/>
      <c r="AD309" s="147"/>
      <c r="AE309" s="147"/>
      <c r="AF309" s="147"/>
      <c r="AG309" s="147" t="s">
        <v>305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25">
      <c r="A310" s="154"/>
      <c r="B310" s="155"/>
      <c r="C310" s="186" t="s">
        <v>594</v>
      </c>
      <c r="D310" s="159"/>
      <c r="E310" s="160">
        <v>1198.1500000000001</v>
      </c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287</v>
      </c>
      <c r="AH310" s="147">
        <v>0</v>
      </c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25">
      <c r="A311" s="154"/>
      <c r="B311" s="155"/>
      <c r="C311" s="186" t="s">
        <v>595</v>
      </c>
      <c r="D311" s="159"/>
      <c r="E311" s="160">
        <v>-277.35000000000002</v>
      </c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287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25">
      <c r="A312" s="154"/>
      <c r="B312" s="155"/>
      <c r="C312" s="186" t="s">
        <v>596</v>
      </c>
      <c r="D312" s="159"/>
      <c r="E312" s="160">
        <v>-229.22</v>
      </c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47"/>
      <c r="Z312" s="147"/>
      <c r="AA312" s="147"/>
      <c r="AB312" s="147"/>
      <c r="AC312" s="147"/>
      <c r="AD312" s="147"/>
      <c r="AE312" s="147"/>
      <c r="AF312" s="147"/>
      <c r="AG312" s="147" t="s">
        <v>287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5">
      <c r="A313" s="168">
        <v>52</v>
      </c>
      <c r="B313" s="169" t="s">
        <v>597</v>
      </c>
      <c r="C313" s="185" t="s">
        <v>598</v>
      </c>
      <c r="D313" s="170" t="s">
        <v>302</v>
      </c>
      <c r="E313" s="171">
        <v>18.54</v>
      </c>
      <c r="F313" s="172"/>
      <c r="G313" s="173">
        <f>ROUND(E313*F313,2)</f>
        <v>0</v>
      </c>
      <c r="H313" s="172"/>
      <c r="I313" s="173">
        <f>ROUND(E313*H313,2)</f>
        <v>0</v>
      </c>
      <c r="J313" s="172"/>
      <c r="K313" s="173">
        <f>ROUND(E313*J313,2)</f>
        <v>0</v>
      </c>
      <c r="L313" s="173">
        <v>15</v>
      </c>
      <c r="M313" s="173">
        <f>G313*(1+L313/100)</f>
        <v>0</v>
      </c>
      <c r="N313" s="173">
        <v>0</v>
      </c>
      <c r="O313" s="173">
        <f>ROUND(E313*N313,2)</f>
        <v>0</v>
      </c>
      <c r="P313" s="173">
        <v>6.8000000000000005E-2</v>
      </c>
      <c r="Q313" s="173">
        <f>ROUND(E313*P313,2)</f>
        <v>1.26</v>
      </c>
      <c r="R313" s="173" t="s">
        <v>366</v>
      </c>
      <c r="S313" s="173" t="s">
        <v>248</v>
      </c>
      <c r="T313" s="174" t="s">
        <v>248</v>
      </c>
      <c r="U313" s="157">
        <v>0.35</v>
      </c>
      <c r="V313" s="157">
        <f>ROUND(E313*U313,2)</f>
        <v>6.49</v>
      </c>
      <c r="W313" s="157"/>
      <c r="X313" s="157" t="s">
        <v>304</v>
      </c>
      <c r="Y313" s="147"/>
      <c r="Z313" s="147"/>
      <c r="AA313" s="147"/>
      <c r="AB313" s="147"/>
      <c r="AC313" s="147"/>
      <c r="AD313" s="147"/>
      <c r="AE313" s="147"/>
      <c r="AF313" s="147"/>
      <c r="AG313" s="147" t="s">
        <v>338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25">
      <c r="A314" s="154"/>
      <c r="B314" s="155"/>
      <c r="C314" s="186" t="s">
        <v>599</v>
      </c>
      <c r="D314" s="159"/>
      <c r="E314" s="160"/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47"/>
      <c r="Z314" s="147"/>
      <c r="AA314" s="147"/>
      <c r="AB314" s="147"/>
      <c r="AC314" s="147"/>
      <c r="AD314" s="147"/>
      <c r="AE314" s="147"/>
      <c r="AF314" s="147"/>
      <c r="AG314" s="147" t="s">
        <v>287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25">
      <c r="A315" s="154"/>
      <c r="B315" s="155"/>
      <c r="C315" s="186" t="s">
        <v>600</v>
      </c>
      <c r="D315" s="159"/>
      <c r="E315" s="160">
        <v>18.54</v>
      </c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47"/>
      <c r="Z315" s="147"/>
      <c r="AA315" s="147"/>
      <c r="AB315" s="147"/>
      <c r="AC315" s="147"/>
      <c r="AD315" s="147"/>
      <c r="AE315" s="147"/>
      <c r="AF315" s="147"/>
      <c r="AG315" s="147" t="s">
        <v>287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ht="20.399999999999999" outlineLevel="1" x14ac:dyDescent="0.25">
      <c r="A316" s="168">
        <v>53</v>
      </c>
      <c r="B316" s="169" t="s">
        <v>601</v>
      </c>
      <c r="C316" s="185" t="s">
        <v>602</v>
      </c>
      <c r="D316" s="170" t="s">
        <v>302</v>
      </c>
      <c r="E316" s="171">
        <v>1100.0419999999999</v>
      </c>
      <c r="F316" s="172"/>
      <c r="G316" s="173">
        <f>ROUND(E316*F316,2)</f>
        <v>0</v>
      </c>
      <c r="H316" s="172"/>
      <c r="I316" s="173">
        <f>ROUND(E316*H316,2)</f>
        <v>0</v>
      </c>
      <c r="J316" s="172"/>
      <c r="K316" s="173">
        <f>ROUND(E316*J316,2)</f>
        <v>0</v>
      </c>
      <c r="L316" s="173">
        <v>15</v>
      </c>
      <c r="M316" s="173">
        <f>G316*(1+L316/100)</f>
        <v>0</v>
      </c>
      <c r="N316" s="173">
        <v>0</v>
      </c>
      <c r="O316" s="173">
        <f>ROUND(E316*N316,2)</f>
        <v>0</v>
      </c>
      <c r="P316" s="173">
        <v>6.8000000000000005E-2</v>
      </c>
      <c r="Q316" s="173">
        <f>ROUND(E316*P316,2)</f>
        <v>74.8</v>
      </c>
      <c r="R316" s="173" t="s">
        <v>366</v>
      </c>
      <c r="S316" s="173" t="s">
        <v>248</v>
      </c>
      <c r="T316" s="174" t="s">
        <v>248</v>
      </c>
      <c r="U316" s="157">
        <v>0.3</v>
      </c>
      <c r="V316" s="157">
        <f>ROUND(E316*U316,2)</f>
        <v>330.01</v>
      </c>
      <c r="W316" s="157"/>
      <c r="X316" s="157" t="s">
        <v>304</v>
      </c>
      <c r="Y316" s="14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5">
      <c r="A317" s="154"/>
      <c r="B317" s="155"/>
      <c r="C317" s="265" t="s">
        <v>603</v>
      </c>
      <c r="D317" s="266"/>
      <c r="E317" s="266"/>
      <c r="F317" s="266"/>
      <c r="G317" s="266"/>
      <c r="H317" s="157"/>
      <c r="I317" s="157"/>
      <c r="J317" s="157"/>
      <c r="K317" s="157"/>
      <c r="L317" s="157"/>
      <c r="M317" s="157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47"/>
      <c r="Z317" s="147"/>
      <c r="AA317" s="147"/>
      <c r="AB317" s="147"/>
      <c r="AC317" s="147"/>
      <c r="AD317" s="147"/>
      <c r="AE317" s="147"/>
      <c r="AF317" s="147"/>
      <c r="AG317" s="147" t="s">
        <v>307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25">
      <c r="A318" s="154"/>
      <c r="B318" s="155"/>
      <c r="C318" s="186" t="s">
        <v>380</v>
      </c>
      <c r="D318" s="159"/>
      <c r="E318" s="160"/>
      <c r="F318" s="157"/>
      <c r="G318" s="157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47"/>
      <c r="Z318" s="147"/>
      <c r="AA318" s="147"/>
      <c r="AB318" s="147"/>
      <c r="AC318" s="147"/>
      <c r="AD318" s="147"/>
      <c r="AE318" s="147"/>
      <c r="AF318" s="147"/>
      <c r="AG318" s="147" t="s">
        <v>287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1" x14ac:dyDescent="0.25">
      <c r="A319" s="154"/>
      <c r="B319" s="155"/>
      <c r="C319" s="186" t="s">
        <v>604</v>
      </c>
      <c r="D319" s="159"/>
      <c r="E319" s="160">
        <v>85.4</v>
      </c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287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25">
      <c r="A320" s="154"/>
      <c r="B320" s="155"/>
      <c r="C320" s="186" t="s">
        <v>605</v>
      </c>
      <c r="D320" s="159"/>
      <c r="E320" s="160">
        <v>-12.8</v>
      </c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47"/>
      <c r="Z320" s="147"/>
      <c r="AA320" s="147"/>
      <c r="AB320" s="147"/>
      <c r="AC320" s="147"/>
      <c r="AD320" s="147"/>
      <c r="AE320" s="147"/>
      <c r="AF320" s="147"/>
      <c r="AG320" s="147" t="s">
        <v>287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1" x14ac:dyDescent="0.25">
      <c r="A321" s="154"/>
      <c r="B321" s="155"/>
      <c r="C321" s="195" t="s">
        <v>379</v>
      </c>
      <c r="D321" s="191"/>
      <c r="E321" s="192"/>
      <c r="F321" s="157"/>
      <c r="G321" s="157"/>
      <c r="H321" s="157"/>
      <c r="I321" s="157"/>
      <c r="J321" s="157"/>
      <c r="K321" s="157"/>
      <c r="L321" s="157"/>
      <c r="M321" s="157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47"/>
      <c r="Z321" s="147"/>
      <c r="AA321" s="147"/>
      <c r="AB321" s="147"/>
      <c r="AC321" s="147"/>
      <c r="AD321" s="147"/>
      <c r="AE321" s="147"/>
      <c r="AF321" s="147"/>
      <c r="AG321" s="147" t="s">
        <v>287</v>
      </c>
      <c r="AH321" s="147">
        <v>1</v>
      </c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1" x14ac:dyDescent="0.25">
      <c r="A322" s="154"/>
      <c r="B322" s="155"/>
      <c r="C322" s="186" t="s">
        <v>386</v>
      </c>
      <c r="D322" s="159"/>
      <c r="E322" s="160"/>
      <c r="F322" s="157"/>
      <c r="G322" s="157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47"/>
      <c r="Z322" s="147"/>
      <c r="AA322" s="147"/>
      <c r="AB322" s="147"/>
      <c r="AC322" s="147"/>
      <c r="AD322" s="147"/>
      <c r="AE322" s="147"/>
      <c r="AF322" s="147"/>
      <c r="AG322" s="147" t="s">
        <v>287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1" x14ac:dyDescent="0.25">
      <c r="A323" s="154"/>
      <c r="B323" s="155"/>
      <c r="C323" s="186" t="s">
        <v>606</v>
      </c>
      <c r="D323" s="159"/>
      <c r="E323" s="160">
        <v>19.86</v>
      </c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47"/>
      <c r="Z323" s="147"/>
      <c r="AA323" s="147"/>
      <c r="AB323" s="147"/>
      <c r="AC323" s="147"/>
      <c r="AD323" s="147"/>
      <c r="AE323" s="147"/>
      <c r="AF323" s="147"/>
      <c r="AG323" s="147" t="s">
        <v>287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1" x14ac:dyDescent="0.25">
      <c r="A324" s="154"/>
      <c r="B324" s="155"/>
      <c r="C324" s="186" t="s">
        <v>607</v>
      </c>
      <c r="D324" s="159"/>
      <c r="E324" s="160">
        <v>8.02</v>
      </c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47"/>
      <c r="Z324" s="147"/>
      <c r="AA324" s="147"/>
      <c r="AB324" s="147"/>
      <c r="AC324" s="147"/>
      <c r="AD324" s="147"/>
      <c r="AE324" s="147"/>
      <c r="AF324" s="147"/>
      <c r="AG324" s="147" t="s">
        <v>287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25">
      <c r="A325" s="154"/>
      <c r="B325" s="155"/>
      <c r="C325" s="186" t="s">
        <v>608</v>
      </c>
      <c r="D325" s="159"/>
      <c r="E325" s="160">
        <v>17.940000000000001</v>
      </c>
      <c r="F325" s="157"/>
      <c r="G325" s="157"/>
      <c r="H325" s="157"/>
      <c r="I325" s="157"/>
      <c r="J325" s="157"/>
      <c r="K325" s="157"/>
      <c r="L325" s="157"/>
      <c r="M325" s="157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47"/>
      <c r="Z325" s="147"/>
      <c r="AA325" s="147"/>
      <c r="AB325" s="147"/>
      <c r="AC325" s="147"/>
      <c r="AD325" s="147"/>
      <c r="AE325" s="147"/>
      <c r="AF325" s="147"/>
      <c r="AG325" s="147" t="s">
        <v>287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5">
      <c r="A326" s="154"/>
      <c r="B326" s="155"/>
      <c r="C326" s="186" t="s">
        <v>609</v>
      </c>
      <c r="D326" s="159"/>
      <c r="E326" s="160">
        <v>11.42</v>
      </c>
      <c r="F326" s="157"/>
      <c r="G326" s="157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47"/>
      <c r="Z326" s="147"/>
      <c r="AA326" s="147"/>
      <c r="AB326" s="147"/>
      <c r="AC326" s="147"/>
      <c r="AD326" s="147"/>
      <c r="AE326" s="147"/>
      <c r="AF326" s="147"/>
      <c r="AG326" s="147" t="s">
        <v>287</v>
      </c>
      <c r="AH326" s="147">
        <v>0</v>
      </c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1" x14ac:dyDescent="0.25">
      <c r="A327" s="154"/>
      <c r="B327" s="155"/>
      <c r="C327" s="186" t="s">
        <v>610</v>
      </c>
      <c r="D327" s="159"/>
      <c r="E327" s="160">
        <v>31.28</v>
      </c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47"/>
      <c r="Z327" s="147"/>
      <c r="AA327" s="147"/>
      <c r="AB327" s="147"/>
      <c r="AC327" s="147"/>
      <c r="AD327" s="147"/>
      <c r="AE327" s="147"/>
      <c r="AF327" s="147"/>
      <c r="AG327" s="147" t="s">
        <v>287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1" x14ac:dyDescent="0.25">
      <c r="A328" s="154"/>
      <c r="B328" s="155"/>
      <c r="C328" s="195" t="s">
        <v>379</v>
      </c>
      <c r="D328" s="191"/>
      <c r="E328" s="192"/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47"/>
      <c r="Z328" s="147"/>
      <c r="AA328" s="147"/>
      <c r="AB328" s="147"/>
      <c r="AC328" s="147"/>
      <c r="AD328" s="147"/>
      <c r="AE328" s="147"/>
      <c r="AF328" s="147"/>
      <c r="AG328" s="147" t="s">
        <v>287</v>
      </c>
      <c r="AH328" s="147">
        <v>1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1" x14ac:dyDescent="0.25">
      <c r="A329" s="154"/>
      <c r="B329" s="155"/>
      <c r="C329" s="186" t="s">
        <v>392</v>
      </c>
      <c r="D329" s="159"/>
      <c r="E329" s="160"/>
      <c r="F329" s="157"/>
      <c r="G329" s="157"/>
      <c r="H329" s="157"/>
      <c r="I329" s="157"/>
      <c r="J329" s="157"/>
      <c r="K329" s="157"/>
      <c r="L329" s="157"/>
      <c r="M329" s="157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47"/>
      <c r="Z329" s="147"/>
      <c r="AA329" s="147"/>
      <c r="AB329" s="147"/>
      <c r="AC329" s="147"/>
      <c r="AD329" s="147"/>
      <c r="AE329" s="147"/>
      <c r="AF329" s="147"/>
      <c r="AG329" s="147" t="s">
        <v>287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1" x14ac:dyDescent="0.25">
      <c r="A330" s="154"/>
      <c r="B330" s="155"/>
      <c r="C330" s="186" t="s">
        <v>611</v>
      </c>
      <c r="D330" s="159"/>
      <c r="E330" s="160">
        <v>23.64</v>
      </c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47"/>
      <c r="Z330" s="147"/>
      <c r="AA330" s="147"/>
      <c r="AB330" s="147"/>
      <c r="AC330" s="147"/>
      <c r="AD330" s="147"/>
      <c r="AE330" s="147"/>
      <c r="AF330" s="147"/>
      <c r="AG330" s="147" t="s">
        <v>287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1" x14ac:dyDescent="0.25">
      <c r="A331" s="154"/>
      <c r="B331" s="155"/>
      <c r="C331" s="186" t="s">
        <v>612</v>
      </c>
      <c r="D331" s="159"/>
      <c r="E331" s="160">
        <v>26.84</v>
      </c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47"/>
      <c r="Z331" s="147"/>
      <c r="AA331" s="147"/>
      <c r="AB331" s="147"/>
      <c r="AC331" s="147"/>
      <c r="AD331" s="147"/>
      <c r="AE331" s="147"/>
      <c r="AF331" s="147"/>
      <c r="AG331" s="147" t="s">
        <v>287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outlineLevel="1" x14ac:dyDescent="0.25">
      <c r="A332" s="154"/>
      <c r="B332" s="155"/>
      <c r="C332" s="186" t="s">
        <v>613</v>
      </c>
      <c r="D332" s="159"/>
      <c r="E332" s="160">
        <v>23.46</v>
      </c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47"/>
      <c r="Z332" s="147"/>
      <c r="AA332" s="147"/>
      <c r="AB332" s="147"/>
      <c r="AC332" s="147"/>
      <c r="AD332" s="147"/>
      <c r="AE332" s="147"/>
      <c r="AF332" s="147"/>
      <c r="AG332" s="147" t="s">
        <v>287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1" x14ac:dyDescent="0.25">
      <c r="A333" s="154"/>
      <c r="B333" s="155"/>
      <c r="C333" s="186" t="s">
        <v>614</v>
      </c>
      <c r="D333" s="159"/>
      <c r="E333" s="160">
        <v>23.65</v>
      </c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47"/>
      <c r="Z333" s="147"/>
      <c r="AA333" s="147"/>
      <c r="AB333" s="147"/>
      <c r="AC333" s="147"/>
      <c r="AD333" s="147"/>
      <c r="AE333" s="147"/>
      <c r="AF333" s="147"/>
      <c r="AG333" s="147" t="s">
        <v>287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1" x14ac:dyDescent="0.25">
      <c r="A334" s="154"/>
      <c r="B334" s="155"/>
      <c r="C334" s="186" t="s">
        <v>615</v>
      </c>
      <c r="D334" s="159"/>
      <c r="E334" s="160">
        <v>30.84</v>
      </c>
      <c r="F334" s="157"/>
      <c r="G334" s="157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47"/>
      <c r="Z334" s="147"/>
      <c r="AA334" s="147"/>
      <c r="AB334" s="147"/>
      <c r="AC334" s="147"/>
      <c r="AD334" s="147"/>
      <c r="AE334" s="147"/>
      <c r="AF334" s="147"/>
      <c r="AG334" s="147" t="s">
        <v>287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1" x14ac:dyDescent="0.25">
      <c r="A335" s="154"/>
      <c r="B335" s="155"/>
      <c r="C335" s="186" t="s">
        <v>616</v>
      </c>
      <c r="D335" s="159"/>
      <c r="E335" s="160">
        <v>19.66</v>
      </c>
      <c r="F335" s="157"/>
      <c r="G335" s="157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287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1" x14ac:dyDescent="0.25">
      <c r="A336" s="154"/>
      <c r="B336" s="155"/>
      <c r="C336" s="195" t="s">
        <v>379</v>
      </c>
      <c r="D336" s="191"/>
      <c r="E336" s="192"/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47"/>
      <c r="Z336" s="147"/>
      <c r="AA336" s="147"/>
      <c r="AB336" s="147"/>
      <c r="AC336" s="147"/>
      <c r="AD336" s="147"/>
      <c r="AE336" s="147"/>
      <c r="AF336" s="147"/>
      <c r="AG336" s="147" t="s">
        <v>287</v>
      </c>
      <c r="AH336" s="147">
        <v>1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1" x14ac:dyDescent="0.25">
      <c r="A337" s="154"/>
      <c r="B337" s="155"/>
      <c r="C337" s="186" t="s">
        <v>617</v>
      </c>
      <c r="D337" s="159"/>
      <c r="E337" s="160"/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287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5">
      <c r="A338" s="154"/>
      <c r="B338" s="155"/>
      <c r="C338" s="186" t="s">
        <v>618</v>
      </c>
      <c r="D338" s="159"/>
      <c r="E338" s="160">
        <v>78.52</v>
      </c>
      <c r="F338" s="157"/>
      <c r="G338" s="157"/>
      <c r="H338" s="157"/>
      <c r="I338" s="157"/>
      <c r="J338" s="157"/>
      <c r="K338" s="157"/>
      <c r="L338" s="157"/>
      <c r="M338" s="157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47"/>
      <c r="Z338" s="147"/>
      <c r="AA338" s="147"/>
      <c r="AB338" s="147"/>
      <c r="AC338" s="147"/>
      <c r="AD338" s="147"/>
      <c r="AE338" s="147"/>
      <c r="AF338" s="147"/>
      <c r="AG338" s="147" t="s">
        <v>287</v>
      </c>
      <c r="AH338" s="147">
        <v>0</v>
      </c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25">
      <c r="A339" s="154"/>
      <c r="B339" s="155"/>
      <c r="C339" s="186" t="s">
        <v>619</v>
      </c>
      <c r="D339" s="159"/>
      <c r="E339" s="160">
        <v>62.57</v>
      </c>
      <c r="F339" s="157"/>
      <c r="G339" s="157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47"/>
      <c r="Z339" s="147"/>
      <c r="AA339" s="147"/>
      <c r="AB339" s="147"/>
      <c r="AC339" s="147"/>
      <c r="AD339" s="147"/>
      <c r="AE339" s="147"/>
      <c r="AF339" s="147"/>
      <c r="AG339" s="147" t="s">
        <v>287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1" x14ac:dyDescent="0.25">
      <c r="A340" s="154"/>
      <c r="B340" s="155"/>
      <c r="C340" s="186" t="s">
        <v>620</v>
      </c>
      <c r="D340" s="159"/>
      <c r="E340" s="160">
        <v>64.88</v>
      </c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47"/>
      <c r="Z340" s="147"/>
      <c r="AA340" s="147"/>
      <c r="AB340" s="147"/>
      <c r="AC340" s="147"/>
      <c r="AD340" s="147"/>
      <c r="AE340" s="147"/>
      <c r="AF340" s="147"/>
      <c r="AG340" s="147" t="s">
        <v>287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outlineLevel="1" x14ac:dyDescent="0.25">
      <c r="A341" s="154"/>
      <c r="B341" s="155"/>
      <c r="C341" s="195" t="s">
        <v>379</v>
      </c>
      <c r="D341" s="191"/>
      <c r="E341" s="192"/>
      <c r="F341" s="157"/>
      <c r="G341" s="157"/>
      <c r="H341" s="157"/>
      <c r="I341" s="157"/>
      <c r="J341" s="157"/>
      <c r="K341" s="157"/>
      <c r="L341" s="157"/>
      <c r="M341" s="157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47"/>
      <c r="Z341" s="147"/>
      <c r="AA341" s="147"/>
      <c r="AB341" s="147"/>
      <c r="AC341" s="147"/>
      <c r="AD341" s="147"/>
      <c r="AE341" s="147"/>
      <c r="AF341" s="147"/>
      <c r="AG341" s="147" t="s">
        <v>287</v>
      </c>
      <c r="AH341" s="147">
        <v>1</v>
      </c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1" x14ac:dyDescent="0.25">
      <c r="A342" s="154"/>
      <c r="B342" s="155"/>
      <c r="C342" s="186" t="s">
        <v>621</v>
      </c>
      <c r="D342" s="159"/>
      <c r="E342" s="160"/>
      <c r="F342" s="157"/>
      <c r="G342" s="157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47"/>
      <c r="Z342" s="147"/>
      <c r="AA342" s="147"/>
      <c r="AB342" s="147"/>
      <c r="AC342" s="147"/>
      <c r="AD342" s="147"/>
      <c r="AE342" s="147"/>
      <c r="AF342" s="147"/>
      <c r="AG342" s="147" t="s">
        <v>287</v>
      </c>
      <c r="AH342" s="147">
        <v>0</v>
      </c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5">
      <c r="A343" s="154"/>
      <c r="B343" s="155"/>
      <c r="C343" s="186" t="s">
        <v>622</v>
      </c>
      <c r="D343" s="159"/>
      <c r="E343" s="160">
        <v>48.66</v>
      </c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287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1" x14ac:dyDescent="0.25">
      <c r="A344" s="154"/>
      <c r="B344" s="155"/>
      <c r="C344" s="186" t="s">
        <v>623</v>
      </c>
      <c r="D344" s="159"/>
      <c r="E344" s="160">
        <v>65.11</v>
      </c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47"/>
      <c r="Z344" s="147"/>
      <c r="AA344" s="147"/>
      <c r="AB344" s="147"/>
      <c r="AC344" s="147"/>
      <c r="AD344" s="147"/>
      <c r="AE344" s="147"/>
      <c r="AF344" s="147"/>
      <c r="AG344" s="147" t="s">
        <v>287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1" x14ac:dyDescent="0.25">
      <c r="A345" s="154"/>
      <c r="B345" s="155"/>
      <c r="C345" s="186" t="s">
        <v>624</v>
      </c>
      <c r="D345" s="159"/>
      <c r="E345" s="160">
        <v>46.93</v>
      </c>
      <c r="F345" s="157"/>
      <c r="G345" s="157"/>
      <c r="H345" s="157"/>
      <c r="I345" s="157"/>
      <c r="J345" s="157"/>
      <c r="K345" s="157"/>
      <c r="L345" s="157"/>
      <c r="M345" s="157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47"/>
      <c r="Z345" s="147"/>
      <c r="AA345" s="147"/>
      <c r="AB345" s="147"/>
      <c r="AC345" s="147"/>
      <c r="AD345" s="147"/>
      <c r="AE345" s="147"/>
      <c r="AF345" s="147"/>
      <c r="AG345" s="147" t="s">
        <v>287</v>
      </c>
      <c r="AH345" s="147">
        <v>0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25">
      <c r="A346" s="154"/>
      <c r="B346" s="155"/>
      <c r="C346" s="195" t="s">
        <v>379</v>
      </c>
      <c r="D346" s="191"/>
      <c r="E346" s="192"/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47"/>
      <c r="Z346" s="147"/>
      <c r="AA346" s="147"/>
      <c r="AB346" s="147"/>
      <c r="AC346" s="147"/>
      <c r="AD346" s="147"/>
      <c r="AE346" s="147"/>
      <c r="AF346" s="147"/>
      <c r="AG346" s="147" t="s">
        <v>287</v>
      </c>
      <c r="AH346" s="147">
        <v>1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1" x14ac:dyDescent="0.25">
      <c r="A347" s="154"/>
      <c r="B347" s="155"/>
      <c r="C347" s="186" t="s">
        <v>625</v>
      </c>
      <c r="D347" s="159"/>
      <c r="E347" s="160">
        <v>205.97</v>
      </c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287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1" x14ac:dyDescent="0.25">
      <c r="A348" s="154"/>
      <c r="B348" s="155"/>
      <c r="C348" s="195" t="s">
        <v>379</v>
      </c>
      <c r="D348" s="191"/>
      <c r="E348" s="192"/>
      <c r="F348" s="157"/>
      <c r="G348" s="157"/>
      <c r="H348" s="157"/>
      <c r="I348" s="157"/>
      <c r="J348" s="157"/>
      <c r="K348" s="157"/>
      <c r="L348" s="157"/>
      <c r="M348" s="157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47"/>
      <c r="Z348" s="147"/>
      <c r="AA348" s="147"/>
      <c r="AB348" s="147"/>
      <c r="AC348" s="147"/>
      <c r="AD348" s="147"/>
      <c r="AE348" s="147"/>
      <c r="AF348" s="147"/>
      <c r="AG348" s="147" t="s">
        <v>287</v>
      </c>
      <c r="AH348" s="147">
        <v>1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1" x14ac:dyDescent="0.25">
      <c r="A349" s="154"/>
      <c r="B349" s="155"/>
      <c r="C349" s="186" t="s">
        <v>626</v>
      </c>
      <c r="D349" s="159"/>
      <c r="E349" s="160"/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47"/>
      <c r="Z349" s="147"/>
      <c r="AA349" s="147"/>
      <c r="AB349" s="147"/>
      <c r="AC349" s="147"/>
      <c r="AD349" s="147"/>
      <c r="AE349" s="147"/>
      <c r="AF349" s="147"/>
      <c r="AG349" s="147" t="s">
        <v>287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1" x14ac:dyDescent="0.25">
      <c r="A350" s="154"/>
      <c r="B350" s="155"/>
      <c r="C350" s="186" t="s">
        <v>627</v>
      </c>
      <c r="D350" s="159"/>
      <c r="E350" s="160">
        <v>32.44</v>
      </c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47"/>
      <c r="Z350" s="147"/>
      <c r="AA350" s="147"/>
      <c r="AB350" s="147"/>
      <c r="AC350" s="147"/>
      <c r="AD350" s="147"/>
      <c r="AE350" s="147"/>
      <c r="AF350" s="147"/>
      <c r="AG350" s="147" t="s">
        <v>287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5">
      <c r="A351" s="154"/>
      <c r="B351" s="155"/>
      <c r="C351" s="186" t="s">
        <v>628</v>
      </c>
      <c r="D351" s="159"/>
      <c r="E351" s="160">
        <v>52.08</v>
      </c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47"/>
      <c r="Z351" s="147"/>
      <c r="AA351" s="147"/>
      <c r="AB351" s="147"/>
      <c r="AC351" s="147"/>
      <c r="AD351" s="147"/>
      <c r="AE351" s="147"/>
      <c r="AF351" s="147"/>
      <c r="AG351" s="147" t="s">
        <v>287</v>
      </c>
      <c r="AH351" s="147">
        <v>0</v>
      </c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1" x14ac:dyDescent="0.25">
      <c r="A352" s="154"/>
      <c r="B352" s="155"/>
      <c r="C352" s="186" t="s">
        <v>629</v>
      </c>
      <c r="D352" s="159"/>
      <c r="E352" s="160">
        <v>31.28</v>
      </c>
      <c r="F352" s="157"/>
      <c r="G352" s="157"/>
      <c r="H352" s="157"/>
      <c r="I352" s="157"/>
      <c r="J352" s="157"/>
      <c r="K352" s="157"/>
      <c r="L352" s="157"/>
      <c r="M352" s="157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47"/>
      <c r="Z352" s="147"/>
      <c r="AA352" s="147"/>
      <c r="AB352" s="147"/>
      <c r="AC352" s="147"/>
      <c r="AD352" s="147"/>
      <c r="AE352" s="147"/>
      <c r="AF352" s="147"/>
      <c r="AG352" s="147" t="s">
        <v>287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25">
      <c r="A353" s="154"/>
      <c r="B353" s="155"/>
      <c r="C353" s="195" t="s">
        <v>379</v>
      </c>
      <c r="D353" s="191"/>
      <c r="E353" s="192"/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47"/>
      <c r="Z353" s="147"/>
      <c r="AA353" s="147"/>
      <c r="AB353" s="147"/>
      <c r="AC353" s="147"/>
      <c r="AD353" s="147"/>
      <c r="AE353" s="147"/>
      <c r="AF353" s="147"/>
      <c r="AG353" s="147" t="s">
        <v>287</v>
      </c>
      <c r="AH353" s="147">
        <v>1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1" x14ac:dyDescent="0.25">
      <c r="A354" s="154"/>
      <c r="B354" s="155"/>
      <c r="C354" s="186" t="s">
        <v>630</v>
      </c>
      <c r="D354" s="159"/>
      <c r="E354" s="160"/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287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1" x14ac:dyDescent="0.25">
      <c r="A355" s="154"/>
      <c r="B355" s="155"/>
      <c r="C355" s="186" t="s">
        <v>631</v>
      </c>
      <c r="D355" s="159"/>
      <c r="E355" s="160">
        <v>32.04</v>
      </c>
      <c r="F355" s="157"/>
      <c r="G355" s="157"/>
      <c r="H355" s="157"/>
      <c r="I355" s="157"/>
      <c r="J355" s="157"/>
      <c r="K355" s="157"/>
      <c r="L355" s="157"/>
      <c r="M355" s="157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47"/>
      <c r="Z355" s="147"/>
      <c r="AA355" s="147"/>
      <c r="AB355" s="147"/>
      <c r="AC355" s="147"/>
      <c r="AD355" s="147"/>
      <c r="AE355" s="147"/>
      <c r="AF355" s="147"/>
      <c r="AG355" s="147" t="s">
        <v>287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1" x14ac:dyDescent="0.25">
      <c r="A356" s="154"/>
      <c r="B356" s="155"/>
      <c r="C356" s="186" t="s">
        <v>632</v>
      </c>
      <c r="D356" s="159"/>
      <c r="E356" s="160">
        <v>16.82</v>
      </c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287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1" x14ac:dyDescent="0.25">
      <c r="A357" s="154"/>
      <c r="B357" s="155"/>
      <c r="C357" s="186" t="s">
        <v>633</v>
      </c>
      <c r="D357" s="159"/>
      <c r="E357" s="160">
        <v>15.62</v>
      </c>
      <c r="F357" s="157"/>
      <c r="G357" s="157"/>
      <c r="H357" s="157"/>
      <c r="I357" s="157"/>
      <c r="J357" s="157"/>
      <c r="K357" s="157"/>
      <c r="L357" s="157"/>
      <c r="M357" s="157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47"/>
      <c r="Z357" s="147"/>
      <c r="AA357" s="147"/>
      <c r="AB357" s="147"/>
      <c r="AC357" s="147"/>
      <c r="AD357" s="147"/>
      <c r="AE357" s="147"/>
      <c r="AF357" s="147"/>
      <c r="AG357" s="147" t="s">
        <v>287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5">
      <c r="A358" s="154"/>
      <c r="B358" s="155"/>
      <c r="C358" s="186" t="s">
        <v>634</v>
      </c>
      <c r="D358" s="159"/>
      <c r="E358" s="160">
        <v>14.42</v>
      </c>
      <c r="F358" s="157"/>
      <c r="G358" s="157"/>
      <c r="H358" s="157"/>
      <c r="I358" s="157"/>
      <c r="J358" s="157"/>
      <c r="K358" s="157"/>
      <c r="L358" s="157"/>
      <c r="M358" s="157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47"/>
      <c r="Z358" s="147"/>
      <c r="AA358" s="147"/>
      <c r="AB358" s="147"/>
      <c r="AC358" s="147"/>
      <c r="AD358" s="147"/>
      <c r="AE358" s="147"/>
      <c r="AF358" s="147"/>
      <c r="AG358" s="147" t="s">
        <v>287</v>
      </c>
      <c r="AH358" s="147">
        <v>0</v>
      </c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1" x14ac:dyDescent="0.25">
      <c r="A359" s="154"/>
      <c r="B359" s="155"/>
      <c r="C359" s="186" t="s">
        <v>635</v>
      </c>
      <c r="D359" s="159"/>
      <c r="E359" s="160">
        <v>23.46</v>
      </c>
      <c r="F359" s="157"/>
      <c r="G359" s="157"/>
      <c r="H359" s="157"/>
      <c r="I359" s="157"/>
      <c r="J359" s="157"/>
      <c r="K359" s="157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47"/>
      <c r="Z359" s="147"/>
      <c r="AA359" s="147"/>
      <c r="AB359" s="147"/>
      <c r="AC359" s="147"/>
      <c r="AD359" s="147"/>
      <c r="AE359" s="147"/>
      <c r="AF359" s="147"/>
      <c r="AG359" s="147" t="s">
        <v>287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25">
      <c r="A360" s="154"/>
      <c r="B360" s="155"/>
      <c r="C360" s="195" t="s">
        <v>379</v>
      </c>
      <c r="D360" s="191"/>
      <c r="E360" s="192"/>
      <c r="F360" s="157"/>
      <c r="G360" s="157"/>
      <c r="H360" s="157"/>
      <c r="I360" s="157"/>
      <c r="J360" s="157"/>
      <c r="K360" s="157"/>
      <c r="L360" s="157"/>
      <c r="M360" s="157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47"/>
      <c r="Z360" s="147"/>
      <c r="AA360" s="147"/>
      <c r="AB360" s="147"/>
      <c r="AC360" s="147"/>
      <c r="AD360" s="147"/>
      <c r="AE360" s="147"/>
      <c r="AF360" s="147"/>
      <c r="AG360" s="147" t="s">
        <v>287</v>
      </c>
      <c r="AH360" s="147">
        <v>1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5">
      <c r="A361" s="168">
        <v>54</v>
      </c>
      <c r="B361" s="169" t="s">
        <v>636</v>
      </c>
      <c r="C361" s="185" t="s">
        <v>637</v>
      </c>
      <c r="D361" s="170" t="s">
        <v>302</v>
      </c>
      <c r="E361" s="171">
        <v>125.67</v>
      </c>
      <c r="F361" s="172"/>
      <c r="G361" s="173">
        <f>ROUND(E361*F361,2)</f>
        <v>0</v>
      </c>
      <c r="H361" s="172"/>
      <c r="I361" s="173">
        <f>ROUND(E361*H361,2)</f>
        <v>0</v>
      </c>
      <c r="J361" s="172"/>
      <c r="K361" s="173">
        <f>ROUND(E361*J361,2)</f>
        <v>0</v>
      </c>
      <c r="L361" s="173">
        <v>15</v>
      </c>
      <c r="M361" s="173">
        <f>G361*(1+L361/100)</f>
        <v>0</v>
      </c>
      <c r="N361" s="173">
        <v>0</v>
      </c>
      <c r="O361" s="173">
        <f>ROUND(E361*N361,2)</f>
        <v>0</v>
      </c>
      <c r="P361" s="173">
        <v>5.0000000000000001E-3</v>
      </c>
      <c r="Q361" s="173">
        <f>ROUND(E361*P361,2)</f>
        <v>0.63</v>
      </c>
      <c r="R361" s="173" t="s">
        <v>638</v>
      </c>
      <c r="S361" s="173" t="s">
        <v>248</v>
      </c>
      <c r="T361" s="174" t="s">
        <v>248</v>
      </c>
      <c r="U361" s="157">
        <v>0.51</v>
      </c>
      <c r="V361" s="157">
        <f>ROUND(E361*U361,2)</f>
        <v>64.09</v>
      </c>
      <c r="W361" s="157"/>
      <c r="X361" s="157" t="s">
        <v>304</v>
      </c>
      <c r="Y361" s="147"/>
      <c r="Z361" s="147"/>
      <c r="AA361" s="147"/>
      <c r="AB361" s="147"/>
      <c r="AC361" s="147"/>
      <c r="AD361" s="147"/>
      <c r="AE361" s="147"/>
      <c r="AF361" s="147"/>
      <c r="AG361" s="147" t="s">
        <v>639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1" x14ac:dyDescent="0.25">
      <c r="A362" s="154"/>
      <c r="B362" s="155"/>
      <c r="C362" s="186" t="s">
        <v>640</v>
      </c>
      <c r="D362" s="159"/>
      <c r="E362" s="160">
        <v>125.67</v>
      </c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47"/>
      <c r="Z362" s="147"/>
      <c r="AA362" s="147"/>
      <c r="AB362" s="147"/>
      <c r="AC362" s="147"/>
      <c r="AD362" s="147"/>
      <c r="AE362" s="147"/>
      <c r="AF362" s="147"/>
      <c r="AG362" s="147" t="s">
        <v>287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1" x14ac:dyDescent="0.25">
      <c r="A363" s="168">
        <v>55</v>
      </c>
      <c r="B363" s="169" t="s">
        <v>641</v>
      </c>
      <c r="C363" s="185" t="s">
        <v>642</v>
      </c>
      <c r="D363" s="170" t="s">
        <v>354</v>
      </c>
      <c r="E363" s="171">
        <v>1</v>
      </c>
      <c r="F363" s="172"/>
      <c r="G363" s="173">
        <f>ROUND(E363*F363,2)</f>
        <v>0</v>
      </c>
      <c r="H363" s="172"/>
      <c r="I363" s="173">
        <f>ROUND(E363*H363,2)</f>
        <v>0</v>
      </c>
      <c r="J363" s="172"/>
      <c r="K363" s="173">
        <f>ROUND(E363*J363,2)</f>
        <v>0</v>
      </c>
      <c r="L363" s="173">
        <v>15</v>
      </c>
      <c r="M363" s="173">
        <f>G363*(1+L363/100)</f>
        <v>0</v>
      </c>
      <c r="N363" s="173">
        <v>0</v>
      </c>
      <c r="O363" s="173">
        <f>ROUND(E363*N363,2)</f>
        <v>0</v>
      </c>
      <c r="P363" s="173">
        <v>1</v>
      </c>
      <c r="Q363" s="173">
        <f>ROUND(E363*P363,2)</f>
        <v>1</v>
      </c>
      <c r="R363" s="173"/>
      <c r="S363" s="173" t="s">
        <v>277</v>
      </c>
      <c r="T363" s="174" t="s">
        <v>249</v>
      </c>
      <c r="U363" s="157">
        <v>0</v>
      </c>
      <c r="V363" s="157">
        <f>ROUND(E363*U363,2)</f>
        <v>0</v>
      </c>
      <c r="W363" s="157"/>
      <c r="X363" s="157" t="s">
        <v>304</v>
      </c>
      <c r="Y363" s="147"/>
      <c r="Z363" s="147"/>
      <c r="AA363" s="147"/>
      <c r="AB363" s="147"/>
      <c r="AC363" s="147"/>
      <c r="AD363" s="147"/>
      <c r="AE363" s="147"/>
      <c r="AF363" s="147"/>
      <c r="AG363" s="147" t="s">
        <v>643</v>
      </c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1" x14ac:dyDescent="0.25">
      <c r="A364" s="154"/>
      <c r="B364" s="155"/>
      <c r="C364" s="256" t="s">
        <v>644</v>
      </c>
      <c r="D364" s="257"/>
      <c r="E364" s="257"/>
      <c r="F364" s="257"/>
      <c r="G364" s="2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47"/>
      <c r="Z364" s="147"/>
      <c r="AA364" s="147"/>
      <c r="AB364" s="147"/>
      <c r="AC364" s="147"/>
      <c r="AD364" s="147"/>
      <c r="AE364" s="147"/>
      <c r="AF364" s="147"/>
      <c r="AG364" s="147" t="s">
        <v>253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75" t="str">
        <f>C364</f>
        <v>Odstranění stávajících rozvodů VZT vč.závěsů a viditelných pomocných konstrukcí v prostorách provozu masny.</v>
      </c>
      <c r="BB364" s="147"/>
      <c r="BC364" s="147"/>
      <c r="BD364" s="147"/>
      <c r="BE364" s="147"/>
      <c r="BF364" s="147"/>
      <c r="BG364" s="147"/>
      <c r="BH364" s="147"/>
    </row>
    <row r="365" spans="1:60" outlineLevel="1" x14ac:dyDescent="0.25">
      <c r="A365" s="176">
        <v>56</v>
      </c>
      <c r="B365" s="177" t="s">
        <v>645</v>
      </c>
      <c r="C365" s="187" t="s">
        <v>646</v>
      </c>
      <c r="D365" s="178" t="s">
        <v>276</v>
      </c>
      <c r="E365" s="179">
        <v>19</v>
      </c>
      <c r="F365" s="180"/>
      <c r="G365" s="181">
        <f>ROUND(E365*F365,2)</f>
        <v>0</v>
      </c>
      <c r="H365" s="180"/>
      <c r="I365" s="181">
        <f>ROUND(E365*H365,2)</f>
        <v>0</v>
      </c>
      <c r="J365" s="180"/>
      <c r="K365" s="181">
        <f>ROUND(E365*J365,2)</f>
        <v>0</v>
      </c>
      <c r="L365" s="181">
        <v>15</v>
      </c>
      <c r="M365" s="181">
        <f>G365*(1+L365/100)</f>
        <v>0</v>
      </c>
      <c r="N365" s="181">
        <v>0</v>
      </c>
      <c r="O365" s="181">
        <f>ROUND(E365*N365,2)</f>
        <v>0</v>
      </c>
      <c r="P365" s="181">
        <v>0.7</v>
      </c>
      <c r="Q365" s="181">
        <f>ROUND(E365*P365,2)</f>
        <v>13.3</v>
      </c>
      <c r="R365" s="181"/>
      <c r="S365" s="181" t="s">
        <v>277</v>
      </c>
      <c r="T365" s="182" t="s">
        <v>249</v>
      </c>
      <c r="U365" s="157">
        <v>0</v>
      </c>
      <c r="V365" s="157">
        <f>ROUND(E365*U365,2)</f>
        <v>0</v>
      </c>
      <c r="W365" s="157"/>
      <c r="X365" s="157" t="s">
        <v>304</v>
      </c>
      <c r="Y365" s="147"/>
      <c r="Z365" s="147"/>
      <c r="AA365" s="147"/>
      <c r="AB365" s="147"/>
      <c r="AC365" s="147"/>
      <c r="AD365" s="147"/>
      <c r="AE365" s="147"/>
      <c r="AF365" s="147"/>
      <c r="AG365" s="147" t="s">
        <v>305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1" x14ac:dyDescent="0.25">
      <c r="A366" s="176">
        <v>57</v>
      </c>
      <c r="B366" s="177" t="s">
        <v>647</v>
      </c>
      <c r="C366" s="187" t="s">
        <v>648</v>
      </c>
      <c r="D366" s="178" t="s">
        <v>354</v>
      </c>
      <c r="E366" s="179">
        <v>1</v>
      </c>
      <c r="F366" s="180"/>
      <c r="G366" s="181">
        <f>ROUND(E366*F366,2)</f>
        <v>0</v>
      </c>
      <c r="H366" s="180"/>
      <c r="I366" s="181">
        <f>ROUND(E366*H366,2)</f>
        <v>0</v>
      </c>
      <c r="J366" s="180"/>
      <c r="K366" s="181">
        <f>ROUND(E366*J366,2)</f>
        <v>0</v>
      </c>
      <c r="L366" s="181">
        <v>15</v>
      </c>
      <c r="M366" s="181">
        <f>G366*(1+L366/100)</f>
        <v>0</v>
      </c>
      <c r="N366" s="181">
        <v>0</v>
      </c>
      <c r="O366" s="181">
        <f>ROUND(E366*N366,2)</f>
        <v>0</v>
      </c>
      <c r="P366" s="181">
        <v>0.08</v>
      </c>
      <c r="Q366" s="181">
        <f>ROUND(E366*P366,2)</f>
        <v>0.08</v>
      </c>
      <c r="R366" s="181"/>
      <c r="S366" s="181" t="s">
        <v>277</v>
      </c>
      <c r="T366" s="182" t="s">
        <v>249</v>
      </c>
      <c r="U366" s="157">
        <v>0</v>
      </c>
      <c r="V366" s="157">
        <f>ROUND(E366*U366,2)</f>
        <v>0</v>
      </c>
      <c r="W366" s="157"/>
      <c r="X366" s="157" t="s">
        <v>304</v>
      </c>
      <c r="Y366" s="147"/>
      <c r="Z366" s="147"/>
      <c r="AA366" s="147"/>
      <c r="AB366" s="147"/>
      <c r="AC366" s="147"/>
      <c r="AD366" s="147"/>
      <c r="AE366" s="147"/>
      <c r="AF366" s="147"/>
      <c r="AG366" s="147" t="s">
        <v>305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25">
      <c r="A367" s="168">
        <v>58</v>
      </c>
      <c r="B367" s="169" t="s">
        <v>649</v>
      </c>
      <c r="C367" s="185" t="s">
        <v>650</v>
      </c>
      <c r="D367" s="170" t="s">
        <v>363</v>
      </c>
      <c r="E367" s="171">
        <v>882.60699999999997</v>
      </c>
      <c r="F367" s="172"/>
      <c r="G367" s="173">
        <f>ROUND(E367*F367,2)</f>
        <v>0</v>
      </c>
      <c r="H367" s="172"/>
      <c r="I367" s="173">
        <f>ROUND(E367*H367,2)</f>
        <v>0</v>
      </c>
      <c r="J367" s="172"/>
      <c r="K367" s="173">
        <f>ROUND(E367*J367,2)</f>
        <v>0</v>
      </c>
      <c r="L367" s="173">
        <v>15</v>
      </c>
      <c r="M367" s="173">
        <f>G367*(1+L367/100)</f>
        <v>0</v>
      </c>
      <c r="N367" s="173">
        <v>0</v>
      </c>
      <c r="O367" s="173">
        <f>ROUND(E367*N367,2)</f>
        <v>0</v>
      </c>
      <c r="P367" s="173">
        <v>0.12</v>
      </c>
      <c r="Q367" s="173">
        <f>ROUND(E367*P367,2)</f>
        <v>105.91</v>
      </c>
      <c r="R367" s="173"/>
      <c r="S367" s="173" t="s">
        <v>277</v>
      </c>
      <c r="T367" s="174" t="s">
        <v>249</v>
      </c>
      <c r="U367" s="157">
        <v>0</v>
      </c>
      <c r="V367" s="157">
        <f>ROUND(E367*U367,2)</f>
        <v>0</v>
      </c>
      <c r="W367" s="157"/>
      <c r="X367" s="157" t="s">
        <v>304</v>
      </c>
      <c r="Y367" s="147"/>
      <c r="Z367" s="147"/>
      <c r="AA367" s="147"/>
      <c r="AB367" s="147"/>
      <c r="AC367" s="147"/>
      <c r="AD367" s="147"/>
      <c r="AE367" s="147"/>
      <c r="AF367" s="147"/>
      <c r="AG367" s="147" t="s">
        <v>332</v>
      </c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1" x14ac:dyDescent="0.25">
      <c r="A368" s="154"/>
      <c r="B368" s="155"/>
      <c r="C368" s="186" t="s">
        <v>651</v>
      </c>
      <c r="D368" s="159"/>
      <c r="E368" s="160">
        <v>807.93200000000002</v>
      </c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47"/>
      <c r="Z368" s="147"/>
      <c r="AA368" s="147"/>
      <c r="AB368" s="147"/>
      <c r="AC368" s="147"/>
      <c r="AD368" s="147"/>
      <c r="AE368" s="147"/>
      <c r="AF368" s="147"/>
      <c r="AG368" s="147" t="s">
        <v>287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outlineLevel="1" x14ac:dyDescent="0.25">
      <c r="A369" s="154"/>
      <c r="B369" s="155"/>
      <c r="C369" s="186" t="s">
        <v>652</v>
      </c>
      <c r="D369" s="159"/>
      <c r="E369" s="160">
        <v>74.674999999999997</v>
      </c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47"/>
      <c r="Z369" s="147"/>
      <c r="AA369" s="147"/>
      <c r="AB369" s="147"/>
      <c r="AC369" s="147"/>
      <c r="AD369" s="147"/>
      <c r="AE369" s="147"/>
      <c r="AF369" s="147"/>
      <c r="AG369" s="147" t="s">
        <v>287</v>
      </c>
      <c r="AH369" s="147">
        <v>0</v>
      </c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1" x14ac:dyDescent="0.25">
      <c r="A370" s="168">
        <v>59</v>
      </c>
      <c r="B370" s="169" t="s">
        <v>653</v>
      </c>
      <c r="C370" s="185" t="s">
        <v>654</v>
      </c>
      <c r="D370" s="170" t="s">
        <v>655</v>
      </c>
      <c r="E370" s="171">
        <v>380</v>
      </c>
      <c r="F370" s="172"/>
      <c r="G370" s="173">
        <f>ROUND(E370*F370,2)</f>
        <v>0</v>
      </c>
      <c r="H370" s="172"/>
      <c r="I370" s="173">
        <f>ROUND(E370*H370,2)</f>
        <v>0</v>
      </c>
      <c r="J370" s="172"/>
      <c r="K370" s="173">
        <f>ROUND(E370*J370,2)</f>
        <v>0</v>
      </c>
      <c r="L370" s="173">
        <v>15</v>
      </c>
      <c r="M370" s="173">
        <f>G370*(1+L370/100)</f>
        <v>0</v>
      </c>
      <c r="N370" s="173">
        <v>0</v>
      </c>
      <c r="O370" s="173">
        <f>ROUND(E370*N370,2)</f>
        <v>0</v>
      </c>
      <c r="P370" s="173">
        <v>0</v>
      </c>
      <c r="Q370" s="173">
        <f>ROUND(E370*P370,2)</f>
        <v>0</v>
      </c>
      <c r="R370" s="173"/>
      <c r="S370" s="173" t="s">
        <v>277</v>
      </c>
      <c r="T370" s="174" t="s">
        <v>249</v>
      </c>
      <c r="U370" s="157">
        <v>0</v>
      </c>
      <c r="V370" s="157">
        <f>ROUND(E370*U370,2)</f>
        <v>0</v>
      </c>
      <c r="W370" s="157"/>
      <c r="X370" s="157" t="s">
        <v>656</v>
      </c>
      <c r="Y370" s="147"/>
      <c r="Z370" s="147"/>
      <c r="AA370" s="147"/>
      <c r="AB370" s="147"/>
      <c r="AC370" s="147"/>
      <c r="AD370" s="147"/>
      <c r="AE370" s="147"/>
      <c r="AF370" s="147"/>
      <c r="AG370" s="147" t="s">
        <v>657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1" x14ac:dyDescent="0.25">
      <c r="A371" s="154"/>
      <c r="B371" s="155"/>
      <c r="C371" s="186" t="s">
        <v>658</v>
      </c>
      <c r="D371" s="159"/>
      <c r="E371" s="160">
        <v>140</v>
      </c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47"/>
      <c r="Z371" s="147"/>
      <c r="AA371" s="147"/>
      <c r="AB371" s="147"/>
      <c r="AC371" s="147"/>
      <c r="AD371" s="147"/>
      <c r="AE371" s="147"/>
      <c r="AF371" s="147"/>
      <c r="AG371" s="147" t="s">
        <v>287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1" x14ac:dyDescent="0.25">
      <c r="A372" s="154"/>
      <c r="B372" s="155"/>
      <c r="C372" s="186" t="s">
        <v>659</v>
      </c>
      <c r="D372" s="159"/>
      <c r="E372" s="160">
        <v>240</v>
      </c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47"/>
      <c r="Z372" s="147"/>
      <c r="AA372" s="147"/>
      <c r="AB372" s="147"/>
      <c r="AC372" s="147"/>
      <c r="AD372" s="147"/>
      <c r="AE372" s="147"/>
      <c r="AF372" s="147"/>
      <c r="AG372" s="147" t="s">
        <v>287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x14ac:dyDescent="0.25">
      <c r="A373" s="162" t="s">
        <v>243</v>
      </c>
      <c r="B373" s="163" t="s">
        <v>144</v>
      </c>
      <c r="C373" s="184" t="s">
        <v>145</v>
      </c>
      <c r="D373" s="164"/>
      <c r="E373" s="165"/>
      <c r="F373" s="166"/>
      <c r="G373" s="166">
        <f>SUMIF(AG374:AG406,"&lt;&gt;NOR",G374:G406)</f>
        <v>0</v>
      </c>
      <c r="H373" s="166"/>
      <c r="I373" s="166">
        <f>SUM(I374:I406)</f>
        <v>0</v>
      </c>
      <c r="J373" s="166"/>
      <c r="K373" s="166">
        <f>SUM(K374:K406)</f>
        <v>0</v>
      </c>
      <c r="L373" s="166"/>
      <c r="M373" s="166">
        <f>SUM(M374:M406)</f>
        <v>0</v>
      </c>
      <c r="N373" s="166"/>
      <c r="O373" s="166">
        <f>SUM(O374:O406)</f>
        <v>0.09</v>
      </c>
      <c r="P373" s="166"/>
      <c r="Q373" s="166">
        <f>SUM(Q374:Q406)</f>
        <v>61.18</v>
      </c>
      <c r="R373" s="166"/>
      <c r="S373" s="166"/>
      <c r="T373" s="167"/>
      <c r="U373" s="161"/>
      <c r="V373" s="161">
        <f>SUM(V374:V406)</f>
        <v>523.28</v>
      </c>
      <c r="W373" s="161"/>
      <c r="X373" s="161"/>
      <c r="AG373" t="s">
        <v>244</v>
      </c>
    </row>
    <row r="374" spans="1:60" outlineLevel="1" x14ac:dyDescent="0.25">
      <c r="A374" s="168">
        <v>60</v>
      </c>
      <c r="B374" s="169" t="s">
        <v>660</v>
      </c>
      <c r="C374" s="185" t="s">
        <v>661</v>
      </c>
      <c r="D374" s="170" t="s">
        <v>576</v>
      </c>
      <c r="E374" s="171">
        <v>34.659999999999997</v>
      </c>
      <c r="F374" s="172"/>
      <c r="G374" s="173">
        <f>ROUND(E374*F374,2)</f>
        <v>0</v>
      </c>
      <c r="H374" s="172"/>
      <c r="I374" s="173">
        <f>ROUND(E374*H374,2)</f>
        <v>0</v>
      </c>
      <c r="J374" s="172"/>
      <c r="K374" s="173">
        <f>ROUND(E374*J374,2)</f>
        <v>0</v>
      </c>
      <c r="L374" s="173">
        <v>15</v>
      </c>
      <c r="M374" s="173">
        <f>G374*(1+L374/100)</f>
        <v>0</v>
      </c>
      <c r="N374" s="173">
        <v>0</v>
      </c>
      <c r="O374" s="173">
        <f>ROUND(E374*N374,2)</f>
        <v>0</v>
      </c>
      <c r="P374" s="173">
        <v>4.6000000000000001E-4</v>
      </c>
      <c r="Q374" s="173">
        <f>ROUND(E374*P374,2)</f>
        <v>0.02</v>
      </c>
      <c r="R374" s="173" t="s">
        <v>366</v>
      </c>
      <c r="S374" s="173" t="s">
        <v>248</v>
      </c>
      <c r="T374" s="174" t="s">
        <v>248</v>
      </c>
      <c r="U374" s="157">
        <v>1.5</v>
      </c>
      <c r="V374" s="157">
        <f>ROUND(E374*U374,2)</f>
        <v>51.99</v>
      </c>
      <c r="W374" s="157"/>
      <c r="X374" s="157" t="s">
        <v>304</v>
      </c>
      <c r="Y374" s="147"/>
      <c r="Z374" s="147"/>
      <c r="AA374" s="147"/>
      <c r="AB374" s="147"/>
      <c r="AC374" s="147"/>
      <c r="AD374" s="147"/>
      <c r="AE374" s="147"/>
      <c r="AF374" s="147"/>
      <c r="AG374" s="147" t="s">
        <v>305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1" x14ac:dyDescent="0.25">
      <c r="A375" s="154"/>
      <c r="B375" s="155"/>
      <c r="C375" s="186" t="s">
        <v>662</v>
      </c>
      <c r="D375" s="159"/>
      <c r="E375" s="160">
        <v>3.23</v>
      </c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47"/>
      <c r="Z375" s="147"/>
      <c r="AA375" s="147"/>
      <c r="AB375" s="147"/>
      <c r="AC375" s="147"/>
      <c r="AD375" s="147"/>
      <c r="AE375" s="147"/>
      <c r="AF375" s="147"/>
      <c r="AG375" s="147" t="s">
        <v>287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5">
      <c r="A376" s="154"/>
      <c r="B376" s="155"/>
      <c r="C376" s="186" t="s">
        <v>663</v>
      </c>
      <c r="D376" s="159"/>
      <c r="E376" s="160">
        <v>12.8</v>
      </c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47"/>
      <c r="Z376" s="147"/>
      <c r="AA376" s="147"/>
      <c r="AB376" s="147"/>
      <c r="AC376" s="147"/>
      <c r="AD376" s="147"/>
      <c r="AE376" s="147"/>
      <c r="AF376" s="147"/>
      <c r="AG376" s="147" t="s">
        <v>287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1" x14ac:dyDescent="0.25">
      <c r="A377" s="154"/>
      <c r="B377" s="155"/>
      <c r="C377" s="186" t="s">
        <v>664</v>
      </c>
      <c r="D377" s="159"/>
      <c r="E377" s="160">
        <v>8.43</v>
      </c>
      <c r="F377" s="157"/>
      <c r="G377" s="157"/>
      <c r="H377" s="157"/>
      <c r="I377" s="157"/>
      <c r="J377" s="157"/>
      <c r="K377" s="157"/>
      <c r="L377" s="157"/>
      <c r="M377" s="157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47"/>
      <c r="Z377" s="147"/>
      <c r="AA377" s="147"/>
      <c r="AB377" s="147"/>
      <c r="AC377" s="147"/>
      <c r="AD377" s="147"/>
      <c r="AE377" s="147"/>
      <c r="AF377" s="147"/>
      <c r="AG377" s="147" t="s">
        <v>287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1" x14ac:dyDescent="0.25">
      <c r="A378" s="154"/>
      <c r="B378" s="155"/>
      <c r="C378" s="186" t="s">
        <v>665</v>
      </c>
      <c r="D378" s="159"/>
      <c r="E378" s="160">
        <v>10.199999999999999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47"/>
      <c r="Z378" s="147"/>
      <c r="AA378" s="147"/>
      <c r="AB378" s="147"/>
      <c r="AC378" s="147"/>
      <c r="AD378" s="147"/>
      <c r="AE378" s="147"/>
      <c r="AF378" s="147"/>
      <c r="AG378" s="147" t="s">
        <v>287</v>
      </c>
      <c r="AH378" s="147">
        <v>0</v>
      </c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ht="20.399999999999999" outlineLevel="1" x14ac:dyDescent="0.25">
      <c r="A379" s="168">
        <v>61</v>
      </c>
      <c r="B379" s="169" t="s">
        <v>666</v>
      </c>
      <c r="C379" s="185" t="s">
        <v>667</v>
      </c>
      <c r="D379" s="170" t="s">
        <v>538</v>
      </c>
      <c r="E379" s="171">
        <v>66</v>
      </c>
      <c r="F379" s="172"/>
      <c r="G379" s="173">
        <f>ROUND(E379*F379,2)</f>
        <v>0</v>
      </c>
      <c r="H379" s="172"/>
      <c r="I379" s="173">
        <f>ROUND(E379*H379,2)</f>
        <v>0</v>
      </c>
      <c r="J379" s="172"/>
      <c r="K379" s="173">
        <f>ROUND(E379*J379,2)</f>
        <v>0</v>
      </c>
      <c r="L379" s="173">
        <v>15</v>
      </c>
      <c r="M379" s="173">
        <f>G379*(1+L379/100)</f>
        <v>0</v>
      </c>
      <c r="N379" s="173">
        <v>3.4000000000000002E-4</v>
      </c>
      <c r="O379" s="173">
        <f>ROUND(E379*N379,2)</f>
        <v>0.02</v>
      </c>
      <c r="P379" s="173">
        <v>6.9000000000000006E-2</v>
      </c>
      <c r="Q379" s="173">
        <f>ROUND(E379*P379,2)</f>
        <v>4.55</v>
      </c>
      <c r="R379" s="173" t="s">
        <v>366</v>
      </c>
      <c r="S379" s="173" t="s">
        <v>248</v>
      </c>
      <c r="T379" s="174" t="s">
        <v>248</v>
      </c>
      <c r="U379" s="157">
        <v>0.21299999999999999</v>
      </c>
      <c r="V379" s="157">
        <f>ROUND(E379*U379,2)</f>
        <v>14.06</v>
      </c>
      <c r="W379" s="157"/>
      <c r="X379" s="157" t="s">
        <v>304</v>
      </c>
      <c r="Y379" s="14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25">
      <c r="A380" s="154"/>
      <c r="B380" s="155"/>
      <c r="C380" s="265" t="s">
        <v>668</v>
      </c>
      <c r="D380" s="266"/>
      <c r="E380" s="266"/>
      <c r="F380" s="266"/>
      <c r="G380" s="266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47"/>
      <c r="Z380" s="147"/>
      <c r="AA380" s="147"/>
      <c r="AB380" s="147"/>
      <c r="AC380" s="147"/>
      <c r="AD380" s="147"/>
      <c r="AE380" s="147"/>
      <c r="AF380" s="147"/>
      <c r="AG380" s="147" t="s">
        <v>307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1" x14ac:dyDescent="0.25">
      <c r="A381" s="154"/>
      <c r="B381" s="155"/>
      <c r="C381" s="186" t="s">
        <v>669</v>
      </c>
      <c r="D381" s="159"/>
      <c r="E381" s="160"/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47"/>
      <c r="Z381" s="147"/>
      <c r="AA381" s="147"/>
      <c r="AB381" s="147"/>
      <c r="AC381" s="147"/>
      <c r="AD381" s="147"/>
      <c r="AE381" s="147"/>
      <c r="AF381" s="147"/>
      <c r="AG381" s="147" t="s">
        <v>287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1" x14ac:dyDescent="0.25">
      <c r="A382" s="154"/>
      <c r="B382" s="155"/>
      <c r="C382" s="186" t="s">
        <v>670</v>
      </c>
      <c r="D382" s="159"/>
      <c r="E382" s="160">
        <v>66</v>
      </c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47"/>
      <c r="Z382" s="147"/>
      <c r="AA382" s="147"/>
      <c r="AB382" s="147"/>
      <c r="AC382" s="147"/>
      <c r="AD382" s="147"/>
      <c r="AE382" s="147"/>
      <c r="AF382" s="147"/>
      <c r="AG382" s="147" t="s">
        <v>287</v>
      </c>
      <c r="AH382" s="147">
        <v>0</v>
      </c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ht="20.399999999999999" outlineLevel="1" x14ac:dyDescent="0.25">
      <c r="A383" s="168">
        <v>62</v>
      </c>
      <c r="B383" s="169" t="s">
        <v>671</v>
      </c>
      <c r="C383" s="185" t="s">
        <v>672</v>
      </c>
      <c r="D383" s="170" t="s">
        <v>538</v>
      </c>
      <c r="E383" s="171">
        <v>65</v>
      </c>
      <c r="F383" s="172"/>
      <c r="G383" s="173">
        <f>ROUND(E383*F383,2)</f>
        <v>0</v>
      </c>
      <c r="H383" s="172"/>
      <c r="I383" s="173">
        <f>ROUND(E383*H383,2)</f>
        <v>0</v>
      </c>
      <c r="J383" s="172"/>
      <c r="K383" s="173">
        <f>ROUND(E383*J383,2)</f>
        <v>0</v>
      </c>
      <c r="L383" s="173">
        <v>15</v>
      </c>
      <c r="M383" s="173">
        <f>G383*(1+L383/100)</f>
        <v>0</v>
      </c>
      <c r="N383" s="173">
        <v>3.4000000000000002E-4</v>
      </c>
      <c r="O383" s="173">
        <f>ROUND(E383*N383,2)</f>
        <v>0.02</v>
      </c>
      <c r="P383" s="173">
        <v>0.13800000000000001</v>
      </c>
      <c r="Q383" s="173">
        <f>ROUND(E383*P383,2)</f>
        <v>8.9700000000000006</v>
      </c>
      <c r="R383" s="173" t="s">
        <v>366</v>
      </c>
      <c r="S383" s="173" t="s">
        <v>248</v>
      </c>
      <c r="T383" s="174" t="s">
        <v>248</v>
      </c>
      <c r="U383" s="157">
        <v>0.81299999999999994</v>
      </c>
      <c r="V383" s="157">
        <f>ROUND(E383*U383,2)</f>
        <v>52.85</v>
      </c>
      <c r="W383" s="157"/>
      <c r="X383" s="157" t="s">
        <v>304</v>
      </c>
      <c r="Y383" s="14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25">
      <c r="A384" s="154"/>
      <c r="B384" s="155"/>
      <c r="C384" s="265" t="s">
        <v>668</v>
      </c>
      <c r="D384" s="266"/>
      <c r="E384" s="266"/>
      <c r="F384" s="266"/>
      <c r="G384" s="266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47"/>
      <c r="Z384" s="147"/>
      <c r="AA384" s="147"/>
      <c r="AB384" s="147"/>
      <c r="AC384" s="147"/>
      <c r="AD384" s="147"/>
      <c r="AE384" s="147"/>
      <c r="AF384" s="147"/>
      <c r="AG384" s="147" t="s">
        <v>307</v>
      </c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5">
      <c r="A385" s="154"/>
      <c r="B385" s="155"/>
      <c r="C385" s="186" t="s">
        <v>669</v>
      </c>
      <c r="D385" s="159"/>
      <c r="E385" s="160"/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47"/>
      <c r="Z385" s="147"/>
      <c r="AA385" s="147"/>
      <c r="AB385" s="147"/>
      <c r="AC385" s="147"/>
      <c r="AD385" s="147"/>
      <c r="AE385" s="147"/>
      <c r="AF385" s="147"/>
      <c r="AG385" s="147" t="s">
        <v>287</v>
      </c>
      <c r="AH385" s="147">
        <v>0</v>
      </c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1" x14ac:dyDescent="0.25">
      <c r="A386" s="154"/>
      <c r="B386" s="155"/>
      <c r="C386" s="186" t="s">
        <v>673</v>
      </c>
      <c r="D386" s="159"/>
      <c r="E386" s="160">
        <v>65</v>
      </c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47"/>
      <c r="Z386" s="147"/>
      <c r="AA386" s="147"/>
      <c r="AB386" s="147"/>
      <c r="AC386" s="147"/>
      <c r="AD386" s="147"/>
      <c r="AE386" s="147"/>
      <c r="AF386" s="147"/>
      <c r="AG386" s="147" t="s">
        <v>287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ht="20.399999999999999" outlineLevel="1" x14ac:dyDescent="0.25">
      <c r="A387" s="168">
        <v>63</v>
      </c>
      <c r="B387" s="169" t="s">
        <v>674</v>
      </c>
      <c r="C387" s="185" t="s">
        <v>675</v>
      </c>
      <c r="D387" s="170" t="s">
        <v>538</v>
      </c>
      <c r="E387" s="171">
        <v>28</v>
      </c>
      <c r="F387" s="172"/>
      <c r="G387" s="173">
        <f>ROUND(E387*F387,2)</f>
        <v>0</v>
      </c>
      <c r="H387" s="172"/>
      <c r="I387" s="173">
        <f>ROUND(E387*H387,2)</f>
        <v>0</v>
      </c>
      <c r="J387" s="172"/>
      <c r="K387" s="173">
        <f>ROUND(E387*J387,2)</f>
        <v>0</v>
      </c>
      <c r="L387" s="173">
        <v>15</v>
      </c>
      <c r="M387" s="173">
        <f>G387*(1+L387/100)</f>
        <v>0</v>
      </c>
      <c r="N387" s="173">
        <v>1.33E-3</v>
      </c>
      <c r="O387" s="173">
        <f>ROUND(E387*N387,2)</f>
        <v>0.04</v>
      </c>
      <c r="P387" s="173">
        <v>0.20699999999999999</v>
      </c>
      <c r="Q387" s="173">
        <f>ROUND(E387*P387,2)</f>
        <v>5.8</v>
      </c>
      <c r="R387" s="173" t="s">
        <v>366</v>
      </c>
      <c r="S387" s="173" t="s">
        <v>248</v>
      </c>
      <c r="T387" s="174" t="s">
        <v>248</v>
      </c>
      <c r="U387" s="157">
        <v>1.538</v>
      </c>
      <c r="V387" s="157">
        <f>ROUND(E387*U387,2)</f>
        <v>43.06</v>
      </c>
      <c r="W387" s="157"/>
      <c r="X387" s="157" t="s">
        <v>304</v>
      </c>
      <c r="Y387" s="14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5">
      <c r="A388" s="154"/>
      <c r="B388" s="155"/>
      <c r="C388" s="265" t="s">
        <v>668</v>
      </c>
      <c r="D388" s="266"/>
      <c r="E388" s="266"/>
      <c r="F388" s="266"/>
      <c r="G388" s="266"/>
      <c r="H388" s="157"/>
      <c r="I388" s="157"/>
      <c r="J388" s="157"/>
      <c r="K388" s="157"/>
      <c r="L388" s="157"/>
      <c r="M388" s="157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47"/>
      <c r="Z388" s="147"/>
      <c r="AA388" s="147"/>
      <c r="AB388" s="147"/>
      <c r="AC388" s="147"/>
      <c r="AD388" s="147"/>
      <c r="AE388" s="147"/>
      <c r="AF388" s="147"/>
      <c r="AG388" s="147" t="s">
        <v>307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1" x14ac:dyDescent="0.25">
      <c r="A389" s="154"/>
      <c r="B389" s="155"/>
      <c r="C389" s="186" t="s">
        <v>676</v>
      </c>
      <c r="D389" s="159"/>
      <c r="E389" s="160">
        <v>28</v>
      </c>
      <c r="F389" s="157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47"/>
      <c r="Z389" s="147"/>
      <c r="AA389" s="147"/>
      <c r="AB389" s="147"/>
      <c r="AC389" s="147"/>
      <c r="AD389" s="147"/>
      <c r="AE389" s="147"/>
      <c r="AF389" s="147"/>
      <c r="AG389" s="147" t="s">
        <v>287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ht="20.399999999999999" outlineLevel="1" x14ac:dyDescent="0.25">
      <c r="A390" s="168">
        <v>64</v>
      </c>
      <c r="B390" s="169" t="s">
        <v>677</v>
      </c>
      <c r="C390" s="185" t="s">
        <v>678</v>
      </c>
      <c r="D390" s="170" t="s">
        <v>302</v>
      </c>
      <c r="E390" s="171">
        <v>13.275</v>
      </c>
      <c r="F390" s="172"/>
      <c r="G390" s="173">
        <f>ROUND(E390*F390,2)</f>
        <v>0</v>
      </c>
      <c r="H390" s="172"/>
      <c r="I390" s="173">
        <f>ROUND(E390*H390,2)</f>
        <v>0</v>
      </c>
      <c r="J390" s="172"/>
      <c r="K390" s="173">
        <f>ROUND(E390*J390,2)</f>
        <v>0</v>
      </c>
      <c r="L390" s="173">
        <v>15</v>
      </c>
      <c r="M390" s="173">
        <f>G390*(1+L390/100)</f>
        <v>0</v>
      </c>
      <c r="N390" s="173">
        <v>5.4000000000000001E-4</v>
      </c>
      <c r="O390" s="173">
        <f>ROUND(E390*N390,2)</f>
        <v>0.01</v>
      </c>
      <c r="P390" s="173">
        <v>0.27</v>
      </c>
      <c r="Q390" s="173">
        <f>ROUND(E390*P390,2)</f>
        <v>3.58</v>
      </c>
      <c r="R390" s="173" t="s">
        <v>366</v>
      </c>
      <c r="S390" s="173" t="s">
        <v>248</v>
      </c>
      <c r="T390" s="174" t="s">
        <v>248</v>
      </c>
      <c r="U390" s="157">
        <v>0.43</v>
      </c>
      <c r="V390" s="157">
        <f>ROUND(E390*U390,2)</f>
        <v>5.71</v>
      </c>
      <c r="W390" s="157"/>
      <c r="X390" s="157" t="s">
        <v>304</v>
      </c>
      <c r="Y390" s="14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5">
      <c r="A391" s="154"/>
      <c r="B391" s="155"/>
      <c r="C391" s="265" t="s">
        <v>668</v>
      </c>
      <c r="D391" s="266"/>
      <c r="E391" s="266"/>
      <c r="F391" s="266"/>
      <c r="G391" s="266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47"/>
      <c r="Z391" s="147"/>
      <c r="AA391" s="147"/>
      <c r="AB391" s="147"/>
      <c r="AC391" s="147"/>
      <c r="AD391" s="147"/>
      <c r="AE391" s="147"/>
      <c r="AF391" s="147"/>
      <c r="AG391" s="147" t="s">
        <v>307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5">
      <c r="A392" s="154"/>
      <c r="B392" s="155"/>
      <c r="C392" s="186" t="s">
        <v>679</v>
      </c>
      <c r="D392" s="159"/>
      <c r="E392" s="160">
        <v>13.28</v>
      </c>
      <c r="F392" s="157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47"/>
      <c r="Z392" s="147"/>
      <c r="AA392" s="147"/>
      <c r="AB392" s="147"/>
      <c r="AC392" s="147"/>
      <c r="AD392" s="147"/>
      <c r="AE392" s="147"/>
      <c r="AF392" s="147"/>
      <c r="AG392" s="147" t="s">
        <v>287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ht="20.399999999999999" outlineLevel="1" x14ac:dyDescent="0.25">
      <c r="A393" s="168">
        <v>65</v>
      </c>
      <c r="B393" s="169" t="s">
        <v>680</v>
      </c>
      <c r="C393" s="185" t="s">
        <v>681</v>
      </c>
      <c r="D393" s="170" t="s">
        <v>311</v>
      </c>
      <c r="E393" s="171">
        <v>1.8759999999999999</v>
      </c>
      <c r="F393" s="172"/>
      <c r="G393" s="173">
        <f>ROUND(E393*F393,2)</f>
        <v>0</v>
      </c>
      <c r="H393" s="172"/>
      <c r="I393" s="173">
        <f>ROUND(E393*H393,2)</f>
        <v>0</v>
      </c>
      <c r="J393" s="172"/>
      <c r="K393" s="173">
        <f>ROUND(E393*J393,2)</f>
        <v>0</v>
      </c>
      <c r="L393" s="173">
        <v>15</v>
      </c>
      <c r="M393" s="173">
        <f>G393*(1+L393/100)</f>
        <v>0</v>
      </c>
      <c r="N393" s="173">
        <v>0</v>
      </c>
      <c r="O393" s="173">
        <f>ROUND(E393*N393,2)</f>
        <v>0</v>
      </c>
      <c r="P393" s="173">
        <v>2.4</v>
      </c>
      <c r="Q393" s="173">
        <f>ROUND(E393*P393,2)</f>
        <v>4.5</v>
      </c>
      <c r="R393" s="173" t="s">
        <v>366</v>
      </c>
      <c r="S393" s="173" t="s">
        <v>248</v>
      </c>
      <c r="T393" s="174" t="s">
        <v>248</v>
      </c>
      <c r="U393" s="157">
        <v>23.265999999999998</v>
      </c>
      <c r="V393" s="157">
        <f>ROUND(E393*U393,2)</f>
        <v>43.65</v>
      </c>
      <c r="W393" s="157"/>
      <c r="X393" s="157" t="s">
        <v>304</v>
      </c>
      <c r="Y393" s="14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25">
      <c r="A394" s="154"/>
      <c r="B394" s="155"/>
      <c r="C394" s="265" t="s">
        <v>682</v>
      </c>
      <c r="D394" s="266"/>
      <c r="E394" s="266"/>
      <c r="F394" s="266"/>
      <c r="G394" s="266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307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1" x14ac:dyDescent="0.25">
      <c r="A395" s="154"/>
      <c r="B395" s="155"/>
      <c r="C395" s="186" t="s">
        <v>683</v>
      </c>
      <c r="D395" s="159"/>
      <c r="E395" s="160">
        <v>0.06</v>
      </c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47"/>
      <c r="Z395" s="147"/>
      <c r="AA395" s="147"/>
      <c r="AB395" s="147"/>
      <c r="AC395" s="147"/>
      <c r="AD395" s="147"/>
      <c r="AE395" s="147"/>
      <c r="AF395" s="147"/>
      <c r="AG395" s="147" t="s">
        <v>287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5">
      <c r="A396" s="154"/>
      <c r="B396" s="155"/>
      <c r="C396" s="186" t="s">
        <v>684</v>
      </c>
      <c r="D396" s="159"/>
      <c r="E396" s="160">
        <v>0.23</v>
      </c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287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1" x14ac:dyDescent="0.25">
      <c r="A397" s="154"/>
      <c r="B397" s="155"/>
      <c r="C397" s="186" t="s">
        <v>685</v>
      </c>
      <c r="D397" s="159"/>
      <c r="E397" s="160">
        <v>0.16</v>
      </c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47"/>
      <c r="Z397" s="147"/>
      <c r="AA397" s="147"/>
      <c r="AB397" s="147"/>
      <c r="AC397" s="147"/>
      <c r="AD397" s="147"/>
      <c r="AE397" s="147"/>
      <c r="AF397" s="147"/>
      <c r="AG397" s="147" t="s">
        <v>287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5">
      <c r="A398" s="154"/>
      <c r="B398" s="155"/>
      <c r="C398" s="186" t="s">
        <v>686</v>
      </c>
      <c r="D398" s="159"/>
      <c r="E398" s="160">
        <v>1.43</v>
      </c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287</v>
      </c>
      <c r="AH398" s="147">
        <v>0</v>
      </c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ht="20.399999999999999" outlineLevel="1" x14ac:dyDescent="0.25">
      <c r="A399" s="168">
        <v>66</v>
      </c>
      <c r="B399" s="169" t="s">
        <v>687</v>
      </c>
      <c r="C399" s="185" t="s">
        <v>688</v>
      </c>
      <c r="D399" s="170" t="s">
        <v>302</v>
      </c>
      <c r="E399" s="171">
        <v>675.23</v>
      </c>
      <c r="F399" s="172"/>
      <c r="G399" s="173">
        <f>ROUND(E399*F399,2)</f>
        <v>0</v>
      </c>
      <c r="H399" s="172"/>
      <c r="I399" s="173">
        <f>ROUND(E399*H399,2)</f>
        <v>0</v>
      </c>
      <c r="J399" s="172"/>
      <c r="K399" s="173">
        <f>ROUND(E399*J399,2)</f>
        <v>0</v>
      </c>
      <c r="L399" s="173">
        <v>15</v>
      </c>
      <c r="M399" s="173">
        <f>G399*(1+L399/100)</f>
        <v>0</v>
      </c>
      <c r="N399" s="173">
        <v>0</v>
      </c>
      <c r="O399" s="173">
        <f>ROUND(E399*N399,2)</f>
        <v>0</v>
      </c>
      <c r="P399" s="173">
        <v>0.05</v>
      </c>
      <c r="Q399" s="173">
        <f>ROUND(E399*P399,2)</f>
        <v>33.76</v>
      </c>
      <c r="R399" s="173" t="s">
        <v>366</v>
      </c>
      <c r="S399" s="173" t="s">
        <v>248</v>
      </c>
      <c r="T399" s="174" t="s">
        <v>248</v>
      </c>
      <c r="U399" s="157">
        <v>0.46200000000000002</v>
      </c>
      <c r="V399" s="157">
        <f>ROUND(E399*U399,2)</f>
        <v>311.95999999999998</v>
      </c>
      <c r="W399" s="157"/>
      <c r="X399" s="157" t="s">
        <v>304</v>
      </c>
      <c r="Y399" s="14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5">
      <c r="A400" s="154"/>
      <c r="B400" s="155"/>
      <c r="C400" s="186" t="s">
        <v>689</v>
      </c>
      <c r="D400" s="159"/>
      <c r="E400" s="160">
        <v>138.30000000000001</v>
      </c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47"/>
      <c r="Z400" s="147"/>
      <c r="AA400" s="147"/>
      <c r="AB400" s="147"/>
      <c r="AC400" s="147"/>
      <c r="AD400" s="147"/>
      <c r="AE400" s="147"/>
      <c r="AF400" s="147"/>
      <c r="AG400" s="147" t="s">
        <v>287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25">
      <c r="A401" s="154"/>
      <c r="B401" s="155"/>
      <c r="C401" s="186" t="s">
        <v>690</v>
      </c>
      <c r="D401" s="159"/>
      <c r="E401" s="160">
        <v>86.18</v>
      </c>
      <c r="F401" s="157"/>
      <c r="G401" s="157"/>
      <c r="H401" s="157"/>
      <c r="I401" s="157"/>
      <c r="J401" s="157"/>
      <c r="K401" s="157"/>
      <c r="L401" s="157"/>
      <c r="M401" s="157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47"/>
      <c r="Z401" s="147"/>
      <c r="AA401" s="147"/>
      <c r="AB401" s="147"/>
      <c r="AC401" s="147"/>
      <c r="AD401" s="147"/>
      <c r="AE401" s="147"/>
      <c r="AF401" s="147"/>
      <c r="AG401" s="147" t="s">
        <v>287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5">
      <c r="A402" s="154"/>
      <c r="B402" s="155"/>
      <c r="C402" s="186" t="s">
        <v>691</v>
      </c>
      <c r="D402" s="159"/>
      <c r="E402" s="160">
        <v>106.29</v>
      </c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287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25">
      <c r="A403" s="154"/>
      <c r="B403" s="155"/>
      <c r="C403" s="186" t="s">
        <v>692</v>
      </c>
      <c r="D403" s="159"/>
      <c r="E403" s="160">
        <v>92.4</v>
      </c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287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outlineLevel="1" x14ac:dyDescent="0.25">
      <c r="A404" s="154"/>
      <c r="B404" s="155"/>
      <c r="C404" s="186" t="s">
        <v>693</v>
      </c>
      <c r="D404" s="159"/>
      <c r="E404" s="160">
        <v>103.64</v>
      </c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287</v>
      </c>
      <c r="AH404" s="147">
        <v>0</v>
      </c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1" x14ac:dyDescent="0.25">
      <c r="A405" s="154"/>
      <c r="B405" s="155"/>
      <c r="C405" s="186" t="s">
        <v>694</v>
      </c>
      <c r="D405" s="159"/>
      <c r="E405" s="160">
        <v>77.92</v>
      </c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47"/>
      <c r="Z405" s="147"/>
      <c r="AA405" s="147"/>
      <c r="AB405" s="147"/>
      <c r="AC405" s="147"/>
      <c r="AD405" s="147"/>
      <c r="AE405" s="147"/>
      <c r="AF405" s="147"/>
      <c r="AG405" s="147" t="s">
        <v>287</v>
      </c>
      <c r="AH405" s="147">
        <v>0</v>
      </c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1" x14ac:dyDescent="0.25">
      <c r="A406" s="154"/>
      <c r="B406" s="155"/>
      <c r="C406" s="186" t="s">
        <v>695</v>
      </c>
      <c r="D406" s="159"/>
      <c r="E406" s="160">
        <v>70.5</v>
      </c>
      <c r="F406" s="157"/>
      <c r="G406" s="157"/>
      <c r="H406" s="157"/>
      <c r="I406" s="157"/>
      <c r="J406" s="157"/>
      <c r="K406" s="157"/>
      <c r="L406" s="157"/>
      <c r="M406" s="157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47"/>
      <c r="Z406" s="147"/>
      <c r="AA406" s="147"/>
      <c r="AB406" s="147"/>
      <c r="AC406" s="147"/>
      <c r="AD406" s="147"/>
      <c r="AE406" s="147"/>
      <c r="AF406" s="147"/>
      <c r="AG406" s="147" t="s">
        <v>287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x14ac:dyDescent="0.25">
      <c r="A407" s="162" t="s">
        <v>243</v>
      </c>
      <c r="B407" s="163" t="s">
        <v>146</v>
      </c>
      <c r="C407" s="184" t="s">
        <v>147</v>
      </c>
      <c r="D407" s="164"/>
      <c r="E407" s="165"/>
      <c r="F407" s="166"/>
      <c r="G407" s="166">
        <f>SUMIF(AG408:AG409,"&lt;&gt;NOR",G408:G409)</f>
        <v>0</v>
      </c>
      <c r="H407" s="166"/>
      <c r="I407" s="166">
        <f>SUM(I408:I409)</f>
        <v>0</v>
      </c>
      <c r="J407" s="166"/>
      <c r="K407" s="166">
        <f>SUM(K408:K409)</f>
        <v>0</v>
      </c>
      <c r="L407" s="166"/>
      <c r="M407" s="166">
        <f>SUM(M408:M409)</f>
        <v>0</v>
      </c>
      <c r="N407" s="166"/>
      <c r="O407" s="166">
        <f>SUM(O408:O409)</f>
        <v>0</v>
      </c>
      <c r="P407" s="166"/>
      <c r="Q407" s="166">
        <f>SUM(Q408:Q409)</f>
        <v>0</v>
      </c>
      <c r="R407" s="166"/>
      <c r="S407" s="166"/>
      <c r="T407" s="167"/>
      <c r="U407" s="161"/>
      <c r="V407" s="161">
        <f>SUM(V408:V409)</f>
        <v>11.74</v>
      </c>
      <c r="W407" s="161"/>
      <c r="X407" s="161"/>
      <c r="AG407" t="s">
        <v>244</v>
      </c>
    </row>
    <row r="408" spans="1:60" ht="30.6" outlineLevel="1" x14ac:dyDescent="0.25">
      <c r="A408" s="168">
        <v>67</v>
      </c>
      <c r="B408" s="169" t="s">
        <v>696</v>
      </c>
      <c r="C408" s="185" t="s">
        <v>697</v>
      </c>
      <c r="D408" s="170" t="s">
        <v>698</v>
      </c>
      <c r="E408" s="171">
        <v>3.9064000000000001</v>
      </c>
      <c r="F408" s="172"/>
      <c r="G408" s="173">
        <f>ROUND(E408*F408,2)</f>
        <v>0</v>
      </c>
      <c r="H408" s="172"/>
      <c r="I408" s="173">
        <f>ROUND(E408*H408,2)</f>
        <v>0</v>
      </c>
      <c r="J408" s="172"/>
      <c r="K408" s="173">
        <f>ROUND(E408*J408,2)</f>
        <v>0</v>
      </c>
      <c r="L408" s="173">
        <v>15</v>
      </c>
      <c r="M408" s="173">
        <f>G408*(1+L408/100)</f>
        <v>0</v>
      </c>
      <c r="N408" s="173">
        <v>0</v>
      </c>
      <c r="O408" s="173">
        <f>ROUND(E408*N408,2)</f>
        <v>0</v>
      </c>
      <c r="P408" s="173">
        <v>0</v>
      </c>
      <c r="Q408" s="173">
        <f>ROUND(E408*P408,2)</f>
        <v>0</v>
      </c>
      <c r="R408" s="173" t="s">
        <v>699</v>
      </c>
      <c r="S408" s="173" t="s">
        <v>248</v>
      </c>
      <c r="T408" s="174" t="s">
        <v>248</v>
      </c>
      <c r="U408" s="157">
        <v>3.0049999999999999</v>
      </c>
      <c r="V408" s="157">
        <f>ROUND(E408*U408,2)</f>
        <v>11.74</v>
      </c>
      <c r="W408" s="157"/>
      <c r="X408" s="157" t="s">
        <v>700</v>
      </c>
      <c r="Y408" s="147"/>
      <c r="Z408" s="147"/>
      <c r="AA408" s="147"/>
      <c r="AB408" s="147"/>
      <c r="AC408" s="147"/>
      <c r="AD408" s="147"/>
      <c r="AE408" s="147"/>
      <c r="AF408" s="147"/>
      <c r="AG408" s="147" t="s">
        <v>701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1" x14ac:dyDescent="0.25">
      <c r="A409" s="154"/>
      <c r="B409" s="155"/>
      <c r="C409" s="265" t="s">
        <v>702</v>
      </c>
      <c r="D409" s="266"/>
      <c r="E409" s="266"/>
      <c r="F409" s="266"/>
      <c r="G409" s="266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307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x14ac:dyDescent="0.25">
      <c r="A410" s="162" t="s">
        <v>243</v>
      </c>
      <c r="B410" s="163" t="s">
        <v>150</v>
      </c>
      <c r="C410" s="184" t="s">
        <v>152</v>
      </c>
      <c r="D410" s="164"/>
      <c r="E410" s="165"/>
      <c r="F410" s="166"/>
      <c r="G410" s="166">
        <f>SUMIF(AG411:AG424,"&lt;&gt;NOR",G411:G424)</f>
        <v>0</v>
      </c>
      <c r="H410" s="166"/>
      <c r="I410" s="166">
        <f>SUM(I411:I424)</f>
        <v>0</v>
      </c>
      <c r="J410" s="166"/>
      <c r="K410" s="166">
        <f>SUM(K411:K424)</f>
        <v>0</v>
      </c>
      <c r="L410" s="166"/>
      <c r="M410" s="166">
        <f>SUM(M411:M424)</f>
        <v>0</v>
      </c>
      <c r="N410" s="166"/>
      <c r="O410" s="166">
        <f>SUM(O411:O424)</f>
        <v>0</v>
      </c>
      <c r="P410" s="166"/>
      <c r="Q410" s="166">
        <f>SUM(Q411:Q424)</f>
        <v>11.939999999999998</v>
      </c>
      <c r="R410" s="166"/>
      <c r="S410" s="166"/>
      <c r="T410" s="167"/>
      <c r="U410" s="161"/>
      <c r="V410" s="161">
        <f>SUM(V411:V424)</f>
        <v>67.69</v>
      </c>
      <c r="W410" s="161"/>
      <c r="X410" s="161"/>
      <c r="AG410" t="s">
        <v>244</v>
      </c>
    </row>
    <row r="411" spans="1:60" outlineLevel="1" x14ac:dyDescent="0.25">
      <c r="A411" s="168">
        <v>68</v>
      </c>
      <c r="B411" s="169" t="s">
        <v>703</v>
      </c>
      <c r="C411" s="185" t="s">
        <v>704</v>
      </c>
      <c r="D411" s="170" t="s">
        <v>302</v>
      </c>
      <c r="E411" s="171">
        <v>364.24369999999999</v>
      </c>
      <c r="F411" s="172"/>
      <c r="G411" s="173">
        <f>ROUND(E411*F411,2)</f>
        <v>0</v>
      </c>
      <c r="H411" s="172"/>
      <c r="I411" s="173">
        <f>ROUND(E411*H411,2)</f>
        <v>0</v>
      </c>
      <c r="J411" s="172"/>
      <c r="K411" s="173">
        <f>ROUND(E411*J411,2)</f>
        <v>0</v>
      </c>
      <c r="L411" s="173">
        <v>15</v>
      </c>
      <c r="M411" s="173">
        <f>G411*(1+L411/100)</f>
        <v>0</v>
      </c>
      <c r="N411" s="173">
        <v>0</v>
      </c>
      <c r="O411" s="173">
        <f>ROUND(E411*N411,2)</f>
        <v>0</v>
      </c>
      <c r="P411" s="173">
        <v>4.8700000000000002E-3</v>
      </c>
      <c r="Q411" s="173">
        <f>ROUND(E411*P411,2)</f>
        <v>1.77</v>
      </c>
      <c r="R411" s="173" t="s">
        <v>705</v>
      </c>
      <c r="S411" s="173" t="s">
        <v>248</v>
      </c>
      <c r="T411" s="174" t="s">
        <v>248</v>
      </c>
      <c r="U411" s="157">
        <v>4.1000000000000002E-2</v>
      </c>
      <c r="V411" s="157">
        <f>ROUND(E411*U411,2)</f>
        <v>14.93</v>
      </c>
      <c r="W411" s="157"/>
      <c r="X411" s="157" t="s">
        <v>304</v>
      </c>
      <c r="Y411" s="147"/>
      <c r="Z411" s="147"/>
      <c r="AA411" s="147"/>
      <c r="AB411" s="147"/>
      <c r="AC411" s="147"/>
      <c r="AD411" s="147"/>
      <c r="AE411" s="147"/>
      <c r="AF411" s="147"/>
      <c r="AG411" s="147" t="s">
        <v>639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1" x14ac:dyDescent="0.25">
      <c r="A412" s="154"/>
      <c r="B412" s="155"/>
      <c r="C412" s="186" t="s">
        <v>706</v>
      </c>
      <c r="D412" s="159"/>
      <c r="E412" s="160">
        <v>81.349999999999994</v>
      </c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47"/>
      <c r="Z412" s="147"/>
      <c r="AA412" s="147"/>
      <c r="AB412" s="147"/>
      <c r="AC412" s="147"/>
      <c r="AD412" s="147"/>
      <c r="AE412" s="147"/>
      <c r="AF412" s="147"/>
      <c r="AG412" s="147" t="s">
        <v>287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ht="20.399999999999999" outlineLevel="1" x14ac:dyDescent="0.25">
      <c r="A413" s="154"/>
      <c r="B413" s="155"/>
      <c r="C413" s="186" t="s">
        <v>707</v>
      </c>
      <c r="D413" s="159"/>
      <c r="E413" s="160">
        <v>282.89</v>
      </c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47"/>
      <c r="Z413" s="147"/>
      <c r="AA413" s="147"/>
      <c r="AB413" s="147"/>
      <c r="AC413" s="147"/>
      <c r="AD413" s="147"/>
      <c r="AE413" s="147"/>
      <c r="AF413" s="147"/>
      <c r="AG413" s="147" t="s">
        <v>287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25">
      <c r="A414" s="168">
        <v>69</v>
      </c>
      <c r="B414" s="169" t="s">
        <v>708</v>
      </c>
      <c r="C414" s="185" t="s">
        <v>709</v>
      </c>
      <c r="D414" s="170" t="s">
        <v>302</v>
      </c>
      <c r="E414" s="171">
        <v>876.97119999999995</v>
      </c>
      <c r="F414" s="172"/>
      <c r="G414" s="173">
        <f>ROUND(E414*F414,2)</f>
        <v>0</v>
      </c>
      <c r="H414" s="172"/>
      <c r="I414" s="173">
        <f>ROUND(E414*H414,2)</f>
        <v>0</v>
      </c>
      <c r="J414" s="172"/>
      <c r="K414" s="173">
        <f>ROUND(E414*J414,2)</f>
        <v>0</v>
      </c>
      <c r="L414" s="173">
        <v>15</v>
      </c>
      <c r="M414" s="173">
        <f>G414*(1+L414/100)</f>
        <v>0</v>
      </c>
      <c r="N414" s="173">
        <v>0</v>
      </c>
      <c r="O414" s="173">
        <f>ROUND(E414*N414,2)</f>
        <v>0</v>
      </c>
      <c r="P414" s="173">
        <v>9.7400000000000004E-3</v>
      </c>
      <c r="Q414" s="173">
        <f>ROUND(E414*P414,2)</f>
        <v>8.5399999999999991</v>
      </c>
      <c r="R414" s="173" t="s">
        <v>705</v>
      </c>
      <c r="S414" s="173" t="s">
        <v>248</v>
      </c>
      <c r="T414" s="174" t="s">
        <v>248</v>
      </c>
      <c r="U414" s="157">
        <v>4.3999999999999997E-2</v>
      </c>
      <c r="V414" s="157">
        <f>ROUND(E414*U414,2)</f>
        <v>38.590000000000003</v>
      </c>
      <c r="W414" s="157"/>
      <c r="X414" s="157" t="s">
        <v>304</v>
      </c>
      <c r="Y414" s="147"/>
      <c r="Z414" s="147"/>
      <c r="AA414" s="147"/>
      <c r="AB414" s="147"/>
      <c r="AC414" s="147"/>
      <c r="AD414" s="147"/>
      <c r="AE414" s="147"/>
      <c r="AF414" s="147"/>
      <c r="AG414" s="147" t="s">
        <v>639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1" x14ac:dyDescent="0.25">
      <c r="A415" s="154"/>
      <c r="B415" s="155"/>
      <c r="C415" s="186" t="s">
        <v>706</v>
      </c>
      <c r="D415" s="159"/>
      <c r="E415" s="160">
        <v>81.349999999999994</v>
      </c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47"/>
      <c r="Z415" s="147"/>
      <c r="AA415" s="147"/>
      <c r="AB415" s="147"/>
      <c r="AC415" s="147"/>
      <c r="AD415" s="147"/>
      <c r="AE415" s="147"/>
      <c r="AF415" s="147"/>
      <c r="AG415" s="147" t="s">
        <v>287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1" x14ac:dyDescent="0.25">
      <c r="A416" s="154"/>
      <c r="B416" s="155"/>
      <c r="C416" s="186" t="s">
        <v>710</v>
      </c>
      <c r="D416" s="159"/>
      <c r="E416" s="160">
        <v>72.2</v>
      </c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47"/>
      <c r="Z416" s="147"/>
      <c r="AA416" s="147"/>
      <c r="AB416" s="147"/>
      <c r="AC416" s="147"/>
      <c r="AD416" s="147"/>
      <c r="AE416" s="147"/>
      <c r="AF416" s="147"/>
      <c r="AG416" s="147" t="s">
        <v>287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1" x14ac:dyDescent="0.25">
      <c r="A417" s="154"/>
      <c r="B417" s="155"/>
      <c r="C417" s="186" t="s">
        <v>711</v>
      </c>
      <c r="D417" s="159"/>
      <c r="E417" s="160">
        <v>148.65</v>
      </c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47"/>
      <c r="Z417" s="147"/>
      <c r="AA417" s="147"/>
      <c r="AB417" s="147"/>
      <c r="AC417" s="147"/>
      <c r="AD417" s="147"/>
      <c r="AE417" s="147"/>
      <c r="AF417" s="147"/>
      <c r="AG417" s="147" t="s">
        <v>287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ht="20.399999999999999" outlineLevel="1" x14ac:dyDescent="0.25">
      <c r="A418" s="154"/>
      <c r="B418" s="155"/>
      <c r="C418" s="186" t="s">
        <v>707</v>
      </c>
      <c r="D418" s="159"/>
      <c r="E418" s="160">
        <v>282.89</v>
      </c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287</v>
      </c>
      <c r="AH418" s="147">
        <v>0</v>
      </c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1" x14ac:dyDescent="0.25">
      <c r="A419" s="154"/>
      <c r="B419" s="155"/>
      <c r="C419" s="186" t="s">
        <v>712</v>
      </c>
      <c r="D419" s="159"/>
      <c r="E419" s="160">
        <v>314.42</v>
      </c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47"/>
      <c r="Z419" s="147"/>
      <c r="AA419" s="147"/>
      <c r="AB419" s="147"/>
      <c r="AC419" s="147"/>
      <c r="AD419" s="147"/>
      <c r="AE419" s="147"/>
      <c r="AF419" s="147"/>
      <c r="AG419" s="147" t="s">
        <v>287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5">
      <c r="A420" s="154"/>
      <c r="B420" s="155"/>
      <c r="C420" s="186" t="s">
        <v>713</v>
      </c>
      <c r="D420" s="159"/>
      <c r="E420" s="160">
        <v>-22.54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287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ht="20.399999999999999" outlineLevel="1" x14ac:dyDescent="0.25">
      <c r="A421" s="168">
        <v>70</v>
      </c>
      <c r="B421" s="169" t="s">
        <v>714</v>
      </c>
      <c r="C421" s="185" t="s">
        <v>715</v>
      </c>
      <c r="D421" s="170" t="s">
        <v>302</v>
      </c>
      <c r="E421" s="171">
        <v>272.45</v>
      </c>
      <c r="F421" s="172"/>
      <c r="G421" s="173">
        <f>ROUND(E421*F421,2)</f>
        <v>0</v>
      </c>
      <c r="H421" s="172"/>
      <c r="I421" s="173">
        <f>ROUND(E421*H421,2)</f>
        <v>0</v>
      </c>
      <c r="J421" s="172"/>
      <c r="K421" s="173">
        <f>ROUND(E421*J421,2)</f>
        <v>0</v>
      </c>
      <c r="L421" s="173">
        <v>15</v>
      </c>
      <c r="M421" s="173">
        <f>G421*(1+L421/100)</f>
        <v>0</v>
      </c>
      <c r="N421" s="173">
        <v>0</v>
      </c>
      <c r="O421" s="173">
        <f>ROUND(E421*N421,2)</f>
        <v>0</v>
      </c>
      <c r="P421" s="173">
        <v>6.0000000000000001E-3</v>
      </c>
      <c r="Q421" s="173">
        <f>ROUND(E421*P421,2)</f>
        <v>1.63</v>
      </c>
      <c r="R421" s="173" t="s">
        <v>705</v>
      </c>
      <c r="S421" s="173" t="s">
        <v>248</v>
      </c>
      <c r="T421" s="174" t="s">
        <v>248</v>
      </c>
      <c r="U421" s="157">
        <v>5.1999999999999998E-2</v>
      </c>
      <c r="V421" s="157">
        <f>ROUND(E421*U421,2)</f>
        <v>14.17</v>
      </c>
      <c r="W421" s="157"/>
      <c r="X421" s="157" t="s">
        <v>304</v>
      </c>
      <c r="Y421" s="147"/>
      <c r="Z421" s="147"/>
      <c r="AA421" s="147"/>
      <c r="AB421" s="147"/>
      <c r="AC421" s="147"/>
      <c r="AD421" s="147"/>
      <c r="AE421" s="147"/>
      <c r="AF421" s="147"/>
      <c r="AG421" s="147" t="s">
        <v>639</v>
      </c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5">
      <c r="A422" s="154"/>
      <c r="B422" s="155"/>
      <c r="C422" s="186" t="s">
        <v>716</v>
      </c>
      <c r="D422" s="159"/>
      <c r="E422" s="160">
        <v>51.6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287</v>
      </c>
      <c r="AH422" s="147">
        <v>0</v>
      </c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1" x14ac:dyDescent="0.25">
      <c r="A423" s="154"/>
      <c r="B423" s="155"/>
      <c r="C423" s="186" t="s">
        <v>711</v>
      </c>
      <c r="D423" s="159"/>
      <c r="E423" s="160">
        <v>148.65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47"/>
      <c r="Z423" s="147"/>
      <c r="AA423" s="147"/>
      <c r="AB423" s="147"/>
      <c r="AC423" s="147"/>
      <c r="AD423" s="147"/>
      <c r="AE423" s="147"/>
      <c r="AF423" s="147"/>
      <c r="AG423" s="147" t="s">
        <v>287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25">
      <c r="A424" s="154"/>
      <c r="B424" s="155"/>
      <c r="C424" s="186" t="s">
        <v>710</v>
      </c>
      <c r="D424" s="159"/>
      <c r="E424" s="160">
        <v>72.2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287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x14ac:dyDescent="0.25">
      <c r="A425" s="162" t="s">
        <v>243</v>
      </c>
      <c r="B425" s="163" t="s">
        <v>153</v>
      </c>
      <c r="C425" s="184" t="s">
        <v>154</v>
      </c>
      <c r="D425" s="164"/>
      <c r="E425" s="165"/>
      <c r="F425" s="166"/>
      <c r="G425" s="166">
        <f>SUMIF(AG426:AG438,"&lt;&gt;NOR",G426:G438)</f>
        <v>0</v>
      </c>
      <c r="H425" s="166"/>
      <c r="I425" s="166">
        <f>SUM(I426:I438)</f>
        <v>0</v>
      </c>
      <c r="J425" s="166"/>
      <c r="K425" s="166">
        <f>SUM(K426:K438)</f>
        <v>0</v>
      </c>
      <c r="L425" s="166"/>
      <c r="M425" s="166">
        <f>SUM(M426:M438)</f>
        <v>0</v>
      </c>
      <c r="N425" s="166"/>
      <c r="O425" s="166">
        <f>SUM(O426:O438)</f>
        <v>0</v>
      </c>
      <c r="P425" s="166"/>
      <c r="Q425" s="166">
        <f>SUM(Q426:Q438)</f>
        <v>4.79</v>
      </c>
      <c r="R425" s="166"/>
      <c r="S425" s="166"/>
      <c r="T425" s="167"/>
      <c r="U425" s="161"/>
      <c r="V425" s="161">
        <f>SUM(V426:V438)</f>
        <v>126.86000000000001</v>
      </c>
      <c r="W425" s="161"/>
      <c r="X425" s="161"/>
      <c r="AG425" t="s">
        <v>244</v>
      </c>
    </row>
    <row r="426" spans="1:60" ht="20.399999999999999" outlineLevel="1" x14ac:dyDescent="0.25">
      <c r="A426" s="168">
        <v>71</v>
      </c>
      <c r="B426" s="169" t="s">
        <v>717</v>
      </c>
      <c r="C426" s="185" t="s">
        <v>718</v>
      </c>
      <c r="D426" s="170" t="s">
        <v>302</v>
      </c>
      <c r="E426" s="171">
        <v>72.2</v>
      </c>
      <c r="F426" s="172"/>
      <c r="G426" s="173">
        <f>ROUND(E426*F426,2)</f>
        <v>0</v>
      </c>
      <c r="H426" s="172"/>
      <c r="I426" s="173">
        <f>ROUND(E426*H426,2)</f>
        <v>0</v>
      </c>
      <c r="J426" s="172"/>
      <c r="K426" s="173">
        <f>ROUND(E426*J426,2)</f>
        <v>0</v>
      </c>
      <c r="L426" s="173">
        <v>15</v>
      </c>
      <c r="M426" s="173">
        <f>G426*(1+L426/100)</f>
        <v>0</v>
      </c>
      <c r="N426" s="173">
        <v>0</v>
      </c>
      <c r="O426" s="173">
        <f>ROUND(E426*N426,2)</f>
        <v>0</v>
      </c>
      <c r="P426" s="173">
        <v>2E-3</v>
      </c>
      <c r="Q426" s="173">
        <f>ROUND(E426*P426,2)</f>
        <v>0.14000000000000001</v>
      </c>
      <c r="R426" s="173" t="s">
        <v>719</v>
      </c>
      <c r="S426" s="173" t="s">
        <v>248</v>
      </c>
      <c r="T426" s="174" t="s">
        <v>248</v>
      </c>
      <c r="U426" s="157">
        <v>3.7999999999999999E-2</v>
      </c>
      <c r="V426" s="157">
        <f>ROUND(E426*U426,2)</f>
        <v>2.74</v>
      </c>
      <c r="W426" s="157"/>
      <c r="X426" s="157" t="s">
        <v>304</v>
      </c>
      <c r="Y426" s="147"/>
      <c r="Z426" s="147"/>
      <c r="AA426" s="147"/>
      <c r="AB426" s="147"/>
      <c r="AC426" s="147"/>
      <c r="AD426" s="147"/>
      <c r="AE426" s="147"/>
      <c r="AF426" s="147"/>
      <c r="AG426" s="147" t="s">
        <v>639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1" x14ac:dyDescent="0.25">
      <c r="A427" s="154"/>
      <c r="B427" s="155"/>
      <c r="C427" s="186" t="s">
        <v>710</v>
      </c>
      <c r="D427" s="159"/>
      <c r="E427" s="160">
        <v>72.2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47"/>
      <c r="Z427" s="147"/>
      <c r="AA427" s="147"/>
      <c r="AB427" s="147"/>
      <c r="AC427" s="147"/>
      <c r="AD427" s="147"/>
      <c r="AE427" s="147"/>
      <c r="AF427" s="147"/>
      <c r="AG427" s="147" t="s">
        <v>287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ht="20.399999999999999" outlineLevel="1" x14ac:dyDescent="0.25">
      <c r="A428" s="168">
        <v>72</v>
      </c>
      <c r="B428" s="169" t="s">
        <v>720</v>
      </c>
      <c r="C428" s="185" t="s">
        <v>721</v>
      </c>
      <c r="D428" s="170" t="s">
        <v>302</v>
      </c>
      <c r="E428" s="171">
        <v>364.24369999999999</v>
      </c>
      <c r="F428" s="172"/>
      <c r="G428" s="173">
        <f>ROUND(E428*F428,2)</f>
        <v>0</v>
      </c>
      <c r="H428" s="172"/>
      <c r="I428" s="173">
        <f>ROUND(E428*H428,2)</f>
        <v>0</v>
      </c>
      <c r="J428" s="172"/>
      <c r="K428" s="173">
        <f>ROUND(E428*J428,2)</f>
        <v>0</v>
      </c>
      <c r="L428" s="173">
        <v>15</v>
      </c>
      <c r="M428" s="173">
        <f>G428*(1+L428/100)</f>
        <v>0</v>
      </c>
      <c r="N428" s="173">
        <v>0</v>
      </c>
      <c r="O428" s="173">
        <f>ROUND(E428*N428,2)</f>
        <v>0</v>
      </c>
      <c r="P428" s="173">
        <v>2.33E-3</v>
      </c>
      <c r="Q428" s="173">
        <f>ROUND(E428*P428,2)</f>
        <v>0.85</v>
      </c>
      <c r="R428" s="173" t="s">
        <v>719</v>
      </c>
      <c r="S428" s="173" t="s">
        <v>248</v>
      </c>
      <c r="T428" s="174" t="s">
        <v>248</v>
      </c>
      <c r="U428" s="157">
        <v>0.1</v>
      </c>
      <c r="V428" s="157">
        <f>ROUND(E428*U428,2)</f>
        <v>36.42</v>
      </c>
      <c r="W428" s="157"/>
      <c r="X428" s="157" t="s">
        <v>304</v>
      </c>
      <c r="Y428" s="147"/>
      <c r="Z428" s="147"/>
      <c r="AA428" s="147"/>
      <c r="AB428" s="147"/>
      <c r="AC428" s="147"/>
      <c r="AD428" s="147"/>
      <c r="AE428" s="147"/>
      <c r="AF428" s="147"/>
      <c r="AG428" s="147" t="s">
        <v>639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outlineLevel="1" x14ac:dyDescent="0.25">
      <c r="A429" s="154"/>
      <c r="B429" s="155"/>
      <c r="C429" s="186" t="s">
        <v>722</v>
      </c>
      <c r="D429" s="159"/>
      <c r="E429" s="160">
        <v>81.349999999999994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47"/>
      <c r="Z429" s="147"/>
      <c r="AA429" s="147"/>
      <c r="AB429" s="147"/>
      <c r="AC429" s="147"/>
      <c r="AD429" s="147"/>
      <c r="AE429" s="147"/>
      <c r="AF429" s="147"/>
      <c r="AG429" s="147" t="s">
        <v>287</v>
      </c>
      <c r="AH429" s="147">
        <v>0</v>
      </c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ht="20.399999999999999" outlineLevel="1" x14ac:dyDescent="0.25">
      <c r="A430" s="154"/>
      <c r="B430" s="155"/>
      <c r="C430" s="186" t="s">
        <v>707</v>
      </c>
      <c r="D430" s="159"/>
      <c r="E430" s="160">
        <v>282.89370000000002</v>
      </c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287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ht="20.399999999999999" outlineLevel="1" x14ac:dyDescent="0.25">
      <c r="A431" s="168">
        <v>73</v>
      </c>
      <c r="B431" s="169" t="s">
        <v>723</v>
      </c>
      <c r="C431" s="185" t="s">
        <v>724</v>
      </c>
      <c r="D431" s="170" t="s">
        <v>302</v>
      </c>
      <c r="E431" s="171">
        <v>876.97119999999995</v>
      </c>
      <c r="F431" s="172"/>
      <c r="G431" s="173">
        <f>ROUND(E431*F431,2)</f>
        <v>0</v>
      </c>
      <c r="H431" s="172"/>
      <c r="I431" s="173">
        <f>ROUND(E431*H431,2)</f>
        <v>0</v>
      </c>
      <c r="J431" s="172"/>
      <c r="K431" s="173">
        <f>ROUND(E431*J431,2)</f>
        <v>0</v>
      </c>
      <c r="L431" s="173">
        <v>15</v>
      </c>
      <c r="M431" s="173">
        <f>G431*(1+L431/100)</f>
        <v>0</v>
      </c>
      <c r="N431" s="173">
        <v>0</v>
      </c>
      <c r="O431" s="173">
        <f>ROUND(E431*N431,2)</f>
        <v>0</v>
      </c>
      <c r="P431" s="173">
        <v>4.3299999999999996E-3</v>
      </c>
      <c r="Q431" s="173">
        <f>ROUND(E431*P431,2)</f>
        <v>3.8</v>
      </c>
      <c r="R431" s="173" t="s">
        <v>719</v>
      </c>
      <c r="S431" s="173" t="s">
        <v>248</v>
      </c>
      <c r="T431" s="174" t="s">
        <v>331</v>
      </c>
      <c r="U431" s="157">
        <v>0.1</v>
      </c>
      <c r="V431" s="157">
        <f>ROUND(E431*U431,2)</f>
        <v>87.7</v>
      </c>
      <c r="W431" s="157"/>
      <c r="X431" s="157" t="s">
        <v>304</v>
      </c>
      <c r="Y431" s="147"/>
      <c r="Z431" s="147"/>
      <c r="AA431" s="147"/>
      <c r="AB431" s="147"/>
      <c r="AC431" s="147"/>
      <c r="AD431" s="147"/>
      <c r="AE431" s="147"/>
      <c r="AF431" s="147"/>
      <c r="AG431" s="147" t="s">
        <v>639</v>
      </c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25">
      <c r="A432" s="154"/>
      <c r="B432" s="155"/>
      <c r="C432" s="186" t="s">
        <v>725</v>
      </c>
      <c r="D432" s="159"/>
      <c r="E432" s="160"/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287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1" x14ac:dyDescent="0.25">
      <c r="A433" s="154"/>
      <c r="B433" s="155"/>
      <c r="C433" s="186" t="s">
        <v>706</v>
      </c>
      <c r="D433" s="159"/>
      <c r="E433" s="160">
        <v>81.349999999999994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47"/>
      <c r="Z433" s="147"/>
      <c r="AA433" s="147"/>
      <c r="AB433" s="147"/>
      <c r="AC433" s="147"/>
      <c r="AD433" s="147"/>
      <c r="AE433" s="147"/>
      <c r="AF433" s="147"/>
      <c r="AG433" s="147" t="s">
        <v>287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25">
      <c r="A434" s="154"/>
      <c r="B434" s="155"/>
      <c r="C434" s="186" t="s">
        <v>710</v>
      </c>
      <c r="D434" s="159"/>
      <c r="E434" s="160">
        <v>72.2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47"/>
      <c r="Z434" s="147"/>
      <c r="AA434" s="147"/>
      <c r="AB434" s="147"/>
      <c r="AC434" s="147"/>
      <c r="AD434" s="147"/>
      <c r="AE434" s="147"/>
      <c r="AF434" s="147"/>
      <c r="AG434" s="147" t="s">
        <v>287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5">
      <c r="A435" s="154"/>
      <c r="B435" s="155"/>
      <c r="C435" s="186" t="s">
        <v>711</v>
      </c>
      <c r="D435" s="159"/>
      <c r="E435" s="160">
        <v>148.65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47"/>
      <c r="Z435" s="147"/>
      <c r="AA435" s="147"/>
      <c r="AB435" s="147"/>
      <c r="AC435" s="147"/>
      <c r="AD435" s="147"/>
      <c r="AE435" s="147"/>
      <c r="AF435" s="147"/>
      <c r="AG435" s="147" t="s">
        <v>287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ht="20.399999999999999" outlineLevel="1" x14ac:dyDescent="0.25">
      <c r="A436" s="154"/>
      <c r="B436" s="155"/>
      <c r="C436" s="186" t="s">
        <v>707</v>
      </c>
      <c r="D436" s="159"/>
      <c r="E436" s="160">
        <v>282.89370000000002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287</v>
      </c>
      <c r="AH436" s="147">
        <v>0</v>
      </c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1" x14ac:dyDescent="0.25">
      <c r="A437" s="154"/>
      <c r="B437" s="155"/>
      <c r="C437" s="186" t="s">
        <v>712</v>
      </c>
      <c r="D437" s="159"/>
      <c r="E437" s="160">
        <v>314.41750000000002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47"/>
      <c r="Z437" s="147"/>
      <c r="AA437" s="147"/>
      <c r="AB437" s="147"/>
      <c r="AC437" s="147"/>
      <c r="AD437" s="147"/>
      <c r="AE437" s="147"/>
      <c r="AF437" s="147"/>
      <c r="AG437" s="147" t="s">
        <v>287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1" x14ac:dyDescent="0.25">
      <c r="A438" s="154"/>
      <c r="B438" s="155"/>
      <c r="C438" s="186" t="s">
        <v>713</v>
      </c>
      <c r="D438" s="159"/>
      <c r="E438" s="160">
        <v>-22.54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287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x14ac:dyDescent="0.25">
      <c r="A439" s="162" t="s">
        <v>243</v>
      </c>
      <c r="B439" s="163" t="s">
        <v>169</v>
      </c>
      <c r="C439" s="184" t="s">
        <v>170</v>
      </c>
      <c r="D439" s="164"/>
      <c r="E439" s="165"/>
      <c r="F439" s="166"/>
      <c r="G439" s="166">
        <f>SUMIF(AG440:AG456,"&lt;&gt;NOR",G440:G456)</f>
        <v>0</v>
      </c>
      <c r="H439" s="166"/>
      <c r="I439" s="166">
        <f>SUM(I440:I456)</f>
        <v>0</v>
      </c>
      <c r="J439" s="166"/>
      <c r="K439" s="166">
        <f>SUM(K440:K456)</f>
        <v>0</v>
      </c>
      <c r="L439" s="166"/>
      <c r="M439" s="166">
        <f>SUM(M440:M456)</f>
        <v>0</v>
      </c>
      <c r="N439" s="166"/>
      <c r="O439" s="166">
        <f>SUM(O440:O456)</f>
        <v>0.18</v>
      </c>
      <c r="P439" s="166"/>
      <c r="Q439" s="166">
        <f>SUM(Q440:Q456)</f>
        <v>56.47</v>
      </c>
      <c r="R439" s="166"/>
      <c r="S439" s="166"/>
      <c r="T439" s="167"/>
      <c r="U439" s="161"/>
      <c r="V439" s="161">
        <f>SUM(V440:V456)</f>
        <v>261.44000000000005</v>
      </c>
      <c r="W439" s="161"/>
      <c r="X439" s="161"/>
      <c r="AG439" t="s">
        <v>244</v>
      </c>
    </row>
    <row r="440" spans="1:60" outlineLevel="1" x14ac:dyDescent="0.25">
      <c r="A440" s="168">
        <v>74</v>
      </c>
      <c r="B440" s="169" t="s">
        <v>726</v>
      </c>
      <c r="C440" s="185" t="s">
        <v>727</v>
      </c>
      <c r="D440" s="170" t="s">
        <v>302</v>
      </c>
      <c r="E440" s="171">
        <v>436.56299999999999</v>
      </c>
      <c r="F440" s="172"/>
      <c r="G440" s="173">
        <f>ROUND(E440*F440,2)</f>
        <v>0</v>
      </c>
      <c r="H440" s="172"/>
      <c r="I440" s="173">
        <f>ROUND(E440*H440,2)</f>
        <v>0</v>
      </c>
      <c r="J440" s="172"/>
      <c r="K440" s="173">
        <f>ROUND(E440*J440,2)</f>
        <v>0</v>
      </c>
      <c r="L440" s="173">
        <v>15</v>
      </c>
      <c r="M440" s="173">
        <f>G440*(1+L440/100)</f>
        <v>0</v>
      </c>
      <c r="N440" s="173">
        <v>1.6000000000000001E-4</v>
      </c>
      <c r="O440" s="173">
        <f>ROUND(E440*N440,2)</f>
        <v>7.0000000000000007E-2</v>
      </c>
      <c r="P440" s="173">
        <v>2.1999999999999999E-2</v>
      </c>
      <c r="Q440" s="173">
        <f>ROUND(E440*P440,2)</f>
        <v>9.6</v>
      </c>
      <c r="R440" s="173" t="s">
        <v>728</v>
      </c>
      <c r="S440" s="173" t="s">
        <v>248</v>
      </c>
      <c r="T440" s="174" t="s">
        <v>331</v>
      </c>
      <c r="U440" s="157">
        <v>0.114</v>
      </c>
      <c r="V440" s="157">
        <f>ROUND(E440*U440,2)</f>
        <v>49.77</v>
      </c>
      <c r="W440" s="157"/>
      <c r="X440" s="157" t="s">
        <v>304</v>
      </c>
      <c r="Y440" s="147"/>
      <c r="Z440" s="147"/>
      <c r="AA440" s="147"/>
      <c r="AB440" s="147"/>
      <c r="AC440" s="147"/>
      <c r="AD440" s="147"/>
      <c r="AE440" s="147"/>
      <c r="AF440" s="147"/>
      <c r="AG440" s="147" t="s">
        <v>639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5">
      <c r="A441" s="154"/>
      <c r="B441" s="155"/>
      <c r="C441" s="186" t="s">
        <v>729</v>
      </c>
      <c r="D441" s="159"/>
      <c r="E441" s="160"/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47"/>
      <c r="Z441" s="147"/>
      <c r="AA441" s="147"/>
      <c r="AB441" s="147"/>
      <c r="AC441" s="147"/>
      <c r="AD441" s="147"/>
      <c r="AE441" s="147"/>
      <c r="AF441" s="147"/>
      <c r="AG441" s="147" t="s">
        <v>287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25">
      <c r="A442" s="154"/>
      <c r="B442" s="155"/>
      <c r="C442" s="186" t="s">
        <v>730</v>
      </c>
      <c r="D442" s="159"/>
      <c r="E442" s="160">
        <v>106.2825</v>
      </c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47"/>
      <c r="Z442" s="147"/>
      <c r="AA442" s="147"/>
      <c r="AB442" s="147"/>
      <c r="AC442" s="147"/>
      <c r="AD442" s="147"/>
      <c r="AE442" s="147"/>
      <c r="AF442" s="147"/>
      <c r="AG442" s="147" t="s">
        <v>287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25">
      <c r="A443" s="154"/>
      <c r="B443" s="155"/>
      <c r="C443" s="186" t="s">
        <v>731</v>
      </c>
      <c r="D443" s="159"/>
      <c r="E443" s="160">
        <v>152.81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47"/>
      <c r="Z443" s="147"/>
      <c r="AA443" s="147"/>
      <c r="AB443" s="147"/>
      <c r="AC443" s="147"/>
      <c r="AD443" s="147"/>
      <c r="AE443" s="147"/>
      <c r="AF443" s="147"/>
      <c r="AG443" s="147" t="s">
        <v>287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25">
      <c r="A444" s="154"/>
      <c r="B444" s="155"/>
      <c r="C444" s="186" t="s">
        <v>732</v>
      </c>
      <c r="D444" s="159"/>
      <c r="E444" s="160">
        <v>119.60250000000001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47"/>
      <c r="Z444" s="147"/>
      <c r="AA444" s="147"/>
      <c r="AB444" s="147"/>
      <c r="AC444" s="147"/>
      <c r="AD444" s="147"/>
      <c r="AE444" s="147"/>
      <c r="AF444" s="147"/>
      <c r="AG444" s="147" t="s">
        <v>287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25">
      <c r="A445" s="154"/>
      <c r="B445" s="155"/>
      <c r="C445" s="186" t="s">
        <v>733</v>
      </c>
      <c r="D445" s="159"/>
      <c r="E445" s="160">
        <v>57.868000000000002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47"/>
      <c r="Z445" s="147"/>
      <c r="AA445" s="147"/>
      <c r="AB445" s="147"/>
      <c r="AC445" s="147"/>
      <c r="AD445" s="147"/>
      <c r="AE445" s="147"/>
      <c r="AF445" s="147"/>
      <c r="AG445" s="147" t="s">
        <v>287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5">
      <c r="A446" s="168">
        <v>75</v>
      </c>
      <c r="B446" s="169" t="s">
        <v>734</v>
      </c>
      <c r="C446" s="185" t="s">
        <v>735</v>
      </c>
      <c r="D446" s="170" t="s">
        <v>302</v>
      </c>
      <c r="E446" s="171">
        <v>228.97</v>
      </c>
      <c r="F446" s="172"/>
      <c r="G446" s="173">
        <f>ROUND(E446*F446,2)</f>
        <v>0</v>
      </c>
      <c r="H446" s="172"/>
      <c r="I446" s="173">
        <f>ROUND(E446*H446,2)</f>
        <v>0</v>
      </c>
      <c r="J446" s="172"/>
      <c r="K446" s="173">
        <f>ROUND(E446*J446,2)</f>
        <v>0</v>
      </c>
      <c r="L446" s="173">
        <v>15</v>
      </c>
      <c r="M446" s="173">
        <f>G446*(1+L446/100)</f>
        <v>0</v>
      </c>
      <c r="N446" s="173">
        <v>0</v>
      </c>
      <c r="O446" s="173">
        <f>ROUND(E446*N446,2)</f>
        <v>0</v>
      </c>
      <c r="P446" s="173">
        <v>1.6E-2</v>
      </c>
      <c r="Q446" s="173">
        <f>ROUND(E446*P446,2)</f>
        <v>3.66</v>
      </c>
      <c r="R446" s="173" t="s">
        <v>728</v>
      </c>
      <c r="S446" s="173" t="s">
        <v>248</v>
      </c>
      <c r="T446" s="174" t="s">
        <v>248</v>
      </c>
      <c r="U446" s="157">
        <v>0.14000000000000001</v>
      </c>
      <c r="V446" s="157">
        <f>ROUND(E446*U446,2)</f>
        <v>32.06</v>
      </c>
      <c r="W446" s="157"/>
      <c r="X446" s="157" t="s">
        <v>304</v>
      </c>
      <c r="Y446" s="147"/>
      <c r="Z446" s="147"/>
      <c r="AA446" s="147"/>
      <c r="AB446" s="147"/>
      <c r="AC446" s="147"/>
      <c r="AD446" s="147"/>
      <c r="AE446" s="147"/>
      <c r="AF446" s="147"/>
      <c r="AG446" s="147" t="s">
        <v>639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25">
      <c r="A447" s="154"/>
      <c r="B447" s="155"/>
      <c r="C447" s="186" t="s">
        <v>736</v>
      </c>
      <c r="D447" s="159"/>
      <c r="E447" s="160">
        <v>228.97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47"/>
      <c r="Z447" s="147"/>
      <c r="AA447" s="147"/>
      <c r="AB447" s="147"/>
      <c r="AC447" s="147"/>
      <c r="AD447" s="147"/>
      <c r="AE447" s="147"/>
      <c r="AF447" s="147"/>
      <c r="AG447" s="147" t="s">
        <v>287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25">
      <c r="A448" s="168">
        <v>76</v>
      </c>
      <c r="B448" s="169" t="s">
        <v>737</v>
      </c>
      <c r="C448" s="185" t="s">
        <v>738</v>
      </c>
      <c r="D448" s="170" t="s">
        <v>302</v>
      </c>
      <c r="E448" s="171">
        <v>675.23</v>
      </c>
      <c r="F448" s="172"/>
      <c r="G448" s="173">
        <f>ROUND(E448*F448,2)</f>
        <v>0</v>
      </c>
      <c r="H448" s="172"/>
      <c r="I448" s="173">
        <f>ROUND(E448*H448,2)</f>
        <v>0</v>
      </c>
      <c r="J448" s="172"/>
      <c r="K448" s="173">
        <f>ROUND(E448*J448,2)</f>
        <v>0</v>
      </c>
      <c r="L448" s="173">
        <v>15</v>
      </c>
      <c r="M448" s="173">
        <f>G448*(1+L448/100)</f>
        <v>0</v>
      </c>
      <c r="N448" s="173">
        <v>1.6000000000000001E-4</v>
      </c>
      <c r="O448" s="173">
        <f>ROUND(E448*N448,2)</f>
        <v>0.11</v>
      </c>
      <c r="P448" s="173">
        <v>6.4000000000000001E-2</v>
      </c>
      <c r="Q448" s="173">
        <f>ROUND(E448*P448,2)</f>
        <v>43.21</v>
      </c>
      <c r="R448" s="173" t="s">
        <v>728</v>
      </c>
      <c r="S448" s="173" t="s">
        <v>248</v>
      </c>
      <c r="T448" s="174" t="s">
        <v>249</v>
      </c>
      <c r="U448" s="157">
        <v>0.26600000000000001</v>
      </c>
      <c r="V448" s="157">
        <f>ROUND(E448*U448,2)</f>
        <v>179.61</v>
      </c>
      <c r="W448" s="157"/>
      <c r="X448" s="157" t="s">
        <v>304</v>
      </c>
      <c r="Y448" s="147"/>
      <c r="Z448" s="147"/>
      <c r="AA448" s="147"/>
      <c r="AB448" s="147"/>
      <c r="AC448" s="147"/>
      <c r="AD448" s="147"/>
      <c r="AE448" s="147"/>
      <c r="AF448" s="147"/>
      <c r="AG448" s="147" t="s">
        <v>338</v>
      </c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5">
      <c r="A449" s="154"/>
      <c r="B449" s="155"/>
      <c r="C449" s="186" t="s">
        <v>739</v>
      </c>
      <c r="D449" s="159"/>
      <c r="E449" s="160"/>
      <c r="F449" s="157"/>
      <c r="G449" s="157"/>
      <c r="H449" s="157"/>
      <c r="I449" s="157"/>
      <c r="J449" s="157"/>
      <c r="K449" s="157"/>
      <c r="L449" s="157"/>
      <c r="M449" s="157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47"/>
      <c r="Z449" s="147"/>
      <c r="AA449" s="147"/>
      <c r="AB449" s="147"/>
      <c r="AC449" s="147"/>
      <c r="AD449" s="147"/>
      <c r="AE449" s="147"/>
      <c r="AF449" s="147"/>
      <c r="AG449" s="147" t="s">
        <v>287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outlineLevel="1" x14ac:dyDescent="0.25">
      <c r="A450" s="154"/>
      <c r="B450" s="155"/>
      <c r="C450" s="186" t="s">
        <v>689</v>
      </c>
      <c r="D450" s="159"/>
      <c r="E450" s="160">
        <v>138.30000000000001</v>
      </c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47"/>
      <c r="Z450" s="147"/>
      <c r="AA450" s="147"/>
      <c r="AB450" s="147"/>
      <c r="AC450" s="147"/>
      <c r="AD450" s="147"/>
      <c r="AE450" s="147"/>
      <c r="AF450" s="147"/>
      <c r="AG450" s="147" t="s">
        <v>287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1" x14ac:dyDescent="0.25">
      <c r="A451" s="154"/>
      <c r="B451" s="155"/>
      <c r="C451" s="186" t="s">
        <v>690</v>
      </c>
      <c r="D451" s="159"/>
      <c r="E451" s="160">
        <v>86.18</v>
      </c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47"/>
      <c r="Z451" s="147"/>
      <c r="AA451" s="147"/>
      <c r="AB451" s="147"/>
      <c r="AC451" s="147"/>
      <c r="AD451" s="147"/>
      <c r="AE451" s="147"/>
      <c r="AF451" s="147"/>
      <c r="AG451" s="147" t="s">
        <v>287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1" x14ac:dyDescent="0.25">
      <c r="A452" s="154"/>
      <c r="B452" s="155"/>
      <c r="C452" s="186" t="s">
        <v>691</v>
      </c>
      <c r="D452" s="159"/>
      <c r="E452" s="160">
        <v>106.29</v>
      </c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47"/>
      <c r="Z452" s="147"/>
      <c r="AA452" s="147"/>
      <c r="AB452" s="147"/>
      <c r="AC452" s="147"/>
      <c r="AD452" s="147"/>
      <c r="AE452" s="147"/>
      <c r="AF452" s="147"/>
      <c r="AG452" s="147" t="s">
        <v>287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25">
      <c r="A453" s="154"/>
      <c r="B453" s="155"/>
      <c r="C453" s="186" t="s">
        <v>692</v>
      </c>
      <c r="D453" s="159"/>
      <c r="E453" s="160">
        <v>92.4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47"/>
      <c r="Z453" s="147"/>
      <c r="AA453" s="147"/>
      <c r="AB453" s="147"/>
      <c r="AC453" s="147"/>
      <c r="AD453" s="147"/>
      <c r="AE453" s="147"/>
      <c r="AF453" s="147"/>
      <c r="AG453" s="147" t="s">
        <v>287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outlineLevel="1" x14ac:dyDescent="0.25">
      <c r="A454" s="154"/>
      <c r="B454" s="155"/>
      <c r="C454" s="186" t="s">
        <v>693</v>
      </c>
      <c r="D454" s="159"/>
      <c r="E454" s="160">
        <v>103.64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47"/>
      <c r="Z454" s="147"/>
      <c r="AA454" s="147"/>
      <c r="AB454" s="147"/>
      <c r="AC454" s="147"/>
      <c r="AD454" s="147"/>
      <c r="AE454" s="147"/>
      <c r="AF454" s="147"/>
      <c r="AG454" s="147" t="s">
        <v>287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1" x14ac:dyDescent="0.25">
      <c r="A455" s="154"/>
      <c r="B455" s="155"/>
      <c r="C455" s="186" t="s">
        <v>694</v>
      </c>
      <c r="D455" s="159"/>
      <c r="E455" s="160">
        <v>77.92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47"/>
      <c r="Z455" s="147"/>
      <c r="AA455" s="147"/>
      <c r="AB455" s="147"/>
      <c r="AC455" s="147"/>
      <c r="AD455" s="147"/>
      <c r="AE455" s="147"/>
      <c r="AF455" s="147"/>
      <c r="AG455" s="147" t="s">
        <v>287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1" x14ac:dyDescent="0.25">
      <c r="A456" s="154"/>
      <c r="B456" s="155"/>
      <c r="C456" s="186" t="s">
        <v>695</v>
      </c>
      <c r="D456" s="159"/>
      <c r="E456" s="160">
        <v>70.5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47"/>
      <c r="Z456" s="147"/>
      <c r="AA456" s="147"/>
      <c r="AB456" s="147"/>
      <c r="AC456" s="147"/>
      <c r="AD456" s="147"/>
      <c r="AE456" s="147"/>
      <c r="AF456" s="147"/>
      <c r="AG456" s="147" t="s">
        <v>287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x14ac:dyDescent="0.25">
      <c r="A457" s="162" t="s">
        <v>243</v>
      </c>
      <c r="B457" s="163" t="s">
        <v>171</v>
      </c>
      <c r="C457" s="184" t="s">
        <v>172</v>
      </c>
      <c r="D457" s="164"/>
      <c r="E457" s="165"/>
      <c r="F457" s="166"/>
      <c r="G457" s="166">
        <f>SUMIF(AG458:AG467,"&lt;&gt;NOR",G458:G467)</f>
        <v>0</v>
      </c>
      <c r="H457" s="166"/>
      <c r="I457" s="166">
        <f>SUM(I458:I467)</f>
        <v>0</v>
      </c>
      <c r="J457" s="166"/>
      <c r="K457" s="166">
        <f>SUM(K458:K467)</f>
        <v>0</v>
      </c>
      <c r="L457" s="166"/>
      <c r="M457" s="166">
        <f>SUM(M458:M467)</f>
        <v>0</v>
      </c>
      <c r="N457" s="166"/>
      <c r="O457" s="166">
        <f>SUM(O458:O467)</f>
        <v>1.03</v>
      </c>
      <c r="P457" s="166"/>
      <c r="Q457" s="166">
        <f>SUM(Q458:Q467)</f>
        <v>4.16</v>
      </c>
      <c r="R457" s="166"/>
      <c r="S457" s="166"/>
      <c r="T457" s="167"/>
      <c r="U457" s="161"/>
      <c r="V457" s="161">
        <f>SUM(V458:V467)</f>
        <v>42.760000000000005</v>
      </c>
      <c r="W457" s="161"/>
      <c r="X457" s="161"/>
      <c r="AG457" t="s">
        <v>244</v>
      </c>
    </row>
    <row r="458" spans="1:60" ht="20.399999999999999" outlineLevel="1" x14ac:dyDescent="0.25">
      <c r="A458" s="168">
        <v>77</v>
      </c>
      <c r="B458" s="169" t="s">
        <v>740</v>
      </c>
      <c r="C458" s="185" t="s">
        <v>741</v>
      </c>
      <c r="D458" s="170" t="s">
        <v>302</v>
      </c>
      <c r="E458" s="171">
        <v>118.74</v>
      </c>
      <c r="F458" s="172"/>
      <c r="G458" s="173">
        <f>ROUND(E458*F458,2)</f>
        <v>0</v>
      </c>
      <c r="H458" s="172"/>
      <c r="I458" s="173">
        <f>ROUND(E458*H458,2)</f>
        <v>0</v>
      </c>
      <c r="J458" s="172"/>
      <c r="K458" s="173">
        <f>ROUND(E458*J458,2)</f>
        <v>0</v>
      </c>
      <c r="L458" s="173">
        <v>15</v>
      </c>
      <c r="M458" s="173">
        <f>G458*(1+L458/100)</f>
        <v>0</v>
      </c>
      <c r="N458" s="173">
        <v>0</v>
      </c>
      <c r="O458" s="173">
        <f>ROUND(E458*N458,2)</f>
        <v>0</v>
      </c>
      <c r="P458" s="173">
        <v>3.5000000000000003E-2</v>
      </c>
      <c r="Q458" s="173">
        <f>ROUND(E458*P458,2)</f>
        <v>4.16</v>
      </c>
      <c r="R458" s="173" t="s">
        <v>728</v>
      </c>
      <c r="S458" s="173" t="s">
        <v>248</v>
      </c>
      <c r="T458" s="174" t="s">
        <v>248</v>
      </c>
      <c r="U458" s="157">
        <v>0.09</v>
      </c>
      <c r="V458" s="157">
        <f>ROUND(E458*U458,2)</f>
        <v>10.69</v>
      </c>
      <c r="W458" s="157"/>
      <c r="X458" s="157" t="s">
        <v>304</v>
      </c>
      <c r="Y458" s="147"/>
      <c r="Z458" s="147"/>
      <c r="AA458" s="147"/>
      <c r="AB458" s="147"/>
      <c r="AC458" s="147"/>
      <c r="AD458" s="147"/>
      <c r="AE458" s="147"/>
      <c r="AF458" s="147"/>
      <c r="AG458" s="147" t="s">
        <v>332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1" x14ac:dyDescent="0.25">
      <c r="A459" s="154"/>
      <c r="B459" s="155"/>
      <c r="C459" s="186" t="s">
        <v>742</v>
      </c>
      <c r="D459" s="159"/>
      <c r="E459" s="160"/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47"/>
      <c r="Z459" s="147"/>
      <c r="AA459" s="147"/>
      <c r="AB459" s="147"/>
      <c r="AC459" s="147"/>
      <c r="AD459" s="147"/>
      <c r="AE459" s="147"/>
      <c r="AF459" s="147"/>
      <c r="AG459" s="147" t="s">
        <v>287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5">
      <c r="A460" s="154"/>
      <c r="B460" s="155"/>
      <c r="C460" s="186" t="s">
        <v>743</v>
      </c>
      <c r="D460" s="159"/>
      <c r="E460" s="160">
        <v>118.74</v>
      </c>
      <c r="F460" s="157"/>
      <c r="G460" s="157"/>
      <c r="H460" s="157"/>
      <c r="I460" s="157"/>
      <c r="J460" s="157"/>
      <c r="K460" s="157"/>
      <c r="L460" s="157"/>
      <c r="M460" s="157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47"/>
      <c r="Z460" s="147"/>
      <c r="AA460" s="147"/>
      <c r="AB460" s="147"/>
      <c r="AC460" s="147"/>
      <c r="AD460" s="147"/>
      <c r="AE460" s="147"/>
      <c r="AF460" s="147"/>
      <c r="AG460" s="147" t="s">
        <v>287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1" x14ac:dyDescent="0.25">
      <c r="A461" s="168">
        <v>78</v>
      </c>
      <c r="B461" s="169" t="s">
        <v>744</v>
      </c>
      <c r="C461" s="185" t="s">
        <v>745</v>
      </c>
      <c r="D461" s="170" t="s">
        <v>302</v>
      </c>
      <c r="E461" s="171">
        <v>118.74</v>
      </c>
      <c r="F461" s="172"/>
      <c r="G461" s="173">
        <f>ROUND(E461*F461,2)</f>
        <v>0</v>
      </c>
      <c r="H461" s="172"/>
      <c r="I461" s="173">
        <f>ROUND(E461*H461,2)</f>
        <v>0</v>
      </c>
      <c r="J461" s="172"/>
      <c r="K461" s="173">
        <f>ROUND(E461*J461,2)</f>
        <v>0</v>
      </c>
      <c r="L461" s="173">
        <v>15</v>
      </c>
      <c r="M461" s="173">
        <f>G461*(1+L461/100)</f>
        <v>0</v>
      </c>
      <c r="N461" s="173">
        <v>4.0000000000000003E-5</v>
      </c>
      <c r="O461" s="173">
        <f>ROUND(E461*N461,2)</f>
        <v>0</v>
      </c>
      <c r="P461" s="173">
        <v>0</v>
      </c>
      <c r="Q461" s="173">
        <f>ROUND(E461*P461,2)</f>
        <v>0</v>
      </c>
      <c r="R461" s="173" t="s">
        <v>746</v>
      </c>
      <c r="S461" s="173" t="s">
        <v>248</v>
      </c>
      <c r="T461" s="174" t="s">
        <v>248</v>
      </c>
      <c r="U461" s="157">
        <v>0.26</v>
      </c>
      <c r="V461" s="157">
        <f>ROUND(E461*U461,2)</f>
        <v>30.87</v>
      </c>
      <c r="W461" s="157"/>
      <c r="X461" s="157" t="s">
        <v>304</v>
      </c>
      <c r="Y461" s="147"/>
      <c r="Z461" s="147"/>
      <c r="AA461" s="147"/>
      <c r="AB461" s="147"/>
      <c r="AC461" s="147"/>
      <c r="AD461" s="147"/>
      <c r="AE461" s="147"/>
      <c r="AF461" s="147"/>
      <c r="AG461" s="147" t="s">
        <v>639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1" x14ac:dyDescent="0.25">
      <c r="A462" s="154"/>
      <c r="B462" s="155"/>
      <c r="C462" s="265" t="s">
        <v>747</v>
      </c>
      <c r="D462" s="266"/>
      <c r="E462" s="266"/>
      <c r="F462" s="266"/>
      <c r="G462" s="266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47"/>
      <c r="Z462" s="147"/>
      <c r="AA462" s="147"/>
      <c r="AB462" s="147"/>
      <c r="AC462" s="147"/>
      <c r="AD462" s="147"/>
      <c r="AE462" s="147"/>
      <c r="AF462" s="147"/>
      <c r="AG462" s="147" t="s">
        <v>307</v>
      </c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5">
      <c r="A463" s="154"/>
      <c r="B463" s="155"/>
      <c r="C463" s="186" t="s">
        <v>748</v>
      </c>
      <c r="D463" s="159"/>
      <c r="E463" s="160">
        <v>118.74</v>
      </c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47"/>
      <c r="Z463" s="147"/>
      <c r="AA463" s="147"/>
      <c r="AB463" s="147"/>
      <c r="AC463" s="147"/>
      <c r="AD463" s="147"/>
      <c r="AE463" s="147"/>
      <c r="AF463" s="147"/>
      <c r="AG463" s="147" t="s">
        <v>287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0.399999999999999" outlineLevel="1" x14ac:dyDescent="0.25">
      <c r="A464" s="168">
        <v>79</v>
      </c>
      <c r="B464" s="169" t="s">
        <v>749</v>
      </c>
      <c r="C464" s="185" t="s">
        <v>750</v>
      </c>
      <c r="D464" s="170" t="s">
        <v>302</v>
      </c>
      <c r="E464" s="171">
        <v>130.614</v>
      </c>
      <c r="F464" s="172"/>
      <c r="G464" s="173">
        <f>ROUND(E464*F464,2)</f>
        <v>0</v>
      </c>
      <c r="H464" s="172"/>
      <c r="I464" s="173">
        <f>ROUND(E464*H464,2)</f>
        <v>0</v>
      </c>
      <c r="J464" s="172"/>
      <c r="K464" s="173">
        <f>ROUND(E464*J464,2)</f>
        <v>0</v>
      </c>
      <c r="L464" s="173">
        <v>15</v>
      </c>
      <c r="M464" s="173">
        <f>G464*(1+L464/100)</f>
        <v>0</v>
      </c>
      <c r="N464" s="173">
        <v>7.9000000000000008E-3</v>
      </c>
      <c r="O464" s="173">
        <f>ROUND(E464*N464,2)</f>
        <v>1.03</v>
      </c>
      <c r="P464" s="173">
        <v>0</v>
      </c>
      <c r="Q464" s="173">
        <f>ROUND(E464*P464,2)</f>
        <v>0</v>
      </c>
      <c r="R464" s="173" t="s">
        <v>751</v>
      </c>
      <c r="S464" s="173" t="s">
        <v>248</v>
      </c>
      <c r="T464" s="174" t="s">
        <v>248</v>
      </c>
      <c r="U464" s="157">
        <v>0</v>
      </c>
      <c r="V464" s="157">
        <f>ROUND(E464*U464,2)</f>
        <v>0</v>
      </c>
      <c r="W464" s="157"/>
      <c r="X464" s="157" t="s">
        <v>752</v>
      </c>
      <c r="Y464" s="147"/>
      <c r="Z464" s="147"/>
      <c r="AA464" s="147"/>
      <c r="AB464" s="147"/>
      <c r="AC464" s="147"/>
      <c r="AD464" s="147"/>
      <c r="AE464" s="147"/>
      <c r="AF464" s="147"/>
      <c r="AG464" s="147" t="s">
        <v>753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5">
      <c r="A465" s="154"/>
      <c r="B465" s="155"/>
      <c r="C465" s="186" t="s">
        <v>754</v>
      </c>
      <c r="D465" s="159"/>
      <c r="E465" s="160">
        <v>130.61000000000001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47"/>
      <c r="Z465" s="147"/>
      <c r="AA465" s="147"/>
      <c r="AB465" s="147"/>
      <c r="AC465" s="147"/>
      <c r="AD465" s="147"/>
      <c r="AE465" s="147"/>
      <c r="AF465" s="147"/>
      <c r="AG465" s="147" t="s">
        <v>287</v>
      </c>
      <c r="AH465" s="147">
        <v>0</v>
      </c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1" x14ac:dyDescent="0.25">
      <c r="A466" s="168">
        <v>80</v>
      </c>
      <c r="B466" s="169" t="s">
        <v>755</v>
      </c>
      <c r="C466" s="185" t="s">
        <v>756</v>
      </c>
      <c r="D466" s="170" t="s">
        <v>698</v>
      </c>
      <c r="E466" s="171">
        <v>1.0366</v>
      </c>
      <c r="F466" s="172"/>
      <c r="G466" s="173">
        <f>ROUND(E466*F466,2)</f>
        <v>0</v>
      </c>
      <c r="H466" s="172"/>
      <c r="I466" s="173">
        <f>ROUND(E466*H466,2)</f>
        <v>0</v>
      </c>
      <c r="J466" s="172"/>
      <c r="K466" s="173">
        <f>ROUND(E466*J466,2)</f>
        <v>0</v>
      </c>
      <c r="L466" s="173">
        <v>15</v>
      </c>
      <c r="M466" s="173">
        <f>G466*(1+L466/100)</f>
        <v>0</v>
      </c>
      <c r="N466" s="173">
        <v>0</v>
      </c>
      <c r="O466" s="173">
        <f>ROUND(E466*N466,2)</f>
        <v>0</v>
      </c>
      <c r="P466" s="173">
        <v>0</v>
      </c>
      <c r="Q466" s="173">
        <f>ROUND(E466*P466,2)</f>
        <v>0</v>
      </c>
      <c r="R466" s="173" t="s">
        <v>746</v>
      </c>
      <c r="S466" s="173" t="s">
        <v>248</v>
      </c>
      <c r="T466" s="174" t="s">
        <v>331</v>
      </c>
      <c r="U466" s="157">
        <v>1.1559999999999999</v>
      </c>
      <c r="V466" s="157">
        <f>ROUND(E466*U466,2)</f>
        <v>1.2</v>
      </c>
      <c r="W466" s="157"/>
      <c r="X466" s="157" t="s">
        <v>700</v>
      </c>
      <c r="Y466" s="147"/>
      <c r="Z466" s="147"/>
      <c r="AA466" s="147"/>
      <c r="AB466" s="147"/>
      <c r="AC466" s="147"/>
      <c r="AD466" s="147"/>
      <c r="AE466" s="147"/>
      <c r="AF466" s="147"/>
      <c r="AG466" s="147" t="s">
        <v>701</v>
      </c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1" x14ac:dyDescent="0.25">
      <c r="A467" s="154"/>
      <c r="B467" s="155"/>
      <c r="C467" s="265" t="s">
        <v>757</v>
      </c>
      <c r="D467" s="266"/>
      <c r="E467" s="266"/>
      <c r="F467" s="266"/>
      <c r="G467" s="266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47"/>
      <c r="Z467" s="147"/>
      <c r="AA467" s="147"/>
      <c r="AB467" s="147"/>
      <c r="AC467" s="147"/>
      <c r="AD467" s="147"/>
      <c r="AE467" s="147"/>
      <c r="AF467" s="147"/>
      <c r="AG467" s="147" t="s">
        <v>307</v>
      </c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x14ac:dyDescent="0.25">
      <c r="A468" s="162" t="s">
        <v>243</v>
      </c>
      <c r="B468" s="163" t="s">
        <v>173</v>
      </c>
      <c r="C468" s="184" t="s">
        <v>174</v>
      </c>
      <c r="D468" s="164"/>
      <c r="E468" s="165"/>
      <c r="F468" s="166"/>
      <c r="G468" s="166">
        <f>SUMIF(AG469:AG483,"&lt;&gt;NOR",G469:G483)</f>
        <v>0</v>
      </c>
      <c r="H468" s="166"/>
      <c r="I468" s="166">
        <f>SUM(I469:I483)</f>
        <v>0</v>
      </c>
      <c r="J468" s="166"/>
      <c r="K468" s="166">
        <f>SUM(K469:K483)</f>
        <v>0</v>
      </c>
      <c r="L468" s="166"/>
      <c r="M468" s="166">
        <f>SUM(M469:M483)</f>
        <v>0</v>
      </c>
      <c r="N468" s="166"/>
      <c r="O468" s="166">
        <f>SUM(O469:O483)</f>
        <v>0</v>
      </c>
      <c r="P468" s="166"/>
      <c r="Q468" s="166">
        <f>SUM(Q469:Q483)</f>
        <v>3.07</v>
      </c>
      <c r="R468" s="166"/>
      <c r="S468" s="166"/>
      <c r="T468" s="167"/>
      <c r="U468" s="161"/>
      <c r="V468" s="161">
        <f>SUM(V469:V483)</f>
        <v>56.61</v>
      </c>
      <c r="W468" s="161"/>
      <c r="X468" s="161"/>
      <c r="AG468" t="s">
        <v>244</v>
      </c>
    </row>
    <row r="469" spans="1:60" outlineLevel="1" x14ac:dyDescent="0.25">
      <c r="A469" s="168">
        <v>81</v>
      </c>
      <c r="B469" s="169" t="s">
        <v>758</v>
      </c>
      <c r="C469" s="185" t="s">
        <v>759</v>
      </c>
      <c r="D469" s="170" t="s">
        <v>576</v>
      </c>
      <c r="E469" s="171">
        <v>306.55500000000001</v>
      </c>
      <c r="F469" s="172"/>
      <c r="G469" s="173">
        <f>ROUND(E469*F469,2)</f>
        <v>0</v>
      </c>
      <c r="H469" s="172"/>
      <c r="I469" s="173">
        <f>ROUND(E469*H469,2)</f>
        <v>0</v>
      </c>
      <c r="J469" s="172"/>
      <c r="K469" s="173">
        <f>ROUND(E469*J469,2)</f>
        <v>0</v>
      </c>
      <c r="L469" s="173">
        <v>15</v>
      </c>
      <c r="M469" s="173">
        <f>G469*(1+L469/100)</f>
        <v>0</v>
      </c>
      <c r="N469" s="173">
        <v>0</v>
      </c>
      <c r="O469" s="173">
        <f>ROUND(E469*N469,2)</f>
        <v>0</v>
      </c>
      <c r="P469" s="173">
        <v>4.2599999999999999E-3</v>
      </c>
      <c r="Q469" s="173">
        <f>ROUND(E469*P469,2)</f>
        <v>1.31</v>
      </c>
      <c r="R469" s="173" t="s">
        <v>760</v>
      </c>
      <c r="S469" s="173" t="s">
        <v>248</v>
      </c>
      <c r="T469" s="174" t="s">
        <v>248</v>
      </c>
      <c r="U469" s="157">
        <v>7.0000000000000007E-2</v>
      </c>
      <c r="V469" s="157">
        <f>ROUND(E469*U469,2)</f>
        <v>21.46</v>
      </c>
      <c r="W469" s="157"/>
      <c r="X469" s="157" t="s">
        <v>304</v>
      </c>
      <c r="Y469" s="147"/>
      <c r="Z469" s="147"/>
      <c r="AA469" s="147"/>
      <c r="AB469" s="147"/>
      <c r="AC469" s="147"/>
      <c r="AD469" s="147"/>
      <c r="AE469" s="147"/>
      <c r="AF469" s="147"/>
      <c r="AG469" s="147" t="s">
        <v>639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outlineLevel="1" x14ac:dyDescent="0.25">
      <c r="A470" s="154"/>
      <c r="B470" s="155"/>
      <c r="C470" s="186" t="s">
        <v>761</v>
      </c>
      <c r="D470" s="159"/>
      <c r="E470" s="160">
        <v>42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47"/>
      <c r="Z470" s="147"/>
      <c r="AA470" s="147"/>
      <c r="AB470" s="147"/>
      <c r="AC470" s="147"/>
      <c r="AD470" s="147"/>
      <c r="AE470" s="147"/>
      <c r="AF470" s="147"/>
      <c r="AG470" s="147" t="s">
        <v>287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outlineLevel="1" x14ac:dyDescent="0.25">
      <c r="A471" s="154"/>
      <c r="B471" s="155"/>
      <c r="C471" s="186" t="s">
        <v>762</v>
      </c>
      <c r="D471" s="159"/>
      <c r="E471" s="160">
        <v>50.314999999999998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47"/>
      <c r="Z471" s="147"/>
      <c r="AA471" s="147"/>
      <c r="AB471" s="147"/>
      <c r="AC471" s="147"/>
      <c r="AD471" s="147"/>
      <c r="AE471" s="147"/>
      <c r="AF471" s="147"/>
      <c r="AG471" s="147" t="s">
        <v>287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5">
      <c r="A472" s="154"/>
      <c r="B472" s="155"/>
      <c r="C472" s="186" t="s">
        <v>763</v>
      </c>
      <c r="D472" s="159"/>
      <c r="E472" s="160">
        <v>120.5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47"/>
      <c r="Z472" s="147"/>
      <c r="AA472" s="147"/>
      <c r="AB472" s="147"/>
      <c r="AC472" s="147"/>
      <c r="AD472" s="147"/>
      <c r="AE472" s="147"/>
      <c r="AF472" s="147"/>
      <c r="AG472" s="147" t="s">
        <v>287</v>
      </c>
      <c r="AH472" s="147">
        <v>0</v>
      </c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1" x14ac:dyDescent="0.25">
      <c r="A473" s="154"/>
      <c r="B473" s="155"/>
      <c r="C473" s="186" t="s">
        <v>764</v>
      </c>
      <c r="D473" s="159"/>
      <c r="E473" s="160">
        <v>51.92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47"/>
      <c r="Z473" s="147"/>
      <c r="AA473" s="147"/>
      <c r="AB473" s="147"/>
      <c r="AC473" s="147"/>
      <c r="AD473" s="147"/>
      <c r="AE473" s="147"/>
      <c r="AF473" s="147"/>
      <c r="AG473" s="147" t="s">
        <v>287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1" x14ac:dyDescent="0.25">
      <c r="A474" s="154"/>
      <c r="B474" s="155"/>
      <c r="C474" s="186" t="s">
        <v>765</v>
      </c>
      <c r="D474" s="159"/>
      <c r="E474" s="160">
        <v>41.82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47"/>
      <c r="Z474" s="147"/>
      <c r="AA474" s="147"/>
      <c r="AB474" s="147"/>
      <c r="AC474" s="147"/>
      <c r="AD474" s="147"/>
      <c r="AE474" s="147"/>
      <c r="AF474" s="147"/>
      <c r="AG474" s="147" t="s">
        <v>287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5">
      <c r="A475" s="168">
        <v>82</v>
      </c>
      <c r="B475" s="169" t="s">
        <v>766</v>
      </c>
      <c r="C475" s="185" t="s">
        <v>767</v>
      </c>
      <c r="D475" s="170" t="s">
        <v>576</v>
      </c>
      <c r="E475" s="171">
        <v>230.9</v>
      </c>
      <c r="F475" s="172"/>
      <c r="G475" s="173">
        <f>ROUND(E475*F475,2)</f>
        <v>0</v>
      </c>
      <c r="H475" s="172"/>
      <c r="I475" s="173">
        <f>ROUND(E475*H475,2)</f>
        <v>0</v>
      </c>
      <c r="J475" s="172"/>
      <c r="K475" s="173">
        <f>ROUND(E475*J475,2)</f>
        <v>0</v>
      </c>
      <c r="L475" s="173">
        <v>15</v>
      </c>
      <c r="M475" s="173">
        <f>G475*(1+L475/100)</f>
        <v>0</v>
      </c>
      <c r="N475" s="173">
        <v>0</v>
      </c>
      <c r="O475" s="173">
        <f>ROUND(E475*N475,2)</f>
        <v>0</v>
      </c>
      <c r="P475" s="173">
        <v>4.45E-3</v>
      </c>
      <c r="Q475" s="173">
        <f>ROUND(E475*P475,2)</f>
        <v>1.03</v>
      </c>
      <c r="R475" s="173" t="s">
        <v>760</v>
      </c>
      <c r="S475" s="173" t="s">
        <v>248</v>
      </c>
      <c r="T475" s="174" t="s">
        <v>248</v>
      </c>
      <c r="U475" s="157">
        <v>8.0500000000000002E-2</v>
      </c>
      <c r="V475" s="157">
        <f>ROUND(E475*U475,2)</f>
        <v>18.59</v>
      </c>
      <c r="W475" s="157"/>
      <c r="X475" s="157" t="s">
        <v>304</v>
      </c>
      <c r="Y475" s="147"/>
      <c r="Z475" s="147"/>
      <c r="AA475" s="147"/>
      <c r="AB475" s="147"/>
      <c r="AC475" s="147"/>
      <c r="AD475" s="147"/>
      <c r="AE475" s="147"/>
      <c r="AF475" s="147"/>
      <c r="AG475" s="147" t="s">
        <v>338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1" x14ac:dyDescent="0.25">
      <c r="A476" s="154"/>
      <c r="B476" s="155"/>
      <c r="C476" s="186" t="s">
        <v>768</v>
      </c>
      <c r="D476" s="159"/>
      <c r="E476" s="160"/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47"/>
      <c r="Z476" s="147"/>
      <c r="AA476" s="147"/>
      <c r="AB476" s="147"/>
      <c r="AC476" s="147"/>
      <c r="AD476" s="147"/>
      <c r="AE476" s="147"/>
      <c r="AF476" s="147"/>
      <c r="AG476" s="147" t="s">
        <v>287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1" x14ac:dyDescent="0.25">
      <c r="A477" s="154"/>
      <c r="B477" s="155"/>
      <c r="C477" s="186" t="s">
        <v>769</v>
      </c>
      <c r="D477" s="159"/>
      <c r="E477" s="160">
        <v>9.3000000000000007</v>
      </c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47"/>
      <c r="Z477" s="147"/>
      <c r="AA477" s="147"/>
      <c r="AB477" s="147"/>
      <c r="AC477" s="147"/>
      <c r="AD477" s="147"/>
      <c r="AE477" s="147"/>
      <c r="AF477" s="147"/>
      <c r="AG477" s="147" t="s">
        <v>287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1" x14ac:dyDescent="0.25">
      <c r="A478" s="154"/>
      <c r="B478" s="155"/>
      <c r="C478" s="186" t="s">
        <v>770</v>
      </c>
      <c r="D478" s="159"/>
      <c r="E478" s="160">
        <v>26.8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47"/>
      <c r="Z478" s="147"/>
      <c r="AA478" s="147"/>
      <c r="AB478" s="147"/>
      <c r="AC478" s="147"/>
      <c r="AD478" s="147"/>
      <c r="AE478" s="147"/>
      <c r="AF478" s="147"/>
      <c r="AG478" s="147" t="s">
        <v>287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1" x14ac:dyDescent="0.25">
      <c r="A479" s="154"/>
      <c r="B479" s="155"/>
      <c r="C479" s="186" t="s">
        <v>771</v>
      </c>
      <c r="D479" s="159"/>
      <c r="E479" s="160">
        <v>74.3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47"/>
      <c r="Z479" s="147"/>
      <c r="AA479" s="147"/>
      <c r="AB479" s="147"/>
      <c r="AC479" s="147"/>
      <c r="AD479" s="147"/>
      <c r="AE479" s="147"/>
      <c r="AF479" s="147"/>
      <c r="AG479" s="147" t="s">
        <v>287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1" x14ac:dyDescent="0.25">
      <c r="A480" s="154"/>
      <c r="B480" s="155"/>
      <c r="C480" s="186" t="s">
        <v>763</v>
      </c>
      <c r="D480" s="159"/>
      <c r="E480" s="160">
        <v>120.5</v>
      </c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47"/>
      <c r="Z480" s="147"/>
      <c r="AA480" s="147"/>
      <c r="AB480" s="147"/>
      <c r="AC480" s="147"/>
      <c r="AD480" s="147"/>
      <c r="AE480" s="147"/>
      <c r="AF480" s="147"/>
      <c r="AG480" s="147" t="s">
        <v>287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25">
      <c r="A481" s="168">
        <v>83</v>
      </c>
      <c r="B481" s="169" t="s">
        <v>772</v>
      </c>
      <c r="C481" s="185" t="s">
        <v>773</v>
      </c>
      <c r="D481" s="170" t="s">
        <v>576</v>
      </c>
      <c r="E481" s="171">
        <v>205</v>
      </c>
      <c r="F481" s="172"/>
      <c r="G481" s="173">
        <f>ROUND(E481*F481,2)</f>
        <v>0</v>
      </c>
      <c r="H481" s="172"/>
      <c r="I481" s="173">
        <f>ROUND(E481*H481,2)</f>
        <v>0</v>
      </c>
      <c r="J481" s="172"/>
      <c r="K481" s="173">
        <f>ROUND(E481*J481,2)</f>
        <v>0</v>
      </c>
      <c r="L481" s="173">
        <v>15</v>
      </c>
      <c r="M481" s="173">
        <f>G481*(1+L481/100)</f>
        <v>0</v>
      </c>
      <c r="N481" s="173">
        <v>0</v>
      </c>
      <c r="O481" s="173">
        <f>ROUND(E481*N481,2)</f>
        <v>0</v>
      </c>
      <c r="P481" s="173">
        <v>3.5599999999999998E-3</v>
      </c>
      <c r="Q481" s="173">
        <f>ROUND(E481*P481,2)</f>
        <v>0.73</v>
      </c>
      <c r="R481" s="173" t="s">
        <v>760</v>
      </c>
      <c r="S481" s="173" t="s">
        <v>248</v>
      </c>
      <c r="T481" s="174" t="s">
        <v>248</v>
      </c>
      <c r="U481" s="157">
        <v>8.0500000000000002E-2</v>
      </c>
      <c r="V481" s="157">
        <f>ROUND(E481*U481,2)</f>
        <v>16.5</v>
      </c>
      <c r="W481" s="157"/>
      <c r="X481" s="157" t="s">
        <v>304</v>
      </c>
      <c r="Y481" s="147"/>
      <c r="Z481" s="147"/>
      <c r="AA481" s="147"/>
      <c r="AB481" s="147"/>
      <c r="AC481" s="147"/>
      <c r="AD481" s="147"/>
      <c r="AE481" s="147"/>
      <c r="AF481" s="147"/>
      <c r="AG481" s="147" t="s">
        <v>639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1" x14ac:dyDescent="0.25">
      <c r="A482" s="154"/>
      <c r="B482" s="155"/>
      <c r="C482" s="186" t="s">
        <v>774</v>
      </c>
      <c r="D482" s="159"/>
      <c r="E482" s="160">
        <v>205</v>
      </c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47"/>
      <c r="Z482" s="147"/>
      <c r="AA482" s="147"/>
      <c r="AB482" s="147"/>
      <c r="AC482" s="147"/>
      <c r="AD482" s="147"/>
      <c r="AE482" s="147"/>
      <c r="AF482" s="147"/>
      <c r="AG482" s="147" t="s">
        <v>287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outlineLevel="1" x14ac:dyDescent="0.25">
      <c r="A483" s="176">
        <v>84</v>
      </c>
      <c r="B483" s="177" t="s">
        <v>775</v>
      </c>
      <c r="C483" s="187" t="s">
        <v>776</v>
      </c>
      <c r="D483" s="178" t="s">
        <v>354</v>
      </c>
      <c r="E483" s="179">
        <v>1</v>
      </c>
      <c r="F483" s="180"/>
      <c r="G483" s="181">
        <f>ROUND(E483*F483,2)</f>
        <v>0</v>
      </c>
      <c r="H483" s="180"/>
      <c r="I483" s="181">
        <f>ROUND(E483*H483,2)</f>
        <v>0</v>
      </c>
      <c r="J483" s="180"/>
      <c r="K483" s="181">
        <f>ROUND(E483*J483,2)</f>
        <v>0</v>
      </c>
      <c r="L483" s="181">
        <v>15</v>
      </c>
      <c r="M483" s="181">
        <f>G483*(1+L483/100)</f>
        <v>0</v>
      </c>
      <c r="N483" s="181">
        <v>0</v>
      </c>
      <c r="O483" s="181">
        <f>ROUND(E483*N483,2)</f>
        <v>0</v>
      </c>
      <c r="P483" s="181">
        <v>1.92E-3</v>
      </c>
      <c r="Q483" s="181">
        <f>ROUND(E483*P483,2)</f>
        <v>0</v>
      </c>
      <c r="R483" s="181"/>
      <c r="S483" s="181" t="s">
        <v>277</v>
      </c>
      <c r="T483" s="182" t="s">
        <v>248</v>
      </c>
      <c r="U483" s="157">
        <v>0.06</v>
      </c>
      <c r="V483" s="157">
        <f>ROUND(E483*U483,2)</f>
        <v>0.06</v>
      </c>
      <c r="W483" s="157"/>
      <c r="X483" s="157" t="s">
        <v>304</v>
      </c>
      <c r="Y483" s="147"/>
      <c r="Z483" s="147"/>
      <c r="AA483" s="147"/>
      <c r="AB483" s="147"/>
      <c r="AC483" s="147"/>
      <c r="AD483" s="147"/>
      <c r="AE483" s="147"/>
      <c r="AF483" s="147"/>
      <c r="AG483" s="147" t="s">
        <v>639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x14ac:dyDescent="0.25">
      <c r="A484" s="162" t="s">
        <v>243</v>
      </c>
      <c r="B484" s="163" t="s">
        <v>175</v>
      </c>
      <c r="C484" s="184" t="s">
        <v>176</v>
      </c>
      <c r="D484" s="164"/>
      <c r="E484" s="165"/>
      <c r="F484" s="166"/>
      <c r="G484" s="166">
        <f>SUMIF(AG485:AG490,"&lt;&gt;NOR",G485:G490)</f>
        <v>0</v>
      </c>
      <c r="H484" s="166"/>
      <c r="I484" s="166">
        <f>SUM(I485:I490)</f>
        <v>0</v>
      </c>
      <c r="J484" s="166"/>
      <c r="K484" s="166">
        <f>SUM(K485:K490)</f>
        <v>0</v>
      </c>
      <c r="L484" s="166"/>
      <c r="M484" s="166">
        <f>SUM(M485:M490)</f>
        <v>0</v>
      </c>
      <c r="N484" s="166"/>
      <c r="O484" s="166">
        <f>SUM(O485:O490)</f>
        <v>0</v>
      </c>
      <c r="P484" s="166"/>
      <c r="Q484" s="166">
        <f>SUM(Q485:Q490)</f>
        <v>1.2</v>
      </c>
      <c r="R484" s="166"/>
      <c r="S484" s="166"/>
      <c r="T484" s="167"/>
      <c r="U484" s="161"/>
      <c r="V484" s="161">
        <f>SUM(V485:V490)</f>
        <v>7.01</v>
      </c>
      <c r="W484" s="161"/>
      <c r="X484" s="161"/>
      <c r="AG484" t="s">
        <v>244</v>
      </c>
    </row>
    <row r="485" spans="1:60" outlineLevel="1" x14ac:dyDescent="0.25">
      <c r="A485" s="168">
        <v>85</v>
      </c>
      <c r="B485" s="169" t="s">
        <v>777</v>
      </c>
      <c r="C485" s="185" t="s">
        <v>778</v>
      </c>
      <c r="D485" s="170" t="s">
        <v>302</v>
      </c>
      <c r="E485" s="171">
        <v>14.16</v>
      </c>
      <c r="F485" s="172"/>
      <c r="G485" s="173">
        <f>ROUND(E485*F485,2)</f>
        <v>0</v>
      </c>
      <c r="H485" s="172"/>
      <c r="I485" s="173">
        <f>ROUND(E485*H485,2)</f>
        <v>0</v>
      </c>
      <c r="J485" s="172"/>
      <c r="K485" s="173">
        <f>ROUND(E485*J485,2)</f>
        <v>0</v>
      </c>
      <c r="L485" s="173">
        <v>15</v>
      </c>
      <c r="M485" s="173">
        <f>G485*(1+L485/100)</f>
        <v>0</v>
      </c>
      <c r="N485" s="173">
        <v>0</v>
      </c>
      <c r="O485" s="173">
        <f>ROUND(E485*N485,2)</f>
        <v>0</v>
      </c>
      <c r="P485" s="173">
        <v>1.695E-2</v>
      </c>
      <c r="Q485" s="173">
        <f>ROUND(E485*P485,2)</f>
        <v>0.24</v>
      </c>
      <c r="R485" s="173" t="s">
        <v>779</v>
      </c>
      <c r="S485" s="173" t="s">
        <v>248</v>
      </c>
      <c r="T485" s="174" t="s">
        <v>248</v>
      </c>
      <c r="U485" s="157">
        <v>0.16400000000000001</v>
      </c>
      <c r="V485" s="157">
        <f>ROUND(E485*U485,2)</f>
        <v>2.3199999999999998</v>
      </c>
      <c r="W485" s="157"/>
      <c r="X485" s="157" t="s">
        <v>304</v>
      </c>
      <c r="Y485" s="147"/>
      <c r="Z485" s="147"/>
      <c r="AA485" s="147"/>
      <c r="AB485" s="147"/>
      <c r="AC485" s="147"/>
      <c r="AD485" s="147"/>
      <c r="AE485" s="147"/>
      <c r="AF485" s="147"/>
      <c r="AG485" s="147" t="s">
        <v>639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25">
      <c r="A486" s="154"/>
      <c r="B486" s="155"/>
      <c r="C486" s="265" t="s">
        <v>780</v>
      </c>
      <c r="D486" s="266"/>
      <c r="E486" s="266"/>
      <c r="F486" s="266"/>
      <c r="G486" s="266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47"/>
      <c r="Z486" s="147"/>
      <c r="AA486" s="147"/>
      <c r="AB486" s="147"/>
      <c r="AC486" s="147"/>
      <c r="AD486" s="147"/>
      <c r="AE486" s="147"/>
      <c r="AF486" s="147"/>
      <c r="AG486" s="147" t="s">
        <v>307</v>
      </c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outlineLevel="1" x14ac:dyDescent="0.25">
      <c r="A487" s="154"/>
      <c r="B487" s="155"/>
      <c r="C487" s="186" t="s">
        <v>781</v>
      </c>
      <c r="D487" s="159"/>
      <c r="E487" s="160">
        <v>14.16</v>
      </c>
      <c r="F487" s="157"/>
      <c r="G487" s="157"/>
      <c r="H487" s="157"/>
      <c r="I487" s="157"/>
      <c r="J487" s="157"/>
      <c r="K487" s="157"/>
      <c r="L487" s="157"/>
      <c r="M487" s="157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47"/>
      <c r="Z487" s="147"/>
      <c r="AA487" s="147"/>
      <c r="AB487" s="147"/>
      <c r="AC487" s="147"/>
      <c r="AD487" s="147"/>
      <c r="AE487" s="147"/>
      <c r="AF487" s="147"/>
      <c r="AG487" s="147" t="s">
        <v>287</v>
      </c>
      <c r="AH487" s="147">
        <v>0</v>
      </c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1" x14ac:dyDescent="0.25">
      <c r="A488" s="168">
        <v>86</v>
      </c>
      <c r="B488" s="169" t="s">
        <v>782</v>
      </c>
      <c r="C488" s="185" t="s">
        <v>783</v>
      </c>
      <c r="D488" s="170" t="s">
        <v>538</v>
      </c>
      <c r="E488" s="171">
        <v>3</v>
      </c>
      <c r="F488" s="172"/>
      <c r="G488" s="173">
        <f>ROUND(E488*F488,2)</f>
        <v>0</v>
      </c>
      <c r="H488" s="172"/>
      <c r="I488" s="173">
        <f>ROUND(E488*H488,2)</f>
        <v>0</v>
      </c>
      <c r="J488" s="172"/>
      <c r="K488" s="173">
        <f>ROUND(E488*J488,2)</f>
        <v>0</v>
      </c>
      <c r="L488" s="173">
        <v>15</v>
      </c>
      <c r="M488" s="173">
        <f>G488*(1+L488/100)</f>
        <v>0</v>
      </c>
      <c r="N488" s="173">
        <v>0</v>
      </c>
      <c r="O488" s="173">
        <f>ROUND(E488*N488,2)</f>
        <v>0</v>
      </c>
      <c r="P488" s="173">
        <v>0.17399999999999999</v>
      </c>
      <c r="Q488" s="173">
        <f>ROUND(E488*P488,2)</f>
        <v>0.52</v>
      </c>
      <c r="R488" s="173" t="s">
        <v>779</v>
      </c>
      <c r="S488" s="173" t="s">
        <v>248</v>
      </c>
      <c r="T488" s="174" t="s">
        <v>248</v>
      </c>
      <c r="U488" s="157">
        <v>0.95</v>
      </c>
      <c r="V488" s="157">
        <f>ROUND(E488*U488,2)</f>
        <v>2.85</v>
      </c>
      <c r="W488" s="157"/>
      <c r="X488" s="157" t="s">
        <v>304</v>
      </c>
      <c r="Y488" s="147"/>
      <c r="Z488" s="147"/>
      <c r="AA488" s="147"/>
      <c r="AB488" s="147"/>
      <c r="AC488" s="147"/>
      <c r="AD488" s="147"/>
      <c r="AE488" s="147"/>
      <c r="AF488" s="147"/>
      <c r="AG488" s="147" t="s">
        <v>639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5">
      <c r="A489" s="154"/>
      <c r="B489" s="155"/>
      <c r="C489" s="186" t="s">
        <v>784</v>
      </c>
      <c r="D489" s="159"/>
      <c r="E489" s="160">
        <v>3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47"/>
      <c r="Z489" s="147"/>
      <c r="AA489" s="147"/>
      <c r="AB489" s="147"/>
      <c r="AC489" s="147"/>
      <c r="AD489" s="147"/>
      <c r="AE489" s="147"/>
      <c r="AF489" s="147"/>
      <c r="AG489" s="147" t="s">
        <v>287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25">
      <c r="A490" s="176">
        <v>87</v>
      </c>
      <c r="B490" s="177" t="s">
        <v>785</v>
      </c>
      <c r="C490" s="187" t="s">
        <v>786</v>
      </c>
      <c r="D490" s="178" t="s">
        <v>538</v>
      </c>
      <c r="E490" s="179">
        <v>4</v>
      </c>
      <c r="F490" s="180"/>
      <c r="G490" s="181">
        <f>ROUND(E490*F490,2)</f>
        <v>0</v>
      </c>
      <c r="H490" s="180"/>
      <c r="I490" s="181">
        <f>ROUND(E490*H490,2)</f>
        <v>0</v>
      </c>
      <c r="J490" s="180"/>
      <c r="K490" s="181">
        <f>ROUND(E490*J490,2)</f>
        <v>0</v>
      </c>
      <c r="L490" s="181">
        <v>15</v>
      </c>
      <c r="M490" s="181">
        <f>G490*(1+L490/100)</f>
        <v>0</v>
      </c>
      <c r="N490" s="181">
        <v>0</v>
      </c>
      <c r="O490" s="181">
        <f>ROUND(E490*N490,2)</f>
        <v>0</v>
      </c>
      <c r="P490" s="181">
        <v>0.1104</v>
      </c>
      <c r="Q490" s="181">
        <f>ROUND(E490*P490,2)</f>
        <v>0.44</v>
      </c>
      <c r="R490" s="181" t="s">
        <v>779</v>
      </c>
      <c r="S490" s="181" t="s">
        <v>248</v>
      </c>
      <c r="T490" s="182" t="s">
        <v>248</v>
      </c>
      <c r="U490" s="157">
        <v>0.46</v>
      </c>
      <c r="V490" s="157">
        <f>ROUND(E490*U490,2)</f>
        <v>1.84</v>
      </c>
      <c r="W490" s="157"/>
      <c r="X490" s="157" t="s">
        <v>304</v>
      </c>
      <c r="Y490" s="147"/>
      <c r="Z490" s="147"/>
      <c r="AA490" s="147"/>
      <c r="AB490" s="147"/>
      <c r="AC490" s="147"/>
      <c r="AD490" s="147"/>
      <c r="AE490" s="147"/>
      <c r="AF490" s="147"/>
      <c r="AG490" s="147" t="s">
        <v>639</v>
      </c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x14ac:dyDescent="0.25">
      <c r="A491" s="162" t="s">
        <v>243</v>
      </c>
      <c r="B491" s="163" t="s">
        <v>177</v>
      </c>
      <c r="C491" s="184" t="s">
        <v>178</v>
      </c>
      <c r="D491" s="164"/>
      <c r="E491" s="165"/>
      <c r="F491" s="166"/>
      <c r="G491" s="166">
        <f>SUMIF(AG492:AG515,"&lt;&gt;NOR",G492:G515)</f>
        <v>0</v>
      </c>
      <c r="H491" s="166"/>
      <c r="I491" s="166">
        <f>SUM(I492:I515)</f>
        <v>0</v>
      </c>
      <c r="J491" s="166"/>
      <c r="K491" s="166">
        <f>SUM(K492:K515)</f>
        <v>0</v>
      </c>
      <c r="L491" s="166"/>
      <c r="M491" s="166">
        <f>SUM(M492:M515)</f>
        <v>0</v>
      </c>
      <c r="N491" s="166"/>
      <c r="O491" s="166">
        <f>SUM(O492:O515)</f>
        <v>0.08</v>
      </c>
      <c r="P491" s="166"/>
      <c r="Q491" s="166">
        <f>SUM(Q492:Q515)</f>
        <v>4.43</v>
      </c>
      <c r="R491" s="166"/>
      <c r="S491" s="166"/>
      <c r="T491" s="167"/>
      <c r="U491" s="161"/>
      <c r="V491" s="161">
        <f>SUM(V492:V515)</f>
        <v>180.58999999999997</v>
      </c>
      <c r="W491" s="161"/>
      <c r="X491" s="161"/>
      <c r="AG491" t="s">
        <v>244</v>
      </c>
    </row>
    <row r="492" spans="1:60" outlineLevel="1" x14ac:dyDescent="0.25">
      <c r="A492" s="168">
        <v>88</v>
      </c>
      <c r="B492" s="169" t="s">
        <v>787</v>
      </c>
      <c r="C492" s="185" t="s">
        <v>788</v>
      </c>
      <c r="D492" s="170" t="s">
        <v>302</v>
      </c>
      <c r="E492" s="171">
        <v>51.27</v>
      </c>
      <c r="F492" s="172"/>
      <c r="G492" s="173">
        <f>ROUND(E492*F492,2)</f>
        <v>0</v>
      </c>
      <c r="H492" s="172"/>
      <c r="I492" s="173">
        <f>ROUND(E492*H492,2)</f>
        <v>0</v>
      </c>
      <c r="J492" s="172"/>
      <c r="K492" s="173">
        <f>ROUND(E492*J492,2)</f>
        <v>0</v>
      </c>
      <c r="L492" s="173">
        <v>15</v>
      </c>
      <c r="M492" s="173">
        <f>G492*(1+L492/100)</f>
        <v>0</v>
      </c>
      <c r="N492" s="173">
        <v>0</v>
      </c>
      <c r="O492" s="173">
        <f>ROUND(E492*N492,2)</f>
        <v>0</v>
      </c>
      <c r="P492" s="173">
        <v>2.1000000000000001E-2</v>
      </c>
      <c r="Q492" s="173">
        <f>ROUND(E492*P492,2)</f>
        <v>1.08</v>
      </c>
      <c r="R492" s="173" t="s">
        <v>638</v>
      </c>
      <c r="S492" s="173" t="s">
        <v>248</v>
      </c>
      <c r="T492" s="174" t="s">
        <v>248</v>
      </c>
      <c r="U492" s="157">
        <v>0.45</v>
      </c>
      <c r="V492" s="157">
        <f>ROUND(E492*U492,2)</f>
        <v>23.07</v>
      </c>
      <c r="W492" s="157"/>
      <c r="X492" s="157" t="s">
        <v>304</v>
      </c>
      <c r="Y492" s="147"/>
      <c r="Z492" s="147"/>
      <c r="AA492" s="147"/>
      <c r="AB492" s="147"/>
      <c r="AC492" s="147"/>
      <c r="AD492" s="147"/>
      <c r="AE492" s="147"/>
      <c r="AF492" s="147"/>
      <c r="AG492" s="147" t="s">
        <v>332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25">
      <c r="A493" s="154"/>
      <c r="B493" s="155"/>
      <c r="C493" s="186" t="s">
        <v>789</v>
      </c>
      <c r="D493" s="159"/>
      <c r="E493" s="160">
        <v>51.27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47"/>
      <c r="Z493" s="147"/>
      <c r="AA493" s="147"/>
      <c r="AB493" s="147"/>
      <c r="AC493" s="147"/>
      <c r="AD493" s="147"/>
      <c r="AE493" s="147"/>
      <c r="AF493" s="147"/>
      <c r="AG493" s="147" t="s">
        <v>287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ht="20.399999999999999" outlineLevel="1" x14ac:dyDescent="0.25">
      <c r="A494" s="168">
        <v>89</v>
      </c>
      <c r="B494" s="169" t="s">
        <v>790</v>
      </c>
      <c r="C494" s="185" t="s">
        <v>791</v>
      </c>
      <c r="D494" s="170" t="s">
        <v>792</v>
      </c>
      <c r="E494" s="171">
        <v>499.05500000000001</v>
      </c>
      <c r="F494" s="172"/>
      <c r="G494" s="173">
        <f>ROUND(E494*F494,2)</f>
        <v>0</v>
      </c>
      <c r="H494" s="172"/>
      <c r="I494" s="173">
        <f>ROUND(E494*H494,2)</f>
        <v>0</v>
      </c>
      <c r="J494" s="172"/>
      <c r="K494" s="173">
        <f>ROUND(E494*J494,2)</f>
        <v>0</v>
      </c>
      <c r="L494" s="173">
        <v>15</v>
      </c>
      <c r="M494" s="173">
        <f>G494*(1+L494/100)</f>
        <v>0</v>
      </c>
      <c r="N494" s="173">
        <v>5.0000000000000002E-5</v>
      </c>
      <c r="O494" s="173">
        <f>ROUND(E494*N494,2)</f>
        <v>0.02</v>
      </c>
      <c r="P494" s="173">
        <v>1E-3</v>
      </c>
      <c r="Q494" s="173">
        <f>ROUND(E494*P494,2)</f>
        <v>0.5</v>
      </c>
      <c r="R494" s="173" t="s">
        <v>638</v>
      </c>
      <c r="S494" s="173" t="s">
        <v>248</v>
      </c>
      <c r="T494" s="174" t="s">
        <v>248</v>
      </c>
      <c r="U494" s="157">
        <v>9.7000000000000003E-2</v>
      </c>
      <c r="V494" s="157">
        <f>ROUND(E494*U494,2)</f>
        <v>48.41</v>
      </c>
      <c r="W494" s="157"/>
      <c r="X494" s="157" t="s">
        <v>304</v>
      </c>
      <c r="Y494" s="147"/>
      <c r="Z494" s="147"/>
      <c r="AA494" s="147"/>
      <c r="AB494" s="147"/>
      <c r="AC494" s="147"/>
      <c r="AD494" s="147"/>
      <c r="AE494" s="147"/>
      <c r="AF494" s="147"/>
      <c r="AG494" s="147" t="s">
        <v>639</v>
      </c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5">
      <c r="A495" s="154"/>
      <c r="B495" s="155"/>
      <c r="C495" s="186" t="s">
        <v>793</v>
      </c>
      <c r="D495" s="159"/>
      <c r="E495" s="160">
        <v>16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287</v>
      </c>
      <c r="AH495" s="147">
        <v>0</v>
      </c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25">
      <c r="A496" s="154"/>
      <c r="B496" s="155"/>
      <c r="C496" s="186" t="s">
        <v>794</v>
      </c>
      <c r="D496" s="159"/>
      <c r="E496" s="160">
        <v>9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47"/>
      <c r="Z496" s="147"/>
      <c r="AA496" s="147"/>
      <c r="AB496" s="147"/>
      <c r="AC496" s="147"/>
      <c r="AD496" s="147"/>
      <c r="AE496" s="147"/>
      <c r="AF496" s="147"/>
      <c r="AG496" s="147" t="s">
        <v>287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25">
      <c r="A497" s="154"/>
      <c r="B497" s="155"/>
      <c r="C497" s="186" t="s">
        <v>795</v>
      </c>
      <c r="D497" s="159"/>
      <c r="E497" s="160">
        <v>20</v>
      </c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287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25">
      <c r="A498" s="154"/>
      <c r="B498" s="155"/>
      <c r="C498" s="186" t="s">
        <v>796</v>
      </c>
      <c r="D498" s="159"/>
      <c r="E498" s="160">
        <v>30</v>
      </c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47"/>
      <c r="Z498" s="147"/>
      <c r="AA498" s="147"/>
      <c r="AB498" s="147"/>
      <c r="AC498" s="147"/>
      <c r="AD498" s="147"/>
      <c r="AE498" s="147"/>
      <c r="AF498" s="147"/>
      <c r="AG498" s="147" t="s">
        <v>287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5">
      <c r="A499" s="154"/>
      <c r="B499" s="155"/>
      <c r="C499" s="186" t="s">
        <v>797</v>
      </c>
      <c r="D499" s="159"/>
      <c r="E499" s="160">
        <v>21.32</v>
      </c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47"/>
      <c r="Z499" s="147"/>
      <c r="AA499" s="147"/>
      <c r="AB499" s="147"/>
      <c r="AC499" s="147"/>
      <c r="AD499" s="147"/>
      <c r="AE499" s="147"/>
      <c r="AF499" s="147"/>
      <c r="AG499" s="147" t="s">
        <v>287</v>
      </c>
      <c r="AH499" s="147">
        <v>0</v>
      </c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25">
      <c r="A500" s="154"/>
      <c r="B500" s="155"/>
      <c r="C500" s="186" t="s">
        <v>798</v>
      </c>
      <c r="D500" s="159"/>
      <c r="E500" s="160">
        <v>110</v>
      </c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47"/>
      <c r="Z500" s="147"/>
      <c r="AA500" s="147"/>
      <c r="AB500" s="147"/>
      <c r="AC500" s="147"/>
      <c r="AD500" s="147"/>
      <c r="AE500" s="147"/>
      <c r="AF500" s="147"/>
      <c r="AG500" s="147" t="s">
        <v>287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ht="20.399999999999999" outlineLevel="1" x14ac:dyDescent="0.25">
      <c r="A501" s="154"/>
      <c r="B501" s="155"/>
      <c r="C501" s="186" t="s">
        <v>799</v>
      </c>
      <c r="D501" s="159"/>
      <c r="E501" s="160">
        <v>292.74</v>
      </c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47"/>
      <c r="Z501" s="147"/>
      <c r="AA501" s="147"/>
      <c r="AB501" s="147"/>
      <c r="AC501" s="147"/>
      <c r="AD501" s="147"/>
      <c r="AE501" s="147"/>
      <c r="AF501" s="147"/>
      <c r="AG501" s="147" t="s">
        <v>287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ht="20.399999999999999" outlineLevel="1" x14ac:dyDescent="0.25">
      <c r="A502" s="168">
        <v>90</v>
      </c>
      <c r="B502" s="169" t="s">
        <v>800</v>
      </c>
      <c r="C502" s="185" t="s">
        <v>801</v>
      </c>
      <c r="D502" s="170" t="s">
        <v>792</v>
      </c>
      <c r="E502" s="171">
        <v>890</v>
      </c>
      <c r="F502" s="172"/>
      <c r="G502" s="173">
        <f>ROUND(E502*F502,2)</f>
        <v>0</v>
      </c>
      <c r="H502" s="172"/>
      <c r="I502" s="173">
        <f>ROUND(E502*H502,2)</f>
        <v>0</v>
      </c>
      <c r="J502" s="172"/>
      <c r="K502" s="173">
        <f>ROUND(E502*J502,2)</f>
        <v>0</v>
      </c>
      <c r="L502" s="173">
        <v>15</v>
      </c>
      <c r="M502" s="173">
        <f>G502*(1+L502/100)</f>
        <v>0</v>
      </c>
      <c r="N502" s="173">
        <v>5.0000000000000002E-5</v>
      </c>
      <c r="O502" s="173">
        <f>ROUND(E502*N502,2)</f>
        <v>0.04</v>
      </c>
      <c r="P502" s="173">
        <v>1E-3</v>
      </c>
      <c r="Q502" s="173">
        <f>ROUND(E502*P502,2)</f>
        <v>0.89</v>
      </c>
      <c r="R502" s="173" t="s">
        <v>638</v>
      </c>
      <c r="S502" s="173" t="s">
        <v>248</v>
      </c>
      <c r="T502" s="174" t="s">
        <v>248</v>
      </c>
      <c r="U502" s="157">
        <v>0.05</v>
      </c>
      <c r="V502" s="157">
        <f>ROUND(E502*U502,2)</f>
        <v>44.5</v>
      </c>
      <c r="W502" s="157"/>
      <c r="X502" s="157" t="s">
        <v>304</v>
      </c>
      <c r="Y502" s="147"/>
      <c r="Z502" s="147"/>
      <c r="AA502" s="147"/>
      <c r="AB502" s="147"/>
      <c r="AC502" s="147"/>
      <c r="AD502" s="147"/>
      <c r="AE502" s="147"/>
      <c r="AF502" s="147"/>
      <c r="AG502" s="147" t="s">
        <v>639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outlineLevel="1" x14ac:dyDescent="0.25">
      <c r="A503" s="154"/>
      <c r="B503" s="155"/>
      <c r="C503" s="186" t="s">
        <v>802</v>
      </c>
      <c r="D503" s="159"/>
      <c r="E503" s="160">
        <v>150</v>
      </c>
      <c r="F503" s="157"/>
      <c r="G503" s="157"/>
      <c r="H503" s="157"/>
      <c r="I503" s="157"/>
      <c r="J503" s="157"/>
      <c r="K503" s="157"/>
      <c r="L503" s="157"/>
      <c r="M503" s="157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47"/>
      <c r="Z503" s="147"/>
      <c r="AA503" s="147"/>
      <c r="AB503" s="147"/>
      <c r="AC503" s="147"/>
      <c r="AD503" s="147"/>
      <c r="AE503" s="147"/>
      <c r="AF503" s="147"/>
      <c r="AG503" s="147" t="s">
        <v>287</v>
      </c>
      <c r="AH503" s="147">
        <v>0</v>
      </c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5">
      <c r="A504" s="154"/>
      <c r="B504" s="155"/>
      <c r="C504" s="186" t="s">
        <v>803</v>
      </c>
      <c r="D504" s="159"/>
      <c r="E504" s="160">
        <v>140</v>
      </c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47"/>
      <c r="Z504" s="147"/>
      <c r="AA504" s="147"/>
      <c r="AB504" s="147"/>
      <c r="AC504" s="147"/>
      <c r="AD504" s="147"/>
      <c r="AE504" s="147"/>
      <c r="AF504" s="147"/>
      <c r="AG504" s="147" t="s">
        <v>287</v>
      </c>
      <c r="AH504" s="147">
        <v>0</v>
      </c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25">
      <c r="A505" s="154"/>
      <c r="B505" s="155"/>
      <c r="C505" s="186" t="s">
        <v>804</v>
      </c>
      <c r="D505" s="159"/>
      <c r="E505" s="160">
        <v>80</v>
      </c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47"/>
      <c r="Z505" s="147"/>
      <c r="AA505" s="147"/>
      <c r="AB505" s="147"/>
      <c r="AC505" s="147"/>
      <c r="AD505" s="147"/>
      <c r="AE505" s="147"/>
      <c r="AF505" s="147"/>
      <c r="AG505" s="147" t="s">
        <v>287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5">
      <c r="A506" s="154"/>
      <c r="B506" s="155"/>
      <c r="C506" s="186" t="s">
        <v>805</v>
      </c>
      <c r="D506" s="159"/>
      <c r="E506" s="160">
        <v>320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47"/>
      <c r="Z506" s="147"/>
      <c r="AA506" s="147"/>
      <c r="AB506" s="147"/>
      <c r="AC506" s="147"/>
      <c r="AD506" s="147"/>
      <c r="AE506" s="147"/>
      <c r="AF506" s="147"/>
      <c r="AG506" s="147" t="s">
        <v>287</v>
      </c>
      <c r="AH506" s="147">
        <v>0</v>
      </c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1" x14ac:dyDescent="0.25">
      <c r="A507" s="154"/>
      <c r="B507" s="155"/>
      <c r="C507" s="186" t="s">
        <v>806</v>
      </c>
      <c r="D507" s="159"/>
      <c r="E507" s="160">
        <v>200</v>
      </c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47"/>
      <c r="Z507" s="147"/>
      <c r="AA507" s="147"/>
      <c r="AB507" s="147"/>
      <c r="AC507" s="147"/>
      <c r="AD507" s="147"/>
      <c r="AE507" s="147"/>
      <c r="AF507" s="147"/>
      <c r="AG507" s="147" t="s">
        <v>287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ht="20.399999999999999" outlineLevel="1" x14ac:dyDescent="0.25">
      <c r="A508" s="168">
        <v>91</v>
      </c>
      <c r="B508" s="169" t="s">
        <v>807</v>
      </c>
      <c r="C508" s="185" t="s">
        <v>808</v>
      </c>
      <c r="D508" s="170" t="s">
        <v>792</v>
      </c>
      <c r="E508" s="171">
        <v>460</v>
      </c>
      <c r="F508" s="172"/>
      <c r="G508" s="173">
        <f>ROUND(E508*F508,2)</f>
        <v>0</v>
      </c>
      <c r="H508" s="172"/>
      <c r="I508" s="173">
        <f>ROUND(E508*H508,2)</f>
        <v>0</v>
      </c>
      <c r="J508" s="172"/>
      <c r="K508" s="173">
        <f>ROUND(E508*J508,2)</f>
        <v>0</v>
      </c>
      <c r="L508" s="173">
        <v>15</v>
      </c>
      <c r="M508" s="173">
        <f>G508*(1+L508/100)</f>
        <v>0</v>
      </c>
      <c r="N508" s="173">
        <v>5.0000000000000002E-5</v>
      </c>
      <c r="O508" s="173">
        <f>ROUND(E508*N508,2)</f>
        <v>0.02</v>
      </c>
      <c r="P508" s="173">
        <v>1E-3</v>
      </c>
      <c r="Q508" s="173">
        <f>ROUND(E508*P508,2)</f>
        <v>0.46</v>
      </c>
      <c r="R508" s="173" t="s">
        <v>638</v>
      </c>
      <c r="S508" s="173" t="s">
        <v>248</v>
      </c>
      <c r="T508" s="174" t="s">
        <v>248</v>
      </c>
      <c r="U508" s="157">
        <v>4.1000000000000002E-2</v>
      </c>
      <c r="V508" s="157">
        <f>ROUND(E508*U508,2)</f>
        <v>18.86</v>
      </c>
      <c r="W508" s="157"/>
      <c r="X508" s="157" t="s">
        <v>304</v>
      </c>
      <c r="Y508" s="147"/>
      <c r="Z508" s="147"/>
      <c r="AA508" s="147"/>
      <c r="AB508" s="147"/>
      <c r="AC508" s="147"/>
      <c r="AD508" s="147"/>
      <c r="AE508" s="147"/>
      <c r="AF508" s="147"/>
      <c r="AG508" s="147" t="s">
        <v>639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1" x14ac:dyDescent="0.25">
      <c r="A509" s="154"/>
      <c r="B509" s="155"/>
      <c r="C509" s="186" t="s">
        <v>809</v>
      </c>
      <c r="D509" s="159"/>
      <c r="E509" s="160">
        <v>460</v>
      </c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47"/>
      <c r="Z509" s="147"/>
      <c r="AA509" s="147"/>
      <c r="AB509" s="147"/>
      <c r="AC509" s="147"/>
      <c r="AD509" s="147"/>
      <c r="AE509" s="147"/>
      <c r="AF509" s="147"/>
      <c r="AG509" s="147" t="s">
        <v>287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outlineLevel="1" x14ac:dyDescent="0.25">
      <c r="A510" s="168">
        <v>92</v>
      </c>
      <c r="B510" s="169" t="s">
        <v>810</v>
      </c>
      <c r="C510" s="185" t="s">
        <v>811</v>
      </c>
      <c r="D510" s="170" t="s">
        <v>302</v>
      </c>
      <c r="E510" s="171">
        <v>50.35</v>
      </c>
      <c r="F510" s="172"/>
      <c r="G510" s="173">
        <f>ROUND(E510*F510,2)</f>
        <v>0</v>
      </c>
      <c r="H510" s="172"/>
      <c r="I510" s="173">
        <f>ROUND(E510*H510,2)</f>
        <v>0</v>
      </c>
      <c r="J510" s="172"/>
      <c r="K510" s="173">
        <f>ROUND(E510*J510,2)</f>
        <v>0</v>
      </c>
      <c r="L510" s="173">
        <v>15</v>
      </c>
      <c r="M510" s="173">
        <f>G510*(1+L510/100)</f>
        <v>0</v>
      </c>
      <c r="N510" s="173">
        <v>0</v>
      </c>
      <c r="O510" s="173">
        <f>ROUND(E510*N510,2)</f>
        <v>0</v>
      </c>
      <c r="P510" s="173">
        <v>2.7E-2</v>
      </c>
      <c r="Q510" s="173">
        <f>ROUND(E510*P510,2)</f>
        <v>1.36</v>
      </c>
      <c r="R510" s="173"/>
      <c r="S510" s="173" t="s">
        <v>277</v>
      </c>
      <c r="T510" s="174" t="s">
        <v>248</v>
      </c>
      <c r="U510" s="157">
        <v>0.89</v>
      </c>
      <c r="V510" s="157">
        <f>ROUND(E510*U510,2)</f>
        <v>44.81</v>
      </c>
      <c r="W510" s="157"/>
      <c r="X510" s="157" t="s">
        <v>304</v>
      </c>
      <c r="Y510" s="147"/>
      <c r="Z510" s="147"/>
      <c r="AA510" s="147"/>
      <c r="AB510" s="147"/>
      <c r="AC510" s="147"/>
      <c r="AD510" s="147"/>
      <c r="AE510" s="147"/>
      <c r="AF510" s="147"/>
      <c r="AG510" s="147" t="s">
        <v>338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25">
      <c r="A511" s="154"/>
      <c r="B511" s="155"/>
      <c r="C511" s="186" t="s">
        <v>812</v>
      </c>
      <c r="D511" s="159"/>
      <c r="E511" s="160">
        <v>9.6300000000000008</v>
      </c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287</v>
      </c>
      <c r="AH511" s="147">
        <v>0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25">
      <c r="A512" s="154"/>
      <c r="B512" s="155"/>
      <c r="C512" s="186" t="s">
        <v>813</v>
      </c>
      <c r="D512" s="159"/>
      <c r="E512" s="160">
        <v>12.96</v>
      </c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287</v>
      </c>
      <c r="AH512" s="147">
        <v>0</v>
      </c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25">
      <c r="A513" s="154"/>
      <c r="B513" s="155"/>
      <c r="C513" s="186" t="s">
        <v>814</v>
      </c>
      <c r="D513" s="159"/>
      <c r="E513" s="160">
        <v>17.920000000000002</v>
      </c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287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5">
      <c r="A514" s="154"/>
      <c r="B514" s="155"/>
      <c r="C514" s="186" t="s">
        <v>815</v>
      </c>
      <c r="D514" s="159"/>
      <c r="E514" s="160">
        <v>9.84</v>
      </c>
      <c r="F514" s="157"/>
      <c r="G514" s="157"/>
      <c r="H514" s="157"/>
      <c r="I514" s="157"/>
      <c r="J514" s="157"/>
      <c r="K514" s="157"/>
      <c r="L514" s="157"/>
      <c r="M514" s="157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47"/>
      <c r="Z514" s="147"/>
      <c r="AA514" s="147"/>
      <c r="AB514" s="147"/>
      <c r="AC514" s="147"/>
      <c r="AD514" s="147"/>
      <c r="AE514" s="147"/>
      <c r="AF514" s="147"/>
      <c r="AG514" s="147" t="s">
        <v>287</v>
      </c>
      <c r="AH514" s="147">
        <v>0</v>
      </c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1" x14ac:dyDescent="0.25">
      <c r="A515" s="176">
        <v>93</v>
      </c>
      <c r="B515" s="177" t="s">
        <v>816</v>
      </c>
      <c r="C515" s="187" t="s">
        <v>817</v>
      </c>
      <c r="D515" s="178" t="s">
        <v>576</v>
      </c>
      <c r="E515" s="179">
        <v>3.6</v>
      </c>
      <c r="F515" s="180"/>
      <c r="G515" s="181">
        <f>ROUND(E515*F515,2)</f>
        <v>0</v>
      </c>
      <c r="H515" s="180"/>
      <c r="I515" s="181">
        <f>ROUND(E515*H515,2)</f>
        <v>0</v>
      </c>
      <c r="J515" s="180"/>
      <c r="K515" s="181">
        <f>ROUND(E515*J515,2)</f>
        <v>0</v>
      </c>
      <c r="L515" s="181">
        <v>15</v>
      </c>
      <c r="M515" s="181">
        <f>G515*(1+L515/100)</f>
        <v>0</v>
      </c>
      <c r="N515" s="181">
        <v>0</v>
      </c>
      <c r="O515" s="181">
        <f>ROUND(E515*N515,2)</f>
        <v>0</v>
      </c>
      <c r="P515" s="181">
        <v>0.04</v>
      </c>
      <c r="Q515" s="181">
        <f>ROUND(E515*P515,2)</f>
        <v>0.14000000000000001</v>
      </c>
      <c r="R515" s="181"/>
      <c r="S515" s="181" t="s">
        <v>277</v>
      </c>
      <c r="T515" s="182" t="s">
        <v>248</v>
      </c>
      <c r="U515" s="157">
        <v>0.26</v>
      </c>
      <c r="V515" s="157">
        <f>ROUND(E515*U515,2)</f>
        <v>0.94</v>
      </c>
      <c r="W515" s="157"/>
      <c r="X515" s="157" t="s">
        <v>304</v>
      </c>
      <c r="Y515" s="147"/>
      <c r="Z515" s="147"/>
      <c r="AA515" s="147"/>
      <c r="AB515" s="147"/>
      <c r="AC515" s="147"/>
      <c r="AD515" s="147"/>
      <c r="AE515" s="147"/>
      <c r="AF515" s="147"/>
      <c r="AG515" s="147" t="s">
        <v>338</v>
      </c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x14ac:dyDescent="0.25">
      <c r="A516" s="162" t="s">
        <v>243</v>
      </c>
      <c r="B516" s="163" t="s">
        <v>181</v>
      </c>
      <c r="C516" s="184" t="s">
        <v>182</v>
      </c>
      <c r="D516" s="164"/>
      <c r="E516" s="165"/>
      <c r="F516" s="166"/>
      <c r="G516" s="166">
        <f>SUMIF(AG517:AG520,"&lt;&gt;NOR",G517:G520)</f>
        <v>0</v>
      </c>
      <c r="H516" s="166"/>
      <c r="I516" s="166">
        <f>SUM(I517:I520)</f>
        <v>0</v>
      </c>
      <c r="J516" s="166"/>
      <c r="K516" s="166">
        <f>SUM(K517:K520)</f>
        <v>0</v>
      </c>
      <c r="L516" s="166"/>
      <c r="M516" s="166">
        <f>SUM(M517:M520)</f>
        <v>0</v>
      </c>
      <c r="N516" s="166"/>
      <c r="O516" s="166">
        <f>SUM(O517:O520)</f>
        <v>0</v>
      </c>
      <c r="P516" s="166"/>
      <c r="Q516" s="166">
        <f>SUM(Q517:Q520)</f>
        <v>18.600000000000001</v>
      </c>
      <c r="R516" s="166"/>
      <c r="S516" s="166"/>
      <c r="T516" s="167"/>
      <c r="U516" s="161"/>
      <c r="V516" s="161">
        <f>SUM(V517:V520)</f>
        <v>148.77000000000001</v>
      </c>
      <c r="W516" s="161"/>
      <c r="X516" s="161"/>
      <c r="AG516" t="s">
        <v>244</v>
      </c>
    </row>
    <row r="517" spans="1:60" outlineLevel="1" x14ac:dyDescent="0.25">
      <c r="A517" s="168">
        <v>94</v>
      </c>
      <c r="B517" s="169" t="s">
        <v>818</v>
      </c>
      <c r="C517" s="185" t="s">
        <v>819</v>
      </c>
      <c r="D517" s="170" t="s">
        <v>302</v>
      </c>
      <c r="E517" s="171">
        <v>743.83</v>
      </c>
      <c r="F517" s="172"/>
      <c r="G517" s="173">
        <f>ROUND(E517*F517,2)</f>
        <v>0</v>
      </c>
      <c r="H517" s="172"/>
      <c r="I517" s="173">
        <f>ROUND(E517*H517,2)</f>
        <v>0</v>
      </c>
      <c r="J517" s="172"/>
      <c r="K517" s="173">
        <f>ROUND(E517*J517,2)</f>
        <v>0</v>
      </c>
      <c r="L517" s="173">
        <v>15</v>
      </c>
      <c r="M517" s="173">
        <f>G517*(1+L517/100)</f>
        <v>0</v>
      </c>
      <c r="N517" s="173">
        <v>0</v>
      </c>
      <c r="O517" s="173">
        <f>ROUND(E517*N517,2)</f>
        <v>0</v>
      </c>
      <c r="P517" s="173">
        <v>2.5000000000000001E-2</v>
      </c>
      <c r="Q517" s="173">
        <f>ROUND(E517*P517,2)</f>
        <v>18.600000000000001</v>
      </c>
      <c r="R517" s="173" t="s">
        <v>820</v>
      </c>
      <c r="S517" s="173" t="s">
        <v>248</v>
      </c>
      <c r="T517" s="174" t="s">
        <v>248</v>
      </c>
      <c r="U517" s="157">
        <v>0.2</v>
      </c>
      <c r="V517" s="157">
        <f>ROUND(E517*U517,2)</f>
        <v>148.77000000000001</v>
      </c>
      <c r="W517" s="157"/>
      <c r="X517" s="157" t="s">
        <v>304</v>
      </c>
      <c r="Y517" s="147"/>
      <c r="Z517" s="147"/>
      <c r="AA517" s="147"/>
      <c r="AB517" s="147"/>
      <c r="AC517" s="147"/>
      <c r="AD517" s="147"/>
      <c r="AE517" s="147"/>
      <c r="AF517" s="147"/>
      <c r="AG517" s="147" t="s">
        <v>639</v>
      </c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outlineLevel="1" x14ac:dyDescent="0.25">
      <c r="A518" s="154"/>
      <c r="B518" s="155"/>
      <c r="C518" s="186" t="s">
        <v>821</v>
      </c>
      <c r="D518" s="159"/>
      <c r="E518" s="160">
        <v>261.95</v>
      </c>
      <c r="F518" s="157"/>
      <c r="G518" s="157"/>
      <c r="H518" s="157"/>
      <c r="I518" s="157"/>
      <c r="J518" s="157"/>
      <c r="K518" s="157"/>
      <c r="L518" s="157"/>
      <c r="M518" s="157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47"/>
      <c r="Z518" s="147"/>
      <c r="AA518" s="147"/>
      <c r="AB518" s="147"/>
      <c r="AC518" s="147"/>
      <c r="AD518" s="147"/>
      <c r="AE518" s="147"/>
      <c r="AF518" s="147"/>
      <c r="AG518" s="147" t="s">
        <v>287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25">
      <c r="A519" s="154"/>
      <c r="B519" s="155"/>
      <c r="C519" s="186" t="s">
        <v>822</v>
      </c>
      <c r="D519" s="159"/>
      <c r="E519" s="160">
        <v>252.91</v>
      </c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287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5">
      <c r="A520" s="154"/>
      <c r="B520" s="155"/>
      <c r="C520" s="186" t="s">
        <v>736</v>
      </c>
      <c r="D520" s="159"/>
      <c r="E520" s="160">
        <v>228.97</v>
      </c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47"/>
      <c r="Z520" s="147"/>
      <c r="AA520" s="147"/>
      <c r="AB520" s="147"/>
      <c r="AC520" s="147"/>
      <c r="AD520" s="147"/>
      <c r="AE520" s="147"/>
      <c r="AF520" s="147"/>
      <c r="AG520" s="147" t="s">
        <v>287</v>
      </c>
      <c r="AH520" s="147">
        <v>0</v>
      </c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x14ac:dyDescent="0.25">
      <c r="A521" s="162" t="s">
        <v>243</v>
      </c>
      <c r="B521" s="163" t="s">
        <v>183</v>
      </c>
      <c r="C521" s="184" t="s">
        <v>184</v>
      </c>
      <c r="D521" s="164"/>
      <c r="E521" s="165"/>
      <c r="F521" s="166"/>
      <c r="G521" s="166">
        <f>SUMIF(AG522:AG525,"&lt;&gt;NOR",G522:G525)</f>
        <v>0</v>
      </c>
      <c r="H521" s="166"/>
      <c r="I521" s="166">
        <f>SUM(I522:I525)</f>
        <v>0</v>
      </c>
      <c r="J521" s="166"/>
      <c r="K521" s="166">
        <f>SUM(K522:K525)</f>
        <v>0</v>
      </c>
      <c r="L521" s="166"/>
      <c r="M521" s="166">
        <f>SUM(M522:M525)</f>
        <v>0</v>
      </c>
      <c r="N521" s="166"/>
      <c r="O521" s="166">
        <f>SUM(O522:O525)</f>
        <v>0</v>
      </c>
      <c r="P521" s="166"/>
      <c r="Q521" s="166">
        <f>SUM(Q522:Q525)</f>
        <v>0.05</v>
      </c>
      <c r="R521" s="166"/>
      <c r="S521" s="166"/>
      <c r="T521" s="167"/>
      <c r="U521" s="161"/>
      <c r="V521" s="161">
        <f>SUM(V522:V525)</f>
        <v>5.62</v>
      </c>
      <c r="W521" s="161"/>
      <c r="X521" s="161"/>
      <c r="AG521" t="s">
        <v>244</v>
      </c>
    </row>
    <row r="522" spans="1:60" outlineLevel="1" x14ac:dyDescent="0.25">
      <c r="A522" s="168">
        <v>95</v>
      </c>
      <c r="B522" s="169" t="s">
        <v>823</v>
      </c>
      <c r="C522" s="185" t="s">
        <v>824</v>
      </c>
      <c r="D522" s="170" t="s">
        <v>302</v>
      </c>
      <c r="E522" s="171">
        <v>53.54</v>
      </c>
      <c r="F522" s="172"/>
      <c r="G522" s="173">
        <f>ROUND(E522*F522,2)</f>
        <v>0</v>
      </c>
      <c r="H522" s="172"/>
      <c r="I522" s="173">
        <f>ROUND(E522*H522,2)</f>
        <v>0</v>
      </c>
      <c r="J522" s="172"/>
      <c r="K522" s="173">
        <f>ROUND(E522*J522,2)</f>
        <v>0</v>
      </c>
      <c r="L522" s="173">
        <v>15</v>
      </c>
      <c r="M522" s="173">
        <f>G522*(1+L522/100)</f>
        <v>0</v>
      </c>
      <c r="N522" s="173">
        <v>0</v>
      </c>
      <c r="O522" s="173">
        <f>ROUND(E522*N522,2)</f>
        <v>0</v>
      </c>
      <c r="P522" s="173">
        <v>1E-3</v>
      </c>
      <c r="Q522" s="173">
        <f>ROUND(E522*P522,2)</f>
        <v>0.05</v>
      </c>
      <c r="R522" s="173" t="s">
        <v>820</v>
      </c>
      <c r="S522" s="173" t="s">
        <v>248</v>
      </c>
      <c r="T522" s="174" t="s">
        <v>248</v>
      </c>
      <c r="U522" s="157">
        <v>0.105</v>
      </c>
      <c r="V522" s="157">
        <f>ROUND(E522*U522,2)</f>
        <v>5.62</v>
      </c>
      <c r="W522" s="157"/>
      <c r="X522" s="157" t="s">
        <v>304</v>
      </c>
      <c r="Y522" s="147"/>
      <c r="Z522" s="147"/>
      <c r="AA522" s="147"/>
      <c r="AB522" s="147"/>
      <c r="AC522" s="147"/>
      <c r="AD522" s="147"/>
      <c r="AE522" s="147"/>
      <c r="AF522" s="147"/>
      <c r="AG522" s="147" t="s">
        <v>639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1" x14ac:dyDescent="0.25">
      <c r="A523" s="154"/>
      <c r="B523" s="155"/>
      <c r="C523" s="186" t="s">
        <v>825</v>
      </c>
      <c r="D523" s="159"/>
      <c r="E523" s="160"/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287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25">
      <c r="A524" s="154"/>
      <c r="B524" s="155"/>
      <c r="C524" s="186" t="s">
        <v>826</v>
      </c>
      <c r="D524" s="159"/>
      <c r="E524" s="160">
        <v>3.98</v>
      </c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287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5">
      <c r="A525" s="154"/>
      <c r="B525" s="155"/>
      <c r="C525" s="186" t="s">
        <v>827</v>
      </c>
      <c r="D525" s="159"/>
      <c r="E525" s="160">
        <v>49.56</v>
      </c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47"/>
      <c r="Z525" s="147"/>
      <c r="AA525" s="147"/>
      <c r="AB525" s="147"/>
      <c r="AC525" s="147"/>
      <c r="AD525" s="147"/>
      <c r="AE525" s="147"/>
      <c r="AF525" s="147"/>
      <c r="AG525" s="147" t="s">
        <v>287</v>
      </c>
      <c r="AH525" s="147">
        <v>0</v>
      </c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x14ac:dyDescent="0.25">
      <c r="A526" s="162" t="s">
        <v>243</v>
      </c>
      <c r="B526" s="163" t="s">
        <v>205</v>
      </c>
      <c r="C526" s="184" t="s">
        <v>206</v>
      </c>
      <c r="D526" s="164"/>
      <c r="E526" s="165"/>
      <c r="F526" s="166"/>
      <c r="G526" s="166">
        <f>SUMIF(AG527:AG527,"&lt;&gt;NOR",G527:G527)</f>
        <v>0</v>
      </c>
      <c r="H526" s="166"/>
      <c r="I526" s="166">
        <f>SUM(I527:I527)</f>
        <v>0</v>
      </c>
      <c r="J526" s="166"/>
      <c r="K526" s="166">
        <f>SUM(K527:K527)</f>
        <v>0</v>
      </c>
      <c r="L526" s="166"/>
      <c r="M526" s="166">
        <f>SUM(M527:M527)</f>
        <v>0</v>
      </c>
      <c r="N526" s="166"/>
      <c r="O526" s="166">
        <f>SUM(O527:O527)</f>
        <v>0</v>
      </c>
      <c r="P526" s="166"/>
      <c r="Q526" s="166">
        <f>SUM(Q527:Q527)</f>
        <v>0</v>
      </c>
      <c r="R526" s="166"/>
      <c r="S526" s="166"/>
      <c r="T526" s="167"/>
      <c r="U526" s="161"/>
      <c r="V526" s="161">
        <f>SUM(V527:V527)</f>
        <v>0.06</v>
      </c>
      <c r="W526" s="161"/>
      <c r="X526" s="161"/>
      <c r="AG526" t="s">
        <v>244</v>
      </c>
    </row>
    <row r="527" spans="1:60" outlineLevel="1" x14ac:dyDescent="0.25">
      <c r="A527" s="176">
        <v>96</v>
      </c>
      <c r="B527" s="177" t="s">
        <v>828</v>
      </c>
      <c r="C527" s="187" t="s">
        <v>829</v>
      </c>
      <c r="D527" s="178" t="s">
        <v>538</v>
      </c>
      <c r="E527" s="179">
        <v>2</v>
      </c>
      <c r="F527" s="180"/>
      <c r="G527" s="181">
        <f>ROUND(E527*F527,2)</f>
        <v>0</v>
      </c>
      <c r="H527" s="180"/>
      <c r="I527" s="181">
        <f>ROUND(E527*H527,2)</f>
        <v>0</v>
      </c>
      <c r="J527" s="180"/>
      <c r="K527" s="181">
        <f>ROUND(E527*J527,2)</f>
        <v>0</v>
      </c>
      <c r="L527" s="181">
        <v>15</v>
      </c>
      <c r="M527" s="181">
        <f>G527*(1+L527/100)</f>
        <v>0</v>
      </c>
      <c r="N527" s="181">
        <v>5.0000000000000002E-5</v>
      </c>
      <c r="O527" s="181">
        <f>ROUND(E527*N527,2)</f>
        <v>0</v>
      </c>
      <c r="P527" s="181">
        <v>1E-3</v>
      </c>
      <c r="Q527" s="181">
        <f>ROUND(E527*P527,2)</f>
        <v>0</v>
      </c>
      <c r="R527" s="181"/>
      <c r="S527" s="181" t="s">
        <v>277</v>
      </c>
      <c r="T527" s="182" t="s">
        <v>249</v>
      </c>
      <c r="U527" s="157">
        <v>0.03</v>
      </c>
      <c r="V527" s="157">
        <f>ROUND(E527*U527,2)</f>
        <v>0.06</v>
      </c>
      <c r="W527" s="157"/>
      <c r="X527" s="157" t="s">
        <v>304</v>
      </c>
      <c r="Y527" s="147"/>
      <c r="Z527" s="147"/>
      <c r="AA527" s="147"/>
      <c r="AB527" s="147"/>
      <c r="AC527" s="147"/>
      <c r="AD527" s="147"/>
      <c r="AE527" s="147"/>
      <c r="AF527" s="147"/>
      <c r="AG527" s="147" t="s">
        <v>639</v>
      </c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x14ac:dyDescent="0.25">
      <c r="A528" s="162" t="s">
        <v>243</v>
      </c>
      <c r="B528" s="163" t="s">
        <v>207</v>
      </c>
      <c r="C528" s="184" t="s">
        <v>208</v>
      </c>
      <c r="D528" s="164"/>
      <c r="E528" s="165"/>
      <c r="F528" s="166"/>
      <c r="G528" s="166">
        <f>SUMIF(AG529:AG535,"&lt;&gt;NOR",G529:G535)</f>
        <v>0</v>
      </c>
      <c r="H528" s="166"/>
      <c r="I528" s="166">
        <f>SUM(I529:I535)</f>
        <v>0</v>
      </c>
      <c r="J528" s="166"/>
      <c r="K528" s="166">
        <f>SUM(K529:K535)</f>
        <v>0</v>
      </c>
      <c r="L528" s="166"/>
      <c r="M528" s="166">
        <f>SUM(M529:M535)</f>
        <v>0</v>
      </c>
      <c r="N528" s="166"/>
      <c r="O528" s="166">
        <f>SUM(O529:O535)</f>
        <v>0</v>
      </c>
      <c r="P528" s="166"/>
      <c r="Q528" s="166">
        <f>SUM(Q529:Q535)</f>
        <v>0</v>
      </c>
      <c r="R528" s="166"/>
      <c r="S528" s="166"/>
      <c r="T528" s="167"/>
      <c r="U528" s="161"/>
      <c r="V528" s="161">
        <f>SUM(V529:V535)</f>
        <v>6120</v>
      </c>
      <c r="W528" s="161"/>
      <c r="X528" s="161"/>
      <c r="AG528" t="s">
        <v>244</v>
      </c>
    </row>
    <row r="529" spans="1:60" outlineLevel="1" x14ac:dyDescent="0.25">
      <c r="A529" s="176">
        <v>97</v>
      </c>
      <c r="B529" s="177" t="s">
        <v>830</v>
      </c>
      <c r="C529" s="187" t="s">
        <v>831</v>
      </c>
      <c r="D529" s="178" t="s">
        <v>698</v>
      </c>
      <c r="E529" s="179">
        <v>1384.61356</v>
      </c>
      <c r="F529" s="180"/>
      <c r="G529" s="181">
        <f>ROUND(E529*F529,2)</f>
        <v>0</v>
      </c>
      <c r="H529" s="180"/>
      <c r="I529" s="181">
        <f>ROUND(E529*H529,2)</f>
        <v>0</v>
      </c>
      <c r="J529" s="180"/>
      <c r="K529" s="181">
        <f>ROUND(E529*J529,2)</f>
        <v>0</v>
      </c>
      <c r="L529" s="181">
        <v>15</v>
      </c>
      <c r="M529" s="181">
        <f>G529*(1+L529/100)</f>
        <v>0</v>
      </c>
      <c r="N529" s="181">
        <v>0</v>
      </c>
      <c r="O529" s="181">
        <f>ROUND(E529*N529,2)</f>
        <v>0</v>
      </c>
      <c r="P529" s="181">
        <v>0</v>
      </c>
      <c r="Q529" s="181">
        <f>ROUND(E529*P529,2)</f>
        <v>0</v>
      </c>
      <c r="R529" s="181" t="s">
        <v>366</v>
      </c>
      <c r="S529" s="181" t="s">
        <v>248</v>
      </c>
      <c r="T529" s="182" t="s">
        <v>248</v>
      </c>
      <c r="U529" s="157">
        <v>0.93</v>
      </c>
      <c r="V529" s="157">
        <f>ROUND(E529*U529,2)</f>
        <v>1287.69</v>
      </c>
      <c r="W529" s="157"/>
      <c r="X529" s="157" t="s">
        <v>832</v>
      </c>
      <c r="Y529" s="147"/>
      <c r="Z529" s="147"/>
      <c r="AA529" s="147"/>
      <c r="AB529" s="147"/>
      <c r="AC529" s="147"/>
      <c r="AD529" s="147"/>
      <c r="AE529" s="147"/>
      <c r="AF529" s="147"/>
      <c r="AG529" s="147" t="s">
        <v>833</v>
      </c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outlineLevel="1" x14ac:dyDescent="0.25">
      <c r="A530" s="176">
        <v>98</v>
      </c>
      <c r="B530" s="177" t="s">
        <v>834</v>
      </c>
      <c r="C530" s="187" t="s">
        <v>835</v>
      </c>
      <c r="D530" s="178" t="s">
        <v>698</v>
      </c>
      <c r="E530" s="179">
        <v>4153.8406800000002</v>
      </c>
      <c r="F530" s="180"/>
      <c r="G530" s="181">
        <f>ROUND(E530*F530,2)</f>
        <v>0</v>
      </c>
      <c r="H530" s="180"/>
      <c r="I530" s="181">
        <f>ROUND(E530*H530,2)</f>
        <v>0</v>
      </c>
      <c r="J530" s="180"/>
      <c r="K530" s="181">
        <f>ROUND(E530*J530,2)</f>
        <v>0</v>
      </c>
      <c r="L530" s="181">
        <v>15</v>
      </c>
      <c r="M530" s="181">
        <f>G530*(1+L530/100)</f>
        <v>0</v>
      </c>
      <c r="N530" s="181">
        <v>0</v>
      </c>
      <c r="O530" s="181">
        <f>ROUND(E530*N530,2)</f>
        <v>0</v>
      </c>
      <c r="P530" s="181">
        <v>0</v>
      </c>
      <c r="Q530" s="181">
        <f>ROUND(E530*P530,2)</f>
        <v>0</v>
      </c>
      <c r="R530" s="181" t="s">
        <v>366</v>
      </c>
      <c r="S530" s="181" t="s">
        <v>248</v>
      </c>
      <c r="T530" s="182" t="s">
        <v>248</v>
      </c>
      <c r="U530" s="157">
        <v>0.65</v>
      </c>
      <c r="V530" s="157">
        <f>ROUND(E530*U530,2)</f>
        <v>2700</v>
      </c>
      <c r="W530" s="157"/>
      <c r="X530" s="157" t="s">
        <v>832</v>
      </c>
      <c r="Y530" s="147"/>
      <c r="Z530" s="147"/>
      <c r="AA530" s="147"/>
      <c r="AB530" s="147"/>
      <c r="AC530" s="147"/>
      <c r="AD530" s="147"/>
      <c r="AE530" s="147"/>
      <c r="AF530" s="147"/>
      <c r="AG530" s="147" t="s">
        <v>833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5">
      <c r="A531" s="168">
        <v>99</v>
      </c>
      <c r="B531" s="169" t="s">
        <v>836</v>
      </c>
      <c r="C531" s="185" t="s">
        <v>837</v>
      </c>
      <c r="D531" s="170" t="s">
        <v>698</v>
      </c>
      <c r="E531" s="171">
        <v>1384.61356</v>
      </c>
      <c r="F531" s="172"/>
      <c r="G531" s="173">
        <f>ROUND(E531*F531,2)</f>
        <v>0</v>
      </c>
      <c r="H531" s="172"/>
      <c r="I531" s="173">
        <f>ROUND(E531*H531,2)</f>
        <v>0</v>
      </c>
      <c r="J531" s="172"/>
      <c r="K531" s="173">
        <f>ROUND(E531*J531,2)</f>
        <v>0</v>
      </c>
      <c r="L531" s="173">
        <v>15</v>
      </c>
      <c r="M531" s="173">
        <f>G531*(1+L531/100)</f>
        <v>0</v>
      </c>
      <c r="N531" s="173">
        <v>0</v>
      </c>
      <c r="O531" s="173">
        <f>ROUND(E531*N531,2)</f>
        <v>0</v>
      </c>
      <c r="P531" s="173">
        <v>0</v>
      </c>
      <c r="Q531" s="173">
        <f>ROUND(E531*P531,2)</f>
        <v>0</v>
      </c>
      <c r="R531" s="173" t="s">
        <v>366</v>
      </c>
      <c r="S531" s="173" t="s">
        <v>248</v>
      </c>
      <c r="T531" s="174" t="s">
        <v>248</v>
      </c>
      <c r="U531" s="157">
        <v>0.49</v>
      </c>
      <c r="V531" s="157">
        <f>ROUND(E531*U531,2)</f>
        <v>678.46</v>
      </c>
      <c r="W531" s="157"/>
      <c r="X531" s="157" t="s">
        <v>832</v>
      </c>
      <c r="Y531" s="147"/>
      <c r="Z531" s="147"/>
      <c r="AA531" s="147"/>
      <c r="AB531" s="147"/>
      <c r="AC531" s="147"/>
      <c r="AD531" s="147"/>
      <c r="AE531" s="147"/>
      <c r="AF531" s="147"/>
      <c r="AG531" s="147" t="s">
        <v>833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5">
      <c r="A532" s="154"/>
      <c r="B532" s="155"/>
      <c r="C532" s="256" t="s">
        <v>838</v>
      </c>
      <c r="D532" s="257"/>
      <c r="E532" s="257"/>
      <c r="F532" s="257"/>
      <c r="G532" s="2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47"/>
      <c r="Z532" s="147"/>
      <c r="AA532" s="147"/>
      <c r="AB532" s="147"/>
      <c r="AC532" s="147"/>
      <c r="AD532" s="147"/>
      <c r="AE532" s="147"/>
      <c r="AF532" s="147"/>
      <c r="AG532" s="147" t="s">
        <v>253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25">
      <c r="A533" s="176">
        <v>100</v>
      </c>
      <c r="B533" s="177" t="s">
        <v>839</v>
      </c>
      <c r="C533" s="187" t="s">
        <v>840</v>
      </c>
      <c r="D533" s="178" t="s">
        <v>698</v>
      </c>
      <c r="E533" s="179">
        <v>26307.657630000002</v>
      </c>
      <c r="F533" s="180"/>
      <c r="G533" s="181">
        <f>ROUND(E533*F533,2)</f>
        <v>0</v>
      </c>
      <c r="H533" s="180"/>
      <c r="I533" s="181">
        <f>ROUND(E533*H533,2)</f>
        <v>0</v>
      </c>
      <c r="J533" s="180"/>
      <c r="K533" s="181">
        <f>ROUND(E533*J533,2)</f>
        <v>0</v>
      </c>
      <c r="L533" s="181">
        <v>15</v>
      </c>
      <c r="M533" s="181">
        <f>G533*(1+L533/100)</f>
        <v>0</v>
      </c>
      <c r="N533" s="181">
        <v>0</v>
      </c>
      <c r="O533" s="181">
        <f>ROUND(E533*N533,2)</f>
        <v>0</v>
      </c>
      <c r="P533" s="181">
        <v>0</v>
      </c>
      <c r="Q533" s="181">
        <f>ROUND(E533*P533,2)</f>
        <v>0</v>
      </c>
      <c r="R533" s="181" t="s">
        <v>366</v>
      </c>
      <c r="S533" s="181" t="s">
        <v>248</v>
      </c>
      <c r="T533" s="182" t="s">
        <v>248</v>
      </c>
      <c r="U533" s="157">
        <v>0</v>
      </c>
      <c r="V533" s="157">
        <f>ROUND(E533*U533,2)</f>
        <v>0</v>
      </c>
      <c r="W533" s="157"/>
      <c r="X533" s="157" t="s">
        <v>832</v>
      </c>
      <c r="Y533" s="147"/>
      <c r="Z533" s="147"/>
      <c r="AA533" s="147"/>
      <c r="AB533" s="147"/>
      <c r="AC533" s="147"/>
      <c r="AD533" s="147"/>
      <c r="AE533" s="147"/>
      <c r="AF533" s="147"/>
      <c r="AG533" s="147" t="s">
        <v>833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25">
      <c r="A534" s="176">
        <v>101</v>
      </c>
      <c r="B534" s="177" t="s">
        <v>841</v>
      </c>
      <c r="C534" s="187" t="s">
        <v>842</v>
      </c>
      <c r="D534" s="178" t="s">
        <v>698</v>
      </c>
      <c r="E534" s="179">
        <v>1384.61356</v>
      </c>
      <c r="F534" s="180"/>
      <c r="G534" s="181">
        <f>ROUND(E534*F534,2)</f>
        <v>0</v>
      </c>
      <c r="H534" s="180"/>
      <c r="I534" s="181">
        <f>ROUND(E534*H534,2)</f>
        <v>0</v>
      </c>
      <c r="J534" s="180"/>
      <c r="K534" s="181">
        <f>ROUND(E534*J534,2)</f>
        <v>0</v>
      </c>
      <c r="L534" s="181">
        <v>15</v>
      </c>
      <c r="M534" s="181">
        <f>G534*(1+L534/100)</f>
        <v>0</v>
      </c>
      <c r="N534" s="181">
        <v>0</v>
      </c>
      <c r="O534" s="181">
        <f>ROUND(E534*N534,2)</f>
        <v>0</v>
      </c>
      <c r="P534" s="181">
        <v>0</v>
      </c>
      <c r="Q534" s="181">
        <f>ROUND(E534*P534,2)</f>
        <v>0</v>
      </c>
      <c r="R534" s="181" t="s">
        <v>366</v>
      </c>
      <c r="S534" s="181" t="s">
        <v>248</v>
      </c>
      <c r="T534" s="182" t="s">
        <v>248</v>
      </c>
      <c r="U534" s="157">
        <v>0.94</v>
      </c>
      <c r="V534" s="157">
        <f>ROUND(E534*U534,2)</f>
        <v>1301.54</v>
      </c>
      <c r="W534" s="157"/>
      <c r="X534" s="157" t="s">
        <v>832</v>
      </c>
      <c r="Y534" s="147"/>
      <c r="Z534" s="147"/>
      <c r="AA534" s="147"/>
      <c r="AB534" s="147"/>
      <c r="AC534" s="147"/>
      <c r="AD534" s="147"/>
      <c r="AE534" s="147"/>
      <c r="AF534" s="147"/>
      <c r="AG534" s="147" t="s">
        <v>833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5">
      <c r="A535" s="176">
        <v>102</v>
      </c>
      <c r="B535" s="177" t="s">
        <v>843</v>
      </c>
      <c r="C535" s="187" t="s">
        <v>844</v>
      </c>
      <c r="D535" s="178" t="s">
        <v>698</v>
      </c>
      <c r="E535" s="179">
        <v>1384.61356</v>
      </c>
      <c r="F535" s="180"/>
      <c r="G535" s="181">
        <f>ROUND(E535*F535,2)</f>
        <v>0</v>
      </c>
      <c r="H535" s="180"/>
      <c r="I535" s="181">
        <f>ROUND(E535*H535,2)</f>
        <v>0</v>
      </c>
      <c r="J535" s="180"/>
      <c r="K535" s="181">
        <f>ROUND(E535*J535,2)</f>
        <v>0</v>
      </c>
      <c r="L535" s="181">
        <v>15</v>
      </c>
      <c r="M535" s="181">
        <f>G535*(1+L535/100)</f>
        <v>0</v>
      </c>
      <c r="N535" s="181">
        <v>0</v>
      </c>
      <c r="O535" s="181">
        <f>ROUND(E535*N535,2)</f>
        <v>0</v>
      </c>
      <c r="P535" s="181">
        <v>0</v>
      </c>
      <c r="Q535" s="181">
        <f>ROUND(E535*P535,2)</f>
        <v>0</v>
      </c>
      <c r="R535" s="181" t="s">
        <v>366</v>
      </c>
      <c r="S535" s="181" t="s">
        <v>248</v>
      </c>
      <c r="T535" s="182" t="s">
        <v>248</v>
      </c>
      <c r="U535" s="157">
        <v>0.11</v>
      </c>
      <c r="V535" s="157">
        <f>ROUND(E535*U535,2)</f>
        <v>152.31</v>
      </c>
      <c r="W535" s="157"/>
      <c r="X535" s="157" t="s">
        <v>832</v>
      </c>
      <c r="Y535" s="147"/>
      <c r="Z535" s="147"/>
      <c r="AA535" s="147"/>
      <c r="AB535" s="147"/>
      <c r="AC535" s="147"/>
      <c r="AD535" s="147"/>
      <c r="AE535" s="147"/>
      <c r="AF535" s="147"/>
      <c r="AG535" s="147" t="s">
        <v>833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x14ac:dyDescent="0.25">
      <c r="A536" s="162" t="s">
        <v>243</v>
      </c>
      <c r="B536" s="163" t="s">
        <v>210</v>
      </c>
      <c r="C536" s="184" t="s">
        <v>211</v>
      </c>
      <c r="D536" s="164"/>
      <c r="E536" s="165"/>
      <c r="F536" s="166"/>
      <c r="G536" s="166">
        <f>SUMIF(AG537:AG546,"&lt;&gt;NOR",G537:G546)</f>
        <v>0</v>
      </c>
      <c r="H536" s="166"/>
      <c r="I536" s="166">
        <f>SUM(I537:I546)</f>
        <v>0</v>
      </c>
      <c r="J536" s="166"/>
      <c r="K536" s="166">
        <f>SUM(K537:K546)</f>
        <v>0</v>
      </c>
      <c r="L536" s="166"/>
      <c r="M536" s="166">
        <f>SUM(M537:M546)</f>
        <v>0</v>
      </c>
      <c r="N536" s="166"/>
      <c r="O536" s="166">
        <f>SUM(O537:O546)</f>
        <v>0</v>
      </c>
      <c r="P536" s="166"/>
      <c r="Q536" s="166">
        <f>SUM(Q537:Q546)</f>
        <v>0</v>
      </c>
      <c r="R536" s="166"/>
      <c r="S536" s="166"/>
      <c r="T536" s="167"/>
      <c r="U536" s="161"/>
      <c r="V536" s="161">
        <f>SUM(V537:V546)</f>
        <v>0</v>
      </c>
      <c r="W536" s="161"/>
      <c r="X536" s="161"/>
      <c r="AG536" t="s">
        <v>244</v>
      </c>
    </row>
    <row r="537" spans="1:60" outlineLevel="1" x14ac:dyDescent="0.25">
      <c r="A537" s="168">
        <v>103</v>
      </c>
      <c r="B537" s="169" t="s">
        <v>845</v>
      </c>
      <c r="C537" s="185" t="s">
        <v>846</v>
      </c>
      <c r="D537" s="170" t="s">
        <v>698</v>
      </c>
      <c r="E537" s="171">
        <v>39.479999999999997</v>
      </c>
      <c r="F537" s="172"/>
      <c r="G537" s="173">
        <f>ROUND(E537*F537,2)</f>
        <v>0</v>
      </c>
      <c r="H537" s="172"/>
      <c r="I537" s="173">
        <f>ROUND(E537*H537,2)</f>
        <v>0</v>
      </c>
      <c r="J537" s="172"/>
      <c r="K537" s="173">
        <f>ROUND(E537*J537,2)</f>
        <v>0</v>
      </c>
      <c r="L537" s="173">
        <v>15</v>
      </c>
      <c r="M537" s="173">
        <f>G537*(1+L537/100)</f>
        <v>0</v>
      </c>
      <c r="N537" s="173">
        <v>0</v>
      </c>
      <c r="O537" s="173">
        <f>ROUND(E537*N537,2)</f>
        <v>0</v>
      </c>
      <c r="P537" s="173">
        <v>0</v>
      </c>
      <c r="Q537" s="173">
        <f>ROUND(E537*P537,2)</f>
        <v>0</v>
      </c>
      <c r="R537" s="173" t="s">
        <v>366</v>
      </c>
      <c r="S537" s="173" t="s">
        <v>248</v>
      </c>
      <c r="T537" s="174" t="s">
        <v>248</v>
      </c>
      <c r="U537" s="157">
        <v>0</v>
      </c>
      <c r="V537" s="157">
        <f>ROUND(E537*U537,2)</f>
        <v>0</v>
      </c>
      <c r="W537" s="157"/>
      <c r="X537" s="157" t="s">
        <v>304</v>
      </c>
      <c r="Y537" s="147"/>
      <c r="Z537" s="147"/>
      <c r="AA537" s="147"/>
      <c r="AB537" s="147"/>
      <c r="AC537" s="147"/>
      <c r="AD537" s="147"/>
      <c r="AE537" s="147"/>
      <c r="AF537" s="147"/>
      <c r="AG537" s="147" t="s">
        <v>332</v>
      </c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outlineLevel="1" x14ac:dyDescent="0.25">
      <c r="A538" s="154"/>
      <c r="B538" s="155"/>
      <c r="C538" s="256" t="s">
        <v>847</v>
      </c>
      <c r="D538" s="257"/>
      <c r="E538" s="257"/>
      <c r="F538" s="257"/>
      <c r="G538" s="2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47"/>
      <c r="Z538" s="147"/>
      <c r="AA538" s="147"/>
      <c r="AB538" s="147"/>
      <c r="AC538" s="147"/>
      <c r="AD538" s="147"/>
      <c r="AE538" s="147"/>
      <c r="AF538" s="147"/>
      <c r="AG538" s="147" t="s">
        <v>253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75" t="str">
        <f>C538</f>
        <v>Pro vyjádření výnosu ve prospěch zhotovitele je nutné jednotkovou cenu uvést se záporným znaménkem. (Získaná částka ponižuje náklad stavby.)</v>
      </c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25">
      <c r="A539" s="176">
        <v>104</v>
      </c>
      <c r="B539" s="177" t="s">
        <v>848</v>
      </c>
      <c r="C539" s="187" t="s">
        <v>849</v>
      </c>
      <c r="D539" s="178" t="s">
        <v>698</v>
      </c>
      <c r="E539" s="179">
        <v>1111.94</v>
      </c>
      <c r="F539" s="180"/>
      <c r="G539" s="181">
        <f t="shared" ref="G539:G546" si="0">ROUND(E539*F539,2)</f>
        <v>0</v>
      </c>
      <c r="H539" s="180"/>
      <c r="I539" s="181">
        <f t="shared" ref="I539:I546" si="1">ROUND(E539*H539,2)</f>
        <v>0</v>
      </c>
      <c r="J539" s="180"/>
      <c r="K539" s="181">
        <f t="shared" ref="K539:K546" si="2">ROUND(E539*J539,2)</f>
        <v>0</v>
      </c>
      <c r="L539" s="181">
        <v>15</v>
      </c>
      <c r="M539" s="181">
        <f t="shared" ref="M539:M546" si="3">G539*(1+L539/100)</f>
        <v>0</v>
      </c>
      <c r="N539" s="181">
        <v>0</v>
      </c>
      <c r="O539" s="181">
        <f t="shared" ref="O539:O546" si="4">ROUND(E539*N539,2)</f>
        <v>0</v>
      </c>
      <c r="P539" s="181">
        <v>0</v>
      </c>
      <c r="Q539" s="181">
        <f t="shared" ref="Q539:Q546" si="5">ROUND(E539*P539,2)</f>
        <v>0</v>
      </c>
      <c r="R539" s="181" t="s">
        <v>366</v>
      </c>
      <c r="S539" s="181" t="s">
        <v>248</v>
      </c>
      <c r="T539" s="182" t="s">
        <v>248</v>
      </c>
      <c r="U539" s="157">
        <v>0</v>
      </c>
      <c r="V539" s="157">
        <f t="shared" ref="V539:V546" si="6">ROUND(E539*U539,2)</f>
        <v>0</v>
      </c>
      <c r="W539" s="157"/>
      <c r="X539" s="157" t="s">
        <v>304</v>
      </c>
      <c r="Y539" s="147"/>
      <c r="Z539" s="147"/>
      <c r="AA539" s="147"/>
      <c r="AB539" s="147"/>
      <c r="AC539" s="147"/>
      <c r="AD539" s="147"/>
      <c r="AE539" s="147"/>
      <c r="AF539" s="147"/>
      <c r="AG539" s="147" t="s">
        <v>332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25">
      <c r="A540" s="176">
        <v>105</v>
      </c>
      <c r="B540" s="177" t="s">
        <v>850</v>
      </c>
      <c r="C540" s="187" t="s">
        <v>851</v>
      </c>
      <c r="D540" s="178" t="s">
        <v>698</v>
      </c>
      <c r="E540" s="179">
        <v>51.444670000000002</v>
      </c>
      <c r="F540" s="180"/>
      <c r="G540" s="181">
        <f t="shared" si="0"/>
        <v>0</v>
      </c>
      <c r="H540" s="180"/>
      <c r="I540" s="181">
        <f t="shared" si="1"/>
        <v>0</v>
      </c>
      <c r="J540" s="180"/>
      <c r="K540" s="181">
        <f t="shared" si="2"/>
        <v>0</v>
      </c>
      <c r="L540" s="181">
        <v>15</v>
      </c>
      <c r="M540" s="181">
        <f t="shared" si="3"/>
        <v>0</v>
      </c>
      <c r="N540" s="181">
        <v>0</v>
      </c>
      <c r="O540" s="181">
        <f t="shared" si="4"/>
        <v>0</v>
      </c>
      <c r="P540" s="181">
        <v>0</v>
      </c>
      <c r="Q540" s="181">
        <f t="shared" si="5"/>
        <v>0</v>
      </c>
      <c r="R540" s="181" t="s">
        <v>366</v>
      </c>
      <c r="S540" s="181" t="s">
        <v>248</v>
      </c>
      <c r="T540" s="182" t="s">
        <v>248</v>
      </c>
      <c r="U540" s="157">
        <v>0</v>
      </c>
      <c r="V540" s="157">
        <f t="shared" si="6"/>
        <v>0</v>
      </c>
      <c r="W540" s="157"/>
      <c r="X540" s="157" t="s">
        <v>304</v>
      </c>
      <c r="Y540" s="147"/>
      <c r="Z540" s="147"/>
      <c r="AA540" s="147"/>
      <c r="AB540" s="147"/>
      <c r="AC540" s="147"/>
      <c r="AD540" s="147"/>
      <c r="AE540" s="147"/>
      <c r="AF540" s="147"/>
      <c r="AG540" s="147" t="s">
        <v>332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outlineLevel="1" x14ac:dyDescent="0.25">
      <c r="A541" s="176">
        <v>106</v>
      </c>
      <c r="B541" s="177" t="s">
        <v>852</v>
      </c>
      <c r="C541" s="187" t="s">
        <v>853</v>
      </c>
      <c r="D541" s="178" t="s">
        <v>698</v>
      </c>
      <c r="E541" s="179">
        <v>27.808060000000001</v>
      </c>
      <c r="F541" s="180"/>
      <c r="G541" s="181">
        <f t="shared" si="0"/>
        <v>0</v>
      </c>
      <c r="H541" s="180"/>
      <c r="I541" s="181">
        <f t="shared" si="1"/>
        <v>0</v>
      </c>
      <c r="J541" s="180"/>
      <c r="K541" s="181">
        <f t="shared" si="2"/>
        <v>0</v>
      </c>
      <c r="L541" s="181">
        <v>15</v>
      </c>
      <c r="M541" s="181">
        <f t="shared" si="3"/>
        <v>0</v>
      </c>
      <c r="N541" s="181">
        <v>0</v>
      </c>
      <c r="O541" s="181">
        <f t="shared" si="4"/>
        <v>0</v>
      </c>
      <c r="P541" s="181">
        <v>0</v>
      </c>
      <c r="Q541" s="181">
        <f t="shared" si="5"/>
        <v>0</v>
      </c>
      <c r="R541" s="181" t="s">
        <v>366</v>
      </c>
      <c r="S541" s="181" t="s">
        <v>248</v>
      </c>
      <c r="T541" s="182" t="s">
        <v>248</v>
      </c>
      <c r="U541" s="157">
        <v>0</v>
      </c>
      <c r="V541" s="157">
        <f t="shared" si="6"/>
        <v>0</v>
      </c>
      <c r="W541" s="157"/>
      <c r="X541" s="157" t="s">
        <v>304</v>
      </c>
      <c r="Y541" s="147"/>
      <c r="Z541" s="147"/>
      <c r="AA541" s="147"/>
      <c r="AB541" s="147"/>
      <c r="AC541" s="147"/>
      <c r="AD541" s="147"/>
      <c r="AE541" s="147"/>
      <c r="AF541" s="147"/>
      <c r="AG541" s="147" t="s">
        <v>332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1" x14ac:dyDescent="0.25">
      <c r="A542" s="176">
        <v>107</v>
      </c>
      <c r="B542" s="177" t="s">
        <v>854</v>
      </c>
      <c r="C542" s="187" t="s">
        <v>855</v>
      </c>
      <c r="D542" s="178" t="s">
        <v>698</v>
      </c>
      <c r="E542" s="179">
        <v>10.315569999999999</v>
      </c>
      <c r="F542" s="180"/>
      <c r="G542" s="181">
        <f t="shared" si="0"/>
        <v>0</v>
      </c>
      <c r="H542" s="180"/>
      <c r="I542" s="181">
        <f t="shared" si="1"/>
        <v>0</v>
      </c>
      <c r="J542" s="180"/>
      <c r="K542" s="181">
        <f t="shared" si="2"/>
        <v>0</v>
      </c>
      <c r="L542" s="181">
        <v>15</v>
      </c>
      <c r="M542" s="181">
        <f t="shared" si="3"/>
        <v>0</v>
      </c>
      <c r="N542" s="181">
        <v>0</v>
      </c>
      <c r="O542" s="181">
        <f t="shared" si="4"/>
        <v>0</v>
      </c>
      <c r="P542" s="181">
        <v>0</v>
      </c>
      <c r="Q542" s="181">
        <f t="shared" si="5"/>
        <v>0</v>
      </c>
      <c r="R542" s="181" t="s">
        <v>366</v>
      </c>
      <c r="S542" s="181" t="s">
        <v>248</v>
      </c>
      <c r="T542" s="182" t="s">
        <v>248</v>
      </c>
      <c r="U542" s="157">
        <v>0</v>
      </c>
      <c r="V542" s="157">
        <f t="shared" si="6"/>
        <v>0</v>
      </c>
      <c r="W542" s="157"/>
      <c r="X542" s="157" t="s">
        <v>304</v>
      </c>
      <c r="Y542" s="147"/>
      <c r="Z542" s="147"/>
      <c r="AA542" s="147"/>
      <c r="AB542" s="147"/>
      <c r="AC542" s="147"/>
      <c r="AD542" s="147"/>
      <c r="AE542" s="147"/>
      <c r="AF542" s="147"/>
      <c r="AG542" s="147" t="s">
        <v>332</v>
      </c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outlineLevel="1" x14ac:dyDescent="0.25">
      <c r="A543" s="176">
        <v>108</v>
      </c>
      <c r="B543" s="177" t="s">
        <v>856</v>
      </c>
      <c r="C543" s="187" t="s">
        <v>857</v>
      </c>
      <c r="D543" s="178" t="s">
        <v>698</v>
      </c>
      <c r="E543" s="179">
        <v>1.68824</v>
      </c>
      <c r="F543" s="180"/>
      <c r="G543" s="181">
        <f t="shared" si="0"/>
        <v>0</v>
      </c>
      <c r="H543" s="180"/>
      <c r="I543" s="181">
        <f t="shared" si="1"/>
        <v>0</v>
      </c>
      <c r="J543" s="180"/>
      <c r="K543" s="181">
        <f t="shared" si="2"/>
        <v>0</v>
      </c>
      <c r="L543" s="181">
        <v>15</v>
      </c>
      <c r="M543" s="181">
        <f t="shared" si="3"/>
        <v>0</v>
      </c>
      <c r="N543" s="181">
        <v>0</v>
      </c>
      <c r="O543" s="181">
        <f t="shared" si="4"/>
        <v>0</v>
      </c>
      <c r="P543" s="181">
        <v>0</v>
      </c>
      <c r="Q543" s="181">
        <f t="shared" si="5"/>
        <v>0</v>
      </c>
      <c r="R543" s="181" t="s">
        <v>366</v>
      </c>
      <c r="S543" s="181" t="s">
        <v>248</v>
      </c>
      <c r="T543" s="182" t="s">
        <v>248</v>
      </c>
      <c r="U543" s="157">
        <v>0</v>
      </c>
      <c r="V543" s="157">
        <f t="shared" si="6"/>
        <v>0</v>
      </c>
      <c r="W543" s="157"/>
      <c r="X543" s="157" t="s">
        <v>304</v>
      </c>
      <c r="Y543" s="147"/>
      <c r="Z543" s="147"/>
      <c r="AA543" s="147"/>
      <c r="AB543" s="147"/>
      <c r="AC543" s="147"/>
      <c r="AD543" s="147"/>
      <c r="AE543" s="147"/>
      <c r="AF543" s="147"/>
      <c r="AG543" s="147" t="s">
        <v>332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25">
      <c r="A544" s="176">
        <v>109</v>
      </c>
      <c r="B544" s="177" t="s">
        <v>858</v>
      </c>
      <c r="C544" s="187" t="s">
        <v>859</v>
      </c>
      <c r="D544" s="178" t="s">
        <v>698</v>
      </c>
      <c r="E544" s="179">
        <v>4.6008300000000002</v>
      </c>
      <c r="F544" s="180"/>
      <c r="G544" s="181">
        <f t="shared" si="0"/>
        <v>0</v>
      </c>
      <c r="H544" s="180"/>
      <c r="I544" s="181">
        <f t="shared" si="1"/>
        <v>0</v>
      </c>
      <c r="J544" s="180"/>
      <c r="K544" s="181">
        <f t="shared" si="2"/>
        <v>0</v>
      </c>
      <c r="L544" s="181">
        <v>15</v>
      </c>
      <c r="M544" s="181">
        <f t="shared" si="3"/>
        <v>0</v>
      </c>
      <c r="N544" s="181">
        <v>0</v>
      </c>
      <c r="O544" s="181">
        <f t="shared" si="4"/>
        <v>0</v>
      </c>
      <c r="P544" s="181">
        <v>0</v>
      </c>
      <c r="Q544" s="181">
        <f t="shared" si="5"/>
        <v>0</v>
      </c>
      <c r="R544" s="181" t="s">
        <v>366</v>
      </c>
      <c r="S544" s="181" t="s">
        <v>248</v>
      </c>
      <c r="T544" s="182" t="s">
        <v>248</v>
      </c>
      <c r="U544" s="157">
        <v>0</v>
      </c>
      <c r="V544" s="157">
        <f t="shared" si="6"/>
        <v>0</v>
      </c>
      <c r="W544" s="157"/>
      <c r="X544" s="157" t="s">
        <v>304</v>
      </c>
      <c r="Y544" s="147"/>
      <c r="Z544" s="147"/>
      <c r="AA544" s="147"/>
      <c r="AB544" s="147"/>
      <c r="AC544" s="147"/>
      <c r="AD544" s="147"/>
      <c r="AE544" s="147"/>
      <c r="AF544" s="147"/>
      <c r="AG544" s="147" t="s">
        <v>332</v>
      </c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5">
      <c r="A545" s="176">
        <v>110</v>
      </c>
      <c r="B545" s="177" t="s">
        <v>860</v>
      </c>
      <c r="C545" s="187" t="s">
        <v>861</v>
      </c>
      <c r="D545" s="178" t="s">
        <v>698</v>
      </c>
      <c r="E545" s="179">
        <v>76.718739999999997</v>
      </c>
      <c r="F545" s="180"/>
      <c r="G545" s="181">
        <f t="shared" si="0"/>
        <v>0</v>
      </c>
      <c r="H545" s="180"/>
      <c r="I545" s="181">
        <f t="shared" si="1"/>
        <v>0</v>
      </c>
      <c r="J545" s="180"/>
      <c r="K545" s="181">
        <f t="shared" si="2"/>
        <v>0</v>
      </c>
      <c r="L545" s="181">
        <v>15</v>
      </c>
      <c r="M545" s="181">
        <f t="shared" si="3"/>
        <v>0</v>
      </c>
      <c r="N545" s="181">
        <v>0</v>
      </c>
      <c r="O545" s="181">
        <f t="shared" si="4"/>
        <v>0</v>
      </c>
      <c r="P545" s="181">
        <v>0</v>
      </c>
      <c r="Q545" s="181">
        <f t="shared" si="5"/>
        <v>0</v>
      </c>
      <c r="R545" s="181" t="s">
        <v>366</v>
      </c>
      <c r="S545" s="181" t="s">
        <v>248</v>
      </c>
      <c r="T545" s="182" t="s">
        <v>248</v>
      </c>
      <c r="U545" s="157">
        <v>0</v>
      </c>
      <c r="V545" s="157">
        <f t="shared" si="6"/>
        <v>0</v>
      </c>
      <c r="W545" s="157"/>
      <c r="X545" s="157" t="s">
        <v>304</v>
      </c>
      <c r="Y545" s="147"/>
      <c r="Z545" s="147"/>
      <c r="AA545" s="147"/>
      <c r="AB545" s="147"/>
      <c r="AC545" s="147"/>
      <c r="AD545" s="147"/>
      <c r="AE545" s="147"/>
      <c r="AF545" s="147"/>
      <c r="AG545" s="147" t="s">
        <v>332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25">
      <c r="A546" s="168">
        <v>111</v>
      </c>
      <c r="B546" s="169" t="s">
        <v>862</v>
      </c>
      <c r="C546" s="185" t="s">
        <v>863</v>
      </c>
      <c r="D546" s="170" t="s">
        <v>698</v>
      </c>
      <c r="E546" s="171">
        <v>59.917450000000002</v>
      </c>
      <c r="F546" s="172"/>
      <c r="G546" s="173">
        <f t="shared" si="0"/>
        <v>0</v>
      </c>
      <c r="H546" s="172"/>
      <c r="I546" s="173">
        <f t="shared" si="1"/>
        <v>0</v>
      </c>
      <c r="J546" s="172"/>
      <c r="K546" s="173">
        <f t="shared" si="2"/>
        <v>0</v>
      </c>
      <c r="L546" s="173">
        <v>15</v>
      </c>
      <c r="M546" s="173">
        <f t="shared" si="3"/>
        <v>0</v>
      </c>
      <c r="N546" s="173">
        <v>0</v>
      </c>
      <c r="O546" s="173">
        <f t="shared" si="4"/>
        <v>0</v>
      </c>
      <c r="P546" s="173">
        <v>0</v>
      </c>
      <c r="Q546" s="173">
        <f t="shared" si="5"/>
        <v>0</v>
      </c>
      <c r="R546" s="173" t="s">
        <v>366</v>
      </c>
      <c r="S546" s="173" t="s">
        <v>248</v>
      </c>
      <c r="T546" s="174" t="s">
        <v>248</v>
      </c>
      <c r="U546" s="157">
        <v>0</v>
      </c>
      <c r="V546" s="157">
        <f t="shared" si="6"/>
        <v>0</v>
      </c>
      <c r="W546" s="157"/>
      <c r="X546" s="157" t="s">
        <v>304</v>
      </c>
      <c r="Y546" s="147"/>
      <c r="Z546" s="147"/>
      <c r="AA546" s="147"/>
      <c r="AB546" s="147"/>
      <c r="AC546" s="147"/>
      <c r="AD546" s="147"/>
      <c r="AE546" s="147"/>
      <c r="AF546" s="147"/>
      <c r="AG546" s="147" t="s">
        <v>332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x14ac:dyDescent="0.25">
      <c r="A547" s="3"/>
      <c r="B547" s="4"/>
      <c r="C547" s="188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AE547">
        <v>15</v>
      </c>
      <c r="AF547">
        <v>21</v>
      </c>
      <c r="AG547" t="s">
        <v>230</v>
      </c>
    </row>
    <row r="548" spans="1:60" x14ac:dyDescent="0.25">
      <c r="A548" s="150"/>
      <c r="B548" s="151" t="s">
        <v>29</v>
      </c>
      <c r="C548" s="189"/>
      <c r="D548" s="152"/>
      <c r="E548" s="153"/>
      <c r="F548" s="153"/>
      <c r="G548" s="183">
        <f>G8+G29+G43+G49+G51+G53+G373+G407+G410+G425+G439+G457+G468+G484+G491+G516+G521+G526+G528+G536</f>
        <v>0</v>
      </c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AE548">
        <f>SUMIF(L7:L546,AE547,G7:G546)</f>
        <v>0</v>
      </c>
      <c r="AF548">
        <f>SUMIF(L7:L546,AF547,G7:G546)</f>
        <v>0</v>
      </c>
      <c r="AG548" t="s">
        <v>297</v>
      </c>
    </row>
    <row r="549" spans="1:60" x14ac:dyDescent="0.25">
      <c r="C549" s="190"/>
      <c r="D549" s="10"/>
      <c r="AG549" t="s">
        <v>298</v>
      </c>
    </row>
    <row r="550" spans="1:60" x14ac:dyDescent="0.25">
      <c r="D550" s="10"/>
    </row>
    <row r="551" spans="1:60" x14ac:dyDescent="0.25">
      <c r="D551" s="10"/>
    </row>
    <row r="552" spans="1:60" x14ac:dyDescent="0.25">
      <c r="D552" s="10"/>
    </row>
    <row r="553" spans="1:60" x14ac:dyDescent="0.25">
      <c r="D553" s="10"/>
    </row>
    <row r="554" spans="1:60" x14ac:dyDescent="0.25">
      <c r="D554" s="10"/>
    </row>
    <row r="555" spans="1:60" x14ac:dyDescent="0.25">
      <c r="D555" s="10"/>
    </row>
    <row r="556" spans="1:60" x14ac:dyDescent="0.25">
      <c r="D556" s="10"/>
    </row>
    <row r="557" spans="1:60" x14ac:dyDescent="0.25">
      <c r="D557" s="10"/>
    </row>
    <row r="558" spans="1:60" x14ac:dyDescent="0.25">
      <c r="D558" s="10"/>
    </row>
    <row r="559" spans="1:60" x14ac:dyDescent="0.25">
      <c r="D559" s="10"/>
    </row>
    <row r="560" spans="1:60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itGQk92QYZKRQucpcBazqOnO+ed20qbsvhTlOH1C+43s1AGj+uIZlLGu7slYK1ASWSSGGE9D5rqK+zQXhTDsiQ==" saltValue="EGl5f2NM9RxXw7+VdK3/CA==" spinCount="100000" sheet="1"/>
  <mergeCells count="43">
    <mergeCell ref="C27:G27"/>
    <mergeCell ref="A1:G1"/>
    <mergeCell ref="C2:G2"/>
    <mergeCell ref="C3:G3"/>
    <mergeCell ref="C4:G4"/>
    <mergeCell ref="C10:G10"/>
    <mergeCell ref="C13:G13"/>
    <mergeCell ref="C18:G18"/>
    <mergeCell ref="C19:G19"/>
    <mergeCell ref="C20:G20"/>
    <mergeCell ref="C22:G22"/>
    <mergeCell ref="C24:G24"/>
    <mergeCell ref="C225:G225"/>
    <mergeCell ref="C45:G45"/>
    <mergeCell ref="C55:G55"/>
    <mergeCell ref="C59:G59"/>
    <mergeCell ref="C62:G62"/>
    <mergeCell ref="C88:G88"/>
    <mergeCell ref="C100:G100"/>
    <mergeCell ref="C124:G124"/>
    <mergeCell ref="C144:G144"/>
    <mergeCell ref="C147:G147"/>
    <mergeCell ref="C151:G151"/>
    <mergeCell ref="C155:G155"/>
    <mergeCell ref="C391:G391"/>
    <mergeCell ref="C248:G248"/>
    <mergeCell ref="C261:G261"/>
    <mergeCell ref="C264:G264"/>
    <mergeCell ref="C266:G266"/>
    <mergeCell ref="C300:G300"/>
    <mergeCell ref="C302:G302"/>
    <mergeCell ref="C317:G317"/>
    <mergeCell ref="C364:G364"/>
    <mergeCell ref="C380:G380"/>
    <mergeCell ref="C384:G384"/>
    <mergeCell ref="C388:G388"/>
    <mergeCell ref="C538:G538"/>
    <mergeCell ref="C394:G394"/>
    <mergeCell ref="C409:G409"/>
    <mergeCell ref="C462:G462"/>
    <mergeCell ref="C467:G467"/>
    <mergeCell ref="C486:G486"/>
    <mergeCell ref="C532:G53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FF176-C3E5-4BE7-B066-9C89DC5C2A0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54</v>
      </c>
      <c r="C3" s="259" t="s">
        <v>55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56</v>
      </c>
      <c r="C4" s="262" t="s">
        <v>53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74</v>
      </c>
      <c r="C8" s="184" t="s">
        <v>121</v>
      </c>
      <c r="D8" s="164"/>
      <c r="E8" s="165"/>
      <c r="F8" s="166"/>
      <c r="G8" s="166">
        <f>SUMIF(AG9:AG50,"&lt;&gt;NOR",G9:G50)</f>
        <v>0</v>
      </c>
      <c r="H8" s="166"/>
      <c r="I8" s="166">
        <f>SUM(I9:I50)</f>
        <v>0</v>
      </c>
      <c r="J8" s="166"/>
      <c r="K8" s="166">
        <f>SUM(K9:K50)</f>
        <v>0</v>
      </c>
      <c r="L8" s="166"/>
      <c r="M8" s="166">
        <f>SUM(M9:M50)</f>
        <v>0</v>
      </c>
      <c r="N8" s="166"/>
      <c r="O8" s="166">
        <f>SUM(O9:O50)</f>
        <v>51.58</v>
      </c>
      <c r="P8" s="166"/>
      <c r="Q8" s="166">
        <f>SUM(Q9:Q50)</f>
        <v>0</v>
      </c>
      <c r="R8" s="166"/>
      <c r="S8" s="166"/>
      <c r="T8" s="167"/>
      <c r="U8" s="161"/>
      <c r="V8" s="161">
        <f>SUM(V9:V50)</f>
        <v>144.76</v>
      </c>
      <c r="W8" s="161"/>
      <c r="X8" s="161"/>
      <c r="AG8" t="s">
        <v>244</v>
      </c>
    </row>
    <row r="9" spans="1:60" ht="20.399999999999999" outlineLevel="1" x14ac:dyDescent="0.25">
      <c r="A9" s="168">
        <v>1</v>
      </c>
      <c r="B9" s="169" t="s">
        <v>864</v>
      </c>
      <c r="C9" s="185" t="s">
        <v>865</v>
      </c>
      <c r="D9" s="170" t="s">
        <v>311</v>
      </c>
      <c r="E9" s="171">
        <v>5.0073999999999996</v>
      </c>
      <c r="F9" s="172"/>
      <c r="G9" s="173">
        <f>ROUND(E9*F9,2)</f>
        <v>0</v>
      </c>
      <c r="H9" s="172"/>
      <c r="I9" s="173">
        <f>ROUND(E9*H9,2)</f>
        <v>0</v>
      </c>
      <c r="J9" s="172"/>
      <c r="K9" s="173">
        <f>ROUND(E9*J9,2)</f>
        <v>0</v>
      </c>
      <c r="L9" s="173">
        <v>15</v>
      </c>
      <c r="M9" s="173">
        <f>G9*(1+L9/100)</f>
        <v>0</v>
      </c>
      <c r="N9" s="173">
        <v>2.3936999999999999</v>
      </c>
      <c r="O9" s="173">
        <f>ROUND(E9*N9,2)</f>
        <v>11.99</v>
      </c>
      <c r="P9" s="173">
        <v>0</v>
      </c>
      <c r="Q9" s="173">
        <f>ROUND(E9*P9,2)</f>
        <v>0</v>
      </c>
      <c r="R9" s="173" t="s">
        <v>866</v>
      </c>
      <c r="S9" s="173" t="s">
        <v>248</v>
      </c>
      <c r="T9" s="174" t="s">
        <v>248</v>
      </c>
      <c r="U9" s="157">
        <v>0.48</v>
      </c>
      <c r="V9" s="157">
        <f>ROUND(E9*U9,2)</f>
        <v>2.4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332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54"/>
      <c r="B10" s="155"/>
      <c r="C10" s="265" t="s">
        <v>867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307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54"/>
      <c r="B11" s="155"/>
      <c r="C11" s="186" t="s">
        <v>868</v>
      </c>
      <c r="D11" s="159"/>
      <c r="E11" s="160">
        <v>1.9894000000000001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47"/>
      <c r="Z11" s="147"/>
      <c r="AA11" s="147"/>
      <c r="AB11" s="147"/>
      <c r="AC11" s="147"/>
      <c r="AD11" s="147"/>
      <c r="AE11" s="147"/>
      <c r="AF11" s="147"/>
      <c r="AG11" s="147" t="s">
        <v>287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54"/>
      <c r="B12" s="155"/>
      <c r="C12" s="186" t="s">
        <v>869</v>
      </c>
      <c r="D12" s="159"/>
      <c r="E12" s="160">
        <v>3.0179999999999998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287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68">
        <v>2</v>
      </c>
      <c r="B13" s="169" t="s">
        <v>870</v>
      </c>
      <c r="C13" s="185" t="s">
        <v>871</v>
      </c>
      <c r="D13" s="170" t="s">
        <v>302</v>
      </c>
      <c r="E13" s="171">
        <v>6.7990000000000004</v>
      </c>
      <c r="F13" s="172"/>
      <c r="G13" s="173">
        <f>ROUND(E13*F13,2)</f>
        <v>0</v>
      </c>
      <c r="H13" s="172"/>
      <c r="I13" s="173">
        <f>ROUND(E13*H13,2)</f>
        <v>0</v>
      </c>
      <c r="J13" s="172"/>
      <c r="K13" s="173">
        <f>ROUND(E13*J13,2)</f>
        <v>0</v>
      </c>
      <c r="L13" s="173">
        <v>15</v>
      </c>
      <c r="M13" s="173">
        <f>G13*(1+L13/100)</f>
        <v>0</v>
      </c>
      <c r="N13" s="173">
        <v>3.9199999999999999E-2</v>
      </c>
      <c r="O13" s="173">
        <f>ROUND(E13*N13,2)</f>
        <v>0.27</v>
      </c>
      <c r="P13" s="173">
        <v>0</v>
      </c>
      <c r="Q13" s="173">
        <f>ROUND(E13*P13,2)</f>
        <v>0</v>
      </c>
      <c r="R13" s="173" t="s">
        <v>866</v>
      </c>
      <c r="S13" s="173" t="s">
        <v>248</v>
      </c>
      <c r="T13" s="174" t="s">
        <v>248</v>
      </c>
      <c r="U13" s="157">
        <v>1.6</v>
      </c>
      <c r="V13" s="157">
        <f>ROUND(E13*U13,2)</f>
        <v>10.88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332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1" outlineLevel="1" x14ac:dyDescent="0.25">
      <c r="A14" s="154"/>
      <c r="B14" s="155"/>
      <c r="C14" s="265" t="s">
        <v>872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307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75" t="str">
        <f>C14</f>
        <v>svislé nebo šikmé (odkloněné) , půdorysně přímé nebo zalomené, stěn základových desek ve volných nebo zapažených jámách, rýhách, šachtách, včetně případných vzpěr,</v>
      </c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54"/>
      <c r="B15" s="155"/>
      <c r="C15" s="186" t="s">
        <v>873</v>
      </c>
      <c r="D15" s="159"/>
      <c r="E15" s="160">
        <v>2.387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287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54"/>
      <c r="B16" s="155"/>
      <c r="C16" s="186" t="s">
        <v>874</v>
      </c>
      <c r="D16" s="159"/>
      <c r="E16" s="160">
        <v>4.4119999999999999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287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68">
        <v>3</v>
      </c>
      <c r="B17" s="169" t="s">
        <v>875</v>
      </c>
      <c r="C17" s="185" t="s">
        <v>876</v>
      </c>
      <c r="D17" s="170" t="s">
        <v>302</v>
      </c>
      <c r="E17" s="171">
        <v>6.7990000000000004</v>
      </c>
      <c r="F17" s="172"/>
      <c r="G17" s="173">
        <f>ROUND(E17*F17,2)</f>
        <v>0</v>
      </c>
      <c r="H17" s="172"/>
      <c r="I17" s="173">
        <f>ROUND(E17*H17,2)</f>
        <v>0</v>
      </c>
      <c r="J17" s="172"/>
      <c r="K17" s="173">
        <f>ROUND(E17*J17,2)</f>
        <v>0</v>
      </c>
      <c r="L17" s="173">
        <v>15</v>
      </c>
      <c r="M17" s="173">
        <f>G17*(1+L17/100)</f>
        <v>0</v>
      </c>
      <c r="N17" s="173">
        <v>0</v>
      </c>
      <c r="O17" s="173">
        <f>ROUND(E17*N17,2)</f>
        <v>0</v>
      </c>
      <c r="P17" s="173">
        <v>0</v>
      </c>
      <c r="Q17" s="173">
        <f>ROUND(E17*P17,2)</f>
        <v>0</v>
      </c>
      <c r="R17" s="173" t="s">
        <v>866</v>
      </c>
      <c r="S17" s="173" t="s">
        <v>248</v>
      </c>
      <c r="T17" s="174" t="s">
        <v>248</v>
      </c>
      <c r="U17" s="157">
        <v>0.32</v>
      </c>
      <c r="V17" s="157">
        <f>ROUND(E17*U17,2)</f>
        <v>2.1800000000000002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332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1" outlineLevel="1" x14ac:dyDescent="0.25">
      <c r="A18" s="154"/>
      <c r="B18" s="155"/>
      <c r="C18" s="265" t="s">
        <v>872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307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75" t="str">
        <f>C18</f>
        <v>svislé nebo šikmé (odkloněné) , půdorysně přímé nebo zalomené, stěn základových desek ve volných nebo zapažených jámách, rýhách, šachtách, včetně případných vzpěr,</v>
      </c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54"/>
      <c r="B19" s="155"/>
      <c r="C19" s="267" t="s">
        <v>877</v>
      </c>
      <c r="D19" s="268"/>
      <c r="E19" s="268"/>
      <c r="F19" s="268"/>
      <c r="G19" s="268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253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68">
        <v>4</v>
      </c>
      <c r="B20" s="169" t="s">
        <v>878</v>
      </c>
      <c r="C20" s="185" t="s">
        <v>879</v>
      </c>
      <c r="D20" s="170" t="s">
        <v>302</v>
      </c>
      <c r="E20" s="171">
        <v>22.132000000000001</v>
      </c>
      <c r="F20" s="172"/>
      <c r="G20" s="173">
        <f>ROUND(E20*F20,2)</f>
        <v>0</v>
      </c>
      <c r="H20" s="172"/>
      <c r="I20" s="173">
        <f>ROUND(E20*H20,2)</f>
        <v>0</v>
      </c>
      <c r="J20" s="172"/>
      <c r="K20" s="173">
        <f>ROUND(E20*J20,2)</f>
        <v>0</v>
      </c>
      <c r="L20" s="173">
        <v>15</v>
      </c>
      <c r="M20" s="173">
        <f>G20*(1+L20/100)</f>
        <v>0</v>
      </c>
      <c r="N20" s="173">
        <v>0.74</v>
      </c>
      <c r="O20" s="173">
        <f>ROUND(E20*N20,2)</f>
        <v>16.38</v>
      </c>
      <c r="P20" s="173">
        <v>0</v>
      </c>
      <c r="Q20" s="173">
        <f>ROUND(E20*P20,2)</f>
        <v>0</v>
      </c>
      <c r="R20" s="173" t="s">
        <v>866</v>
      </c>
      <c r="S20" s="173" t="s">
        <v>248</v>
      </c>
      <c r="T20" s="174" t="s">
        <v>248</v>
      </c>
      <c r="U20" s="157">
        <v>1.1000000000000001</v>
      </c>
      <c r="V20" s="157">
        <f>ROUND(E20*U20,2)</f>
        <v>24.35</v>
      </c>
      <c r="W20" s="157"/>
      <c r="X20" s="157" t="s">
        <v>304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332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54"/>
      <c r="B21" s="155"/>
      <c r="C21" s="265" t="s">
        <v>880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307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54"/>
      <c r="B22" s="155"/>
      <c r="C22" s="186" t="s">
        <v>881</v>
      </c>
      <c r="D22" s="159"/>
      <c r="E22" s="160">
        <v>22.132000000000001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287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0.399999999999999" outlineLevel="1" x14ac:dyDescent="0.25">
      <c r="A23" s="168">
        <v>5</v>
      </c>
      <c r="B23" s="169" t="s">
        <v>882</v>
      </c>
      <c r="C23" s="185" t="s">
        <v>883</v>
      </c>
      <c r="D23" s="170" t="s">
        <v>311</v>
      </c>
      <c r="E23" s="171">
        <v>5.9219999999999997</v>
      </c>
      <c r="F23" s="172"/>
      <c r="G23" s="173">
        <f>ROUND(E23*F23,2)</f>
        <v>0</v>
      </c>
      <c r="H23" s="172"/>
      <c r="I23" s="173">
        <f>ROUND(E23*H23,2)</f>
        <v>0</v>
      </c>
      <c r="J23" s="172"/>
      <c r="K23" s="173">
        <f>ROUND(E23*J23,2)</f>
        <v>0</v>
      </c>
      <c r="L23" s="173">
        <v>15</v>
      </c>
      <c r="M23" s="173">
        <f>G23*(1+L23/100)</f>
        <v>0</v>
      </c>
      <c r="N23" s="173">
        <v>2.6262799999999999</v>
      </c>
      <c r="O23" s="173">
        <f>ROUND(E23*N23,2)</f>
        <v>15.55</v>
      </c>
      <c r="P23" s="173">
        <v>0</v>
      </c>
      <c r="Q23" s="173">
        <f>ROUND(E23*P23,2)</f>
        <v>0</v>
      </c>
      <c r="R23" s="173" t="s">
        <v>884</v>
      </c>
      <c r="S23" s="173" t="s">
        <v>248</v>
      </c>
      <c r="T23" s="174" t="s">
        <v>248</v>
      </c>
      <c r="U23" s="157">
        <v>1.04</v>
      </c>
      <c r="V23" s="157">
        <f>ROUND(E23*U23,2)</f>
        <v>6.16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332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54"/>
      <c r="B24" s="155"/>
      <c r="C24" s="186" t="s">
        <v>885</v>
      </c>
      <c r="D24" s="159"/>
      <c r="E24" s="160">
        <v>5.9219999999999997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287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68">
        <v>6</v>
      </c>
      <c r="B25" s="169" t="s">
        <v>886</v>
      </c>
      <c r="C25" s="185" t="s">
        <v>887</v>
      </c>
      <c r="D25" s="170" t="s">
        <v>302</v>
      </c>
      <c r="E25" s="171">
        <v>16.920000000000002</v>
      </c>
      <c r="F25" s="172"/>
      <c r="G25" s="173">
        <f>ROUND(E25*F25,2)</f>
        <v>0</v>
      </c>
      <c r="H25" s="172"/>
      <c r="I25" s="173">
        <f>ROUND(E25*H25,2)</f>
        <v>0</v>
      </c>
      <c r="J25" s="172"/>
      <c r="K25" s="173">
        <f>ROUND(E25*J25,2)</f>
        <v>0</v>
      </c>
      <c r="L25" s="173">
        <v>15</v>
      </c>
      <c r="M25" s="173">
        <f>G25*(1+L25/100)</f>
        <v>0</v>
      </c>
      <c r="N25" s="173">
        <v>3.6339999999999997E-2</v>
      </c>
      <c r="O25" s="173">
        <f>ROUND(E25*N25,2)</f>
        <v>0.61</v>
      </c>
      <c r="P25" s="173">
        <v>0</v>
      </c>
      <c r="Q25" s="173">
        <f>ROUND(E25*P25,2)</f>
        <v>0</v>
      </c>
      <c r="R25" s="173" t="s">
        <v>866</v>
      </c>
      <c r="S25" s="173" t="s">
        <v>248</v>
      </c>
      <c r="T25" s="174" t="s">
        <v>248</v>
      </c>
      <c r="U25" s="157">
        <v>0.52700000000000002</v>
      </c>
      <c r="V25" s="157">
        <f>ROUND(E25*U25,2)</f>
        <v>8.92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332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1" outlineLevel="1" x14ac:dyDescent="0.25">
      <c r="A26" s="154"/>
      <c r="B26" s="155"/>
      <c r="C26" s="265" t="s">
        <v>888</v>
      </c>
      <c r="D26" s="266"/>
      <c r="E26" s="266"/>
      <c r="F26" s="266"/>
      <c r="G26" s="266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307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75" t="str">
        <f>C26</f>
        <v>svislé nebo šikmé (odkloněné), půdorysně přímé nebo zalomené, stěn základových pasů ve volných nebo zapažených jámách, rýhách, šachtách, včetně případných vzpěr,</v>
      </c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54"/>
      <c r="B27" s="155"/>
      <c r="C27" s="186" t="s">
        <v>889</v>
      </c>
      <c r="D27" s="159"/>
      <c r="E27" s="160">
        <v>16.920000000000002</v>
      </c>
      <c r="F27" s="157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47"/>
      <c r="Z27" s="147"/>
      <c r="AA27" s="147"/>
      <c r="AB27" s="147"/>
      <c r="AC27" s="147"/>
      <c r="AD27" s="147"/>
      <c r="AE27" s="147"/>
      <c r="AF27" s="147"/>
      <c r="AG27" s="147" t="s">
        <v>287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68">
        <v>7</v>
      </c>
      <c r="B28" s="169" t="s">
        <v>890</v>
      </c>
      <c r="C28" s="185" t="s">
        <v>891</v>
      </c>
      <c r="D28" s="170" t="s">
        <v>302</v>
      </c>
      <c r="E28" s="171">
        <v>16.920000000000002</v>
      </c>
      <c r="F28" s="172"/>
      <c r="G28" s="173">
        <f>ROUND(E28*F28,2)</f>
        <v>0</v>
      </c>
      <c r="H28" s="172"/>
      <c r="I28" s="173">
        <f>ROUND(E28*H28,2)</f>
        <v>0</v>
      </c>
      <c r="J28" s="172"/>
      <c r="K28" s="173">
        <f>ROUND(E28*J28,2)</f>
        <v>0</v>
      </c>
      <c r="L28" s="173">
        <v>15</v>
      </c>
      <c r="M28" s="173">
        <f>G28*(1+L28/100)</f>
        <v>0</v>
      </c>
      <c r="N28" s="173">
        <v>0</v>
      </c>
      <c r="O28" s="173">
        <f>ROUND(E28*N28,2)</f>
        <v>0</v>
      </c>
      <c r="P28" s="173">
        <v>0</v>
      </c>
      <c r="Q28" s="173">
        <f>ROUND(E28*P28,2)</f>
        <v>0</v>
      </c>
      <c r="R28" s="173" t="s">
        <v>866</v>
      </c>
      <c r="S28" s="173" t="s">
        <v>248</v>
      </c>
      <c r="T28" s="174" t="s">
        <v>248</v>
      </c>
      <c r="U28" s="157">
        <v>0.32</v>
      </c>
      <c r="V28" s="157">
        <f>ROUND(E28*U28,2)</f>
        <v>5.41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332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1" outlineLevel="1" x14ac:dyDescent="0.25">
      <c r="A29" s="154"/>
      <c r="B29" s="155"/>
      <c r="C29" s="265" t="s">
        <v>888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307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75" t="str">
        <f>C29</f>
        <v>svislé nebo šikmé (odkloněné), půdorysně přímé nebo zalomené, stěn základových pasů ve volných nebo zapažených jámách, rýhách, šachtách, včetně případných vzpěr,</v>
      </c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54"/>
      <c r="B30" s="155"/>
      <c r="C30" s="267" t="s">
        <v>877</v>
      </c>
      <c r="D30" s="268"/>
      <c r="E30" s="268"/>
      <c r="F30" s="268"/>
      <c r="G30" s="268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0.399999999999999" outlineLevel="1" x14ac:dyDescent="0.25">
      <c r="A31" s="168">
        <v>8</v>
      </c>
      <c r="B31" s="169" t="s">
        <v>892</v>
      </c>
      <c r="C31" s="185" t="s">
        <v>893</v>
      </c>
      <c r="D31" s="170" t="s">
        <v>311</v>
      </c>
      <c r="E31" s="171">
        <v>1.7149000000000001</v>
      </c>
      <c r="F31" s="172"/>
      <c r="G31" s="173">
        <f>ROUND(E31*F31,2)</f>
        <v>0</v>
      </c>
      <c r="H31" s="172"/>
      <c r="I31" s="173">
        <f>ROUND(E31*H31,2)</f>
        <v>0</v>
      </c>
      <c r="J31" s="172"/>
      <c r="K31" s="173">
        <f>ROUND(E31*J31,2)</f>
        <v>0</v>
      </c>
      <c r="L31" s="173">
        <v>15</v>
      </c>
      <c r="M31" s="173">
        <f>G31*(1+L31/100)</f>
        <v>0</v>
      </c>
      <c r="N31" s="173">
        <v>2.5249999999999999</v>
      </c>
      <c r="O31" s="173">
        <f>ROUND(E31*N31,2)</f>
        <v>4.33</v>
      </c>
      <c r="P31" s="173">
        <v>0</v>
      </c>
      <c r="Q31" s="173">
        <f>ROUND(E31*P31,2)</f>
        <v>0</v>
      </c>
      <c r="R31" s="173" t="s">
        <v>866</v>
      </c>
      <c r="S31" s="173" t="s">
        <v>248</v>
      </c>
      <c r="T31" s="174" t="s">
        <v>249</v>
      </c>
      <c r="U31" s="157">
        <v>0.6</v>
      </c>
      <c r="V31" s="157">
        <f>ROUND(E31*U31,2)</f>
        <v>1.03</v>
      </c>
      <c r="W31" s="157"/>
      <c r="X31" s="157" t="s">
        <v>304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332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186" t="s">
        <v>894</v>
      </c>
      <c r="D32" s="159"/>
      <c r="E32" s="160">
        <v>1.7149000000000001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287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68">
        <v>9</v>
      </c>
      <c r="B33" s="169" t="s">
        <v>895</v>
      </c>
      <c r="C33" s="185" t="s">
        <v>896</v>
      </c>
      <c r="D33" s="170" t="s">
        <v>302</v>
      </c>
      <c r="E33" s="171">
        <v>2.75</v>
      </c>
      <c r="F33" s="172"/>
      <c r="G33" s="173">
        <f>ROUND(E33*F33,2)</f>
        <v>0</v>
      </c>
      <c r="H33" s="172"/>
      <c r="I33" s="173">
        <f>ROUND(E33*H33,2)</f>
        <v>0</v>
      </c>
      <c r="J33" s="172"/>
      <c r="K33" s="173">
        <f>ROUND(E33*J33,2)</f>
        <v>0</v>
      </c>
      <c r="L33" s="173">
        <v>15</v>
      </c>
      <c r="M33" s="173">
        <f>G33*(1+L33/100)</f>
        <v>0</v>
      </c>
      <c r="N33" s="173">
        <v>3.5249999999999997E-2</v>
      </c>
      <c r="O33" s="173">
        <f>ROUND(E33*N33,2)</f>
        <v>0.1</v>
      </c>
      <c r="P33" s="173">
        <v>0</v>
      </c>
      <c r="Q33" s="173">
        <f>ROUND(E33*P33,2)</f>
        <v>0</v>
      </c>
      <c r="R33" s="173" t="s">
        <v>866</v>
      </c>
      <c r="S33" s="173" t="s">
        <v>248</v>
      </c>
      <c r="T33" s="174" t="s">
        <v>248</v>
      </c>
      <c r="U33" s="157">
        <v>0.74</v>
      </c>
      <c r="V33" s="157">
        <f>ROUND(E33*U33,2)</f>
        <v>2.04</v>
      </c>
      <c r="W33" s="157"/>
      <c r="X33" s="157" t="s">
        <v>304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332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1" outlineLevel="1" x14ac:dyDescent="0.25">
      <c r="A34" s="154"/>
      <c r="B34" s="155"/>
      <c r="C34" s="265" t="s">
        <v>897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307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75" t="str">
        <f>C34</f>
        <v>bednění svislé nebo šikmé (odkloněné), půdorysně přímé nebo zalomené základových zdí ve volných nebo zapažených jámách, rýhách, šachtách, včetně případných vzpěr,</v>
      </c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54"/>
      <c r="B35" s="155"/>
      <c r="C35" s="186" t="s">
        <v>898</v>
      </c>
      <c r="D35" s="159"/>
      <c r="E35" s="160">
        <v>2.75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287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68">
        <v>10</v>
      </c>
      <c r="B36" s="169" t="s">
        <v>899</v>
      </c>
      <c r="C36" s="185" t="s">
        <v>900</v>
      </c>
      <c r="D36" s="170" t="s">
        <v>302</v>
      </c>
      <c r="E36" s="171">
        <v>2.75</v>
      </c>
      <c r="F36" s="172"/>
      <c r="G36" s="173">
        <f>ROUND(E36*F36,2)</f>
        <v>0</v>
      </c>
      <c r="H36" s="172"/>
      <c r="I36" s="173">
        <f>ROUND(E36*H36,2)</f>
        <v>0</v>
      </c>
      <c r="J36" s="172"/>
      <c r="K36" s="173">
        <f>ROUND(E36*J36,2)</f>
        <v>0</v>
      </c>
      <c r="L36" s="173">
        <v>15</v>
      </c>
      <c r="M36" s="173">
        <f>G36*(1+L36/100)</f>
        <v>0</v>
      </c>
      <c r="N36" s="173">
        <v>0</v>
      </c>
      <c r="O36" s="173">
        <f>ROUND(E36*N36,2)</f>
        <v>0</v>
      </c>
      <c r="P36" s="173">
        <v>0</v>
      </c>
      <c r="Q36" s="173">
        <f>ROUND(E36*P36,2)</f>
        <v>0</v>
      </c>
      <c r="R36" s="173" t="s">
        <v>866</v>
      </c>
      <c r="S36" s="173" t="s">
        <v>248</v>
      </c>
      <c r="T36" s="174" t="s">
        <v>248</v>
      </c>
      <c r="U36" s="157">
        <v>0.35</v>
      </c>
      <c r="V36" s="157">
        <f>ROUND(E36*U36,2)</f>
        <v>0.96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332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1" outlineLevel="1" x14ac:dyDescent="0.25">
      <c r="A37" s="154"/>
      <c r="B37" s="155"/>
      <c r="C37" s="265" t="s">
        <v>897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307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75" t="str">
        <f>C37</f>
        <v>bednění svislé nebo šikmé (odkloněné), půdorysně přímé nebo zalomené základových zdí ve volných nebo zapažených jámách, rýhách, šachtách, včetně případných vzpěr,</v>
      </c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54"/>
      <c r="B38" s="155"/>
      <c r="C38" s="267" t="s">
        <v>901</v>
      </c>
      <c r="D38" s="268"/>
      <c r="E38" s="268"/>
      <c r="F38" s="268"/>
      <c r="G38" s="268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253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68">
        <v>11</v>
      </c>
      <c r="B39" s="169" t="s">
        <v>902</v>
      </c>
      <c r="C39" s="185" t="s">
        <v>903</v>
      </c>
      <c r="D39" s="170" t="s">
        <v>302</v>
      </c>
      <c r="E39" s="171">
        <v>14.124000000000001</v>
      </c>
      <c r="F39" s="172"/>
      <c r="G39" s="173">
        <f>ROUND(E39*F39,2)</f>
        <v>0</v>
      </c>
      <c r="H39" s="172"/>
      <c r="I39" s="173">
        <f>ROUND(E39*H39,2)</f>
        <v>0</v>
      </c>
      <c r="J39" s="172"/>
      <c r="K39" s="173">
        <f>ROUND(E39*J39,2)</f>
        <v>0</v>
      </c>
      <c r="L39" s="173">
        <v>15</v>
      </c>
      <c r="M39" s="173">
        <f>G39*(1+L39/100)</f>
        <v>0</v>
      </c>
      <c r="N39" s="173">
        <v>3.9309999999999998E-2</v>
      </c>
      <c r="O39" s="173">
        <f>ROUND(E39*N39,2)</f>
        <v>0.56000000000000005</v>
      </c>
      <c r="P39" s="173">
        <v>0</v>
      </c>
      <c r="Q39" s="173">
        <f>ROUND(E39*P39,2)</f>
        <v>0</v>
      </c>
      <c r="R39" s="173" t="s">
        <v>866</v>
      </c>
      <c r="S39" s="173" t="s">
        <v>248</v>
      </c>
      <c r="T39" s="174" t="s">
        <v>248</v>
      </c>
      <c r="U39" s="157">
        <v>0.65</v>
      </c>
      <c r="V39" s="157">
        <f>ROUND(E39*U39,2)</f>
        <v>9.18</v>
      </c>
      <c r="W39" s="157"/>
      <c r="X39" s="157" t="s">
        <v>304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332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21" outlineLevel="1" x14ac:dyDescent="0.25">
      <c r="A40" s="154"/>
      <c r="B40" s="155"/>
      <c r="C40" s="265" t="s">
        <v>897</v>
      </c>
      <c r="D40" s="266"/>
      <c r="E40" s="266"/>
      <c r="F40" s="266"/>
      <c r="G40" s="266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307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75" t="str">
        <f>C40</f>
        <v>bednění svislé nebo šikmé (odkloněné), půdorysně přímé nebo zalomené základových zdí ve volných nebo zapažených jámách, rýhách, šachtách, včetně případných vzpěr,</v>
      </c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54"/>
      <c r="B41" s="155"/>
      <c r="C41" s="186" t="s">
        <v>904</v>
      </c>
      <c r="D41" s="159"/>
      <c r="E41" s="160">
        <v>14.124000000000001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287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68">
        <v>12</v>
      </c>
      <c r="B42" s="169" t="s">
        <v>905</v>
      </c>
      <c r="C42" s="185" t="s">
        <v>906</v>
      </c>
      <c r="D42" s="170" t="s">
        <v>302</v>
      </c>
      <c r="E42" s="171">
        <v>14.124000000000001</v>
      </c>
      <c r="F42" s="172"/>
      <c r="G42" s="173">
        <f>ROUND(E42*F42,2)</f>
        <v>0</v>
      </c>
      <c r="H42" s="172"/>
      <c r="I42" s="173">
        <f>ROUND(E42*H42,2)</f>
        <v>0</v>
      </c>
      <c r="J42" s="172"/>
      <c r="K42" s="173">
        <f>ROUND(E42*J42,2)</f>
        <v>0</v>
      </c>
      <c r="L42" s="173">
        <v>15</v>
      </c>
      <c r="M42" s="173">
        <f>G42*(1+L42/100)</f>
        <v>0</v>
      </c>
      <c r="N42" s="173">
        <v>0</v>
      </c>
      <c r="O42" s="173">
        <f>ROUND(E42*N42,2)</f>
        <v>0</v>
      </c>
      <c r="P42" s="173">
        <v>0</v>
      </c>
      <c r="Q42" s="173">
        <f>ROUND(E42*P42,2)</f>
        <v>0</v>
      </c>
      <c r="R42" s="173" t="s">
        <v>866</v>
      </c>
      <c r="S42" s="173" t="s">
        <v>248</v>
      </c>
      <c r="T42" s="174" t="s">
        <v>248</v>
      </c>
      <c r="U42" s="157">
        <v>0.35</v>
      </c>
      <c r="V42" s="157">
        <f>ROUND(E42*U42,2)</f>
        <v>4.9400000000000004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332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1" outlineLevel="1" x14ac:dyDescent="0.25">
      <c r="A43" s="154"/>
      <c r="B43" s="155"/>
      <c r="C43" s="265" t="s">
        <v>897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307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75" t="str">
        <f>C43</f>
        <v>bednění svislé nebo šikmé (odkloněné), půdorysně přímé nebo zalomené základových zdí ve volných nebo zapažených jámách, rýhách, šachtách, včetně případných vzpěr,</v>
      </c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54"/>
      <c r="B44" s="155"/>
      <c r="C44" s="267" t="s">
        <v>901</v>
      </c>
      <c r="D44" s="268"/>
      <c r="E44" s="268"/>
      <c r="F44" s="268"/>
      <c r="G44" s="268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68">
        <v>13</v>
      </c>
      <c r="B45" s="169" t="s">
        <v>907</v>
      </c>
      <c r="C45" s="185" t="s">
        <v>908</v>
      </c>
      <c r="D45" s="170" t="s">
        <v>698</v>
      </c>
      <c r="E45" s="171">
        <v>1.45</v>
      </c>
      <c r="F45" s="172"/>
      <c r="G45" s="173">
        <f>ROUND(E45*F45,2)</f>
        <v>0</v>
      </c>
      <c r="H45" s="172"/>
      <c r="I45" s="173">
        <f>ROUND(E45*H45,2)</f>
        <v>0</v>
      </c>
      <c r="J45" s="172"/>
      <c r="K45" s="173">
        <f>ROUND(E45*J45,2)</f>
        <v>0</v>
      </c>
      <c r="L45" s="173">
        <v>15</v>
      </c>
      <c r="M45" s="173">
        <f>G45*(1+L45/100)</f>
        <v>0</v>
      </c>
      <c r="N45" s="173">
        <v>1.0210999999999999</v>
      </c>
      <c r="O45" s="173">
        <f>ROUND(E45*N45,2)</f>
        <v>1.48</v>
      </c>
      <c r="P45" s="173">
        <v>0</v>
      </c>
      <c r="Q45" s="173">
        <f>ROUND(E45*P45,2)</f>
        <v>0</v>
      </c>
      <c r="R45" s="173" t="s">
        <v>866</v>
      </c>
      <c r="S45" s="173" t="s">
        <v>248</v>
      </c>
      <c r="T45" s="174" t="s">
        <v>248</v>
      </c>
      <c r="U45" s="157">
        <v>29.29</v>
      </c>
      <c r="V45" s="157">
        <f>ROUND(E45*U45,2)</f>
        <v>42.47</v>
      </c>
      <c r="W45" s="157"/>
      <c r="X45" s="157" t="s">
        <v>304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332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54"/>
      <c r="B46" s="155"/>
      <c r="C46" s="265" t="s">
        <v>909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47"/>
      <c r="Z46" s="147"/>
      <c r="AA46" s="147"/>
      <c r="AB46" s="147"/>
      <c r="AC46" s="147"/>
      <c r="AD46" s="147"/>
      <c r="AE46" s="147"/>
      <c r="AF46" s="147"/>
      <c r="AG46" s="147" t="s">
        <v>307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54"/>
      <c r="B47" s="155"/>
      <c r="C47" s="186" t="s">
        <v>910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287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54"/>
      <c r="B48" s="155"/>
      <c r="C48" s="186" t="s">
        <v>911</v>
      </c>
      <c r="D48" s="159"/>
      <c r="E48" s="160">
        <v>0.75</v>
      </c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47"/>
      <c r="Z48" s="147"/>
      <c r="AA48" s="147"/>
      <c r="AB48" s="147"/>
      <c r="AC48" s="147"/>
      <c r="AD48" s="147"/>
      <c r="AE48" s="147"/>
      <c r="AF48" s="147"/>
      <c r="AG48" s="147" t="s">
        <v>287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54"/>
      <c r="B49" s="155"/>
      <c r="C49" s="186" t="s">
        <v>912</v>
      </c>
      <c r="D49" s="159"/>
      <c r="E49" s="160">
        <v>0.7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287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0.399999999999999" outlineLevel="1" x14ac:dyDescent="0.25">
      <c r="A50" s="176">
        <v>14</v>
      </c>
      <c r="B50" s="177" t="s">
        <v>913</v>
      </c>
      <c r="C50" s="187" t="s">
        <v>914</v>
      </c>
      <c r="D50" s="178" t="s">
        <v>538</v>
      </c>
      <c r="E50" s="179">
        <v>16</v>
      </c>
      <c r="F50" s="180"/>
      <c r="G50" s="181">
        <f>ROUND(E50*F50,2)</f>
        <v>0</v>
      </c>
      <c r="H50" s="180"/>
      <c r="I50" s="181">
        <f>ROUND(E50*H50,2)</f>
        <v>0</v>
      </c>
      <c r="J50" s="180"/>
      <c r="K50" s="181">
        <f>ROUND(E50*J50,2)</f>
        <v>0</v>
      </c>
      <c r="L50" s="181">
        <v>15</v>
      </c>
      <c r="M50" s="181">
        <f>G50*(1+L50/100)</f>
        <v>0</v>
      </c>
      <c r="N50" s="181">
        <v>1.968E-2</v>
      </c>
      <c r="O50" s="181">
        <f>ROUND(E50*N50,2)</f>
        <v>0.31</v>
      </c>
      <c r="P50" s="181">
        <v>0</v>
      </c>
      <c r="Q50" s="181">
        <f>ROUND(E50*P50,2)</f>
        <v>0</v>
      </c>
      <c r="R50" s="181" t="s">
        <v>915</v>
      </c>
      <c r="S50" s="181" t="s">
        <v>248</v>
      </c>
      <c r="T50" s="182" t="s">
        <v>249</v>
      </c>
      <c r="U50" s="157">
        <v>1.49</v>
      </c>
      <c r="V50" s="157">
        <f>ROUND(E50*U50,2)</f>
        <v>23.84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332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x14ac:dyDescent="0.25">
      <c r="A51" s="162" t="s">
        <v>243</v>
      </c>
      <c r="B51" s="163" t="s">
        <v>125</v>
      </c>
      <c r="C51" s="184" t="s">
        <v>126</v>
      </c>
      <c r="D51" s="164"/>
      <c r="E51" s="165"/>
      <c r="F51" s="166"/>
      <c r="G51" s="166">
        <f>SUMIF(AG52:AG81,"&lt;&gt;NOR",G52:G81)</f>
        <v>0</v>
      </c>
      <c r="H51" s="166"/>
      <c r="I51" s="166">
        <f>SUM(I52:I81)</f>
        <v>0</v>
      </c>
      <c r="J51" s="166"/>
      <c r="K51" s="166">
        <f>SUM(K52:K81)</f>
        <v>0</v>
      </c>
      <c r="L51" s="166"/>
      <c r="M51" s="166">
        <f>SUM(M52:M81)</f>
        <v>0</v>
      </c>
      <c r="N51" s="166"/>
      <c r="O51" s="166">
        <f>SUM(O52:O81)</f>
        <v>28.88</v>
      </c>
      <c r="P51" s="166"/>
      <c r="Q51" s="166">
        <f>SUM(Q52:Q81)</f>
        <v>0</v>
      </c>
      <c r="R51" s="166"/>
      <c r="S51" s="166"/>
      <c r="T51" s="167"/>
      <c r="U51" s="161"/>
      <c r="V51" s="161">
        <f>SUM(V52:V81)</f>
        <v>40.18</v>
      </c>
      <c r="W51" s="161"/>
      <c r="X51" s="161"/>
      <c r="AG51" t="s">
        <v>244</v>
      </c>
    </row>
    <row r="52" spans="1:60" ht="20.399999999999999" outlineLevel="1" x14ac:dyDescent="0.25">
      <c r="A52" s="168">
        <v>15</v>
      </c>
      <c r="B52" s="169" t="s">
        <v>916</v>
      </c>
      <c r="C52" s="185" t="s">
        <v>917</v>
      </c>
      <c r="D52" s="170" t="s">
        <v>311</v>
      </c>
      <c r="E52" s="171">
        <v>6.1</v>
      </c>
      <c r="F52" s="172"/>
      <c r="G52" s="173">
        <f>ROUND(E52*F52,2)</f>
        <v>0</v>
      </c>
      <c r="H52" s="172"/>
      <c r="I52" s="173">
        <f>ROUND(E52*H52,2)</f>
        <v>0</v>
      </c>
      <c r="J52" s="172"/>
      <c r="K52" s="173">
        <f>ROUND(E52*J52,2)</f>
        <v>0</v>
      </c>
      <c r="L52" s="173">
        <v>15</v>
      </c>
      <c r="M52" s="173">
        <f>G52*(1+L52/100)</f>
        <v>0</v>
      </c>
      <c r="N52" s="173">
        <v>2.5251399999999999</v>
      </c>
      <c r="O52" s="173">
        <f>ROUND(E52*N52,2)</f>
        <v>15.4</v>
      </c>
      <c r="P52" s="173">
        <v>0</v>
      </c>
      <c r="Q52" s="173">
        <f>ROUND(E52*P52,2)</f>
        <v>0</v>
      </c>
      <c r="R52" s="173" t="s">
        <v>866</v>
      </c>
      <c r="S52" s="173" t="s">
        <v>248</v>
      </c>
      <c r="T52" s="174" t="s">
        <v>248</v>
      </c>
      <c r="U52" s="157">
        <v>0.99</v>
      </c>
      <c r="V52" s="157">
        <f>ROUND(E52*U52,2)</f>
        <v>6.04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332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54"/>
      <c r="B53" s="155"/>
      <c r="C53" s="186" t="s">
        <v>918</v>
      </c>
      <c r="D53" s="159"/>
      <c r="E53" s="160">
        <v>0.9</v>
      </c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287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54"/>
      <c r="B54" s="155"/>
      <c r="C54" s="186" t="s">
        <v>919</v>
      </c>
      <c r="D54" s="159"/>
      <c r="E54" s="160">
        <v>2.4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287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54"/>
      <c r="B55" s="155"/>
      <c r="C55" s="186" t="s">
        <v>920</v>
      </c>
      <c r="D55" s="159"/>
      <c r="E55" s="160">
        <v>1.68</v>
      </c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47"/>
      <c r="Z55" s="147"/>
      <c r="AA55" s="147"/>
      <c r="AB55" s="147"/>
      <c r="AC55" s="147"/>
      <c r="AD55" s="147"/>
      <c r="AE55" s="147"/>
      <c r="AF55" s="147"/>
      <c r="AG55" s="147" t="s">
        <v>287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54"/>
      <c r="B56" s="155"/>
      <c r="C56" s="186" t="s">
        <v>921</v>
      </c>
      <c r="D56" s="159"/>
      <c r="E56" s="160">
        <v>1.1200000000000001</v>
      </c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287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ht="20.399999999999999" outlineLevel="1" x14ac:dyDescent="0.25">
      <c r="A57" s="168">
        <v>16</v>
      </c>
      <c r="B57" s="169" t="s">
        <v>922</v>
      </c>
      <c r="C57" s="185" t="s">
        <v>923</v>
      </c>
      <c r="D57" s="170" t="s">
        <v>302</v>
      </c>
      <c r="E57" s="171">
        <v>17.5</v>
      </c>
      <c r="F57" s="172"/>
      <c r="G57" s="173">
        <f>ROUND(E57*F57,2)</f>
        <v>0</v>
      </c>
      <c r="H57" s="172"/>
      <c r="I57" s="173">
        <f>ROUND(E57*H57,2)</f>
        <v>0</v>
      </c>
      <c r="J57" s="172"/>
      <c r="K57" s="173">
        <f>ROUND(E57*J57,2)</f>
        <v>0</v>
      </c>
      <c r="L57" s="173">
        <v>15</v>
      </c>
      <c r="M57" s="173">
        <f>G57*(1+L57/100)</f>
        <v>0</v>
      </c>
      <c r="N57" s="173">
        <v>4.9160000000000002E-2</v>
      </c>
      <c r="O57" s="173">
        <f>ROUND(E57*N57,2)</f>
        <v>0.86</v>
      </c>
      <c r="P57" s="173">
        <v>0</v>
      </c>
      <c r="Q57" s="173">
        <f>ROUND(E57*P57,2)</f>
        <v>0</v>
      </c>
      <c r="R57" s="173" t="s">
        <v>866</v>
      </c>
      <c r="S57" s="173" t="s">
        <v>248</v>
      </c>
      <c r="T57" s="174" t="s">
        <v>248</v>
      </c>
      <c r="U57" s="157">
        <v>0.65</v>
      </c>
      <c r="V57" s="157">
        <f>ROUND(E57*U57,2)</f>
        <v>11.38</v>
      </c>
      <c r="W57" s="157"/>
      <c r="X57" s="157" t="s">
        <v>304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332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54"/>
      <c r="B58" s="155"/>
      <c r="C58" s="265" t="s">
        <v>924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307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54"/>
      <c r="B59" s="155"/>
      <c r="C59" s="186" t="s">
        <v>925</v>
      </c>
      <c r="D59" s="159"/>
      <c r="E59" s="160">
        <v>10.5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287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54"/>
      <c r="B60" s="155"/>
      <c r="C60" s="186" t="s">
        <v>926</v>
      </c>
      <c r="D60" s="159"/>
      <c r="E60" s="160">
        <v>7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287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0.399999999999999" outlineLevel="1" x14ac:dyDescent="0.25">
      <c r="A61" s="168">
        <v>17</v>
      </c>
      <c r="B61" s="169" t="s">
        <v>927</v>
      </c>
      <c r="C61" s="185" t="s">
        <v>928</v>
      </c>
      <c r="D61" s="170" t="s">
        <v>302</v>
      </c>
      <c r="E61" s="171">
        <v>17.5</v>
      </c>
      <c r="F61" s="172"/>
      <c r="G61" s="173">
        <f>ROUND(E61*F61,2)</f>
        <v>0</v>
      </c>
      <c r="H61" s="172"/>
      <c r="I61" s="173">
        <f>ROUND(E61*H61,2)</f>
        <v>0</v>
      </c>
      <c r="J61" s="172"/>
      <c r="K61" s="173">
        <f>ROUND(E61*J61,2)</f>
        <v>0</v>
      </c>
      <c r="L61" s="173">
        <v>15</v>
      </c>
      <c r="M61" s="173">
        <f>G61*(1+L61/100)</f>
        <v>0</v>
      </c>
      <c r="N61" s="173">
        <v>0</v>
      </c>
      <c r="O61" s="173">
        <f>ROUND(E61*N61,2)</f>
        <v>0</v>
      </c>
      <c r="P61" s="173">
        <v>0</v>
      </c>
      <c r="Q61" s="173">
        <f>ROUND(E61*P61,2)</f>
        <v>0</v>
      </c>
      <c r="R61" s="173" t="s">
        <v>866</v>
      </c>
      <c r="S61" s="173" t="s">
        <v>248</v>
      </c>
      <c r="T61" s="174" t="s">
        <v>248</v>
      </c>
      <c r="U61" s="157">
        <v>0.17299999999999999</v>
      </c>
      <c r="V61" s="157">
        <f>ROUND(E61*U61,2)</f>
        <v>3.03</v>
      </c>
      <c r="W61" s="157"/>
      <c r="X61" s="157" t="s">
        <v>304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332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54"/>
      <c r="B62" s="155"/>
      <c r="C62" s="265" t="s">
        <v>924</v>
      </c>
      <c r="D62" s="266"/>
      <c r="E62" s="266"/>
      <c r="F62" s="266"/>
      <c r="G62" s="266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47"/>
      <c r="Z62" s="147"/>
      <c r="AA62" s="147"/>
      <c r="AB62" s="147"/>
      <c r="AC62" s="147"/>
      <c r="AD62" s="147"/>
      <c r="AE62" s="147"/>
      <c r="AF62" s="147"/>
      <c r="AG62" s="147" t="s">
        <v>307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0.399999999999999" outlineLevel="1" x14ac:dyDescent="0.25">
      <c r="A63" s="168">
        <v>18</v>
      </c>
      <c r="B63" s="169" t="s">
        <v>929</v>
      </c>
      <c r="C63" s="185" t="s">
        <v>930</v>
      </c>
      <c r="D63" s="170" t="s">
        <v>302</v>
      </c>
      <c r="E63" s="171">
        <v>100</v>
      </c>
      <c r="F63" s="172"/>
      <c r="G63" s="173">
        <f>ROUND(E63*F63,2)</f>
        <v>0</v>
      </c>
      <c r="H63" s="172"/>
      <c r="I63" s="173">
        <f>ROUND(E63*H63,2)</f>
        <v>0</v>
      </c>
      <c r="J63" s="172"/>
      <c r="K63" s="173">
        <f>ROUND(E63*J63,2)</f>
        <v>0</v>
      </c>
      <c r="L63" s="173">
        <v>15</v>
      </c>
      <c r="M63" s="173">
        <f>G63*(1+L63/100)</f>
        <v>0</v>
      </c>
      <c r="N63" s="173">
        <v>1.0370000000000001E-2</v>
      </c>
      <c r="O63" s="173">
        <f>ROUND(E63*N63,2)</f>
        <v>1.04</v>
      </c>
      <c r="P63" s="173">
        <v>0</v>
      </c>
      <c r="Q63" s="173">
        <f>ROUND(E63*P63,2)</f>
        <v>0</v>
      </c>
      <c r="R63" s="173" t="s">
        <v>866</v>
      </c>
      <c r="S63" s="173" t="s">
        <v>248</v>
      </c>
      <c r="T63" s="174" t="s">
        <v>248</v>
      </c>
      <c r="U63" s="157">
        <v>0.13</v>
      </c>
      <c r="V63" s="157">
        <f>ROUND(E63*U63,2)</f>
        <v>13</v>
      </c>
      <c r="W63" s="157"/>
      <c r="X63" s="157" t="s">
        <v>304</v>
      </c>
      <c r="Y63" s="147"/>
      <c r="Z63" s="147"/>
      <c r="AA63" s="147"/>
      <c r="AB63" s="147"/>
      <c r="AC63" s="147"/>
      <c r="AD63" s="147"/>
      <c r="AE63" s="147"/>
      <c r="AF63" s="147"/>
      <c r="AG63" s="147" t="s">
        <v>332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1" outlineLevel="1" x14ac:dyDescent="0.25">
      <c r="A64" s="154"/>
      <c r="B64" s="155"/>
      <c r="C64" s="265" t="s">
        <v>931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307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75" t="str">
        <f>C64</f>
        <v>otevřeného podhledu, bez podpěrné konstrukce, s osazením na sucho na zdech do připravených ozubů, popř. na rovných zdech, trámech, průvlacích, nebo do traverz, bez úpravy povrchu plechů, s pomocným lešením.</v>
      </c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54"/>
      <c r="B65" s="155"/>
      <c r="C65" s="186" t="s">
        <v>932</v>
      </c>
      <c r="D65" s="159"/>
      <c r="E65" s="160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287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54"/>
      <c r="B66" s="155"/>
      <c r="C66" s="186" t="s">
        <v>933</v>
      </c>
      <c r="D66" s="159"/>
      <c r="E66" s="160">
        <v>40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287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54"/>
      <c r="B67" s="155"/>
      <c r="C67" s="186" t="s">
        <v>934</v>
      </c>
      <c r="D67" s="159"/>
      <c r="E67" s="160">
        <v>20</v>
      </c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47"/>
      <c r="Z67" s="147"/>
      <c r="AA67" s="147"/>
      <c r="AB67" s="147"/>
      <c r="AC67" s="147"/>
      <c r="AD67" s="147"/>
      <c r="AE67" s="147"/>
      <c r="AF67" s="147"/>
      <c r="AG67" s="147" t="s">
        <v>287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54"/>
      <c r="B68" s="155"/>
      <c r="C68" s="186" t="s">
        <v>935</v>
      </c>
      <c r="D68" s="159"/>
      <c r="E68" s="160">
        <v>40</v>
      </c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287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68">
        <v>19</v>
      </c>
      <c r="B69" s="169" t="s">
        <v>936</v>
      </c>
      <c r="C69" s="185" t="s">
        <v>937</v>
      </c>
      <c r="D69" s="170" t="s">
        <v>698</v>
      </c>
      <c r="E69" s="171">
        <v>0.33879999999999999</v>
      </c>
      <c r="F69" s="172"/>
      <c r="G69" s="173">
        <f>ROUND(E69*F69,2)</f>
        <v>0</v>
      </c>
      <c r="H69" s="172"/>
      <c r="I69" s="173">
        <f>ROUND(E69*H69,2)</f>
        <v>0</v>
      </c>
      <c r="J69" s="172"/>
      <c r="K69" s="173">
        <f>ROUND(E69*J69,2)</f>
        <v>0</v>
      </c>
      <c r="L69" s="173">
        <v>15</v>
      </c>
      <c r="M69" s="173">
        <f>G69*(1+L69/100)</f>
        <v>0</v>
      </c>
      <c r="N69" s="173">
        <v>1.0554399999999999</v>
      </c>
      <c r="O69" s="173">
        <f>ROUND(E69*N69,2)</f>
        <v>0.36</v>
      </c>
      <c r="P69" s="173">
        <v>0</v>
      </c>
      <c r="Q69" s="173">
        <f>ROUND(E69*P69,2)</f>
        <v>0</v>
      </c>
      <c r="R69" s="173" t="s">
        <v>866</v>
      </c>
      <c r="S69" s="173" t="s">
        <v>248</v>
      </c>
      <c r="T69" s="174" t="s">
        <v>248</v>
      </c>
      <c r="U69" s="157">
        <v>15.21</v>
      </c>
      <c r="V69" s="157">
        <f>ROUND(E69*U69,2)</f>
        <v>5.15</v>
      </c>
      <c r="W69" s="157"/>
      <c r="X69" s="157" t="s">
        <v>304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332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21" outlineLevel="1" x14ac:dyDescent="0.25">
      <c r="A70" s="154"/>
      <c r="B70" s="155"/>
      <c r="C70" s="265" t="s">
        <v>938</v>
      </c>
      <c r="D70" s="266"/>
      <c r="E70" s="266"/>
      <c r="F70" s="266"/>
      <c r="G70" s="266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307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75" t="str">
        <f>C70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54"/>
      <c r="B71" s="155"/>
      <c r="C71" s="186" t="s">
        <v>939</v>
      </c>
      <c r="D71" s="159"/>
      <c r="E71" s="160">
        <v>0.33879999999999999</v>
      </c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287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68">
        <v>20</v>
      </c>
      <c r="B72" s="169" t="s">
        <v>940</v>
      </c>
      <c r="C72" s="185" t="s">
        <v>941</v>
      </c>
      <c r="D72" s="170" t="s">
        <v>698</v>
      </c>
      <c r="E72" s="171">
        <v>0.10395</v>
      </c>
      <c r="F72" s="172"/>
      <c r="G72" s="173">
        <f>ROUND(E72*F72,2)</f>
        <v>0</v>
      </c>
      <c r="H72" s="172"/>
      <c r="I72" s="173">
        <f>ROUND(E72*H72,2)</f>
        <v>0</v>
      </c>
      <c r="J72" s="172"/>
      <c r="K72" s="173">
        <f>ROUND(E72*J72,2)</f>
        <v>0</v>
      </c>
      <c r="L72" s="173">
        <v>15</v>
      </c>
      <c r="M72" s="173">
        <f>G72*(1+L72/100)</f>
        <v>0</v>
      </c>
      <c r="N72" s="173">
        <v>1.0547200000000001</v>
      </c>
      <c r="O72" s="173">
        <f>ROUND(E72*N72,2)</f>
        <v>0.11</v>
      </c>
      <c r="P72" s="173">
        <v>0</v>
      </c>
      <c r="Q72" s="173">
        <f>ROUND(E72*P72,2)</f>
        <v>0</v>
      </c>
      <c r="R72" s="173" t="s">
        <v>866</v>
      </c>
      <c r="S72" s="173" t="s">
        <v>248</v>
      </c>
      <c r="T72" s="174" t="s">
        <v>248</v>
      </c>
      <c r="U72" s="157">
        <v>15.211</v>
      </c>
      <c r="V72" s="157">
        <f>ROUND(E72*U72,2)</f>
        <v>1.58</v>
      </c>
      <c r="W72" s="157"/>
      <c r="X72" s="157" t="s">
        <v>304</v>
      </c>
      <c r="Y72" s="147"/>
      <c r="Z72" s="147"/>
      <c r="AA72" s="147"/>
      <c r="AB72" s="147"/>
      <c r="AC72" s="147"/>
      <c r="AD72" s="147"/>
      <c r="AE72" s="147"/>
      <c r="AF72" s="147"/>
      <c r="AG72" s="147" t="s">
        <v>332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1" outlineLevel="1" x14ac:dyDescent="0.25">
      <c r="A73" s="154"/>
      <c r="B73" s="155"/>
      <c r="C73" s="265" t="s">
        <v>938</v>
      </c>
      <c r="D73" s="266"/>
      <c r="E73" s="266"/>
      <c r="F73" s="266"/>
      <c r="G73" s="266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47"/>
      <c r="Z73" s="147"/>
      <c r="AA73" s="147"/>
      <c r="AB73" s="147"/>
      <c r="AC73" s="147"/>
      <c r="AD73" s="147"/>
      <c r="AE73" s="147"/>
      <c r="AF73" s="147"/>
      <c r="AG73" s="147" t="s">
        <v>307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75" t="str">
        <f>C73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54"/>
      <c r="B74" s="155"/>
      <c r="C74" s="186" t="s">
        <v>942</v>
      </c>
      <c r="D74" s="159"/>
      <c r="E74" s="160">
        <v>6.2370000000000002E-2</v>
      </c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287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54"/>
      <c r="B75" s="155"/>
      <c r="C75" s="186" t="s">
        <v>943</v>
      </c>
      <c r="D75" s="159"/>
      <c r="E75" s="160">
        <v>4.1579999999999999E-2</v>
      </c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287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20.399999999999999" outlineLevel="1" x14ac:dyDescent="0.25">
      <c r="A76" s="168">
        <v>21</v>
      </c>
      <c r="B76" s="169" t="s">
        <v>944</v>
      </c>
      <c r="C76" s="185" t="s">
        <v>945</v>
      </c>
      <c r="D76" s="170" t="s">
        <v>576</v>
      </c>
      <c r="E76" s="171">
        <v>67</v>
      </c>
      <c r="F76" s="172"/>
      <c r="G76" s="173">
        <f>ROUND(E76*F76,2)</f>
        <v>0</v>
      </c>
      <c r="H76" s="172"/>
      <c r="I76" s="173">
        <f>ROUND(E76*H76,2)</f>
        <v>0</v>
      </c>
      <c r="J76" s="172"/>
      <c r="K76" s="173">
        <f>ROUND(E76*J76,2)</f>
        <v>0</v>
      </c>
      <c r="L76" s="173">
        <v>15</v>
      </c>
      <c r="M76" s="173">
        <f>G76*(1+L76/100)</f>
        <v>0</v>
      </c>
      <c r="N76" s="173">
        <v>0.16586000000000001</v>
      </c>
      <c r="O76" s="173">
        <f>ROUND(E76*N76,2)</f>
        <v>11.11</v>
      </c>
      <c r="P76" s="173">
        <v>0</v>
      </c>
      <c r="Q76" s="173">
        <f>ROUND(E76*P76,2)</f>
        <v>0</v>
      </c>
      <c r="R76" s="173" t="s">
        <v>946</v>
      </c>
      <c r="S76" s="173" t="s">
        <v>248</v>
      </c>
      <c r="T76" s="174" t="s">
        <v>947</v>
      </c>
      <c r="U76" s="157">
        <v>0</v>
      </c>
      <c r="V76" s="157">
        <f>ROUND(E76*U76,2)</f>
        <v>0</v>
      </c>
      <c r="W76" s="157"/>
      <c r="X76" s="157" t="s">
        <v>948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949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54"/>
      <c r="B77" s="155"/>
      <c r="C77" s="265" t="s">
        <v>950</v>
      </c>
      <c r="D77" s="266"/>
      <c r="E77" s="266"/>
      <c r="F77" s="266"/>
      <c r="G77" s="266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307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54"/>
      <c r="B78" s="155"/>
      <c r="C78" s="186" t="s">
        <v>951</v>
      </c>
      <c r="D78" s="159"/>
      <c r="E78" s="160">
        <v>10</v>
      </c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287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54"/>
      <c r="B79" s="155"/>
      <c r="C79" s="186" t="s">
        <v>952</v>
      </c>
      <c r="D79" s="159"/>
      <c r="E79" s="160">
        <v>23</v>
      </c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47"/>
      <c r="Z79" s="147"/>
      <c r="AA79" s="147"/>
      <c r="AB79" s="147"/>
      <c r="AC79" s="147"/>
      <c r="AD79" s="147"/>
      <c r="AE79" s="147"/>
      <c r="AF79" s="147"/>
      <c r="AG79" s="147" t="s">
        <v>287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54"/>
      <c r="B80" s="155"/>
      <c r="C80" s="186" t="s">
        <v>953</v>
      </c>
      <c r="D80" s="159"/>
      <c r="E80" s="160">
        <v>18</v>
      </c>
      <c r="F80" s="157"/>
      <c r="G80" s="157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287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54"/>
      <c r="B81" s="155"/>
      <c r="C81" s="186" t="s">
        <v>954</v>
      </c>
      <c r="D81" s="159"/>
      <c r="E81" s="160">
        <v>16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287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x14ac:dyDescent="0.25">
      <c r="A82" s="162" t="s">
        <v>243</v>
      </c>
      <c r="B82" s="163" t="s">
        <v>140</v>
      </c>
      <c r="C82" s="184" t="s">
        <v>141</v>
      </c>
      <c r="D82" s="164"/>
      <c r="E82" s="165"/>
      <c r="F82" s="166"/>
      <c r="G82" s="166">
        <f>SUMIF(AG83:AG83,"&lt;&gt;NOR",G83:G83)</f>
        <v>0</v>
      </c>
      <c r="H82" s="166"/>
      <c r="I82" s="166">
        <f>SUM(I83:I83)</f>
        <v>0</v>
      </c>
      <c r="J82" s="166"/>
      <c r="K82" s="166">
        <f>SUM(K83:K83)</f>
        <v>0</v>
      </c>
      <c r="L82" s="166"/>
      <c r="M82" s="166">
        <f>SUM(M83:M83)</f>
        <v>0</v>
      </c>
      <c r="N82" s="166"/>
      <c r="O82" s="166">
        <f>SUM(O83:O83)</f>
        <v>3.7</v>
      </c>
      <c r="P82" s="166"/>
      <c r="Q82" s="166">
        <f>SUM(Q83:Q83)</f>
        <v>0</v>
      </c>
      <c r="R82" s="166"/>
      <c r="S82" s="166"/>
      <c r="T82" s="167"/>
      <c r="U82" s="161"/>
      <c r="V82" s="161">
        <f>SUM(V83:V83)</f>
        <v>0</v>
      </c>
      <c r="W82" s="161"/>
      <c r="X82" s="161"/>
      <c r="AG82" t="s">
        <v>244</v>
      </c>
    </row>
    <row r="83" spans="1:60" outlineLevel="1" x14ac:dyDescent="0.25">
      <c r="A83" s="176">
        <v>22</v>
      </c>
      <c r="B83" s="177" t="s">
        <v>955</v>
      </c>
      <c r="C83" s="187" t="s">
        <v>956</v>
      </c>
      <c r="D83" s="178" t="s">
        <v>538</v>
      </c>
      <c r="E83" s="179">
        <v>74</v>
      </c>
      <c r="F83" s="180"/>
      <c r="G83" s="181">
        <f>ROUND(E83*F83,2)</f>
        <v>0</v>
      </c>
      <c r="H83" s="180"/>
      <c r="I83" s="181">
        <f>ROUND(E83*H83,2)</f>
        <v>0</v>
      </c>
      <c r="J83" s="180"/>
      <c r="K83" s="181">
        <f>ROUND(E83*J83,2)</f>
        <v>0</v>
      </c>
      <c r="L83" s="181">
        <v>15</v>
      </c>
      <c r="M83" s="181">
        <f>G83*(1+L83/100)</f>
        <v>0</v>
      </c>
      <c r="N83" s="181">
        <v>0.05</v>
      </c>
      <c r="O83" s="181">
        <f>ROUND(E83*N83,2)</f>
        <v>3.7</v>
      </c>
      <c r="P83" s="181">
        <v>0</v>
      </c>
      <c r="Q83" s="181">
        <f>ROUND(E83*P83,2)</f>
        <v>0</v>
      </c>
      <c r="R83" s="181"/>
      <c r="S83" s="181" t="s">
        <v>277</v>
      </c>
      <c r="T83" s="182" t="s">
        <v>249</v>
      </c>
      <c r="U83" s="157">
        <v>0</v>
      </c>
      <c r="V83" s="157">
        <f>ROUND(E83*U83,2)</f>
        <v>0</v>
      </c>
      <c r="W83" s="157"/>
      <c r="X83" s="157" t="s">
        <v>304</v>
      </c>
      <c r="Y83" s="147"/>
      <c r="Z83" s="147"/>
      <c r="AA83" s="147"/>
      <c r="AB83" s="147"/>
      <c r="AC83" s="147"/>
      <c r="AD83" s="147"/>
      <c r="AE83" s="147"/>
      <c r="AF83" s="147"/>
      <c r="AG83" s="147" t="s">
        <v>332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x14ac:dyDescent="0.25">
      <c r="A84" s="162" t="s">
        <v>243</v>
      </c>
      <c r="B84" s="163" t="s">
        <v>146</v>
      </c>
      <c r="C84" s="184" t="s">
        <v>147</v>
      </c>
      <c r="D84" s="164"/>
      <c r="E84" s="165"/>
      <c r="F84" s="166"/>
      <c r="G84" s="166">
        <f>SUMIF(AG85:AG86,"&lt;&gt;NOR",G85:G86)</f>
        <v>0</v>
      </c>
      <c r="H84" s="166"/>
      <c r="I84" s="166">
        <f>SUM(I85:I86)</f>
        <v>0</v>
      </c>
      <c r="J84" s="166"/>
      <c r="K84" s="166">
        <f>SUM(K85:K86)</f>
        <v>0</v>
      </c>
      <c r="L84" s="166"/>
      <c r="M84" s="166">
        <f>SUM(M85:M86)</f>
        <v>0</v>
      </c>
      <c r="N84" s="166"/>
      <c r="O84" s="166">
        <f>SUM(O85:O86)</f>
        <v>0</v>
      </c>
      <c r="P84" s="166"/>
      <c r="Q84" s="166">
        <f>SUM(Q85:Q86)</f>
        <v>0</v>
      </c>
      <c r="R84" s="166"/>
      <c r="S84" s="166"/>
      <c r="T84" s="167"/>
      <c r="U84" s="161"/>
      <c r="V84" s="161">
        <f>SUM(V85:V86)</f>
        <v>219.86</v>
      </c>
      <c r="W84" s="161"/>
      <c r="X84" s="161"/>
      <c r="AG84" t="s">
        <v>244</v>
      </c>
    </row>
    <row r="85" spans="1:60" ht="30.6" outlineLevel="1" x14ac:dyDescent="0.25">
      <c r="A85" s="168">
        <v>23</v>
      </c>
      <c r="B85" s="169" t="s">
        <v>696</v>
      </c>
      <c r="C85" s="185" t="s">
        <v>697</v>
      </c>
      <c r="D85" s="170" t="s">
        <v>698</v>
      </c>
      <c r="E85" s="171">
        <v>73.04374</v>
      </c>
      <c r="F85" s="172"/>
      <c r="G85" s="173">
        <f>ROUND(E85*F85,2)</f>
        <v>0</v>
      </c>
      <c r="H85" s="172"/>
      <c r="I85" s="173">
        <f>ROUND(E85*H85,2)</f>
        <v>0</v>
      </c>
      <c r="J85" s="172"/>
      <c r="K85" s="173">
        <f>ROUND(E85*J85,2)</f>
        <v>0</v>
      </c>
      <c r="L85" s="173">
        <v>15</v>
      </c>
      <c r="M85" s="173">
        <f>G85*(1+L85/100)</f>
        <v>0</v>
      </c>
      <c r="N85" s="173">
        <v>0</v>
      </c>
      <c r="O85" s="173">
        <f>ROUND(E85*N85,2)</f>
        <v>0</v>
      </c>
      <c r="P85" s="173">
        <v>0</v>
      </c>
      <c r="Q85" s="173">
        <f>ROUND(E85*P85,2)</f>
        <v>0</v>
      </c>
      <c r="R85" s="173" t="s">
        <v>699</v>
      </c>
      <c r="S85" s="173" t="s">
        <v>248</v>
      </c>
      <c r="T85" s="174" t="s">
        <v>248</v>
      </c>
      <c r="U85" s="157">
        <v>3.01</v>
      </c>
      <c r="V85" s="157">
        <f>ROUND(E85*U85,2)</f>
        <v>219.86</v>
      </c>
      <c r="W85" s="157"/>
      <c r="X85" s="157" t="s">
        <v>700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701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54"/>
      <c r="B86" s="155"/>
      <c r="C86" s="265" t="s">
        <v>702</v>
      </c>
      <c r="D86" s="266"/>
      <c r="E86" s="266"/>
      <c r="F86" s="266"/>
      <c r="G86" s="266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307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x14ac:dyDescent="0.25">
      <c r="A87" s="162" t="s">
        <v>243</v>
      </c>
      <c r="B87" s="163" t="s">
        <v>177</v>
      </c>
      <c r="C87" s="184" t="s">
        <v>178</v>
      </c>
      <c r="D87" s="164"/>
      <c r="E87" s="165"/>
      <c r="F87" s="166"/>
      <c r="G87" s="166">
        <f>SUMIF(AG88:AG100,"&lt;&gt;NOR",G88:G100)</f>
        <v>0</v>
      </c>
      <c r="H87" s="166"/>
      <c r="I87" s="166">
        <f>SUM(I88:I100)</f>
        <v>0</v>
      </c>
      <c r="J87" s="166"/>
      <c r="K87" s="166">
        <f>SUM(K88:K100)</f>
        <v>0</v>
      </c>
      <c r="L87" s="166"/>
      <c r="M87" s="166">
        <f>SUM(M88:M100)</f>
        <v>0</v>
      </c>
      <c r="N87" s="166"/>
      <c r="O87" s="166">
        <f>SUM(O88:O100)</f>
        <v>5.41</v>
      </c>
      <c r="P87" s="166"/>
      <c r="Q87" s="166">
        <f>SUM(Q88:Q100)</f>
        <v>0</v>
      </c>
      <c r="R87" s="166"/>
      <c r="S87" s="166"/>
      <c r="T87" s="167"/>
      <c r="U87" s="161"/>
      <c r="V87" s="161">
        <f>SUM(V88:V100)</f>
        <v>497.95</v>
      </c>
      <c r="W87" s="161"/>
      <c r="X87" s="161"/>
      <c r="AG87" t="s">
        <v>244</v>
      </c>
    </row>
    <row r="88" spans="1:60" outlineLevel="1" x14ac:dyDescent="0.25">
      <c r="A88" s="168">
        <v>24</v>
      </c>
      <c r="B88" s="169" t="s">
        <v>957</v>
      </c>
      <c r="C88" s="185" t="s">
        <v>958</v>
      </c>
      <c r="D88" s="170" t="s">
        <v>792</v>
      </c>
      <c r="E88" s="171">
        <v>2450.06</v>
      </c>
      <c r="F88" s="172"/>
      <c r="G88" s="173">
        <f>ROUND(E88*F88,2)</f>
        <v>0</v>
      </c>
      <c r="H88" s="172"/>
      <c r="I88" s="173">
        <f>ROUND(E88*H88,2)</f>
        <v>0</v>
      </c>
      <c r="J88" s="172"/>
      <c r="K88" s="173">
        <f>ROUND(E88*J88,2)</f>
        <v>0</v>
      </c>
      <c r="L88" s="173">
        <v>15</v>
      </c>
      <c r="M88" s="173">
        <f>G88*(1+L88/100)</f>
        <v>0</v>
      </c>
      <c r="N88" s="173">
        <v>1E-3</v>
      </c>
      <c r="O88" s="173">
        <f>ROUND(E88*N88,2)</f>
        <v>2.4500000000000002</v>
      </c>
      <c r="P88" s="173">
        <v>0</v>
      </c>
      <c r="Q88" s="173">
        <f>ROUND(E88*P88,2)</f>
        <v>0</v>
      </c>
      <c r="R88" s="173" t="s">
        <v>638</v>
      </c>
      <c r="S88" s="173" t="s">
        <v>248</v>
      </c>
      <c r="T88" s="174" t="s">
        <v>249</v>
      </c>
      <c r="U88" s="157">
        <v>0.1</v>
      </c>
      <c r="V88" s="157">
        <f>ROUND(E88*U88,2)</f>
        <v>245.01</v>
      </c>
      <c r="W88" s="157"/>
      <c r="X88" s="157" t="s">
        <v>304</v>
      </c>
      <c r="Y88" s="147"/>
      <c r="Z88" s="147"/>
      <c r="AA88" s="147"/>
      <c r="AB88" s="147"/>
      <c r="AC88" s="147"/>
      <c r="AD88" s="147"/>
      <c r="AE88" s="147"/>
      <c r="AF88" s="147"/>
      <c r="AG88" s="147" t="s">
        <v>639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54"/>
      <c r="B89" s="155"/>
      <c r="C89" s="186" t="s">
        <v>959</v>
      </c>
      <c r="D89" s="159"/>
      <c r="E89" s="160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287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54"/>
      <c r="B90" s="155"/>
      <c r="C90" s="186" t="s">
        <v>960</v>
      </c>
      <c r="D90" s="159"/>
      <c r="E90" s="160">
        <v>2450</v>
      </c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287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54"/>
      <c r="B91" s="155"/>
      <c r="C91" s="186" t="s">
        <v>961</v>
      </c>
      <c r="D91" s="159"/>
      <c r="E91" s="160">
        <v>0.06</v>
      </c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287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68">
        <v>25</v>
      </c>
      <c r="B92" s="169" t="s">
        <v>962</v>
      </c>
      <c r="C92" s="185" t="s">
        <v>963</v>
      </c>
      <c r="D92" s="170" t="s">
        <v>792</v>
      </c>
      <c r="E92" s="171">
        <v>2956.6</v>
      </c>
      <c r="F92" s="172"/>
      <c r="G92" s="173">
        <f>ROUND(E92*F92,2)</f>
        <v>0</v>
      </c>
      <c r="H92" s="172"/>
      <c r="I92" s="173">
        <f>ROUND(E92*H92,2)</f>
        <v>0</v>
      </c>
      <c r="J92" s="172"/>
      <c r="K92" s="173">
        <f>ROUND(E92*J92,2)</f>
        <v>0</v>
      </c>
      <c r="L92" s="173">
        <v>15</v>
      </c>
      <c r="M92" s="173">
        <f>G92*(1+L92/100)</f>
        <v>0</v>
      </c>
      <c r="N92" s="173">
        <v>1E-3</v>
      </c>
      <c r="O92" s="173">
        <f>ROUND(E92*N92,2)</f>
        <v>2.96</v>
      </c>
      <c r="P92" s="173">
        <v>0</v>
      </c>
      <c r="Q92" s="173">
        <f>ROUND(E92*P92,2)</f>
        <v>0</v>
      </c>
      <c r="R92" s="173" t="s">
        <v>638</v>
      </c>
      <c r="S92" s="173" t="s">
        <v>248</v>
      </c>
      <c r="T92" s="174" t="s">
        <v>249</v>
      </c>
      <c r="U92" s="157">
        <v>0.08</v>
      </c>
      <c r="V92" s="157">
        <f>ROUND(E92*U92,2)</f>
        <v>236.53</v>
      </c>
      <c r="W92" s="157"/>
      <c r="X92" s="157" t="s">
        <v>304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332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54"/>
      <c r="B93" s="155"/>
      <c r="C93" s="186" t="s">
        <v>959</v>
      </c>
      <c r="D93" s="159"/>
      <c r="E93" s="160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287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54"/>
      <c r="B94" s="155"/>
      <c r="C94" s="186" t="s">
        <v>964</v>
      </c>
      <c r="D94" s="159"/>
      <c r="E94" s="160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287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54"/>
      <c r="B95" s="155"/>
      <c r="C95" s="186" t="s">
        <v>965</v>
      </c>
      <c r="D95" s="159"/>
      <c r="E95" s="160">
        <v>970</v>
      </c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47"/>
      <c r="Z95" s="147"/>
      <c r="AA95" s="147"/>
      <c r="AB95" s="147"/>
      <c r="AC95" s="147"/>
      <c r="AD95" s="147"/>
      <c r="AE95" s="147"/>
      <c r="AF95" s="147"/>
      <c r="AG95" s="147" t="s">
        <v>287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54"/>
      <c r="B96" s="155"/>
      <c r="C96" s="186" t="s">
        <v>966</v>
      </c>
      <c r="D96" s="159"/>
      <c r="E96" s="160">
        <v>1078.0999999999999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287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54"/>
      <c r="B97" s="155"/>
      <c r="C97" s="186" t="s">
        <v>967</v>
      </c>
      <c r="D97" s="159"/>
      <c r="E97" s="160">
        <v>347.6</v>
      </c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287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54"/>
      <c r="B98" s="155"/>
      <c r="C98" s="186" t="s">
        <v>968</v>
      </c>
      <c r="D98" s="159"/>
      <c r="E98" s="160">
        <v>560.9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287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68">
        <v>26</v>
      </c>
      <c r="B99" s="169" t="s">
        <v>969</v>
      </c>
      <c r="C99" s="185" t="s">
        <v>970</v>
      </c>
      <c r="D99" s="170" t="s">
        <v>698</v>
      </c>
      <c r="E99" s="171">
        <v>5.4066599999999996</v>
      </c>
      <c r="F99" s="172"/>
      <c r="G99" s="173">
        <f>ROUND(E99*F99,2)</f>
        <v>0</v>
      </c>
      <c r="H99" s="172"/>
      <c r="I99" s="173">
        <f>ROUND(E99*H99,2)</f>
        <v>0</v>
      </c>
      <c r="J99" s="172"/>
      <c r="K99" s="173">
        <f>ROUND(E99*J99,2)</f>
        <v>0</v>
      </c>
      <c r="L99" s="173">
        <v>15</v>
      </c>
      <c r="M99" s="173">
        <f>G99*(1+L99/100)</f>
        <v>0</v>
      </c>
      <c r="N99" s="173">
        <v>0</v>
      </c>
      <c r="O99" s="173">
        <f>ROUND(E99*N99,2)</f>
        <v>0</v>
      </c>
      <c r="P99" s="173">
        <v>0</v>
      </c>
      <c r="Q99" s="173">
        <f>ROUND(E99*P99,2)</f>
        <v>0</v>
      </c>
      <c r="R99" s="173" t="s">
        <v>638</v>
      </c>
      <c r="S99" s="173" t="s">
        <v>248</v>
      </c>
      <c r="T99" s="174" t="s">
        <v>248</v>
      </c>
      <c r="U99" s="157">
        <v>3.036</v>
      </c>
      <c r="V99" s="157">
        <f>ROUND(E99*U99,2)</f>
        <v>16.41</v>
      </c>
      <c r="W99" s="157"/>
      <c r="X99" s="157" t="s">
        <v>700</v>
      </c>
      <c r="Y99" s="147"/>
      <c r="Z99" s="147"/>
      <c r="AA99" s="147"/>
      <c r="AB99" s="147"/>
      <c r="AC99" s="147"/>
      <c r="AD99" s="147"/>
      <c r="AE99" s="147"/>
      <c r="AF99" s="147"/>
      <c r="AG99" s="147" t="s">
        <v>701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54"/>
      <c r="B100" s="155"/>
      <c r="C100" s="265" t="s">
        <v>757</v>
      </c>
      <c r="D100" s="266"/>
      <c r="E100" s="266"/>
      <c r="F100" s="266"/>
      <c r="G100" s="266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47"/>
      <c r="Z100" s="147"/>
      <c r="AA100" s="147"/>
      <c r="AB100" s="147"/>
      <c r="AC100" s="147"/>
      <c r="AD100" s="147"/>
      <c r="AE100" s="147"/>
      <c r="AF100" s="147"/>
      <c r="AG100" s="147" t="s">
        <v>307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x14ac:dyDescent="0.25">
      <c r="A101" s="3"/>
      <c r="B101" s="4"/>
      <c r="C101" s="188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AE101">
        <v>15</v>
      </c>
      <c r="AF101">
        <v>21</v>
      </c>
      <c r="AG101" t="s">
        <v>230</v>
      </c>
    </row>
    <row r="102" spans="1:60" x14ac:dyDescent="0.25">
      <c r="A102" s="150"/>
      <c r="B102" s="151" t="s">
        <v>29</v>
      </c>
      <c r="C102" s="189"/>
      <c r="D102" s="152"/>
      <c r="E102" s="153"/>
      <c r="F102" s="153"/>
      <c r="G102" s="183">
        <f>G8+G51+G82+G84+G87</f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AE102">
        <f>SUMIF(L7:L100,AE101,G7:G100)</f>
        <v>0</v>
      </c>
      <c r="AF102">
        <f>SUMIF(L7:L100,AF101,G7:G100)</f>
        <v>0</v>
      </c>
      <c r="AG102" t="s">
        <v>297</v>
      </c>
    </row>
    <row r="103" spans="1:60" x14ac:dyDescent="0.25">
      <c r="C103" s="190"/>
      <c r="D103" s="10"/>
      <c r="AG103" t="s">
        <v>298</v>
      </c>
    </row>
    <row r="104" spans="1:60" x14ac:dyDescent="0.25">
      <c r="D104" s="10"/>
    </row>
    <row r="105" spans="1:60" x14ac:dyDescent="0.25">
      <c r="D105" s="10"/>
    </row>
    <row r="106" spans="1:60" x14ac:dyDescent="0.25">
      <c r="D106" s="10"/>
    </row>
    <row r="107" spans="1:60" x14ac:dyDescent="0.25">
      <c r="D107" s="10"/>
    </row>
    <row r="108" spans="1:60" x14ac:dyDescent="0.25">
      <c r="D108" s="10"/>
    </row>
    <row r="109" spans="1:60" x14ac:dyDescent="0.25">
      <c r="D109" s="10"/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zA3SPojQ/NYxp17ohi39tb4CCcR3eUlVupXExCAE/gVEr5nGx+QadPoJnuTveQyBHQV1HT4nDeJTVJMcScTWg==" saltValue="8mhBG0g4QJOcZQufBj/nXw==" spinCount="100000" sheet="1"/>
  <mergeCells count="27">
    <mergeCell ref="C14:G14"/>
    <mergeCell ref="A1:G1"/>
    <mergeCell ref="C2:G2"/>
    <mergeCell ref="C3:G3"/>
    <mergeCell ref="C4:G4"/>
    <mergeCell ref="C10:G10"/>
    <mergeCell ref="C44:G44"/>
    <mergeCell ref="C18:G18"/>
    <mergeCell ref="C19:G19"/>
    <mergeCell ref="C21:G21"/>
    <mergeCell ref="C26:G26"/>
    <mergeCell ref="C29:G29"/>
    <mergeCell ref="C30:G30"/>
    <mergeCell ref="C34:G34"/>
    <mergeCell ref="C37:G37"/>
    <mergeCell ref="C38:G38"/>
    <mergeCell ref="C40:G40"/>
    <mergeCell ref="C43:G43"/>
    <mergeCell ref="C77:G77"/>
    <mergeCell ref="C86:G86"/>
    <mergeCell ref="C100:G100"/>
    <mergeCell ref="C46:G46"/>
    <mergeCell ref="C58:G58"/>
    <mergeCell ref="C62:G62"/>
    <mergeCell ref="C64:G64"/>
    <mergeCell ref="C70:G70"/>
    <mergeCell ref="C73:G7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1670E-4A8A-4E21-8409-53706FE49B4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57</v>
      </c>
      <c r="C3" s="259" t="s">
        <v>58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59</v>
      </c>
      <c r="C4" s="262" t="s">
        <v>60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70</v>
      </c>
      <c r="C8" s="184" t="s">
        <v>122</v>
      </c>
      <c r="D8" s="164"/>
      <c r="E8" s="165"/>
      <c r="F8" s="166"/>
      <c r="G8" s="166">
        <f>SUMIF(AG9:AG105,"&lt;&gt;NOR",G9:G105)</f>
        <v>0</v>
      </c>
      <c r="H8" s="166"/>
      <c r="I8" s="166">
        <f>SUM(I9:I105)</f>
        <v>0</v>
      </c>
      <c r="J8" s="166"/>
      <c r="K8" s="166">
        <f>SUM(K9:K105)</f>
        <v>0</v>
      </c>
      <c r="L8" s="166"/>
      <c r="M8" s="166">
        <f>SUM(M9:M105)</f>
        <v>0</v>
      </c>
      <c r="N8" s="166"/>
      <c r="O8" s="166">
        <f>SUM(O9:O105)</f>
        <v>225.02</v>
      </c>
      <c r="P8" s="166"/>
      <c r="Q8" s="166">
        <f>SUM(Q9:Q105)</f>
        <v>0</v>
      </c>
      <c r="R8" s="166"/>
      <c r="S8" s="166"/>
      <c r="T8" s="167"/>
      <c r="U8" s="161"/>
      <c r="V8" s="161">
        <f>SUM(V9:V105)</f>
        <v>1184.4199999999998</v>
      </c>
      <c r="W8" s="161"/>
      <c r="X8" s="161"/>
      <c r="AG8" t="s">
        <v>244</v>
      </c>
    </row>
    <row r="9" spans="1:60" ht="20.399999999999999" outlineLevel="1" x14ac:dyDescent="0.25">
      <c r="A9" s="168">
        <v>1</v>
      </c>
      <c r="B9" s="169" t="s">
        <v>971</v>
      </c>
      <c r="C9" s="185" t="s">
        <v>972</v>
      </c>
      <c r="D9" s="170" t="s">
        <v>538</v>
      </c>
      <c r="E9" s="171">
        <v>200</v>
      </c>
      <c r="F9" s="172"/>
      <c r="G9" s="173">
        <f>ROUND(E9*F9,2)</f>
        <v>0</v>
      </c>
      <c r="H9" s="172"/>
      <c r="I9" s="173">
        <f>ROUND(E9*H9,2)</f>
        <v>0</v>
      </c>
      <c r="J9" s="172"/>
      <c r="K9" s="173">
        <f>ROUND(E9*J9,2)</f>
        <v>0</v>
      </c>
      <c r="L9" s="173">
        <v>15</v>
      </c>
      <c r="M9" s="173">
        <f>G9*(1+L9/100)</f>
        <v>0</v>
      </c>
      <c r="N9" s="173">
        <v>4.8419999999999998E-2</v>
      </c>
      <c r="O9" s="173">
        <f>ROUND(E9*N9,2)</f>
        <v>9.68</v>
      </c>
      <c r="P9" s="173">
        <v>0</v>
      </c>
      <c r="Q9" s="173">
        <f>ROUND(E9*P9,2)</f>
        <v>0</v>
      </c>
      <c r="R9" s="173" t="s">
        <v>699</v>
      </c>
      <c r="S9" s="173" t="s">
        <v>248</v>
      </c>
      <c r="T9" s="174" t="s">
        <v>248</v>
      </c>
      <c r="U9" s="157">
        <v>0.23374</v>
      </c>
      <c r="V9" s="157">
        <f>ROUND(E9*U9,2)</f>
        <v>46.75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305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54"/>
      <c r="B10" s="155"/>
      <c r="C10" s="265" t="s">
        <v>973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47"/>
      <c r="Z10" s="147"/>
      <c r="AA10" s="147"/>
      <c r="AB10" s="147"/>
      <c r="AC10" s="147"/>
      <c r="AD10" s="147"/>
      <c r="AE10" s="147"/>
      <c r="AF10" s="147"/>
      <c r="AG10" s="147" t="s">
        <v>307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68">
        <v>2</v>
      </c>
      <c r="B11" s="169" t="s">
        <v>974</v>
      </c>
      <c r="C11" s="185" t="s">
        <v>975</v>
      </c>
      <c r="D11" s="170" t="s">
        <v>311</v>
      </c>
      <c r="E11" s="171">
        <v>13.513299999999999</v>
      </c>
      <c r="F11" s="172"/>
      <c r="G11" s="173">
        <f>ROUND(E11*F11,2)</f>
        <v>0</v>
      </c>
      <c r="H11" s="172"/>
      <c r="I11" s="173">
        <f>ROUND(E11*H11,2)</f>
        <v>0</v>
      </c>
      <c r="J11" s="172"/>
      <c r="K11" s="173">
        <f>ROUND(E11*J11,2)</f>
        <v>0</v>
      </c>
      <c r="L11" s="173">
        <v>15</v>
      </c>
      <c r="M11" s="173">
        <f>G11*(1+L11/100)</f>
        <v>0</v>
      </c>
      <c r="N11" s="173">
        <v>0.57152000000000003</v>
      </c>
      <c r="O11" s="173">
        <f>ROUND(E11*N11,2)</f>
        <v>7.72</v>
      </c>
      <c r="P11" s="173">
        <v>0</v>
      </c>
      <c r="Q11" s="173">
        <f>ROUND(E11*P11,2)</f>
        <v>0</v>
      </c>
      <c r="R11" s="173" t="s">
        <v>699</v>
      </c>
      <c r="S11" s="173" t="s">
        <v>248</v>
      </c>
      <c r="T11" s="174" t="s">
        <v>248</v>
      </c>
      <c r="U11" s="157">
        <v>8.1549999999999994</v>
      </c>
      <c r="V11" s="157">
        <f>ROUND(E11*U11,2)</f>
        <v>110.2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54"/>
      <c r="B12" s="155"/>
      <c r="C12" s="265" t="s">
        <v>976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47"/>
      <c r="Z12" s="147"/>
      <c r="AA12" s="147"/>
      <c r="AB12" s="147"/>
      <c r="AC12" s="147"/>
      <c r="AD12" s="147"/>
      <c r="AE12" s="147"/>
      <c r="AF12" s="147"/>
      <c r="AG12" s="147" t="s">
        <v>307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54"/>
      <c r="B13" s="155"/>
      <c r="C13" s="186" t="s">
        <v>977</v>
      </c>
      <c r="D13" s="159"/>
      <c r="E13" s="160">
        <v>0.4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47"/>
      <c r="Z13" s="147"/>
      <c r="AA13" s="147"/>
      <c r="AB13" s="147"/>
      <c r="AC13" s="147"/>
      <c r="AD13" s="147"/>
      <c r="AE13" s="147"/>
      <c r="AF13" s="147"/>
      <c r="AG13" s="147" t="s">
        <v>287</v>
      </c>
      <c r="AH13" s="147">
        <v>0</v>
      </c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54"/>
      <c r="B14" s="155"/>
      <c r="C14" s="186" t="s">
        <v>978</v>
      </c>
      <c r="D14" s="159"/>
      <c r="E14" s="160">
        <v>1.34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47"/>
      <c r="Z14" s="147"/>
      <c r="AA14" s="147"/>
      <c r="AB14" s="147"/>
      <c r="AC14" s="147"/>
      <c r="AD14" s="147"/>
      <c r="AE14" s="147"/>
      <c r="AF14" s="147"/>
      <c r="AG14" s="147" t="s">
        <v>287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54"/>
      <c r="B15" s="155"/>
      <c r="C15" s="186" t="s">
        <v>979</v>
      </c>
      <c r="D15" s="159"/>
      <c r="E15" s="160">
        <v>2.97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47"/>
      <c r="Z15" s="147"/>
      <c r="AA15" s="147"/>
      <c r="AB15" s="147"/>
      <c r="AC15" s="147"/>
      <c r="AD15" s="147"/>
      <c r="AE15" s="147"/>
      <c r="AF15" s="147"/>
      <c r="AG15" s="147" t="s">
        <v>287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54"/>
      <c r="B16" s="155"/>
      <c r="C16" s="186" t="s">
        <v>980</v>
      </c>
      <c r="D16" s="159"/>
      <c r="E16" s="160">
        <v>1.98</v>
      </c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47"/>
      <c r="Z16" s="147"/>
      <c r="AA16" s="147"/>
      <c r="AB16" s="147"/>
      <c r="AC16" s="147"/>
      <c r="AD16" s="147"/>
      <c r="AE16" s="147"/>
      <c r="AF16" s="147"/>
      <c r="AG16" s="147" t="s">
        <v>287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54"/>
      <c r="B17" s="155"/>
      <c r="C17" s="186" t="s">
        <v>981</v>
      </c>
      <c r="D17" s="159"/>
      <c r="E17" s="160">
        <v>2.78</v>
      </c>
      <c r="F17" s="157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47"/>
      <c r="Z17" s="147"/>
      <c r="AA17" s="147"/>
      <c r="AB17" s="147"/>
      <c r="AC17" s="147"/>
      <c r="AD17" s="147"/>
      <c r="AE17" s="147"/>
      <c r="AF17" s="147"/>
      <c r="AG17" s="147" t="s">
        <v>287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54"/>
      <c r="B18" s="155"/>
      <c r="C18" s="186" t="s">
        <v>982</v>
      </c>
      <c r="D18" s="159"/>
      <c r="E18" s="160">
        <v>1.62</v>
      </c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47"/>
      <c r="Z18" s="147"/>
      <c r="AA18" s="147"/>
      <c r="AB18" s="147"/>
      <c r="AC18" s="147"/>
      <c r="AD18" s="147"/>
      <c r="AE18" s="147"/>
      <c r="AF18" s="147"/>
      <c r="AG18" s="147" t="s">
        <v>287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54"/>
      <c r="B19" s="155"/>
      <c r="C19" s="186" t="s">
        <v>983</v>
      </c>
      <c r="D19" s="159"/>
      <c r="E19" s="160">
        <v>2.41</v>
      </c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47"/>
      <c r="Z19" s="147"/>
      <c r="AA19" s="147"/>
      <c r="AB19" s="147"/>
      <c r="AC19" s="147"/>
      <c r="AD19" s="147"/>
      <c r="AE19" s="147"/>
      <c r="AF19" s="147"/>
      <c r="AG19" s="147" t="s">
        <v>287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68">
        <v>3</v>
      </c>
      <c r="B20" s="169" t="s">
        <v>984</v>
      </c>
      <c r="C20" s="185" t="s">
        <v>985</v>
      </c>
      <c r="D20" s="170" t="s">
        <v>311</v>
      </c>
      <c r="E20" s="171">
        <v>2.2799999999999998</v>
      </c>
      <c r="F20" s="172"/>
      <c r="G20" s="173">
        <f>ROUND(E20*F20,2)</f>
        <v>0</v>
      </c>
      <c r="H20" s="172"/>
      <c r="I20" s="173">
        <f>ROUND(E20*H20,2)</f>
        <v>0</v>
      </c>
      <c r="J20" s="172"/>
      <c r="K20" s="173">
        <f>ROUND(E20*J20,2)</f>
        <v>0</v>
      </c>
      <c r="L20" s="173">
        <v>15</v>
      </c>
      <c r="M20" s="173">
        <f>G20*(1+L20/100)</f>
        <v>0</v>
      </c>
      <c r="N20" s="173">
        <v>0.75507000000000002</v>
      </c>
      <c r="O20" s="173">
        <f>ROUND(E20*N20,2)</f>
        <v>1.72</v>
      </c>
      <c r="P20" s="173">
        <v>0</v>
      </c>
      <c r="Q20" s="173">
        <f>ROUND(E20*P20,2)</f>
        <v>0</v>
      </c>
      <c r="R20" s="173" t="s">
        <v>699</v>
      </c>
      <c r="S20" s="173" t="s">
        <v>248</v>
      </c>
      <c r="T20" s="174" t="s">
        <v>248</v>
      </c>
      <c r="U20" s="157">
        <v>7.2624000000000004</v>
      </c>
      <c r="V20" s="157">
        <f>ROUND(E20*U20,2)</f>
        <v>16.559999999999999</v>
      </c>
      <c r="W20" s="157"/>
      <c r="X20" s="157" t="s">
        <v>304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338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54"/>
      <c r="B21" s="155"/>
      <c r="C21" s="265" t="s">
        <v>976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47"/>
      <c r="Z21" s="147"/>
      <c r="AA21" s="147"/>
      <c r="AB21" s="147"/>
      <c r="AC21" s="147"/>
      <c r="AD21" s="147"/>
      <c r="AE21" s="147"/>
      <c r="AF21" s="147"/>
      <c r="AG21" s="147" t="s">
        <v>307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54"/>
      <c r="B22" s="155"/>
      <c r="C22" s="186" t="s">
        <v>986</v>
      </c>
      <c r="D22" s="159"/>
      <c r="E22" s="160">
        <v>0.5</v>
      </c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47"/>
      <c r="Z22" s="147"/>
      <c r="AA22" s="147"/>
      <c r="AB22" s="147"/>
      <c r="AC22" s="147"/>
      <c r="AD22" s="147"/>
      <c r="AE22" s="147"/>
      <c r="AF22" s="147"/>
      <c r="AG22" s="147" t="s">
        <v>287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54"/>
      <c r="B23" s="155"/>
      <c r="C23" s="186" t="s">
        <v>987</v>
      </c>
      <c r="D23" s="159"/>
      <c r="E23" s="160">
        <v>0.6</v>
      </c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47"/>
      <c r="Z23" s="147"/>
      <c r="AA23" s="147"/>
      <c r="AB23" s="147"/>
      <c r="AC23" s="147"/>
      <c r="AD23" s="147"/>
      <c r="AE23" s="147"/>
      <c r="AF23" s="147"/>
      <c r="AG23" s="147" t="s">
        <v>287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54"/>
      <c r="B24" s="155"/>
      <c r="C24" s="186" t="s">
        <v>988</v>
      </c>
      <c r="D24" s="159"/>
      <c r="E24" s="160">
        <v>0.3</v>
      </c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47"/>
      <c r="Z24" s="147"/>
      <c r="AA24" s="147"/>
      <c r="AB24" s="147"/>
      <c r="AC24" s="147"/>
      <c r="AD24" s="147"/>
      <c r="AE24" s="147"/>
      <c r="AF24" s="147"/>
      <c r="AG24" s="147" t="s">
        <v>287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54"/>
      <c r="B25" s="155"/>
      <c r="C25" s="186" t="s">
        <v>989</v>
      </c>
      <c r="D25" s="159"/>
      <c r="E25" s="160">
        <v>0.6</v>
      </c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47"/>
      <c r="Z25" s="147"/>
      <c r="AA25" s="147"/>
      <c r="AB25" s="147"/>
      <c r="AC25" s="147"/>
      <c r="AD25" s="147"/>
      <c r="AE25" s="147"/>
      <c r="AF25" s="147"/>
      <c r="AG25" s="147" t="s">
        <v>287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54"/>
      <c r="B26" s="155"/>
      <c r="C26" s="186" t="s">
        <v>990</v>
      </c>
      <c r="D26" s="159"/>
      <c r="E26" s="160">
        <v>0.28000000000000003</v>
      </c>
      <c r="F26" s="157"/>
      <c r="G26" s="157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47"/>
      <c r="Z26" s="147"/>
      <c r="AA26" s="147"/>
      <c r="AB26" s="147"/>
      <c r="AC26" s="147"/>
      <c r="AD26" s="147"/>
      <c r="AE26" s="147"/>
      <c r="AF26" s="147"/>
      <c r="AG26" s="147" t="s">
        <v>287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68">
        <v>4</v>
      </c>
      <c r="B27" s="169" t="s">
        <v>991</v>
      </c>
      <c r="C27" s="185" t="s">
        <v>992</v>
      </c>
      <c r="D27" s="170" t="s">
        <v>311</v>
      </c>
      <c r="E27" s="171">
        <v>0.55530000000000002</v>
      </c>
      <c r="F27" s="172"/>
      <c r="G27" s="173">
        <f>ROUND(E27*F27,2)</f>
        <v>0</v>
      </c>
      <c r="H27" s="172"/>
      <c r="I27" s="173">
        <f>ROUND(E27*H27,2)</f>
        <v>0</v>
      </c>
      <c r="J27" s="172"/>
      <c r="K27" s="173">
        <f>ROUND(E27*J27,2)</f>
        <v>0</v>
      </c>
      <c r="L27" s="173">
        <v>15</v>
      </c>
      <c r="M27" s="173">
        <f>G27*(1+L27/100)</f>
        <v>0</v>
      </c>
      <c r="N27" s="173">
        <v>0.59819999999999995</v>
      </c>
      <c r="O27" s="173">
        <f>ROUND(E27*N27,2)</f>
        <v>0.33</v>
      </c>
      <c r="P27" s="173">
        <v>0</v>
      </c>
      <c r="Q27" s="173">
        <f>ROUND(E27*P27,2)</f>
        <v>0</v>
      </c>
      <c r="R27" s="173" t="s">
        <v>699</v>
      </c>
      <c r="S27" s="173" t="s">
        <v>248</v>
      </c>
      <c r="T27" s="174" t="s">
        <v>248</v>
      </c>
      <c r="U27" s="157">
        <v>7.06</v>
      </c>
      <c r="V27" s="157">
        <f>ROUND(E27*U27,2)</f>
        <v>3.92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54"/>
      <c r="B28" s="155"/>
      <c r="C28" s="265" t="s">
        <v>976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47"/>
      <c r="Z28" s="147"/>
      <c r="AA28" s="147"/>
      <c r="AB28" s="147"/>
      <c r="AC28" s="147"/>
      <c r="AD28" s="147"/>
      <c r="AE28" s="147"/>
      <c r="AF28" s="147"/>
      <c r="AG28" s="147" t="s">
        <v>307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54"/>
      <c r="B29" s="155"/>
      <c r="C29" s="186" t="s">
        <v>993</v>
      </c>
      <c r="D29" s="159"/>
      <c r="E29" s="160">
        <v>0.55530999999999997</v>
      </c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47"/>
      <c r="Z29" s="147"/>
      <c r="AA29" s="147"/>
      <c r="AB29" s="147"/>
      <c r="AC29" s="147"/>
      <c r="AD29" s="147"/>
      <c r="AE29" s="147"/>
      <c r="AF29" s="147"/>
      <c r="AG29" s="147" t="s">
        <v>287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68">
        <v>5</v>
      </c>
      <c r="B30" s="169" t="s">
        <v>994</v>
      </c>
      <c r="C30" s="185" t="s">
        <v>995</v>
      </c>
      <c r="D30" s="170" t="s">
        <v>311</v>
      </c>
      <c r="E30" s="171">
        <v>4.1369999999999996</v>
      </c>
      <c r="F30" s="172"/>
      <c r="G30" s="173">
        <f>ROUND(E30*F30,2)</f>
        <v>0</v>
      </c>
      <c r="H30" s="172"/>
      <c r="I30" s="173">
        <f>ROUND(E30*H30,2)</f>
        <v>0</v>
      </c>
      <c r="J30" s="172"/>
      <c r="K30" s="173">
        <f>ROUND(E30*J30,2)</f>
        <v>0</v>
      </c>
      <c r="L30" s="173">
        <v>15</v>
      </c>
      <c r="M30" s="173">
        <f>G30*(1+L30/100)</f>
        <v>0</v>
      </c>
      <c r="N30" s="173">
        <v>0.58179999999999998</v>
      </c>
      <c r="O30" s="173">
        <f>ROUND(E30*N30,2)</f>
        <v>2.41</v>
      </c>
      <c r="P30" s="173">
        <v>0</v>
      </c>
      <c r="Q30" s="173">
        <f>ROUND(E30*P30,2)</f>
        <v>0</v>
      </c>
      <c r="R30" s="173" t="s">
        <v>699</v>
      </c>
      <c r="S30" s="173" t="s">
        <v>248</v>
      </c>
      <c r="T30" s="174" t="s">
        <v>248</v>
      </c>
      <c r="U30" s="157">
        <v>6.4406800000000004</v>
      </c>
      <c r="V30" s="157">
        <f>ROUND(E30*U30,2)</f>
        <v>26.65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54"/>
      <c r="B31" s="155"/>
      <c r="C31" s="265" t="s">
        <v>976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47"/>
      <c r="Z31" s="147"/>
      <c r="AA31" s="147"/>
      <c r="AB31" s="147"/>
      <c r="AC31" s="147"/>
      <c r="AD31" s="147"/>
      <c r="AE31" s="147"/>
      <c r="AF31" s="147"/>
      <c r="AG31" s="147" t="s">
        <v>307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186" t="s">
        <v>996</v>
      </c>
      <c r="D32" s="159"/>
      <c r="E32" s="160">
        <v>4.1399999999999997</v>
      </c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287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0.399999999999999" outlineLevel="1" x14ac:dyDescent="0.25">
      <c r="A33" s="168">
        <v>6</v>
      </c>
      <c r="B33" s="169" t="s">
        <v>997</v>
      </c>
      <c r="C33" s="185" t="s">
        <v>998</v>
      </c>
      <c r="D33" s="170" t="s">
        <v>302</v>
      </c>
      <c r="E33" s="171">
        <v>242.61162999999999</v>
      </c>
      <c r="F33" s="172"/>
      <c r="G33" s="173">
        <f>ROUND(E33*F33,2)</f>
        <v>0</v>
      </c>
      <c r="H33" s="172"/>
      <c r="I33" s="173">
        <f>ROUND(E33*H33,2)</f>
        <v>0</v>
      </c>
      <c r="J33" s="172"/>
      <c r="K33" s="173">
        <f>ROUND(E33*J33,2)</f>
        <v>0</v>
      </c>
      <c r="L33" s="173">
        <v>15</v>
      </c>
      <c r="M33" s="173">
        <f>G33*(1+L33/100)</f>
        <v>0</v>
      </c>
      <c r="N33" s="173">
        <v>0.27964</v>
      </c>
      <c r="O33" s="173">
        <f>ROUND(E33*N33,2)</f>
        <v>67.84</v>
      </c>
      <c r="P33" s="173">
        <v>0</v>
      </c>
      <c r="Q33" s="173">
        <f>ROUND(E33*P33,2)</f>
        <v>0</v>
      </c>
      <c r="R33" s="173" t="s">
        <v>866</v>
      </c>
      <c r="S33" s="173" t="s">
        <v>248</v>
      </c>
      <c r="T33" s="174" t="s">
        <v>248</v>
      </c>
      <c r="U33" s="157">
        <v>0.79649999999999999</v>
      </c>
      <c r="V33" s="157">
        <f>ROUND(E33*U33,2)</f>
        <v>193.24</v>
      </c>
      <c r="W33" s="157"/>
      <c r="X33" s="157" t="s">
        <v>304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338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54"/>
      <c r="B34" s="155"/>
      <c r="C34" s="186" t="s">
        <v>999</v>
      </c>
      <c r="D34" s="159"/>
      <c r="E34" s="160">
        <v>19.6295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287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54"/>
      <c r="B35" s="155"/>
      <c r="C35" s="186" t="s">
        <v>1000</v>
      </c>
      <c r="D35" s="159"/>
      <c r="E35" s="160">
        <v>66.965000000000003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47"/>
      <c r="Z35" s="147"/>
      <c r="AA35" s="147"/>
      <c r="AB35" s="147"/>
      <c r="AC35" s="147"/>
      <c r="AD35" s="147"/>
      <c r="AE35" s="147"/>
      <c r="AF35" s="147"/>
      <c r="AG35" s="147" t="s">
        <v>287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54"/>
      <c r="B36" s="155"/>
      <c r="C36" s="186" t="s">
        <v>1001</v>
      </c>
      <c r="D36" s="159"/>
      <c r="E36" s="160">
        <v>74.382530000000003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47"/>
      <c r="Z36" s="147"/>
      <c r="AA36" s="147"/>
      <c r="AB36" s="147"/>
      <c r="AC36" s="147"/>
      <c r="AD36" s="147"/>
      <c r="AE36" s="147"/>
      <c r="AF36" s="147"/>
      <c r="AG36" s="147" t="s">
        <v>287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54"/>
      <c r="B37" s="155"/>
      <c r="C37" s="195" t="s">
        <v>379</v>
      </c>
      <c r="D37" s="191"/>
      <c r="E37" s="192">
        <v>160.97703000000001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47"/>
      <c r="Z37" s="147"/>
      <c r="AA37" s="147"/>
      <c r="AB37" s="147"/>
      <c r="AC37" s="147"/>
      <c r="AD37" s="147"/>
      <c r="AE37" s="147"/>
      <c r="AF37" s="147"/>
      <c r="AG37" s="147" t="s">
        <v>287</v>
      </c>
      <c r="AH37" s="147">
        <v>1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54"/>
      <c r="B38" s="155"/>
      <c r="C38" s="186" t="s">
        <v>1002</v>
      </c>
      <c r="D38" s="159"/>
      <c r="E38" s="160">
        <v>1.5866</v>
      </c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287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54"/>
      <c r="B39" s="155"/>
      <c r="C39" s="186" t="s">
        <v>1003</v>
      </c>
      <c r="D39" s="159"/>
      <c r="E39" s="160">
        <v>52.048000000000002</v>
      </c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47"/>
      <c r="Z39" s="147"/>
      <c r="AA39" s="147"/>
      <c r="AB39" s="147"/>
      <c r="AC39" s="147"/>
      <c r="AD39" s="147"/>
      <c r="AE39" s="147"/>
      <c r="AF39" s="147"/>
      <c r="AG39" s="147" t="s">
        <v>287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54"/>
      <c r="B40" s="155"/>
      <c r="C40" s="195" t="s">
        <v>379</v>
      </c>
      <c r="D40" s="191"/>
      <c r="E40" s="192">
        <v>53.634599999999999</v>
      </c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287</v>
      </c>
      <c r="AH40" s="147">
        <v>1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54"/>
      <c r="B41" s="155"/>
      <c r="C41" s="186" t="s">
        <v>1004</v>
      </c>
      <c r="D41" s="159"/>
      <c r="E41" s="160">
        <v>28</v>
      </c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47"/>
      <c r="Z41" s="147"/>
      <c r="AA41" s="147"/>
      <c r="AB41" s="147"/>
      <c r="AC41" s="147"/>
      <c r="AD41" s="147"/>
      <c r="AE41" s="147"/>
      <c r="AF41" s="147"/>
      <c r="AG41" s="147" t="s">
        <v>287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20.399999999999999" outlineLevel="1" x14ac:dyDescent="0.25">
      <c r="A42" s="168">
        <v>7</v>
      </c>
      <c r="B42" s="169" t="s">
        <v>1005</v>
      </c>
      <c r="C42" s="185" t="s">
        <v>1006</v>
      </c>
      <c r="D42" s="170" t="s">
        <v>302</v>
      </c>
      <c r="E42" s="171">
        <v>1.5866</v>
      </c>
      <c r="F42" s="172"/>
      <c r="G42" s="173">
        <f>ROUND(E42*F42,2)</f>
        <v>0</v>
      </c>
      <c r="H42" s="172"/>
      <c r="I42" s="173">
        <f>ROUND(E42*H42,2)</f>
        <v>0</v>
      </c>
      <c r="J42" s="172"/>
      <c r="K42" s="173">
        <f>ROUND(E42*J42,2)</f>
        <v>0</v>
      </c>
      <c r="L42" s="173">
        <v>15</v>
      </c>
      <c r="M42" s="173">
        <f>G42*(1+L42/100)</f>
        <v>0</v>
      </c>
      <c r="N42" s="173">
        <v>0.34808</v>
      </c>
      <c r="O42" s="173">
        <f>ROUND(E42*N42,2)</f>
        <v>0.55000000000000004</v>
      </c>
      <c r="P42" s="173">
        <v>0</v>
      </c>
      <c r="Q42" s="173">
        <f>ROUND(E42*P42,2)</f>
        <v>0</v>
      </c>
      <c r="R42" s="173" t="s">
        <v>866</v>
      </c>
      <c r="S42" s="173" t="s">
        <v>248</v>
      </c>
      <c r="T42" s="174" t="s">
        <v>248</v>
      </c>
      <c r="U42" s="157">
        <v>0.95609999999999995</v>
      </c>
      <c r="V42" s="157">
        <f>ROUND(E42*U42,2)</f>
        <v>1.52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54"/>
      <c r="B43" s="155"/>
      <c r="C43" s="186" t="s">
        <v>1002</v>
      </c>
      <c r="D43" s="159"/>
      <c r="E43" s="160">
        <v>1.59</v>
      </c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47"/>
      <c r="Z43" s="147"/>
      <c r="AA43" s="147"/>
      <c r="AB43" s="147"/>
      <c r="AC43" s="147"/>
      <c r="AD43" s="147"/>
      <c r="AE43" s="147"/>
      <c r="AF43" s="147"/>
      <c r="AG43" s="147" t="s">
        <v>287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ht="20.399999999999999" outlineLevel="1" x14ac:dyDescent="0.25">
      <c r="A44" s="168">
        <v>8</v>
      </c>
      <c r="B44" s="169" t="s">
        <v>1007</v>
      </c>
      <c r="C44" s="185" t="s">
        <v>1008</v>
      </c>
      <c r="D44" s="170" t="s">
        <v>302</v>
      </c>
      <c r="E44" s="171">
        <v>5.78</v>
      </c>
      <c r="F44" s="172"/>
      <c r="G44" s="173">
        <f>ROUND(E44*F44,2)</f>
        <v>0</v>
      </c>
      <c r="H44" s="172"/>
      <c r="I44" s="173">
        <f>ROUND(E44*H44,2)</f>
        <v>0</v>
      </c>
      <c r="J44" s="172"/>
      <c r="K44" s="173">
        <f>ROUND(E44*J44,2)</f>
        <v>0</v>
      </c>
      <c r="L44" s="173">
        <v>15</v>
      </c>
      <c r="M44" s="173">
        <f>G44*(1+L44/100)</f>
        <v>0</v>
      </c>
      <c r="N44" s="173">
        <v>0.14419999999999999</v>
      </c>
      <c r="O44" s="173">
        <f>ROUND(E44*N44,2)</f>
        <v>0.83</v>
      </c>
      <c r="P44" s="173">
        <v>0</v>
      </c>
      <c r="Q44" s="173">
        <f>ROUND(E44*P44,2)</f>
        <v>0</v>
      </c>
      <c r="R44" s="173" t="s">
        <v>866</v>
      </c>
      <c r="S44" s="173" t="s">
        <v>248</v>
      </c>
      <c r="T44" s="174" t="s">
        <v>248</v>
      </c>
      <c r="U44" s="157">
        <v>0.88</v>
      </c>
      <c r="V44" s="157">
        <f>ROUND(E44*U44,2)</f>
        <v>5.09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332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54"/>
      <c r="B45" s="155"/>
      <c r="C45" s="186" t="s">
        <v>1009</v>
      </c>
      <c r="D45" s="159"/>
      <c r="E45" s="160">
        <v>5.78</v>
      </c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47"/>
      <c r="Z45" s="147"/>
      <c r="AA45" s="147"/>
      <c r="AB45" s="147"/>
      <c r="AC45" s="147"/>
      <c r="AD45" s="147"/>
      <c r="AE45" s="147"/>
      <c r="AF45" s="147"/>
      <c r="AG45" s="147" t="s">
        <v>287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68">
        <v>9</v>
      </c>
      <c r="B46" s="169" t="s">
        <v>1010</v>
      </c>
      <c r="C46" s="185" t="s">
        <v>1011</v>
      </c>
      <c r="D46" s="170" t="s">
        <v>538</v>
      </c>
      <c r="E46" s="171">
        <v>11</v>
      </c>
      <c r="F46" s="172"/>
      <c r="G46" s="173">
        <f>ROUND(E46*F46,2)</f>
        <v>0</v>
      </c>
      <c r="H46" s="172"/>
      <c r="I46" s="173">
        <f>ROUND(E46*H46,2)</f>
        <v>0</v>
      </c>
      <c r="J46" s="172"/>
      <c r="K46" s="173">
        <f>ROUND(E46*J46,2)</f>
        <v>0</v>
      </c>
      <c r="L46" s="173">
        <v>15</v>
      </c>
      <c r="M46" s="173">
        <f>G46*(1+L46/100)</f>
        <v>0</v>
      </c>
      <c r="N46" s="173">
        <v>2.7519999999999999E-2</v>
      </c>
      <c r="O46" s="173">
        <f>ROUND(E46*N46,2)</f>
        <v>0.3</v>
      </c>
      <c r="P46" s="173">
        <v>0</v>
      </c>
      <c r="Q46" s="173">
        <f>ROUND(E46*P46,2)</f>
        <v>0</v>
      </c>
      <c r="R46" s="173" t="s">
        <v>866</v>
      </c>
      <c r="S46" s="173" t="s">
        <v>248</v>
      </c>
      <c r="T46" s="174" t="s">
        <v>248</v>
      </c>
      <c r="U46" s="157">
        <v>0.24</v>
      </c>
      <c r="V46" s="157">
        <f>ROUND(E46*U46,2)</f>
        <v>2.64</v>
      </c>
      <c r="W46" s="157"/>
      <c r="X46" s="157" t="s">
        <v>304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54"/>
      <c r="B47" s="155"/>
      <c r="C47" s="186" t="s">
        <v>1012</v>
      </c>
      <c r="D47" s="159"/>
      <c r="E47" s="160">
        <v>11</v>
      </c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47"/>
      <c r="Z47" s="147"/>
      <c r="AA47" s="147"/>
      <c r="AB47" s="147"/>
      <c r="AC47" s="147"/>
      <c r="AD47" s="147"/>
      <c r="AE47" s="147"/>
      <c r="AF47" s="147"/>
      <c r="AG47" s="147" t="s">
        <v>287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68">
        <v>10</v>
      </c>
      <c r="B48" s="169" t="s">
        <v>1013</v>
      </c>
      <c r="C48" s="185" t="s">
        <v>1014</v>
      </c>
      <c r="D48" s="170" t="s">
        <v>538</v>
      </c>
      <c r="E48" s="171">
        <v>1</v>
      </c>
      <c r="F48" s="172"/>
      <c r="G48" s="173">
        <f>ROUND(E48*F48,2)</f>
        <v>0</v>
      </c>
      <c r="H48" s="172"/>
      <c r="I48" s="173">
        <f>ROUND(E48*H48,2)</f>
        <v>0</v>
      </c>
      <c r="J48" s="172"/>
      <c r="K48" s="173">
        <f>ROUND(E48*J48,2)</f>
        <v>0</v>
      </c>
      <c r="L48" s="173">
        <v>15</v>
      </c>
      <c r="M48" s="173">
        <f>G48*(1+L48/100)</f>
        <v>0</v>
      </c>
      <c r="N48" s="173">
        <v>3.9789999999999999E-2</v>
      </c>
      <c r="O48" s="173">
        <f>ROUND(E48*N48,2)</f>
        <v>0.04</v>
      </c>
      <c r="P48" s="173">
        <v>0</v>
      </c>
      <c r="Q48" s="173">
        <f>ROUND(E48*P48,2)</f>
        <v>0</v>
      </c>
      <c r="R48" s="173" t="s">
        <v>866</v>
      </c>
      <c r="S48" s="173" t="s">
        <v>248</v>
      </c>
      <c r="T48" s="174" t="s">
        <v>1015</v>
      </c>
      <c r="U48" s="157">
        <v>0.24199999999999999</v>
      </c>
      <c r="V48" s="157">
        <f>ROUND(E48*U48,2)</f>
        <v>0.24</v>
      </c>
      <c r="W48" s="157"/>
      <c r="X48" s="157" t="s">
        <v>304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332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54"/>
      <c r="B49" s="155"/>
      <c r="C49" s="186" t="s">
        <v>1016</v>
      </c>
      <c r="D49" s="159"/>
      <c r="E49" s="160">
        <v>1</v>
      </c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47"/>
      <c r="Z49" s="147"/>
      <c r="AA49" s="147"/>
      <c r="AB49" s="147"/>
      <c r="AC49" s="147"/>
      <c r="AD49" s="147"/>
      <c r="AE49" s="147"/>
      <c r="AF49" s="147"/>
      <c r="AG49" s="147" t="s">
        <v>287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68">
        <v>11</v>
      </c>
      <c r="B50" s="169" t="s">
        <v>1017</v>
      </c>
      <c r="C50" s="185" t="s">
        <v>1018</v>
      </c>
      <c r="D50" s="170" t="s">
        <v>538</v>
      </c>
      <c r="E50" s="171">
        <v>1</v>
      </c>
      <c r="F50" s="172"/>
      <c r="G50" s="173">
        <f>ROUND(E50*F50,2)</f>
        <v>0</v>
      </c>
      <c r="H50" s="172"/>
      <c r="I50" s="173">
        <f>ROUND(E50*H50,2)</f>
        <v>0</v>
      </c>
      <c r="J50" s="172"/>
      <c r="K50" s="173">
        <f>ROUND(E50*J50,2)</f>
        <v>0</v>
      </c>
      <c r="L50" s="173">
        <v>15</v>
      </c>
      <c r="M50" s="173">
        <f>G50*(1+L50/100)</f>
        <v>0</v>
      </c>
      <c r="N50" s="173">
        <v>9.5750000000000002E-2</v>
      </c>
      <c r="O50" s="173">
        <f>ROUND(E50*N50,2)</f>
        <v>0.1</v>
      </c>
      <c r="P50" s="173">
        <v>0</v>
      </c>
      <c r="Q50" s="173">
        <f>ROUND(E50*P50,2)</f>
        <v>0</v>
      </c>
      <c r="R50" s="173" t="s">
        <v>866</v>
      </c>
      <c r="S50" s="173" t="s">
        <v>248</v>
      </c>
      <c r="T50" s="174" t="s">
        <v>248</v>
      </c>
      <c r="U50" s="157">
        <v>0.3</v>
      </c>
      <c r="V50" s="157">
        <f>ROUND(E50*U50,2)</f>
        <v>0.3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54"/>
      <c r="B51" s="155"/>
      <c r="C51" s="186" t="s">
        <v>1019</v>
      </c>
      <c r="D51" s="159"/>
      <c r="E51" s="160">
        <v>1</v>
      </c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47"/>
      <c r="Z51" s="147"/>
      <c r="AA51" s="147"/>
      <c r="AB51" s="147"/>
      <c r="AC51" s="147"/>
      <c r="AD51" s="147"/>
      <c r="AE51" s="147"/>
      <c r="AF51" s="147"/>
      <c r="AG51" s="147" t="s">
        <v>287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68">
        <v>12</v>
      </c>
      <c r="B52" s="169" t="s">
        <v>1020</v>
      </c>
      <c r="C52" s="185" t="s">
        <v>1021</v>
      </c>
      <c r="D52" s="170" t="s">
        <v>698</v>
      </c>
      <c r="E52" s="171">
        <v>0.82116999999999996</v>
      </c>
      <c r="F52" s="172"/>
      <c r="G52" s="173">
        <f>ROUND(E52*F52,2)</f>
        <v>0</v>
      </c>
      <c r="H52" s="172"/>
      <c r="I52" s="173">
        <f>ROUND(E52*H52,2)</f>
        <v>0</v>
      </c>
      <c r="J52" s="172"/>
      <c r="K52" s="173">
        <f>ROUND(E52*J52,2)</f>
        <v>0</v>
      </c>
      <c r="L52" s="173">
        <v>15</v>
      </c>
      <c r="M52" s="173">
        <f>G52*(1+L52/100)</f>
        <v>0</v>
      </c>
      <c r="N52" s="173">
        <v>1.9539999999999998E-2</v>
      </c>
      <c r="O52" s="173">
        <f>ROUND(E52*N52,2)</f>
        <v>0.02</v>
      </c>
      <c r="P52" s="173">
        <v>0</v>
      </c>
      <c r="Q52" s="173">
        <f>ROUND(E52*P52,2)</f>
        <v>0</v>
      </c>
      <c r="R52" s="173" t="s">
        <v>866</v>
      </c>
      <c r="S52" s="173" t="s">
        <v>248</v>
      </c>
      <c r="T52" s="174" t="s">
        <v>248</v>
      </c>
      <c r="U52" s="157">
        <v>18.18</v>
      </c>
      <c r="V52" s="157">
        <f>ROUND(E52*U52,2)</f>
        <v>14.93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54"/>
      <c r="B53" s="155"/>
      <c r="C53" s="265" t="s">
        <v>1022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307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5">
      <c r="A54" s="154"/>
      <c r="B54" s="155"/>
      <c r="C54" s="186" t="s">
        <v>1023</v>
      </c>
      <c r="D54" s="159"/>
      <c r="E54" s="160">
        <v>4.7500000000000001E-2</v>
      </c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47"/>
      <c r="Z54" s="147"/>
      <c r="AA54" s="147"/>
      <c r="AB54" s="147"/>
      <c r="AC54" s="147"/>
      <c r="AD54" s="147"/>
      <c r="AE54" s="147"/>
      <c r="AF54" s="147"/>
      <c r="AG54" s="147" t="s">
        <v>287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5">
      <c r="A55" s="154"/>
      <c r="B55" s="155"/>
      <c r="C55" s="186" t="s">
        <v>1024</v>
      </c>
      <c r="D55" s="159"/>
      <c r="E55" s="160">
        <v>6.3339999999999994E-2</v>
      </c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47"/>
      <c r="Z55" s="147"/>
      <c r="AA55" s="147"/>
      <c r="AB55" s="147"/>
      <c r="AC55" s="147"/>
      <c r="AD55" s="147"/>
      <c r="AE55" s="147"/>
      <c r="AF55" s="147"/>
      <c r="AG55" s="147" t="s">
        <v>287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54"/>
      <c r="B56" s="155"/>
      <c r="C56" s="186" t="s">
        <v>1025</v>
      </c>
      <c r="D56" s="159"/>
      <c r="E56" s="160">
        <v>1.9599999999999999E-2</v>
      </c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47"/>
      <c r="Z56" s="147"/>
      <c r="AA56" s="147"/>
      <c r="AB56" s="147"/>
      <c r="AC56" s="147"/>
      <c r="AD56" s="147"/>
      <c r="AE56" s="147"/>
      <c r="AF56" s="147"/>
      <c r="AG56" s="147" t="s">
        <v>287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54"/>
      <c r="B57" s="155"/>
      <c r="C57" s="186" t="s">
        <v>1026</v>
      </c>
      <c r="D57" s="159"/>
      <c r="E57" s="160">
        <v>3.619E-2</v>
      </c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47"/>
      <c r="Z57" s="147"/>
      <c r="AA57" s="147"/>
      <c r="AB57" s="147"/>
      <c r="AC57" s="147"/>
      <c r="AD57" s="147"/>
      <c r="AE57" s="147"/>
      <c r="AF57" s="147"/>
      <c r="AG57" s="147" t="s">
        <v>287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54"/>
      <c r="B58" s="155"/>
      <c r="C58" s="186" t="s">
        <v>1027</v>
      </c>
      <c r="D58" s="159"/>
      <c r="E58" s="160">
        <v>0.49990000000000001</v>
      </c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47"/>
      <c r="Z58" s="147"/>
      <c r="AA58" s="147"/>
      <c r="AB58" s="147"/>
      <c r="AC58" s="147"/>
      <c r="AD58" s="147"/>
      <c r="AE58" s="147"/>
      <c r="AF58" s="147"/>
      <c r="AG58" s="147" t="s">
        <v>287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54"/>
      <c r="B59" s="155"/>
      <c r="C59" s="186" t="s">
        <v>1028</v>
      </c>
      <c r="D59" s="159"/>
      <c r="E59" s="160">
        <v>2.564E-2</v>
      </c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47"/>
      <c r="Z59" s="147"/>
      <c r="AA59" s="147"/>
      <c r="AB59" s="147"/>
      <c r="AC59" s="147"/>
      <c r="AD59" s="147"/>
      <c r="AE59" s="147"/>
      <c r="AF59" s="147"/>
      <c r="AG59" s="147" t="s">
        <v>287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54"/>
      <c r="B60" s="155"/>
      <c r="C60" s="186" t="s">
        <v>1029</v>
      </c>
      <c r="D60" s="159"/>
      <c r="E60" s="160">
        <v>9.5460000000000003E-2</v>
      </c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47"/>
      <c r="Z60" s="147"/>
      <c r="AA60" s="147"/>
      <c r="AB60" s="147"/>
      <c r="AC60" s="147"/>
      <c r="AD60" s="147"/>
      <c r="AE60" s="147"/>
      <c r="AF60" s="147"/>
      <c r="AG60" s="147" t="s">
        <v>287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54"/>
      <c r="B61" s="155"/>
      <c r="C61" s="186" t="s">
        <v>1030</v>
      </c>
      <c r="D61" s="159"/>
      <c r="E61" s="160">
        <v>3.354E-2</v>
      </c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47"/>
      <c r="Z61" s="147"/>
      <c r="AA61" s="147"/>
      <c r="AB61" s="147"/>
      <c r="AC61" s="147"/>
      <c r="AD61" s="147"/>
      <c r="AE61" s="147"/>
      <c r="AF61" s="147"/>
      <c r="AG61" s="147" t="s">
        <v>287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68">
        <v>13</v>
      </c>
      <c r="B62" s="169" t="s">
        <v>1031</v>
      </c>
      <c r="C62" s="185" t="s">
        <v>1032</v>
      </c>
      <c r="D62" s="170" t="s">
        <v>302</v>
      </c>
      <c r="E62" s="171">
        <v>331.78320000000002</v>
      </c>
      <c r="F62" s="172"/>
      <c r="G62" s="173">
        <f>ROUND(E62*F62,2)</f>
        <v>0</v>
      </c>
      <c r="H62" s="172"/>
      <c r="I62" s="173">
        <f>ROUND(E62*H62,2)</f>
        <v>0</v>
      </c>
      <c r="J62" s="172"/>
      <c r="K62" s="173">
        <f>ROUND(E62*J62,2)</f>
        <v>0</v>
      </c>
      <c r="L62" s="173">
        <v>15</v>
      </c>
      <c r="M62" s="173">
        <f>G62*(1+L62/100)</f>
        <v>0</v>
      </c>
      <c r="N62" s="173">
        <v>9.1350000000000001E-2</v>
      </c>
      <c r="O62" s="173">
        <f>ROUND(E62*N62,2)</f>
        <v>30.31</v>
      </c>
      <c r="P62" s="173">
        <v>0</v>
      </c>
      <c r="Q62" s="173">
        <f>ROUND(E62*P62,2)</f>
        <v>0</v>
      </c>
      <c r="R62" s="173" t="s">
        <v>866</v>
      </c>
      <c r="S62" s="173" t="s">
        <v>248</v>
      </c>
      <c r="T62" s="174" t="s">
        <v>248</v>
      </c>
      <c r="U62" s="157">
        <v>0.64400000000000002</v>
      </c>
      <c r="V62" s="157">
        <f>ROUND(E62*U62,2)</f>
        <v>213.67</v>
      </c>
      <c r="W62" s="157"/>
      <c r="X62" s="157" t="s">
        <v>304</v>
      </c>
      <c r="Y62" s="14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54"/>
      <c r="B63" s="155"/>
      <c r="C63" s="265" t="s">
        <v>1033</v>
      </c>
      <c r="D63" s="266"/>
      <c r="E63" s="266"/>
      <c r="F63" s="266"/>
      <c r="G63" s="266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47"/>
      <c r="Z63" s="147"/>
      <c r="AA63" s="147"/>
      <c r="AB63" s="147"/>
      <c r="AC63" s="147"/>
      <c r="AD63" s="147"/>
      <c r="AE63" s="147"/>
      <c r="AF63" s="147"/>
      <c r="AG63" s="147" t="s">
        <v>307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54"/>
      <c r="B64" s="155"/>
      <c r="C64" s="186" t="s">
        <v>1034</v>
      </c>
      <c r="D64" s="159"/>
      <c r="E64" s="160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47"/>
      <c r="Z64" s="147"/>
      <c r="AA64" s="147"/>
      <c r="AB64" s="147"/>
      <c r="AC64" s="147"/>
      <c r="AD64" s="147"/>
      <c r="AE64" s="147"/>
      <c r="AF64" s="147"/>
      <c r="AG64" s="147" t="s">
        <v>287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54"/>
      <c r="B65" s="155"/>
      <c r="C65" s="186" t="s">
        <v>1035</v>
      </c>
      <c r="D65" s="159"/>
      <c r="E65" s="160">
        <v>28.68</v>
      </c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47"/>
      <c r="Z65" s="147"/>
      <c r="AA65" s="147"/>
      <c r="AB65" s="147"/>
      <c r="AC65" s="147"/>
      <c r="AD65" s="147"/>
      <c r="AE65" s="147"/>
      <c r="AF65" s="147"/>
      <c r="AG65" s="147" t="s">
        <v>287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54"/>
      <c r="B66" s="155"/>
      <c r="C66" s="186" t="s">
        <v>1036</v>
      </c>
      <c r="D66" s="159"/>
      <c r="E66" s="160">
        <v>16.79</v>
      </c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47"/>
      <c r="Z66" s="147"/>
      <c r="AA66" s="147"/>
      <c r="AB66" s="147"/>
      <c r="AC66" s="147"/>
      <c r="AD66" s="147"/>
      <c r="AE66" s="147"/>
      <c r="AF66" s="147"/>
      <c r="AG66" s="147" t="s">
        <v>287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54"/>
      <c r="B67" s="155"/>
      <c r="C67" s="186" t="s">
        <v>1037</v>
      </c>
      <c r="D67" s="159"/>
      <c r="E67" s="160">
        <v>26.73</v>
      </c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47"/>
      <c r="Z67" s="147"/>
      <c r="AA67" s="147"/>
      <c r="AB67" s="147"/>
      <c r="AC67" s="147"/>
      <c r="AD67" s="147"/>
      <c r="AE67" s="147"/>
      <c r="AF67" s="147"/>
      <c r="AG67" s="147" t="s">
        <v>287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54"/>
      <c r="B68" s="155"/>
      <c r="C68" s="186" t="s">
        <v>1038</v>
      </c>
      <c r="D68" s="159"/>
      <c r="E68" s="160">
        <v>16.21</v>
      </c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47"/>
      <c r="Z68" s="147"/>
      <c r="AA68" s="147"/>
      <c r="AB68" s="147"/>
      <c r="AC68" s="147"/>
      <c r="AD68" s="147"/>
      <c r="AE68" s="147"/>
      <c r="AF68" s="147"/>
      <c r="AG68" s="147" t="s">
        <v>287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54"/>
      <c r="B69" s="155"/>
      <c r="C69" s="186" t="s">
        <v>1039</v>
      </c>
      <c r="D69" s="159"/>
      <c r="E69" s="160">
        <v>19.3</v>
      </c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47"/>
      <c r="Z69" s="147"/>
      <c r="AA69" s="147"/>
      <c r="AB69" s="147"/>
      <c r="AC69" s="147"/>
      <c r="AD69" s="147"/>
      <c r="AE69" s="147"/>
      <c r="AF69" s="147"/>
      <c r="AG69" s="147" t="s">
        <v>287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54"/>
      <c r="B70" s="155"/>
      <c r="C70" s="195" t="s">
        <v>379</v>
      </c>
      <c r="D70" s="191"/>
      <c r="E70" s="192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47"/>
      <c r="Z70" s="147"/>
      <c r="AA70" s="147"/>
      <c r="AB70" s="147"/>
      <c r="AC70" s="147"/>
      <c r="AD70" s="147"/>
      <c r="AE70" s="147"/>
      <c r="AF70" s="147"/>
      <c r="AG70" s="147" t="s">
        <v>287</v>
      </c>
      <c r="AH70" s="147">
        <v>1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54"/>
      <c r="B71" s="155"/>
      <c r="C71" s="186" t="s">
        <v>1040</v>
      </c>
      <c r="D71" s="159"/>
      <c r="E71" s="160">
        <v>7.61</v>
      </c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287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5">
      <c r="A72" s="154"/>
      <c r="B72" s="155"/>
      <c r="C72" s="186" t="s">
        <v>1041</v>
      </c>
      <c r="D72" s="159"/>
      <c r="E72" s="160">
        <v>1.82</v>
      </c>
      <c r="F72" s="157"/>
      <c r="G72" s="157"/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47"/>
      <c r="Z72" s="147"/>
      <c r="AA72" s="147"/>
      <c r="AB72" s="147"/>
      <c r="AC72" s="147"/>
      <c r="AD72" s="147"/>
      <c r="AE72" s="147"/>
      <c r="AF72" s="147"/>
      <c r="AG72" s="147" t="s">
        <v>287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5">
      <c r="A73" s="154"/>
      <c r="B73" s="155"/>
      <c r="C73" s="186" t="s">
        <v>1042</v>
      </c>
      <c r="D73" s="159"/>
      <c r="E73" s="160">
        <v>20.399999999999999</v>
      </c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47"/>
      <c r="Z73" s="147"/>
      <c r="AA73" s="147"/>
      <c r="AB73" s="147"/>
      <c r="AC73" s="147"/>
      <c r="AD73" s="147"/>
      <c r="AE73" s="147"/>
      <c r="AF73" s="147"/>
      <c r="AG73" s="147" t="s">
        <v>287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54"/>
      <c r="B74" s="155"/>
      <c r="C74" s="186" t="s">
        <v>1043</v>
      </c>
      <c r="D74" s="159"/>
      <c r="E74" s="160">
        <v>40.79</v>
      </c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47"/>
      <c r="Z74" s="147"/>
      <c r="AA74" s="147"/>
      <c r="AB74" s="147"/>
      <c r="AC74" s="147"/>
      <c r="AD74" s="147"/>
      <c r="AE74" s="147"/>
      <c r="AF74" s="147"/>
      <c r="AG74" s="147" t="s">
        <v>287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54"/>
      <c r="B75" s="155"/>
      <c r="C75" s="186" t="s">
        <v>1044</v>
      </c>
      <c r="D75" s="159"/>
      <c r="E75" s="160">
        <v>71.989999999999995</v>
      </c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47"/>
      <c r="Z75" s="147"/>
      <c r="AA75" s="147"/>
      <c r="AB75" s="147"/>
      <c r="AC75" s="147"/>
      <c r="AD75" s="147"/>
      <c r="AE75" s="147"/>
      <c r="AF75" s="147"/>
      <c r="AG75" s="147" t="s">
        <v>287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54"/>
      <c r="B76" s="155"/>
      <c r="C76" s="186" t="s">
        <v>1045</v>
      </c>
      <c r="D76" s="159"/>
      <c r="E76" s="160">
        <v>28.44</v>
      </c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47"/>
      <c r="Z76" s="147"/>
      <c r="AA76" s="147"/>
      <c r="AB76" s="147"/>
      <c r="AC76" s="147"/>
      <c r="AD76" s="147"/>
      <c r="AE76" s="147"/>
      <c r="AF76" s="147"/>
      <c r="AG76" s="147" t="s">
        <v>287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54"/>
      <c r="B77" s="155"/>
      <c r="C77" s="186" t="s">
        <v>1046</v>
      </c>
      <c r="D77" s="159"/>
      <c r="E77" s="160">
        <v>37.700000000000003</v>
      </c>
      <c r="F77" s="157"/>
      <c r="G77" s="157"/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47"/>
      <c r="Z77" s="147"/>
      <c r="AA77" s="147"/>
      <c r="AB77" s="147"/>
      <c r="AC77" s="147"/>
      <c r="AD77" s="147"/>
      <c r="AE77" s="147"/>
      <c r="AF77" s="147"/>
      <c r="AG77" s="147" t="s">
        <v>287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54"/>
      <c r="B78" s="155"/>
      <c r="C78" s="186" t="s">
        <v>1047</v>
      </c>
      <c r="D78" s="159"/>
      <c r="E78" s="160">
        <v>15.32</v>
      </c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47"/>
      <c r="Z78" s="147"/>
      <c r="AA78" s="147"/>
      <c r="AB78" s="147"/>
      <c r="AC78" s="147"/>
      <c r="AD78" s="147"/>
      <c r="AE78" s="147"/>
      <c r="AF78" s="147"/>
      <c r="AG78" s="147" t="s">
        <v>287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68">
        <v>14</v>
      </c>
      <c r="B79" s="169" t="s">
        <v>1048</v>
      </c>
      <c r="C79" s="185" t="s">
        <v>1049</v>
      </c>
      <c r="D79" s="170" t="s">
        <v>302</v>
      </c>
      <c r="E79" s="171">
        <v>113.544</v>
      </c>
      <c r="F79" s="172"/>
      <c r="G79" s="173">
        <f>ROUND(E79*F79,2)</f>
        <v>0</v>
      </c>
      <c r="H79" s="172"/>
      <c r="I79" s="173">
        <f>ROUND(E79*H79,2)</f>
        <v>0</v>
      </c>
      <c r="J79" s="172"/>
      <c r="K79" s="173">
        <f>ROUND(E79*J79,2)</f>
        <v>0</v>
      </c>
      <c r="L79" s="173">
        <v>15</v>
      </c>
      <c r="M79" s="173">
        <f>G79*(1+L79/100)</f>
        <v>0</v>
      </c>
      <c r="N79" s="173">
        <v>0.13719999999999999</v>
      </c>
      <c r="O79" s="173">
        <f>ROUND(E79*N79,2)</f>
        <v>15.58</v>
      </c>
      <c r="P79" s="173">
        <v>0</v>
      </c>
      <c r="Q79" s="173">
        <f>ROUND(E79*P79,2)</f>
        <v>0</v>
      </c>
      <c r="R79" s="173" t="s">
        <v>866</v>
      </c>
      <c r="S79" s="173" t="s">
        <v>248</v>
      </c>
      <c r="T79" s="174" t="s">
        <v>248</v>
      </c>
      <c r="U79" s="157">
        <v>0.71799999999999997</v>
      </c>
      <c r="V79" s="157">
        <f>ROUND(E79*U79,2)</f>
        <v>81.52</v>
      </c>
      <c r="W79" s="157"/>
      <c r="X79" s="157" t="s">
        <v>304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54"/>
      <c r="B80" s="155"/>
      <c r="C80" s="265" t="s">
        <v>1033</v>
      </c>
      <c r="D80" s="266"/>
      <c r="E80" s="266"/>
      <c r="F80" s="266"/>
      <c r="G80" s="266"/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47"/>
      <c r="Z80" s="147"/>
      <c r="AA80" s="147"/>
      <c r="AB80" s="147"/>
      <c r="AC80" s="147"/>
      <c r="AD80" s="147"/>
      <c r="AE80" s="147"/>
      <c r="AF80" s="147"/>
      <c r="AG80" s="147" t="s">
        <v>307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54"/>
      <c r="B81" s="155"/>
      <c r="C81" s="186" t="s">
        <v>1050</v>
      </c>
      <c r="D81" s="159"/>
      <c r="E81" s="160">
        <v>45.74</v>
      </c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47"/>
      <c r="Z81" s="147"/>
      <c r="AA81" s="147"/>
      <c r="AB81" s="147"/>
      <c r="AC81" s="147"/>
      <c r="AD81" s="147"/>
      <c r="AE81" s="147"/>
      <c r="AF81" s="147"/>
      <c r="AG81" s="147" t="s">
        <v>287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54"/>
      <c r="B82" s="155"/>
      <c r="C82" s="186" t="s">
        <v>1051</v>
      </c>
      <c r="D82" s="159"/>
      <c r="E82" s="160">
        <v>61.61</v>
      </c>
      <c r="F82" s="157"/>
      <c r="G82" s="157"/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47"/>
      <c r="Z82" s="147"/>
      <c r="AA82" s="147"/>
      <c r="AB82" s="147"/>
      <c r="AC82" s="147"/>
      <c r="AD82" s="147"/>
      <c r="AE82" s="147"/>
      <c r="AF82" s="147"/>
      <c r="AG82" s="147" t="s">
        <v>287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54"/>
      <c r="B83" s="155"/>
      <c r="C83" s="195" t="s">
        <v>379</v>
      </c>
      <c r="D83" s="191"/>
      <c r="E83" s="192"/>
      <c r="F83" s="157"/>
      <c r="G83" s="157"/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47"/>
      <c r="Z83" s="147"/>
      <c r="AA83" s="147"/>
      <c r="AB83" s="147"/>
      <c r="AC83" s="147"/>
      <c r="AD83" s="147"/>
      <c r="AE83" s="147"/>
      <c r="AF83" s="147"/>
      <c r="AG83" s="147" t="s">
        <v>287</v>
      </c>
      <c r="AH83" s="147">
        <v>1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54"/>
      <c r="B84" s="155"/>
      <c r="C84" s="186" t="s">
        <v>1052</v>
      </c>
      <c r="D84" s="159"/>
      <c r="E84" s="160">
        <v>6.2</v>
      </c>
      <c r="F84" s="157"/>
      <c r="G84" s="157"/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47"/>
      <c r="Z84" s="147"/>
      <c r="AA84" s="147"/>
      <c r="AB84" s="147"/>
      <c r="AC84" s="147"/>
      <c r="AD84" s="147"/>
      <c r="AE84" s="147"/>
      <c r="AF84" s="147"/>
      <c r="AG84" s="147" t="s">
        <v>287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68">
        <v>15</v>
      </c>
      <c r="B85" s="169" t="s">
        <v>1053</v>
      </c>
      <c r="C85" s="185" t="s">
        <v>1054</v>
      </c>
      <c r="D85" s="170" t="s">
        <v>302</v>
      </c>
      <c r="E85" s="171">
        <v>208.9092</v>
      </c>
      <c r="F85" s="172"/>
      <c r="G85" s="173">
        <f>ROUND(E85*F85,2)</f>
        <v>0</v>
      </c>
      <c r="H85" s="172"/>
      <c r="I85" s="173">
        <f>ROUND(E85*H85,2)</f>
        <v>0</v>
      </c>
      <c r="J85" s="172"/>
      <c r="K85" s="173">
        <f>ROUND(E85*J85,2)</f>
        <v>0</v>
      </c>
      <c r="L85" s="173">
        <v>15</v>
      </c>
      <c r="M85" s="173">
        <f>G85*(1+L85/100)</f>
        <v>0</v>
      </c>
      <c r="N85" s="173">
        <v>0.17244999999999999</v>
      </c>
      <c r="O85" s="173">
        <f>ROUND(E85*N85,2)</f>
        <v>36.03</v>
      </c>
      <c r="P85" s="173">
        <v>0</v>
      </c>
      <c r="Q85" s="173">
        <f>ROUND(E85*P85,2)</f>
        <v>0</v>
      </c>
      <c r="R85" s="173" t="s">
        <v>866</v>
      </c>
      <c r="S85" s="173" t="s">
        <v>248</v>
      </c>
      <c r="T85" s="174" t="s">
        <v>248</v>
      </c>
      <c r="U85" s="157">
        <v>0.76</v>
      </c>
      <c r="V85" s="157">
        <f>ROUND(E85*U85,2)</f>
        <v>158.77000000000001</v>
      </c>
      <c r="W85" s="157"/>
      <c r="X85" s="157" t="s">
        <v>304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54"/>
      <c r="B86" s="155"/>
      <c r="C86" s="265" t="s">
        <v>1033</v>
      </c>
      <c r="D86" s="266"/>
      <c r="E86" s="266"/>
      <c r="F86" s="266"/>
      <c r="G86" s="266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47"/>
      <c r="Z86" s="147"/>
      <c r="AA86" s="147"/>
      <c r="AB86" s="147"/>
      <c r="AC86" s="147"/>
      <c r="AD86" s="147"/>
      <c r="AE86" s="147"/>
      <c r="AF86" s="147"/>
      <c r="AG86" s="147" t="s">
        <v>307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54"/>
      <c r="B87" s="155"/>
      <c r="C87" s="186" t="s">
        <v>1055</v>
      </c>
      <c r="D87" s="159"/>
      <c r="E87" s="160">
        <v>9.92</v>
      </c>
      <c r="F87" s="157"/>
      <c r="G87" s="157"/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47"/>
      <c r="Z87" s="147"/>
      <c r="AA87" s="147"/>
      <c r="AB87" s="147"/>
      <c r="AC87" s="147"/>
      <c r="AD87" s="147"/>
      <c r="AE87" s="147"/>
      <c r="AF87" s="147"/>
      <c r="AG87" s="147" t="s">
        <v>287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54"/>
      <c r="B88" s="155"/>
      <c r="C88" s="186" t="s">
        <v>1056</v>
      </c>
      <c r="D88" s="159"/>
      <c r="E88" s="160">
        <v>8.5549999999999997</v>
      </c>
      <c r="F88" s="157"/>
      <c r="G88" s="157"/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47"/>
      <c r="Z88" s="147"/>
      <c r="AA88" s="147"/>
      <c r="AB88" s="147"/>
      <c r="AC88" s="147"/>
      <c r="AD88" s="147"/>
      <c r="AE88" s="147"/>
      <c r="AF88" s="147"/>
      <c r="AG88" s="147" t="s">
        <v>287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54"/>
      <c r="B89" s="155"/>
      <c r="C89" s="186" t="s">
        <v>1057</v>
      </c>
      <c r="D89" s="159"/>
      <c r="E89" s="160">
        <v>7.2</v>
      </c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47"/>
      <c r="Z89" s="147"/>
      <c r="AA89" s="147"/>
      <c r="AB89" s="147"/>
      <c r="AC89" s="147"/>
      <c r="AD89" s="147"/>
      <c r="AE89" s="147"/>
      <c r="AF89" s="147"/>
      <c r="AG89" s="147" t="s">
        <v>287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54"/>
      <c r="B90" s="155"/>
      <c r="C90" s="186" t="s">
        <v>1058</v>
      </c>
      <c r="D90" s="159"/>
      <c r="E90" s="160">
        <v>158.23419999999999</v>
      </c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47"/>
      <c r="Z90" s="147"/>
      <c r="AA90" s="147"/>
      <c r="AB90" s="147"/>
      <c r="AC90" s="147"/>
      <c r="AD90" s="147"/>
      <c r="AE90" s="147"/>
      <c r="AF90" s="147"/>
      <c r="AG90" s="147" t="s">
        <v>287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54"/>
      <c r="B91" s="155"/>
      <c r="C91" s="186" t="s">
        <v>1059</v>
      </c>
      <c r="D91" s="159"/>
      <c r="E91" s="160">
        <v>25</v>
      </c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47"/>
      <c r="Z91" s="147"/>
      <c r="AA91" s="147"/>
      <c r="AB91" s="147"/>
      <c r="AC91" s="147"/>
      <c r="AD91" s="147"/>
      <c r="AE91" s="147"/>
      <c r="AF91" s="147"/>
      <c r="AG91" s="147" t="s">
        <v>287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68">
        <v>16</v>
      </c>
      <c r="B92" s="169" t="s">
        <v>1060</v>
      </c>
      <c r="C92" s="185" t="s">
        <v>1061</v>
      </c>
      <c r="D92" s="170" t="s">
        <v>302</v>
      </c>
      <c r="E92" s="171">
        <v>190</v>
      </c>
      <c r="F92" s="172"/>
      <c r="G92" s="173">
        <f>ROUND(E92*F92,2)</f>
        <v>0</v>
      </c>
      <c r="H92" s="172"/>
      <c r="I92" s="173">
        <f>ROUND(E92*H92,2)</f>
        <v>0</v>
      </c>
      <c r="J92" s="172"/>
      <c r="K92" s="173">
        <f>ROUND(E92*J92,2)</f>
        <v>0</v>
      </c>
      <c r="L92" s="173">
        <v>15</v>
      </c>
      <c r="M92" s="173">
        <f>G92*(1+L92/100)</f>
        <v>0</v>
      </c>
      <c r="N92" s="173">
        <v>0.26563999999999999</v>
      </c>
      <c r="O92" s="173">
        <f>ROUND(E92*N92,2)</f>
        <v>50.47</v>
      </c>
      <c r="P92" s="173">
        <v>0</v>
      </c>
      <c r="Q92" s="173">
        <f>ROUND(E92*P92,2)</f>
        <v>0</v>
      </c>
      <c r="R92" s="173" t="s">
        <v>699</v>
      </c>
      <c r="S92" s="173" t="s">
        <v>248</v>
      </c>
      <c r="T92" s="174" t="s">
        <v>248</v>
      </c>
      <c r="U92" s="157">
        <v>1.62</v>
      </c>
      <c r="V92" s="157">
        <f>ROUND(E92*U92,2)</f>
        <v>307.8</v>
      </c>
      <c r="W92" s="157"/>
      <c r="X92" s="157" t="s">
        <v>304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1" outlineLevel="1" x14ac:dyDescent="0.25">
      <c r="A93" s="154"/>
      <c r="B93" s="155"/>
      <c r="C93" s="265" t="s">
        <v>1062</v>
      </c>
      <c r="D93" s="266"/>
      <c r="E93" s="266"/>
      <c r="F93" s="266"/>
      <c r="G93" s="266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47"/>
      <c r="Z93" s="147"/>
      <c r="AA93" s="147"/>
      <c r="AB93" s="147"/>
      <c r="AC93" s="147"/>
      <c r="AD93" s="147"/>
      <c r="AE93" s="147"/>
      <c r="AF93" s="147"/>
      <c r="AG93" s="147" t="s">
        <v>307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75" t="str">
        <f>C93</f>
        <v>ve vybouraných otvorech, s vysekáním kapes pro zavázání, z jakýchkoliv cihel, z pomocného pracovního lešení o výšce podlahy do 1900 mm a pro zatížení do 1,5 kPa,</v>
      </c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54"/>
      <c r="B94" s="155"/>
      <c r="C94" s="186" t="s">
        <v>1063</v>
      </c>
      <c r="D94" s="159"/>
      <c r="E94" s="160">
        <v>190</v>
      </c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47"/>
      <c r="Z94" s="147"/>
      <c r="AA94" s="147"/>
      <c r="AB94" s="147"/>
      <c r="AC94" s="147"/>
      <c r="AD94" s="147"/>
      <c r="AE94" s="147"/>
      <c r="AF94" s="147"/>
      <c r="AG94" s="147" t="s">
        <v>287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ht="20.399999999999999" outlineLevel="1" x14ac:dyDescent="0.25">
      <c r="A95" s="168">
        <v>17</v>
      </c>
      <c r="B95" s="169" t="s">
        <v>1064</v>
      </c>
      <c r="C95" s="185" t="s">
        <v>1065</v>
      </c>
      <c r="D95" s="170" t="s">
        <v>792</v>
      </c>
      <c r="E95" s="171">
        <v>744.98969999999997</v>
      </c>
      <c r="F95" s="172"/>
      <c r="G95" s="173">
        <f>ROUND(E95*F95,2)</f>
        <v>0</v>
      </c>
      <c r="H95" s="172"/>
      <c r="I95" s="173">
        <f>ROUND(E95*H95,2)</f>
        <v>0</v>
      </c>
      <c r="J95" s="172"/>
      <c r="K95" s="173">
        <f>ROUND(E95*J95,2)</f>
        <v>0</v>
      </c>
      <c r="L95" s="173">
        <v>15</v>
      </c>
      <c r="M95" s="173">
        <f>G95*(1+L95/100)</f>
        <v>0</v>
      </c>
      <c r="N95" s="173">
        <v>1E-3</v>
      </c>
      <c r="O95" s="173">
        <f>ROUND(E95*N95,2)</f>
        <v>0.74</v>
      </c>
      <c r="P95" s="173">
        <v>0</v>
      </c>
      <c r="Q95" s="173">
        <f>ROUND(E95*P95,2)</f>
        <v>0</v>
      </c>
      <c r="R95" s="173" t="s">
        <v>751</v>
      </c>
      <c r="S95" s="173" t="s">
        <v>248</v>
      </c>
      <c r="T95" s="174" t="s">
        <v>248</v>
      </c>
      <c r="U95" s="157">
        <v>0</v>
      </c>
      <c r="V95" s="157">
        <f>ROUND(E95*U95,2)</f>
        <v>0</v>
      </c>
      <c r="W95" s="157"/>
      <c r="X95" s="157" t="s">
        <v>752</v>
      </c>
      <c r="Y95" s="147"/>
      <c r="Z95" s="147"/>
      <c r="AA95" s="147"/>
      <c r="AB95" s="147"/>
      <c r="AC95" s="147"/>
      <c r="AD95" s="147"/>
      <c r="AE95" s="147"/>
      <c r="AF95" s="147"/>
      <c r="AG95" s="147" t="s">
        <v>1066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54"/>
      <c r="B96" s="155"/>
      <c r="C96" s="186" t="s">
        <v>1067</v>
      </c>
      <c r="D96" s="159"/>
      <c r="E96" s="160">
        <v>49.877099999999999</v>
      </c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47"/>
      <c r="Z96" s="147"/>
      <c r="AA96" s="147"/>
      <c r="AB96" s="147"/>
      <c r="AC96" s="147"/>
      <c r="AD96" s="147"/>
      <c r="AE96" s="147"/>
      <c r="AF96" s="147"/>
      <c r="AG96" s="147" t="s">
        <v>287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54"/>
      <c r="B97" s="155"/>
      <c r="C97" s="186" t="s">
        <v>1068</v>
      </c>
      <c r="D97" s="159"/>
      <c r="E97" s="160">
        <v>95.004000000000005</v>
      </c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287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5">
      <c r="A98" s="154"/>
      <c r="B98" s="155"/>
      <c r="C98" s="186" t="s">
        <v>1069</v>
      </c>
      <c r="D98" s="159"/>
      <c r="E98" s="160">
        <v>20.584199999999999</v>
      </c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47"/>
      <c r="Z98" s="147"/>
      <c r="AA98" s="147"/>
      <c r="AB98" s="147"/>
      <c r="AC98" s="147"/>
      <c r="AD98" s="147"/>
      <c r="AE98" s="147"/>
      <c r="AF98" s="147"/>
      <c r="AG98" s="147" t="s">
        <v>287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5">
      <c r="A99" s="154"/>
      <c r="B99" s="155"/>
      <c r="C99" s="186" t="s">
        <v>1070</v>
      </c>
      <c r="D99" s="159"/>
      <c r="E99" s="160">
        <v>38.001600000000003</v>
      </c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47"/>
      <c r="Z99" s="147"/>
      <c r="AA99" s="147"/>
      <c r="AB99" s="147"/>
      <c r="AC99" s="147"/>
      <c r="AD99" s="147"/>
      <c r="AE99" s="147"/>
      <c r="AF99" s="147"/>
      <c r="AG99" s="147" t="s">
        <v>287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54"/>
      <c r="B100" s="155"/>
      <c r="C100" s="186" t="s">
        <v>1071</v>
      </c>
      <c r="D100" s="159"/>
      <c r="E100" s="160">
        <v>514.60500000000002</v>
      </c>
      <c r="F100" s="157"/>
      <c r="G100" s="157"/>
      <c r="H100" s="157"/>
      <c r="I100" s="157"/>
      <c r="J100" s="157"/>
      <c r="K100" s="157"/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47"/>
      <c r="Z100" s="147"/>
      <c r="AA100" s="147"/>
      <c r="AB100" s="147"/>
      <c r="AC100" s="147"/>
      <c r="AD100" s="147"/>
      <c r="AE100" s="147"/>
      <c r="AF100" s="147"/>
      <c r="AG100" s="147" t="s">
        <v>287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54"/>
      <c r="B101" s="155"/>
      <c r="C101" s="186" t="s">
        <v>1072</v>
      </c>
      <c r="D101" s="159"/>
      <c r="E101" s="160">
        <v>26.9178</v>
      </c>
      <c r="F101" s="157"/>
      <c r="G101" s="157"/>
      <c r="H101" s="157"/>
      <c r="I101" s="157"/>
      <c r="J101" s="157"/>
      <c r="K101" s="157"/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47"/>
      <c r="Z101" s="147"/>
      <c r="AA101" s="147"/>
      <c r="AB101" s="147"/>
      <c r="AC101" s="147"/>
      <c r="AD101" s="147"/>
      <c r="AE101" s="147"/>
      <c r="AF101" s="147"/>
      <c r="AG101" s="147" t="s">
        <v>287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68">
        <v>18</v>
      </c>
      <c r="B102" s="169" t="s">
        <v>1073</v>
      </c>
      <c r="C102" s="185" t="s">
        <v>1074</v>
      </c>
      <c r="D102" s="170" t="s">
        <v>698</v>
      </c>
      <c r="E102" s="171">
        <v>0.13550000000000001</v>
      </c>
      <c r="F102" s="172"/>
      <c r="G102" s="173">
        <f>ROUND(E102*F102,2)</f>
        <v>0</v>
      </c>
      <c r="H102" s="172"/>
      <c r="I102" s="173">
        <f>ROUND(E102*H102,2)</f>
        <v>0</v>
      </c>
      <c r="J102" s="172"/>
      <c r="K102" s="173">
        <f>ROUND(E102*J102,2)</f>
        <v>0</v>
      </c>
      <c r="L102" s="173">
        <v>15</v>
      </c>
      <c r="M102" s="173">
        <f>G102*(1+L102/100)</f>
        <v>0</v>
      </c>
      <c r="N102" s="173">
        <v>1</v>
      </c>
      <c r="O102" s="173">
        <f>ROUND(E102*N102,2)</f>
        <v>0.14000000000000001</v>
      </c>
      <c r="P102" s="173">
        <v>0</v>
      </c>
      <c r="Q102" s="173">
        <f>ROUND(E102*P102,2)</f>
        <v>0</v>
      </c>
      <c r="R102" s="173" t="s">
        <v>751</v>
      </c>
      <c r="S102" s="173" t="s">
        <v>248</v>
      </c>
      <c r="T102" s="174" t="s">
        <v>248</v>
      </c>
      <c r="U102" s="157">
        <v>0</v>
      </c>
      <c r="V102" s="157">
        <f>ROUND(E102*U102,2)</f>
        <v>0</v>
      </c>
      <c r="W102" s="157"/>
      <c r="X102" s="157" t="s">
        <v>752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1066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54"/>
      <c r="B103" s="155"/>
      <c r="C103" s="186" t="s">
        <v>1075</v>
      </c>
      <c r="D103" s="159"/>
      <c r="E103" s="160">
        <v>0.10023</v>
      </c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47"/>
      <c r="Z103" s="147"/>
      <c r="AA103" s="147"/>
      <c r="AB103" s="147"/>
      <c r="AC103" s="147"/>
      <c r="AD103" s="147"/>
      <c r="AE103" s="147"/>
      <c r="AF103" s="147"/>
      <c r="AG103" s="147" t="s">
        <v>287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54"/>
      <c r="B104" s="155"/>
      <c r="C104" s="186" t="s">
        <v>1076</v>
      </c>
      <c r="D104" s="159"/>
      <c r="E104" s="160">
        <v>3.5220000000000001E-2</v>
      </c>
      <c r="F104" s="157"/>
      <c r="G104" s="157"/>
      <c r="H104" s="157"/>
      <c r="I104" s="157"/>
      <c r="J104" s="157"/>
      <c r="K104" s="157"/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47"/>
      <c r="Z104" s="147"/>
      <c r="AA104" s="147"/>
      <c r="AB104" s="147"/>
      <c r="AC104" s="147"/>
      <c r="AD104" s="147"/>
      <c r="AE104" s="147"/>
      <c r="AF104" s="147"/>
      <c r="AG104" s="147" t="s">
        <v>287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76">
        <v>19</v>
      </c>
      <c r="B105" s="177" t="s">
        <v>1077</v>
      </c>
      <c r="C105" s="187" t="s">
        <v>1078</v>
      </c>
      <c r="D105" s="178" t="s">
        <v>538</v>
      </c>
      <c r="E105" s="179">
        <v>1</v>
      </c>
      <c r="F105" s="180"/>
      <c r="G105" s="181">
        <f>ROUND(E105*F105,2)</f>
        <v>0</v>
      </c>
      <c r="H105" s="180"/>
      <c r="I105" s="181">
        <f>ROUND(E105*H105,2)</f>
        <v>0</v>
      </c>
      <c r="J105" s="180"/>
      <c r="K105" s="181">
        <f>ROUND(E105*J105,2)</f>
        <v>0</v>
      </c>
      <c r="L105" s="181">
        <v>15</v>
      </c>
      <c r="M105" s="181">
        <f>G105*(1+L105/100)</f>
        <v>0</v>
      </c>
      <c r="N105" s="181">
        <v>0.21</v>
      </c>
      <c r="O105" s="181">
        <f>ROUND(E105*N105,2)</f>
        <v>0.21</v>
      </c>
      <c r="P105" s="181">
        <v>0</v>
      </c>
      <c r="Q105" s="181">
        <f>ROUND(E105*P105,2)</f>
        <v>0</v>
      </c>
      <c r="R105" s="181"/>
      <c r="S105" s="181" t="s">
        <v>277</v>
      </c>
      <c r="T105" s="182" t="s">
        <v>249</v>
      </c>
      <c r="U105" s="157">
        <v>0.62</v>
      </c>
      <c r="V105" s="157">
        <f>ROUND(E105*U105,2)</f>
        <v>0.62</v>
      </c>
      <c r="W105" s="157"/>
      <c r="X105" s="157" t="s">
        <v>752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1079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5">
      <c r="A106" s="162" t="s">
        <v>243</v>
      </c>
      <c r="B106" s="163" t="s">
        <v>123</v>
      </c>
      <c r="C106" s="184" t="s">
        <v>124</v>
      </c>
      <c r="D106" s="164"/>
      <c r="E106" s="165"/>
      <c r="F106" s="166"/>
      <c r="G106" s="166">
        <f>SUMIF(AG107:AG196,"&lt;&gt;NOR",G107:G196)</f>
        <v>0</v>
      </c>
      <c r="H106" s="166"/>
      <c r="I106" s="166">
        <f>SUM(I107:I196)</f>
        <v>0</v>
      </c>
      <c r="J106" s="166"/>
      <c r="K106" s="166">
        <f>SUM(K107:K196)</f>
        <v>0</v>
      </c>
      <c r="L106" s="166"/>
      <c r="M106" s="166">
        <f>SUM(M107:M196)</f>
        <v>0</v>
      </c>
      <c r="N106" s="166"/>
      <c r="O106" s="166">
        <f>SUM(O107:O196)</f>
        <v>96.74</v>
      </c>
      <c r="P106" s="166"/>
      <c r="Q106" s="166">
        <f>SUM(Q107:Q196)</f>
        <v>0</v>
      </c>
      <c r="R106" s="166"/>
      <c r="S106" s="166"/>
      <c r="T106" s="167"/>
      <c r="U106" s="161"/>
      <c r="V106" s="161">
        <f>SUM(V107:V196)</f>
        <v>4534.63</v>
      </c>
      <c r="W106" s="161"/>
      <c r="X106" s="161"/>
      <c r="AG106" t="s">
        <v>244</v>
      </c>
    </row>
    <row r="107" spans="1:60" ht="20.399999999999999" outlineLevel="1" x14ac:dyDescent="0.25">
      <c r="A107" s="168">
        <v>20</v>
      </c>
      <c r="B107" s="169" t="s">
        <v>1080</v>
      </c>
      <c r="C107" s="185" t="s">
        <v>1081</v>
      </c>
      <c r="D107" s="170" t="s">
        <v>302</v>
      </c>
      <c r="E107" s="171">
        <v>1005.7316</v>
      </c>
      <c r="F107" s="172"/>
      <c r="G107" s="173">
        <f>ROUND(E107*F107,2)</f>
        <v>0</v>
      </c>
      <c r="H107" s="172"/>
      <c r="I107" s="173">
        <f>ROUND(E107*H107,2)</f>
        <v>0</v>
      </c>
      <c r="J107" s="172"/>
      <c r="K107" s="173">
        <f>ROUND(E107*J107,2)</f>
        <v>0</v>
      </c>
      <c r="L107" s="173">
        <v>15</v>
      </c>
      <c r="M107" s="173">
        <f>G107*(1+L107/100)</f>
        <v>0</v>
      </c>
      <c r="N107" s="173">
        <v>4.6120000000000001E-2</v>
      </c>
      <c r="O107" s="173">
        <f>ROUND(E107*N107,2)</f>
        <v>46.38</v>
      </c>
      <c r="P107" s="173">
        <v>0</v>
      </c>
      <c r="Q107" s="173">
        <f>ROUND(E107*P107,2)</f>
        <v>0</v>
      </c>
      <c r="R107" s="173" t="s">
        <v>866</v>
      </c>
      <c r="S107" s="173" t="s">
        <v>248</v>
      </c>
      <c r="T107" s="174" t="s">
        <v>248</v>
      </c>
      <c r="U107" s="157">
        <v>1.4</v>
      </c>
      <c r="V107" s="157">
        <f>ROUND(E107*U107,2)</f>
        <v>1408.02</v>
      </c>
      <c r="W107" s="157"/>
      <c r="X107" s="157" t="s">
        <v>304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338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54"/>
      <c r="B108" s="155"/>
      <c r="C108" s="265" t="s">
        <v>1082</v>
      </c>
      <c r="D108" s="266"/>
      <c r="E108" s="266"/>
      <c r="F108" s="266"/>
      <c r="G108" s="266"/>
      <c r="H108" s="157"/>
      <c r="I108" s="157"/>
      <c r="J108" s="157"/>
      <c r="K108" s="157"/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47"/>
      <c r="Z108" s="147"/>
      <c r="AA108" s="147"/>
      <c r="AB108" s="147"/>
      <c r="AC108" s="147"/>
      <c r="AD108" s="147"/>
      <c r="AE108" s="147"/>
      <c r="AF108" s="147"/>
      <c r="AG108" s="147" t="s">
        <v>307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75" t="str">
        <f>C108</f>
        <v>zřízení nosné konstrukce příčky, vložení tepelné izolace tl. do 5 cm, montáž desek, tmelení spár Q2 a úprava rohů. Včetně dodávek materiálu.</v>
      </c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54"/>
      <c r="B109" s="155"/>
      <c r="C109" s="186" t="s">
        <v>1083</v>
      </c>
      <c r="D109" s="159"/>
      <c r="E109" s="160"/>
      <c r="F109" s="157"/>
      <c r="G109" s="157"/>
      <c r="H109" s="157"/>
      <c r="I109" s="157"/>
      <c r="J109" s="157"/>
      <c r="K109" s="15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47"/>
      <c r="Z109" s="147"/>
      <c r="AA109" s="147"/>
      <c r="AB109" s="147"/>
      <c r="AC109" s="147"/>
      <c r="AD109" s="147"/>
      <c r="AE109" s="147"/>
      <c r="AF109" s="147"/>
      <c r="AG109" s="147" t="s">
        <v>287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54"/>
      <c r="B110" s="155"/>
      <c r="C110" s="186" t="s">
        <v>1084</v>
      </c>
      <c r="D110" s="159"/>
      <c r="E110" s="160">
        <v>21.751999999999999</v>
      </c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47"/>
      <c r="Z110" s="147"/>
      <c r="AA110" s="147"/>
      <c r="AB110" s="147"/>
      <c r="AC110" s="147"/>
      <c r="AD110" s="147"/>
      <c r="AE110" s="147"/>
      <c r="AF110" s="147"/>
      <c r="AG110" s="147" t="s">
        <v>287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54"/>
      <c r="B111" s="155"/>
      <c r="C111" s="195" t="s">
        <v>379</v>
      </c>
      <c r="D111" s="191"/>
      <c r="E111" s="192">
        <v>21.751999999999999</v>
      </c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47"/>
      <c r="Z111" s="147"/>
      <c r="AA111" s="147"/>
      <c r="AB111" s="147"/>
      <c r="AC111" s="147"/>
      <c r="AD111" s="147"/>
      <c r="AE111" s="147"/>
      <c r="AF111" s="147"/>
      <c r="AG111" s="147" t="s">
        <v>287</v>
      </c>
      <c r="AH111" s="147">
        <v>1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54"/>
      <c r="B112" s="155"/>
      <c r="C112" s="186" t="s">
        <v>1085</v>
      </c>
      <c r="D112" s="159"/>
      <c r="E112" s="160">
        <v>62.78</v>
      </c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47"/>
      <c r="Z112" s="147"/>
      <c r="AA112" s="147"/>
      <c r="AB112" s="147"/>
      <c r="AC112" s="147"/>
      <c r="AD112" s="147"/>
      <c r="AE112" s="147"/>
      <c r="AF112" s="147"/>
      <c r="AG112" s="147" t="s">
        <v>287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54"/>
      <c r="B113" s="155"/>
      <c r="C113" s="186" t="s">
        <v>1086</v>
      </c>
      <c r="D113" s="159"/>
      <c r="E113" s="160">
        <v>22.65</v>
      </c>
      <c r="F113" s="157"/>
      <c r="G113" s="157"/>
      <c r="H113" s="157"/>
      <c r="I113" s="157"/>
      <c r="J113" s="157"/>
      <c r="K113" s="157"/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47"/>
      <c r="Z113" s="147"/>
      <c r="AA113" s="147"/>
      <c r="AB113" s="147"/>
      <c r="AC113" s="147"/>
      <c r="AD113" s="147"/>
      <c r="AE113" s="147"/>
      <c r="AF113" s="147"/>
      <c r="AG113" s="147" t="s">
        <v>287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54"/>
      <c r="B114" s="155"/>
      <c r="C114" s="186" t="s">
        <v>1087</v>
      </c>
      <c r="D114" s="159"/>
      <c r="E114" s="160">
        <v>65.951999999999998</v>
      </c>
      <c r="F114" s="157"/>
      <c r="G114" s="157"/>
      <c r="H114" s="157"/>
      <c r="I114" s="157"/>
      <c r="J114" s="157"/>
      <c r="K114" s="157"/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47"/>
      <c r="Z114" s="147"/>
      <c r="AA114" s="147"/>
      <c r="AB114" s="147"/>
      <c r="AC114" s="147"/>
      <c r="AD114" s="147"/>
      <c r="AE114" s="147"/>
      <c r="AF114" s="147"/>
      <c r="AG114" s="147" t="s">
        <v>287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54"/>
      <c r="B115" s="155"/>
      <c r="C115" s="186" t="s">
        <v>1088</v>
      </c>
      <c r="D115" s="159"/>
      <c r="E115" s="160">
        <v>-6.6</v>
      </c>
      <c r="F115" s="157"/>
      <c r="G115" s="157"/>
      <c r="H115" s="157"/>
      <c r="I115" s="157"/>
      <c r="J115" s="157"/>
      <c r="K115" s="157"/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47"/>
      <c r="Z115" s="147"/>
      <c r="AA115" s="147"/>
      <c r="AB115" s="147"/>
      <c r="AC115" s="147"/>
      <c r="AD115" s="147"/>
      <c r="AE115" s="147"/>
      <c r="AF115" s="147"/>
      <c r="AG115" s="147" t="s">
        <v>287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54"/>
      <c r="B116" s="155"/>
      <c r="C116" s="186" t="s">
        <v>1089</v>
      </c>
      <c r="D116" s="159"/>
      <c r="E116" s="160">
        <v>12.76</v>
      </c>
      <c r="F116" s="157"/>
      <c r="G116" s="157"/>
      <c r="H116" s="157"/>
      <c r="I116" s="157"/>
      <c r="J116" s="157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47"/>
      <c r="Z116" s="147"/>
      <c r="AA116" s="147"/>
      <c r="AB116" s="147"/>
      <c r="AC116" s="147"/>
      <c r="AD116" s="147"/>
      <c r="AE116" s="147"/>
      <c r="AF116" s="147"/>
      <c r="AG116" s="147" t="s">
        <v>287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5">
      <c r="A117" s="154"/>
      <c r="B117" s="155"/>
      <c r="C117" s="195" t="s">
        <v>379</v>
      </c>
      <c r="D117" s="191"/>
      <c r="E117" s="192">
        <v>157.542</v>
      </c>
      <c r="F117" s="157"/>
      <c r="G117" s="157"/>
      <c r="H117" s="157"/>
      <c r="I117" s="157"/>
      <c r="J117" s="157"/>
      <c r="K117" s="157"/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47"/>
      <c r="Z117" s="147"/>
      <c r="AA117" s="147"/>
      <c r="AB117" s="147"/>
      <c r="AC117" s="147"/>
      <c r="AD117" s="147"/>
      <c r="AE117" s="147"/>
      <c r="AF117" s="147"/>
      <c r="AG117" s="147" t="s">
        <v>287</v>
      </c>
      <c r="AH117" s="147">
        <v>1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54"/>
      <c r="B118" s="155"/>
      <c r="C118" s="186" t="s">
        <v>386</v>
      </c>
      <c r="D118" s="159"/>
      <c r="E118" s="160"/>
      <c r="F118" s="157"/>
      <c r="G118" s="157"/>
      <c r="H118" s="157"/>
      <c r="I118" s="157"/>
      <c r="J118" s="157"/>
      <c r="K118" s="157"/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47"/>
      <c r="Z118" s="147"/>
      <c r="AA118" s="147"/>
      <c r="AB118" s="147"/>
      <c r="AC118" s="147"/>
      <c r="AD118" s="147"/>
      <c r="AE118" s="147"/>
      <c r="AF118" s="147"/>
      <c r="AG118" s="147" t="s">
        <v>287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54"/>
      <c r="B119" s="155"/>
      <c r="C119" s="186" t="s">
        <v>1090</v>
      </c>
      <c r="D119" s="159"/>
      <c r="E119" s="160">
        <v>41.863999999999997</v>
      </c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47"/>
      <c r="Z119" s="147"/>
      <c r="AA119" s="147"/>
      <c r="AB119" s="147"/>
      <c r="AC119" s="147"/>
      <c r="AD119" s="147"/>
      <c r="AE119" s="147"/>
      <c r="AF119" s="147"/>
      <c r="AG119" s="147" t="s">
        <v>287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54"/>
      <c r="B120" s="155"/>
      <c r="C120" s="186" t="s">
        <v>1091</v>
      </c>
      <c r="D120" s="159"/>
      <c r="E120" s="160">
        <v>60.68</v>
      </c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47"/>
      <c r="Z120" s="147"/>
      <c r="AA120" s="147"/>
      <c r="AB120" s="147"/>
      <c r="AC120" s="147"/>
      <c r="AD120" s="147"/>
      <c r="AE120" s="147"/>
      <c r="AF120" s="147"/>
      <c r="AG120" s="147" t="s">
        <v>287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54"/>
      <c r="B121" s="155"/>
      <c r="C121" s="186" t="s">
        <v>1092</v>
      </c>
      <c r="D121" s="159"/>
      <c r="E121" s="160">
        <v>290.81200000000001</v>
      </c>
      <c r="F121" s="157"/>
      <c r="G121" s="1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287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5">
      <c r="A122" s="154"/>
      <c r="B122" s="155"/>
      <c r="C122" s="186" t="s">
        <v>1093</v>
      </c>
      <c r="D122" s="159"/>
      <c r="E122" s="160">
        <v>83.022000000000006</v>
      </c>
      <c r="F122" s="157"/>
      <c r="G122" s="157"/>
      <c r="H122" s="157"/>
      <c r="I122" s="157"/>
      <c r="J122" s="157"/>
      <c r="K122" s="157"/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47"/>
      <c r="Z122" s="147"/>
      <c r="AA122" s="147"/>
      <c r="AB122" s="147"/>
      <c r="AC122" s="147"/>
      <c r="AD122" s="147"/>
      <c r="AE122" s="147"/>
      <c r="AF122" s="147"/>
      <c r="AG122" s="147" t="s">
        <v>287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5">
      <c r="A123" s="154"/>
      <c r="B123" s="155"/>
      <c r="C123" s="186" t="s">
        <v>1094</v>
      </c>
      <c r="D123" s="159"/>
      <c r="E123" s="160">
        <v>110.036</v>
      </c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47"/>
      <c r="Z123" s="147"/>
      <c r="AA123" s="147"/>
      <c r="AB123" s="147"/>
      <c r="AC123" s="147"/>
      <c r="AD123" s="147"/>
      <c r="AE123" s="147"/>
      <c r="AF123" s="147"/>
      <c r="AG123" s="147" t="s">
        <v>287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54"/>
      <c r="B124" s="155"/>
      <c r="C124" s="186" t="s">
        <v>1095</v>
      </c>
      <c r="D124" s="159"/>
      <c r="E124" s="160">
        <v>107.91200000000001</v>
      </c>
      <c r="F124" s="157"/>
      <c r="G124" s="157"/>
      <c r="H124" s="157"/>
      <c r="I124" s="157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47"/>
      <c r="Z124" s="147"/>
      <c r="AA124" s="147"/>
      <c r="AB124" s="147"/>
      <c r="AC124" s="147"/>
      <c r="AD124" s="147"/>
      <c r="AE124" s="147"/>
      <c r="AF124" s="147"/>
      <c r="AG124" s="147" t="s">
        <v>287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5">
      <c r="A125" s="154"/>
      <c r="B125" s="155"/>
      <c r="C125" s="195" t="s">
        <v>379</v>
      </c>
      <c r="D125" s="191"/>
      <c r="E125" s="192">
        <v>694.32600000000002</v>
      </c>
      <c r="F125" s="157"/>
      <c r="G125" s="157"/>
      <c r="H125" s="157"/>
      <c r="I125" s="157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47"/>
      <c r="Z125" s="147"/>
      <c r="AA125" s="147"/>
      <c r="AB125" s="147"/>
      <c r="AC125" s="147"/>
      <c r="AD125" s="147"/>
      <c r="AE125" s="147"/>
      <c r="AF125" s="147"/>
      <c r="AG125" s="147" t="s">
        <v>287</v>
      </c>
      <c r="AH125" s="147">
        <v>1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54"/>
      <c r="B126" s="155"/>
      <c r="C126" s="186" t="s">
        <v>1096</v>
      </c>
      <c r="D126" s="159"/>
      <c r="E126" s="160"/>
      <c r="F126" s="157"/>
      <c r="G126" s="157"/>
      <c r="H126" s="157"/>
      <c r="I126" s="157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47"/>
      <c r="Z126" s="147"/>
      <c r="AA126" s="147"/>
      <c r="AB126" s="147"/>
      <c r="AC126" s="147"/>
      <c r="AD126" s="147"/>
      <c r="AE126" s="147"/>
      <c r="AF126" s="147"/>
      <c r="AG126" s="147" t="s">
        <v>287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54"/>
      <c r="B127" s="155"/>
      <c r="C127" s="186" t="s">
        <v>1097</v>
      </c>
      <c r="D127" s="159"/>
      <c r="E127" s="160">
        <v>-191.02539999999999</v>
      </c>
      <c r="F127" s="157"/>
      <c r="G127" s="157"/>
      <c r="H127" s="157"/>
      <c r="I127" s="157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47"/>
      <c r="Z127" s="147"/>
      <c r="AA127" s="147"/>
      <c r="AB127" s="147"/>
      <c r="AC127" s="147"/>
      <c r="AD127" s="147"/>
      <c r="AE127" s="147"/>
      <c r="AF127" s="147"/>
      <c r="AG127" s="147" t="s">
        <v>287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54"/>
      <c r="B128" s="155"/>
      <c r="C128" s="186" t="s">
        <v>1098</v>
      </c>
      <c r="D128" s="159"/>
      <c r="E128" s="160">
        <v>82.091999999999999</v>
      </c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47"/>
      <c r="Z128" s="147"/>
      <c r="AA128" s="147"/>
      <c r="AB128" s="147"/>
      <c r="AC128" s="147"/>
      <c r="AD128" s="147"/>
      <c r="AE128" s="147"/>
      <c r="AF128" s="147"/>
      <c r="AG128" s="147" t="s">
        <v>287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54"/>
      <c r="B129" s="155"/>
      <c r="C129" s="186" t="s">
        <v>1099</v>
      </c>
      <c r="D129" s="159"/>
      <c r="E129" s="160">
        <v>57.844999999999999</v>
      </c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47"/>
      <c r="Z129" s="147"/>
      <c r="AA129" s="147"/>
      <c r="AB129" s="147"/>
      <c r="AC129" s="147"/>
      <c r="AD129" s="147"/>
      <c r="AE129" s="147"/>
      <c r="AF129" s="147"/>
      <c r="AG129" s="147" t="s">
        <v>287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54"/>
      <c r="B130" s="155"/>
      <c r="C130" s="195" t="s">
        <v>379</v>
      </c>
      <c r="D130" s="191"/>
      <c r="E130" s="192">
        <v>-51.0884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47"/>
      <c r="Z130" s="147"/>
      <c r="AA130" s="147"/>
      <c r="AB130" s="147"/>
      <c r="AC130" s="147"/>
      <c r="AD130" s="147"/>
      <c r="AE130" s="147"/>
      <c r="AF130" s="147"/>
      <c r="AG130" s="147" t="s">
        <v>287</v>
      </c>
      <c r="AH130" s="147">
        <v>1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54"/>
      <c r="B131" s="155"/>
      <c r="C131" s="186" t="s">
        <v>1100</v>
      </c>
      <c r="D131" s="159"/>
      <c r="E131" s="160">
        <v>119.36</v>
      </c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47"/>
      <c r="Z131" s="147"/>
      <c r="AA131" s="147"/>
      <c r="AB131" s="147"/>
      <c r="AC131" s="147"/>
      <c r="AD131" s="147"/>
      <c r="AE131" s="147"/>
      <c r="AF131" s="147"/>
      <c r="AG131" s="147" t="s">
        <v>287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54"/>
      <c r="B132" s="155"/>
      <c r="C132" s="186" t="s">
        <v>1101</v>
      </c>
      <c r="D132" s="159"/>
      <c r="E132" s="160">
        <v>86.72</v>
      </c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47"/>
      <c r="Z132" s="147"/>
      <c r="AA132" s="147"/>
      <c r="AB132" s="147"/>
      <c r="AC132" s="147"/>
      <c r="AD132" s="147"/>
      <c r="AE132" s="147"/>
      <c r="AF132" s="147"/>
      <c r="AG132" s="147" t="s">
        <v>287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54"/>
      <c r="B133" s="155"/>
      <c r="C133" s="186" t="s">
        <v>1102</v>
      </c>
      <c r="D133" s="159"/>
      <c r="E133" s="160">
        <v>-22.88</v>
      </c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47"/>
      <c r="Z133" s="147"/>
      <c r="AA133" s="147"/>
      <c r="AB133" s="147"/>
      <c r="AC133" s="147"/>
      <c r="AD133" s="147"/>
      <c r="AE133" s="147"/>
      <c r="AF133" s="147"/>
      <c r="AG133" s="147" t="s">
        <v>287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54"/>
      <c r="B134" s="155"/>
      <c r="C134" s="195" t="s">
        <v>379</v>
      </c>
      <c r="D134" s="191"/>
      <c r="E134" s="192">
        <v>183.2</v>
      </c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47"/>
      <c r="Z134" s="147"/>
      <c r="AA134" s="147"/>
      <c r="AB134" s="147"/>
      <c r="AC134" s="147"/>
      <c r="AD134" s="147"/>
      <c r="AE134" s="147"/>
      <c r="AF134" s="147"/>
      <c r="AG134" s="147" t="s">
        <v>287</v>
      </c>
      <c r="AH134" s="147">
        <v>1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0.399999999999999" outlineLevel="1" x14ac:dyDescent="0.25">
      <c r="A135" s="168">
        <v>21</v>
      </c>
      <c r="B135" s="169" t="s">
        <v>1103</v>
      </c>
      <c r="C135" s="185" t="s">
        <v>1104</v>
      </c>
      <c r="D135" s="170" t="s">
        <v>302</v>
      </c>
      <c r="E135" s="171">
        <v>147.15199999999999</v>
      </c>
      <c r="F135" s="172"/>
      <c r="G135" s="173">
        <f>ROUND(E135*F135,2)</f>
        <v>0</v>
      </c>
      <c r="H135" s="172"/>
      <c r="I135" s="173">
        <f>ROUND(E135*H135,2)</f>
        <v>0</v>
      </c>
      <c r="J135" s="172"/>
      <c r="K135" s="173">
        <f>ROUND(E135*J135,2)</f>
        <v>0</v>
      </c>
      <c r="L135" s="173">
        <v>15</v>
      </c>
      <c r="M135" s="173">
        <f>G135*(1+L135/100)</f>
        <v>0</v>
      </c>
      <c r="N135" s="173">
        <v>5.1639999999999998E-2</v>
      </c>
      <c r="O135" s="173">
        <f>ROUND(E135*N135,2)</f>
        <v>7.6</v>
      </c>
      <c r="P135" s="173">
        <v>0</v>
      </c>
      <c r="Q135" s="173">
        <f>ROUND(E135*P135,2)</f>
        <v>0</v>
      </c>
      <c r="R135" s="173" t="s">
        <v>866</v>
      </c>
      <c r="S135" s="173" t="s">
        <v>248</v>
      </c>
      <c r="T135" s="174" t="s">
        <v>248</v>
      </c>
      <c r="U135" s="157">
        <v>1.98</v>
      </c>
      <c r="V135" s="157">
        <f>ROUND(E135*U135,2)</f>
        <v>291.36</v>
      </c>
      <c r="W135" s="157"/>
      <c r="X135" s="157" t="s">
        <v>304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54"/>
      <c r="B136" s="155"/>
      <c r="C136" s="265" t="s">
        <v>1082</v>
      </c>
      <c r="D136" s="266"/>
      <c r="E136" s="266"/>
      <c r="F136" s="266"/>
      <c r="G136" s="266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47"/>
      <c r="Z136" s="147"/>
      <c r="AA136" s="147"/>
      <c r="AB136" s="147"/>
      <c r="AC136" s="147"/>
      <c r="AD136" s="147"/>
      <c r="AE136" s="147"/>
      <c r="AF136" s="147"/>
      <c r="AG136" s="147" t="s">
        <v>307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75" t="str">
        <f>C136</f>
        <v>zřízení nosné konstrukce příčky, vložení tepelné izolace tl. do 5 cm, montáž desek, tmelení spár Q2 a úprava rohů. Včetně dodávek materiálu.</v>
      </c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5">
      <c r="A137" s="154"/>
      <c r="B137" s="155"/>
      <c r="C137" s="186" t="s">
        <v>1105</v>
      </c>
      <c r="D137" s="159"/>
      <c r="E137" s="160">
        <v>2.97</v>
      </c>
      <c r="F137" s="157"/>
      <c r="G137" s="157"/>
      <c r="H137" s="157"/>
      <c r="I137" s="157"/>
      <c r="J137" s="157"/>
      <c r="K137" s="157"/>
      <c r="L137" s="157"/>
      <c r="M137" s="157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47"/>
      <c r="Z137" s="147"/>
      <c r="AA137" s="147"/>
      <c r="AB137" s="147"/>
      <c r="AC137" s="147"/>
      <c r="AD137" s="147"/>
      <c r="AE137" s="147"/>
      <c r="AF137" s="147"/>
      <c r="AG137" s="147" t="s">
        <v>287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5">
      <c r="A138" s="154"/>
      <c r="B138" s="155"/>
      <c r="C138" s="186" t="s">
        <v>1106</v>
      </c>
      <c r="D138" s="159"/>
      <c r="E138" s="160">
        <v>48.48</v>
      </c>
      <c r="F138" s="157"/>
      <c r="G138" s="157"/>
      <c r="H138" s="157"/>
      <c r="I138" s="157"/>
      <c r="J138" s="157"/>
      <c r="K138" s="157"/>
      <c r="L138" s="157"/>
      <c r="M138" s="157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47"/>
      <c r="Z138" s="147"/>
      <c r="AA138" s="147"/>
      <c r="AB138" s="147"/>
      <c r="AC138" s="147"/>
      <c r="AD138" s="147"/>
      <c r="AE138" s="147"/>
      <c r="AF138" s="147"/>
      <c r="AG138" s="147" t="s">
        <v>287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1" x14ac:dyDescent="0.25">
      <c r="A139" s="154"/>
      <c r="B139" s="155"/>
      <c r="C139" s="186" t="s">
        <v>1107</v>
      </c>
      <c r="D139" s="159"/>
      <c r="E139" s="160">
        <v>95.701999999999998</v>
      </c>
      <c r="F139" s="157"/>
      <c r="G139" s="157"/>
      <c r="H139" s="157"/>
      <c r="I139" s="157"/>
      <c r="J139" s="157"/>
      <c r="K139" s="157"/>
      <c r="L139" s="157"/>
      <c r="M139" s="157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47"/>
      <c r="Z139" s="147"/>
      <c r="AA139" s="147"/>
      <c r="AB139" s="147"/>
      <c r="AC139" s="147"/>
      <c r="AD139" s="147"/>
      <c r="AE139" s="147"/>
      <c r="AF139" s="147"/>
      <c r="AG139" s="147" t="s">
        <v>287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ht="30.6" outlineLevel="1" x14ac:dyDescent="0.25">
      <c r="A140" s="168">
        <v>22</v>
      </c>
      <c r="B140" s="169" t="s">
        <v>1108</v>
      </c>
      <c r="C140" s="185" t="s">
        <v>1109</v>
      </c>
      <c r="D140" s="170" t="s">
        <v>302</v>
      </c>
      <c r="E140" s="171">
        <v>14.144</v>
      </c>
      <c r="F140" s="172"/>
      <c r="G140" s="173">
        <f>ROUND(E140*F140,2)</f>
        <v>0</v>
      </c>
      <c r="H140" s="172"/>
      <c r="I140" s="173">
        <f>ROUND(E140*H140,2)</f>
        <v>0</v>
      </c>
      <c r="J140" s="172"/>
      <c r="K140" s="173">
        <f>ROUND(E140*J140,2)</f>
        <v>0</v>
      </c>
      <c r="L140" s="173">
        <v>15</v>
      </c>
      <c r="M140" s="173">
        <f>G140*(1+L140/100)</f>
        <v>0</v>
      </c>
      <c r="N140" s="173">
        <v>1.2279999999999999E-2</v>
      </c>
      <c r="O140" s="173">
        <f>ROUND(E140*N140,2)</f>
        <v>0.17</v>
      </c>
      <c r="P140" s="173">
        <v>0</v>
      </c>
      <c r="Q140" s="173">
        <f>ROUND(E140*P140,2)</f>
        <v>0</v>
      </c>
      <c r="R140" s="173" t="s">
        <v>866</v>
      </c>
      <c r="S140" s="173" t="s">
        <v>248</v>
      </c>
      <c r="T140" s="174" t="s">
        <v>248</v>
      </c>
      <c r="U140" s="157">
        <v>0.85</v>
      </c>
      <c r="V140" s="157">
        <f>ROUND(E140*U140,2)</f>
        <v>12.02</v>
      </c>
      <c r="W140" s="157"/>
      <c r="X140" s="157" t="s">
        <v>304</v>
      </c>
      <c r="Y140" s="14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5">
      <c r="A141" s="154"/>
      <c r="B141" s="155"/>
      <c r="C141" s="186" t="s">
        <v>1110</v>
      </c>
      <c r="D141" s="159"/>
      <c r="E141" s="160">
        <v>3.2</v>
      </c>
      <c r="F141" s="157"/>
      <c r="G141" s="157"/>
      <c r="H141" s="157"/>
      <c r="I141" s="157"/>
      <c r="J141" s="157"/>
      <c r="K141" s="157"/>
      <c r="L141" s="157"/>
      <c r="M141" s="157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47"/>
      <c r="Z141" s="147"/>
      <c r="AA141" s="147"/>
      <c r="AB141" s="147"/>
      <c r="AC141" s="147"/>
      <c r="AD141" s="147"/>
      <c r="AE141" s="147"/>
      <c r="AF141" s="147"/>
      <c r="AG141" s="147" t="s">
        <v>287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5">
      <c r="A142" s="154"/>
      <c r="B142" s="155"/>
      <c r="C142" s="186" t="s">
        <v>1111</v>
      </c>
      <c r="D142" s="159"/>
      <c r="E142" s="160">
        <v>10.94</v>
      </c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47"/>
      <c r="Z142" s="147"/>
      <c r="AA142" s="147"/>
      <c r="AB142" s="147"/>
      <c r="AC142" s="147"/>
      <c r="AD142" s="147"/>
      <c r="AE142" s="147"/>
      <c r="AF142" s="147"/>
      <c r="AG142" s="147" t="s">
        <v>287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ht="20.399999999999999" outlineLevel="1" x14ac:dyDescent="0.25">
      <c r="A143" s="168">
        <v>23</v>
      </c>
      <c r="B143" s="169" t="s">
        <v>1112</v>
      </c>
      <c r="C143" s="185" t="s">
        <v>1113</v>
      </c>
      <c r="D143" s="170" t="s">
        <v>302</v>
      </c>
      <c r="E143" s="171">
        <v>831.26400000000001</v>
      </c>
      <c r="F143" s="172"/>
      <c r="G143" s="173">
        <f>ROUND(E143*F143,2)</f>
        <v>0</v>
      </c>
      <c r="H143" s="172"/>
      <c r="I143" s="173">
        <f>ROUND(E143*H143,2)</f>
        <v>0</v>
      </c>
      <c r="J143" s="172"/>
      <c r="K143" s="173">
        <f>ROUND(E143*J143,2)</f>
        <v>0</v>
      </c>
      <c r="L143" s="173">
        <v>15</v>
      </c>
      <c r="M143" s="173">
        <f>G143*(1+L143/100)</f>
        <v>0</v>
      </c>
      <c r="N143" s="173">
        <v>2.887E-2</v>
      </c>
      <c r="O143" s="173">
        <f>ROUND(E143*N143,2)</f>
        <v>24</v>
      </c>
      <c r="P143" s="173">
        <v>0</v>
      </c>
      <c r="Q143" s="173">
        <f>ROUND(E143*P143,2)</f>
        <v>0</v>
      </c>
      <c r="R143" s="173" t="s">
        <v>866</v>
      </c>
      <c r="S143" s="173" t="s">
        <v>248</v>
      </c>
      <c r="T143" s="174" t="s">
        <v>248</v>
      </c>
      <c r="U143" s="157">
        <v>1.06</v>
      </c>
      <c r="V143" s="157">
        <f>ROUND(E143*U143,2)</f>
        <v>881.14</v>
      </c>
      <c r="W143" s="157"/>
      <c r="X143" s="157" t="s">
        <v>304</v>
      </c>
      <c r="Y143" s="147"/>
      <c r="Z143" s="147"/>
      <c r="AA143" s="147"/>
      <c r="AB143" s="147"/>
      <c r="AC143" s="147"/>
      <c r="AD143" s="147"/>
      <c r="AE143" s="147"/>
      <c r="AF143" s="147"/>
      <c r="AG143" s="147" t="s">
        <v>338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5">
      <c r="A144" s="154"/>
      <c r="B144" s="155"/>
      <c r="C144" s="265" t="s">
        <v>1114</v>
      </c>
      <c r="D144" s="266"/>
      <c r="E144" s="266"/>
      <c r="F144" s="266"/>
      <c r="G144" s="266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47"/>
      <c r="Z144" s="147"/>
      <c r="AA144" s="147"/>
      <c r="AB144" s="147"/>
      <c r="AC144" s="147"/>
      <c r="AD144" s="147"/>
      <c r="AE144" s="147"/>
      <c r="AF144" s="147"/>
      <c r="AG144" s="147" t="s">
        <v>307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5">
      <c r="A145" s="154"/>
      <c r="B145" s="155"/>
      <c r="C145" s="186" t="s">
        <v>1115</v>
      </c>
      <c r="D145" s="159"/>
      <c r="E145" s="160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47"/>
      <c r="Z145" s="147"/>
      <c r="AA145" s="147"/>
      <c r="AB145" s="147"/>
      <c r="AC145" s="147"/>
      <c r="AD145" s="147"/>
      <c r="AE145" s="147"/>
      <c r="AF145" s="147"/>
      <c r="AG145" s="147" t="s">
        <v>287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5">
      <c r="A146" s="154"/>
      <c r="B146" s="155"/>
      <c r="C146" s="186" t="s">
        <v>1116</v>
      </c>
      <c r="D146" s="159"/>
      <c r="E146" s="160">
        <v>24.991</v>
      </c>
      <c r="F146" s="157"/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47"/>
      <c r="Z146" s="147"/>
      <c r="AA146" s="147"/>
      <c r="AB146" s="147"/>
      <c r="AC146" s="147"/>
      <c r="AD146" s="147"/>
      <c r="AE146" s="147"/>
      <c r="AF146" s="147"/>
      <c r="AG146" s="147" t="s">
        <v>287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5">
      <c r="A147" s="154"/>
      <c r="B147" s="155"/>
      <c r="C147" s="186" t="s">
        <v>1117</v>
      </c>
      <c r="D147" s="159"/>
      <c r="E147" s="160">
        <v>83.328000000000003</v>
      </c>
      <c r="F147" s="157"/>
      <c r="G147" s="157"/>
      <c r="H147" s="157"/>
      <c r="I147" s="157"/>
      <c r="J147" s="157"/>
      <c r="K147" s="157"/>
      <c r="L147" s="157"/>
      <c r="M147" s="157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47"/>
      <c r="Z147" s="147"/>
      <c r="AA147" s="147"/>
      <c r="AB147" s="147"/>
      <c r="AC147" s="147"/>
      <c r="AD147" s="147"/>
      <c r="AE147" s="147"/>
      <c r="AF147" s="147"/>
      <c r="AG147" s="147" t="s">
        <v>287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5">
      <c r="A148" s="154"/>
      <c r="B148" s="155"/>
      <c r="C148" s="186" t="s">
        <v>1118</v>
      </c>
      <c r="D148" s="159"/>
      <c r="E148" s="160">
        <v>44.32</v>
      </c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47"/>
      <c r="Z148" s="147"/>
      <c r="AA148" s="147"/>
      <c r="AB148" s="147"/>
      <c r="AC148" s="147"/>
      <c r="AD148" s="147"/>
      <c r="AE148" s="147"/>
      <c r="AF148" s="147"/>
      <c r="AG148" s="147" t="s">
        <v>287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5">
      <c r="A149" s="154"/>
      <c r="B149" s="155"/>
      <c r="C149" s="195" t="s">
        <v>379</v>
      </c>
      <c r="D149" s="191"/>
      <c r="E149" s="192">
        <v>152.63900000000001</v>
      </c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47"/>
      <c r="Z149" s="147"/>
      <c r="AA149" s="147"/>
      <c r="AB149" s="147"/>
      <c r="AC149" s="147"/>
      <c r="AD149" s="147"/>
      <c r="AE149" s="147"/>
      <c r="AF149" s="147"/>
      <c r="AG149" s="147" t="s">
        <v>287</v>
      </c>
      <c r="AH149" s="147">
        <v>1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5">
      <c r="A150" s="154"/>
      <c r="B150" s="155"/>
      <c r="C150" s="186" t="s">
        <v>1119</v>
      </c>
      <c r="D150" s="159"/>
      <c r="E150" s="160">
        <v>116.318</v>
      </c>
      <c r="F150" s="157"/>
      <c r="G150" s="157"/>
      <c r="H150" s="157"/>
      <c r="I150" s="157"/>
      <c r="J150" s="157"/>
      <c r="K150" s="157"/>
      <c r="L150" s="157"/>
      <c r="M150" s="157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47"/>
      <c r="Z150" s="147"/>
      <c r="AA150" s="147"/>
      <c r="AB150" s="147"/>
      <c r="AC150" s="147"/>
      <c r="AD150" s="147"/>
      <c r="AE150" s="147"/>
      <c r="AF150" s="147"/>
      <c r="AG150" s="147" t="s">
        <v>287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5">
      <c r="A151" s="154"/>
      <c r="B151" s="155"/>
      <c r="C151" s="186" t="s">
        <v>1120</v>
      </c>
      <c r="D151" s="159"/>
      <c r="E151" s="160">
        <v>84.037000000000006</v>
      </c>
      <c r="F151" s="157"/>
      <c r="G151" s="157"/>
      <c r="H151" s="157"/>
      <c r="I151" s="157"/>
      <c r="J151" s="157"/>
      <c r="K151" s="157"/>
      <c r="L151" s="157"/>
      <c r="M151" s="157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47"/>
      <c r="Z151" s="147"/>
      <c r="AA151" s="147"/>
      <c r="AB151" s="147"/>
      <c r="AC151" s="147"/>
      <c r="AD151" s="147"/>
      <c r="AE151" s="147"/>
      <c r="AF151" s="147"/>
      <c r="AG151" s="147" t="s">
        <v>287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5">
      <c r="A152" s="154"/>
      <c r="B152" s="155"/>
      <c r="C152" s="186" t="s">
        <v>1121</v>
      </c>
      <c r="D152" s="159"/>
      <c r="E152" s="160">
        <v>49.02</v>
      </c>
      <c r="F152" s="157"/>
      <c r="G152" s="157"/>
      <c r="H152" s="157"/>
      <c r="I152" s="157"/>
      <c r="J152" s="157"/>
      <c r="K152" s="157"/>
      <c r="L152" s="157"/>
      <c r="M152" s="157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47"/>
      <c r="Z152" s="147"/>
      <c r="AA152" s="147"/>
      <c r="AB152" s="147"/>
      <c r="AC152" s="147"/>
      <c r="AD152" s="147"/>
      <c r="AE152" s="147"/>
      <c r="AF152" s="147"/>
      <c r="AG152" s="147" t="s">
        <v>287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5">
      <c r="A153" s="154"/>
      <c r="B153" s="155"/>
      <c r="C153" s="195" t="s">
        <v>379</v>
      </c>
      <c r="D153" s="191"/>
      <c r="E153" s="192">
        <v>249.375</v>
      </c>
      <c r="F153" s="157"/>
      <c r="G153" s="157"/>
      <c r="H153" s="157"/>
      <c r="I153" s="157"/>
      <c r="J153" s="157"/>
      <c r="K153" s="157"/>
      <c r="L153" s="157"/>
      <c r="M153" s="157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47"/>
      <c r="Z153" s="147"/>
      <c r="AA153" s="147"/>
      <c r="AB153" s="147"/>
      <c r="AC153" s="147"/>
      <c r="AD153" s="147"/>
      <c r="AE153" s="147"/>
      <c r="AF153" s="147"/>
      <c r="AG153" s="147" t="s">
        <v>287</v>
      </c>
      <c r="AH153" s="147">
        <v>1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5">
      <c r="A154" s="154"/>
      <c r="B154" s="155"/>
      <c r="C154" s="186" t="s">
        <v>1122</v>
      </c>
      <c r="D154" s="159"/>
      <c r="E154" s="160">
        <v>84.337500000000006</v>
      </c>
      <c r="F154" s="157"/>
      <c r="G154" s="157"/>
      <c r="H154" s="157"/>
      <c r="I154" s="157"/>
      <c r="J154" s="157"/>
      <c r="K154" s="157"/>
      <c r="L154" s="157"/>
      <c r="M154" s="157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47"/>
      <c r="Z154" s="147"/>
      <c r="AA154" s="147"/>
      <c r="AB154" s="147"/>
      <c r="AC154" s="147"/>
      <c r="AD154" s="147"/>
      <c r="AE154" s="147"/>
      <c r="AF154" s="147"/>
      <c r="AG154" s="147" t="s">
        <v>287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5">
      <c r="A155" s="154"/>
      <c r="B155" s="155"/>
      <c r="C155" s="186" t="s">
        <v>1123</v>
      </c>
      <c r="D155" s="159"/>
      <c r="E155" s="160">
        <v>91.39</v>
      </c>
      <c r="F155" s="157"/>
      <c r="G155" s="157"/>
      <c r="H155" s="157"/>
      <c r="I155" s="157"/>
      <c r="J155" s="157"/>
      <c r="K155" s="157"/>
      <c r="L155" s="157"/>
      <c r="M155" s="157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47"/>
      <c r="Z155" s="147"/>
      <c r="AA155" s="147"/>
      <c r="AB155" s="147"/>
      <c r="AC155" s="147"/>
      <c r="AD155" s="147"/>
      <c r="AE155" s="147"/>
      <c r="AF155" s="147"/>
      <c r="AG155" s="147" t="s">
        <v>287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5">
      <c r="A156" s="154"/>
      <c r="B156" s="155"/>
      <c r="C156" s="186" t="s">
        <v>1124</v>
      </c>
      <c r="D156" s="159"/>
      <c r="E156" s="160">
        <v>71.467500000000001</v>
      </c>
      <c r="F156" s="157"/>
      <c r="G156" s="157"/>
      <c r="H156" s="157"/>
      <c r="I156" s="157"/>
      <c r="J156" s="157"/>
      <c r="K156" s="157"/>
      <c r="L156" s="157"/>
      <c r="M156" s="157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47"/>
      <c r="Z156" s="147"/>
      <c r="AA156" s="147"/>
      <c r="AB156" s="147"/>
      <c r="AC156" s="147"/>
      <c r="AD156" s="147"/>
      <c r="AE156" s="147"/>
      <c r="AF156" s="147"/>
      <c r="AG156" s="147" t="s">
        <v>287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5">
      <c r="A157" s="154"/>
      <c r="B157" s="155"/>
      <c r="C157" s="186" t="s">
        <v>1125</v>
      </c>
      <c r="D157" s="159"/>
      <c r="E157" s="160">
        <v>91.39</v>
      </c>
      <c r="F157" s="157"/>
      <c r="G157" s="157"/>
      <c r="H157" s="157"/>
      <c r="I157" s="157"/>
      <c r="J157" s="157"/>
      <c r="K157" s="157"/>
      <c r="L157" s="157"/>
      <c r="M157" s="157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47"/>
      <c r="Z157" s="147"/>
      <c r="AA157" s="147"/>
      <c r="AB157" s="147"/>
      <c r="AC157" s="147"/>
      <c r="AD157" s="147"/>
      <c r="AE157" s="147"/>
      <c r="AF157" s="147"/>
      <c r="AG157" s="147" t="s">
        <v>287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5">
      <c r="A158" s="154"/>
      <c r="B158" s="155"/>
      <c r="C158" s="186" t="s">
        <v>1126</v>
      </c>
      <c r="D158" s="159"/>
      <c r="E158" s="160">
        <v>51.545000000000002</v>
      </c>
      <c r="F158" s="157"/>
      <c r="G158" s="157"/>
      <c r="H158" s="157"/>
      <c r="I158" s="157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47"/>
      <c r="Z158" s="147"/>
      <c r="AA158" s="147"/>
      <c r="AB158" s="147"/>
      <c r="AC158" s="147"/>
      <c r="AD158" s="147"/>
      <c r="AE158" s="147"/>
      <c r="AF158" s="147"/>
      <c r="AG158" s="147" t="s">
        <v>287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5">
      <c r="A159" s="154"/>
      <c r="B159" s="155"/>
      <c r="C159" s="186" t="s">
        <v>1127</v>
      </c>
      <c r="D159" s="159"/>
      <c r="E159" s="160">
        <v>39.119999999999997</v>
      </c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47"/>
      <c r="Z159" s="147"/>
      <c r="AA159" s="147"/>
      <c r="AB159" s="147"/>
      <c r="AC159" s="147"/>
      <c r="AD159" s="147"/>
      <c r="AE159" s="147"/>
      <c r="AF159" s="147"/>
      <c r="AG159" s="147" t="s">
        <v>287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20.399999999999999" outlineLevel="1" x14ac:dyDescent="0.25">
      <c r="A160" s="168">
        <v>24</v>
      </c>
      <c r="B160" s="169" t="s">
        <v>1128</v>
      </c>
      <c r="C160" s="185" t="s">
        <v>1129</v>
      </c>
      <c r="D160" s="170" t="s">
        <v>302</v>
      </c>
      <c r="E160" s="171">
        <v>1258.08</v>
      </c>
      <c r="F160" s="172"/>
      <c r="G160" s="173">
        <f>ROUND(E160*F160,2)</f>
        <v>0</v>
      </c>
      <c r="H160" s="172"/>
      <c r="I160" s="173">
        <f>ROUND(E160*H160,2)</f>
        <v>0</v>
      </c>
      <c r="J160" s="172"/>
      <c r="K160" s="173">
        <f>ROUND(E160*J160,2)</f>
        <v>0</v>
      </c>
      <c r="L160" s="173">
        <v>15</v>
      </c>
      <c r="M160" s="173">
        <f>G160*(1+L160/100)</f>
        <v>0</v>
      </c>
      <c r="N160" s="173">
        <v>1.2149999999999999E-2</v>
      </c>
      <c r="O160" s="173">
        <f>ROUND(E160*N160,2)</f>
        <v>15.29</v>
      </c>
      <c r="P160" s="173">
        <v>0</v>
      </c>
      <c r="Q160" s="173">
        <f>ROUND(E160*P160,2)</f>
        <v>0</v>
      </c>
      <c r="R160" s="173" t="s">
        <v>866</v>
      </c>
      <c r="S160" s="173" t="s">
        <v>248</v>
      </c>
      <c r="T160" s="174" t="s">
        <v>1015</v>
      </c>
      <c r="U160" s="157">
        <v>1.0109999999999999</v>
      </c>
      <c r="V160" s="157">
        <f>ROUND(E160*U160,2)</f>
        <v>1271.92</v>
      </c>
      <c r="W160" s="157"/>
      <c r="X160" s="157" t="s">
        <v>304</v>
      </c>
      <c r="Y160" s="14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5">
      <c r="A161" s="154"/>
      <c r="B161" s="155"/>
      <c r="C161" s="186" t="s">
        <v>1130</v>
      </c>
      <c r="D161" s="159"/>
      <c r="E161" s="160">
        <v>30.31</v>
      </c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47"/>
      <c r="Z161" s="147"/>
      <c r="AA161" s="147"/>
      <c r="AB161" s="147"/>
      <c r="AC161" s="147"/>
      <c r="AD161" s="147"/>
      <c r="AE161" s="147"/>
      <c r="AF161" s="147"/>
      <c r="AG161" s="147" t="s">
        <v>287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5">
      <c r="A162" s="154"/>
      <c r="B162" s="155"/>
      <c r="C162" s="186" t="s">
        <v>1131</v>
      </c>
      <c r="D162" s="159"/>
      <c r="E162" s="160">
        <v>266.42</v>
      </c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47"/>
      <c r="Z162" s="147"/>
      <c r="AA162" s="147"/>
      <c r="AB162" s="147"/>
      <c r="AC162" s="147"/>
      <c r="AD162" s="147"/>
      <c r="AE162" s="147"/>
      <c r="AF162" s="147"/>
      <c r="AG162" s="147" t="s">
        <v>287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5">
      <c r="A163" s="154"/>
      <c r="B163" s="155"/>
      <c r="C163" s="186" t="s">
        <v>1132</v>
      </c>
      <c r="D163" s="159"/>
      <c r="E163" s="160">
        <v>734.2</v>
      </c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47"/>
      <c r="Z163" s="147"/>
      <c r="AA163" s="147"/>
      <c r="AB163" s="147"/>
      <c r="AC163" s="147"/>
      <c r="AD163" s="147"/>
      <c r="AE163" s="147"/>
      <c r="AF163" s="147"/>
      <c r="AG163" s="147" t="s">
        <v>287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5">
      <c r="A164" s="154"/>
      <c r="B164" s="155"/>
      <c r="C164" s="186" t="s">
        <v>1133</v>
      </c>
      <c r="D164" s="159"/>
      <c r="E164" s="160">
        <v>18.329999999999998</v>
      </c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47"/>
      <c r="Z164" s="147"/>
      <c r="AA164" s="147"/>
      <c r="AB164" s="147"/>
      <c r="AC164" s="147"/>
      <c r="AD164" s="147"/>
      <c r="AE164" s="147"/>
      <c r="AF164" s="147"/>
      <c r="AG164" s="147" t="s">
        <v>287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5">
      <c r="A165" s="154"/>
      <c r="B165" s="155"/>
      <c r="C165" s="186" t="s">
        <v>1134</v>
      </c>
      <c r="D165" s="159"/>
      <c r="E165" s="160">
        <v>30.07</v>
      </c>
      <c r="F165" s="157"/>
      <c r="G165" s="157"/>
      <c r="H165" s="157"/>
      <c r="I165" s="157"/>
      <c r="J165" s="157"/>
      <c r="K165" s="157"/>
      <c r="L165" s="157"/>
      <c r="M165" s="157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47"/>
      <c r="Z165" s="147"/>
      <c r="AA165" s="147"/>
      <c r="AB165" s="147"/>
      <c r="AC165" s="147"/>
      <c r="AD165" s="147"/>
      <c r="AE165" s="147"/>
      <c r="AF165" s="147"/>
      <c r="AG165" s="147" t="s">
        <v>287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5">
      <c r="A166" s="154"/>
      <c r="B166" s="155"/>
      <c r="C166" s="186" t="s">
        <v>1135</v>
      </c>
      <c r="D166" s="159"/>
      <c r="E166" s="160">
        <v>40.58</v>
      </c>
      <c r="F166" s="157"/>
      <c r="G166" s="157"/>
      <c r="H166" s="157"/>
      <c r="I166" s="157"/>
      <c r="J166" s="157"/>
      <c r="K166" s="157"/>
      <c r="L166" s="157"/>
      <c r="M166" s="157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47"/>
      <c r="Z166" s="147"/>
      <c r="AA166" s="147"/>
      <c r="AB166" s="147"/>
      <c r="AC166" s="147"/>
      <c r="AD166" s="147"/>
      <c r="AE166" s="147"/>
      <c r="AF166" s="147"/>
      <c r="AG166" s="147" t="s">
        <v>287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1" x14ac:dyDescent="0.25">
      <c r="A167" s="154"/>
      <c r="B167" s="155"/>
      <c r="C167" s="186" t="s">
        <v>1136</v>
      </c>
      <c r="D167" s="159"/>
      <c r="E167" s="160">
        <v>32.15</v>
      </c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47"/>
      <c r="Z167" s="147"/>
      <c r="AA167" s="147"/>
      <c r="AB167" s="147"/>
      <c r="AC167" s="147"/>
      <c r="AD167" s="147"/>
      <c r="AE167" s="147"/>
      <c r="AF167" s="147"/>
      <c r="AG167" s="147" t="s">
        <v>287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5">
      <c r="A168" s="154"/>
      <c r="B168" s="155"/>
      <c r="C168" s="186" t="s">
        <v>1137</v>
      </c>
      <c r="D168" s="159"/>
      <c r="E168" s="160">
        <v>54.08</v>
      </c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47"/>
      <c r="Z168" s="147"/>
      <c r="AA168" s="147"/>
      <c r="AB168" s="147"/>
      <c r="AC168" s="147"/>
      <c r="AD168" s="147"/>
      <c r="AE168" s="147"/>
      <c r="AF168" s="147"/>
      <c r="AG168" s="147" t="s">
        <v>287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1" x14ac:dyDescent="0.25">
      <c r="A169" s="154"/>
      <c r="B169" s="155"/>
      <c r="C169" s="186" t="s">
        <v>1138</v>
      </c>
      <c r="D169" s="159"/>
      <c r="E169" s="160">
        <v>23.04</v>
      </c>
      <c r="F169" s="157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47"/>
      <c r="Z169" s="147"/>
      <c r="AA169" s="147"/>
      <c r="AB169" s="147"/>
      <c r="AC169" s="147"/>
      <c r="AD169" s="147"/>
      <c r="AE169" s="147"/>
      <c r="AF169" s="147"/>
      <c r="AG169" s="147" t="s">
        <v>287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5">
      <c r="A170" s="154"/>
      <c r="B170" s="155"/>
      <c r="C170" s="186" t="s">
        <v>1139</v>
      </c>
      <c r="D170" s="159"/>
      <c r="E170" s="160">
        <v>22.04</v>
      </c>
      <c r="F170" s="157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47"/>
      <c r="Z170" s="147"/>
      <c r="AA170" s="147"/>
      <c r="AB170" s="147"/>
      <c r="AC170" s="147"/>
      <c r="AD170" s="147"/>
      <c r="AE170" s="147"/>
      <c r="AF170" s="147"/>
      <c r="AG170" s="147" t="s">
        <v>287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5">
      <c r="A171" s="154"/>
      <c r="B171" s="155"/>
      <c r="C171" s="186" t="s">
        <v>1140</v>
      </c>
      <c r="D171" s="159"/>
      <c r="E171" s="160">
        <v>6.86</v>
      </c>
      <c r="F171" s="157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47"/>
      <c r="Z171" s="147"/>
      <c r="AA171" s="147"/>
      <c r="AB171" s="147"/>
      <c r="AC171" s="147"/>
      <c r="AD171" s="147"/>
      <c r="AE171" s="147"/>
      <c r="AF171" s="147"/>
      <c r="AG171" s="147" t="s">
        <v>287</v>
      </c>
      <c r="AH171" s="147">
        <v>0</v>
      </c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ht="20.399999999999999" outlineLevel="1" x14ac:dyDescent="0.25">
      <c r="A172" s="168">
        <v>25</v>
      </c>
      <c r="B172" s="169" t="s">
        <v>1141</v>
      </c>
      <c r="C172" s="185" t="s">
        <v>1142</v>
      </c>
      <c r="D172" s="170" t="s">
        <v>302</v>
      </c>
      <c r="E172" s="171">
        <v>174.89</v>
      </c>
      <c r="F172" s="172"/>
      <c r="G172" s="173">
        <f>ROUND(E172*F172,2)</f>
        <v>0</v>
      </c>
      <c r="H172" s="172"/>
      <c r="I172" s="173">
        <f>ROUND(E172*H172,2)</f>
        <v>0</v>
      </c>
      <c r="J172" s="172"/>
      <c r="K172" s="173">
        <f>ROUND(E172*J172,2)</f>
        <v>0</v>
      </c>
      <c r="L172" s="173">
        <v>15</v>
      </c>
      <c r="M172" s="173">
        <f>G172*(1+L172/100)</f>
        <v>0</v>
      </c>
      <c r="N172" s="173">
        <v>1.3729999999999999E-2</v>
      </c>
      <c r="O172" s="173">
        <f>ROUND(E172*N172,2)</f>
        <v>2.4</v>
      </c>
      <c r="P172" s="173">
        <v>0</v>
      </c>
      <c r="Q172" s="173">
        <f>ROUND(E172*P172,2)</f>
        <v>0</v>
      </c>
      <c r="R172" s="173" t="s">
        <v>866</v>
      </c>
      <c r="S172" s="173" t="s">
        <v>248</v>
      </c>
      <c r="T172" s="174" t="s">
        <v>248</v>
      </c>
      <c r="U172" s="157">
        <v>1.01</v>
      </c>
      <c r="V172" s="157">
        <f>ROUND(E172*U172,2)</f>
        <v>176.64</v>
      </c>
      <c r="W172" s="157"/>
      <c r="X172" s="157" t="s">
        <v>304</v>
      </c>
      <c r="Y172" s="147"/>
      <c r="Z172" s="147"/>
      <c r="AA172" s="147"/>
      <c r="AB172" s="147"/>
      <c r="AC172" s="147"/>
      <c r="AD172" s="147"/>
      <c r="AE172" s="147"/>
      <c r="AF172" s="147"/>
      <c r="AG172" s="147" t="s">
        <v>332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5">
      <c r="A173" s="154"/>
      <c r="B173" s="155"/>
      <c r="C173" s="186" t="s">
        <v>1143</v>
      </c>
      <c r="D173" s="159"/>
      <c r="E173" s="160">
        <v>109.79</v>
      </c>
      <c r="F173" s="157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47"/>
      <c r="Z173" s="147"/>
      <c r="AA173" s="147"/>
      <c r="AB173" s="147"/>
      <c r="AC173" s="147"/>
      <c r="AD173" s="147"/>
      <c r="AE173" s="147"/>
      <c r="AF173" s="147"/>
      <c r="AG173" s="147" t="s">
        <v>287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5">
      <c r="A174" s="154"/>
      <c r="B174" s="155"/>
      <c r="C174" s="186" t="s">
        <v>1144</v>
      </c>
      <c r="D174" s="159"/>
      <c r="E174" s="160">
        <v>65.099999999999994</v>
      </c>
      <c r="F174" s="157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47"/>
      <c r="Z174" s="147"/>
      <c r="AA174" s="147"/>
      <c r="AB174" s="147"/>
      <c r="AC174" s="147"/>
      <c r="AD174" s="147"/>
      <c r="AE174" s="147"/>
      <c r="AF174" s="147"/>
      <c r="AG174" s="147" t="s">
        <v>287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1" x14ac:dyDescent="0.25">
      <c r="A175" s="168">
        <v>26</v>
      </c>
      <c r="B175" s="169" t="s">
        <v>1145</v>
      </c>
      <c r="C175" s="185" t="s">
        <v>1146</v>
      </c>
      <c r="D175" s="170" t="s">
        <v>538</v>
      </c>
      <c r="E175" s="171">
        <v>6</v>
      </c>
      <c r="F175" s="172"/>
      <c r="G175" s="173">
        <f>ROUND(E175*F175,2)</f>
        <v>0</v>
      </c>
      <c r="H175" s="172"/>
      <c r="I175" s="173">
        <f>ROUND(E175*H175,2)</f>
        <v>0</v>
      </c>
      <c r="J175" s="172"/>
      <c r="K175" s="173">
        <f>ROUND(E175*J175,2)</f>
        <v>0</v>
      </c>
      <c r="L175" s="173">
        <v>15</v>
      </c>
      <c r="M175" s="173">
        <f>G175*(1+L175/100)</f>
        <v>0</v>
      </c>
      <c r="N175" s="173">
        <v>1.6000000000000001E-4</v>
      </c>
      <c r="O175" s="173">
        <f>ROUND(E175*N175,2)</f>
        <v>0</v>
      </c>
      <c r="P175" s="173">
        <v>0</v>
      </c>
      <c r="Q175" s="173">
        <f>ROUND(E175*P175,2)</f>
        <v>0</v>
      </c>
      <c r="R175" s="173" t="s">
        <v>866</v>
      </c>
      <c r="S175" s="173" t="s">
        <v>248</v>
      </c>
      <c r="T175" s="174" t="s">
        <v>248</v>
      </c>
      <c r="U175" s="157">
        <v>1.24</v>
      </c>
      <c r="V175" s="157">
        <f>ROUND(E175*U175,2)</f>
        <v>7.44</v>
      </c>
      <c r="W175" s="157"/>
      <c r="X175" s="157" t="s">
        <v>304</v>
      </c>
      <c r="Y175" s="14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1" x14ac:dyDescent="0.25">
      <c r="A176" s="154"/>
      <c r="B176" s="155"/>
      <c r="C176" s="186" t="s">
        <v>1147</v>
      </c>
      <c r="D176" s="159"/>
      <c r="E176" s="160">
        <v>1</v>
      </c>
      <c r="F176" s="157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47"/>
      <c r="Z176" s="147"/>
      <c r="AA176" s="147"/>
      <c r="AB176" s="147"/>
      <c r="AC176" s="147"/>
      <c r="AD176" s="147"/>
      <c r="AE176" s="147"/>
      <c r="AF176" s="147"/>
      <c r="AG176" s="147" t="s">
        <v>287</v>
      </c>
      <c r="AH176" s="147">
        <v>0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5">
      <c r="A177" s="154"/>
      <c r="B177" s="155"/>
      <c r="C177" s="186" t="s">
        <v>1148</v>
      </c>
      <c r="D177" s="159"/>
      <c r="E177" s="160">
        <v>5</v>
      </c>
      <c r="F177" s="157"/>
      <c r="G177" s="157"/>
      <c r="H177" s="157"/>
      <c r="I177" s="157"/>
      <c r="J177" s="157"/>
      <c r="K177" s="157"/>
      <c r="L177" s="157"/>
      <c r="M177" s="157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47"/>
      <c r="Z177" s="147"/>
      <c r="AA177" s="147"/>
      <c r="AB177" s="147"/>
      <c r="AC177" s="147"/>
      <c r="AD177" s="147"/>
      <c r="AE177" s="147"/>
      <c r="AF177" s="147"/>
      <c r="AG177" s="147" t="s">
        <v>287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30.6" outlineLevel="1" x14ac:dyDescent="0.25">
      <c r="A178" s="168">
        <v>27</v>
      </c>
      <c r="B178" s="169" t="s">
        <v>1149</v>
      </c>
      <c r="C178" s="185" t="s">
        <v>1150</v>
      </c>
      <c r="D178" s="170" t="s">
        <v>576</v>
      </c>
      <c r="E178" s="171">
        <v>25.78</v>
      </c>
      <c r="F178" s="172"/>
      <c r="G178" s="173">
        <f>ROUND(E178*F178,2)</f>
        <v>0</v>
      </c>
      <c r="H178" s="172"/>
      <c r="I178" s="173">
        <f>ROUND(E178*H178,2)</f>
        <v>0</v>
      </c>
      <c r="J178" s="172"/>
      <c r="K178" s="173">
        <f>ROUND(E178*J178,2)</f>
        <v>0</v>
      </c>
      <c r="L178" s="173">
        <v>15</v>
      </c>
      <c r="M178" s="173">
        <f>G178*(1+L178/100)</f>
        <v>0</v>
      </c>
      <c r="N178" s="173">
        <v>2.9250000000000002E-2</v>
      </c>
      <c r="O178" s="173">
        <f>ROUND(E178*N178,2)</f>
        <v>0.75</v>
      </c>
      <c r="P178" s="173">
        <v>0</v>
      </c>
      <c r="Q178" s="173">
        <f>ROUND(E178*P178,2)</f>
        <v>0</v>
      </c>
      <c r="R178" s="173" t="s">
        <v>866</v>
      </c>
      <c r="S178" s="173" t="s">
        <v>248</v>
      </c>
      <c r="T178" s="174" t="s">
        <v>249</v>
      </c>
      <c r="U178" s="157">
        <v>1.4</v>
      </c>
      <c r="V178" s="157">
        <f>ROUND(E178*U178,2)</f>
        <v>36.090000000000003</v>
      </c>
      <c r="W178" s="157"/>
      <c r="X178" s="157" t="s">
        <v>304</v>
      </c>
      <c r="Y178" s="147"/>
      <c r="Z178" s="147"/>
      <c r="AA178" s="147"/>
      <c r="AB178" s="147"/>
      <c r="AC178" s="147"/>
      <c r="AD178" s="147"/>
      <c r="AE178" s="147"/>
      <c r="AF178" s="147"/>
      <c r="AG178" s="147" t="s">
        <v>332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5">
      <c r="A179" s="154"/>
      <c r="B179" s="155"/>
      <c r="C179" s="256" t="s">
        <v>2244</v>
      </c>
      <c r="D179" s="257"/>
      <c r="E179" s="257"/>
      <c r="F179" s="257"/>
      <c r="G179" s="2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47"/>
      <c r="Z179" s="147"/>
      <c r="AA179" s="147"/>
      <c r="AB179" s="147"/>
      <c r="AC179" s="147"/>
      <c r="AD179" s="147"/>
      <c r="AE179" s="147"/>
      <c r="AF179" s="147"/>
      <c r="AG179" s="147" t="s">
        <v>253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5">
      <c r="A180" s="154"/>
      <c r="B180" s="155"/>
      <c r="C180" s="267" t="s">
        <v>1151</v>
      </c>
      <c r="D180" s="268"/>
      <c r="E180" s="268"/>
      <c r="F180" s="268"/>
      <c r="G180" s="268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47"/>
      <c r="Z180" s="147"/>
      <c r="AA180" s="147"/>
      <c r="AB180" s="147"/>
      <c r="AC180" s="147"/>
      <c r="AD180" s="147"/>
      <c r="AE180" s="147"/>
      <c r="AF180" s="147"/>
      <c r="AG180" s="147" t="s">
        <v>253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5">
      <c r="A181" s="154"/>
      <c r="B181" s="155"/>
      <c r="C181" s="267" t="s">
        <v>1152</v>
      </c>
      <c r="D181" s="268"/>
      <c r="E181" s="268"/>
      <c r="F181" s="268"/>
      <c r="G181" s="268"/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47"/>
      <c r="Z181" s="147"/>
      <c r="AA181" s="147"/>
      <c r="AB181" s="147"/>
      <c r="AC181" s="147"/>
      <c r="AD181" s="147"/>
      <c r="AE181" s="147"/>
      <c r="AF181" s="147"/>
      <c r="AG181" s="147" t="s">
        <v>253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5">
      <c r="A182" s="154"/>
      <c r="B182" s="155"/>
      <c r="C182" s="267" t="s">
        <v>1153</v>
      </c>
      <c r="D182" s="268"/>
      <c r="E182" s="268"/>
      <c r="F182" s="268"/>
      <c r="G182" s="268"/>
      <c r="H182" s="157"/>
      <c r="I182" s="157"/>
      <c r="J182" s="157"/>
      <c r="K182" s="157"/>
      <c r="L182" s="157"/>
      <c r="M182" s="157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47"/>
      <c r="Z182" s="147"/>
      <c r="AA182" s="147"/>
      <c r="AB182" s="147"/>
      <c r="AC182" s="147"/>
      <c r="AD182" s="147"/>
      <c r="AE182" s="147"/>
      <c r="AF182" s="147"/>
      <c r="AG182" s="147" t="s">
        <v>253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75" t="str">
        <f>C182</f>
        <v>- standardního tmelení Q2, to je: základní tmelení Q1+ dodatečné tmelení (tmelení najemno) a případné přebroušení.</v>
      </c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5">
      <c r="A183" s="154"/>
      <c r="B183" s="155"/>
      <c r="C183" s="186" t="s">
        <v>1154</v>
      </c>
      <c r="D183" s="159"/>
      <c r="E183" s="160"/>
      <c r="F183" s="157"/>
      <c r="G183" s="157"/>
      <c r="H183" s="157"/>
      <c r="I183" s="157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47"/>
      <c r="Z183" s="147"/>
      <c r="AA183" s="147"/>
      <c r="AB183" s="147"/>
      <c r="AC183" s="147"/>
      <c r="AD183" s="147"/>
      <c r="AE183" s="147"/>
      <c r="AF183" s="147"/>
      <c r="AG183" s="147" t="s">
        <v>287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1" x14ac:dyDescent="0.25">
      <c r="A184" s="154"/>
      <c r="B184" s="155"/>
      <c r="C184" s="186" t="s">
        <v>402</v>
      </c>
      <c r="D184" s="159"/>
      <c r="E184" s="160"/>
      <c r="F184" s="157"/>
      <c r="G184" s="157"/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47"/>
      <c r="Z184" s="147"/>
      <c r="AA184" s="147"/>
      <c r="AB184" s="147"/>
      <c r="AC184" s="147"/>
      <c r="AD184" s="147"/>
      <c r="AE184" s="147"/>
      <c r="AF184" s="147"/>
      <c r="AG184" s="147" t="s">
        <v>287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5">
      <c r="A185" s="154"/>
      <c r="B185" s="155"/>
      <c r="C185" s="186" t="s">
        <v>1155</v>
      </c>
      <c r="D185" s="159"/>
      <c r="E185" s="160">
        <v>18.18</v>
      </c>
      <c r="F185" s="157"/>
      <c r="G185" s="157"/>
      <c r="H185" s="157"/>
      <c r="I185" s="157"/>
      <c r="J185" s="157"/>
      <c r="K185" s="157"/>
      <c r="L185" s="157"/>
      <c r="M185" s="157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47"/>
      <c r="Z185" s="147"/>
      <c r="AA185" s="147"/>
      <c r="AB185" s="147"/>
      <c r="AC185" s="147"/>
      <c r="AD185" s="147"/>
      <c r="AE185" s="147"/>
      <c r="AF185" s="147"/>
      <c r="AG185" s="147" t="s">
        <v>287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1" x14ac:dyDescent="0.25">
      <c r="A186" s="154"/>
      <c r="B186" s="155"/>
      <c r="C186" s="186" t="s">
        <v>1156</v>
      </c>
      <c r="D186" s="159"/>
      <c r="E186" s="160">
        <v>7.6</v>
      </c>
      <c r="F186" s="157"/>
      <c r="G186" s="157"/>
      <c r="H186" s="157"/>
      <c r="I186" s="157"/>
      <c r="J186" s="157"/>
      <c r="K186" s="157"/>
      <c r="L186" s="157"/>
      <c r="M186" s="157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47"/>
      <c r="Z186" s="147"/>
      <c r="AA186" s="147"/>
      <c r="AB186" s="147"/>
      <c r="AC186" s="147"/>
      <c r="AD186" s="147"/>
      <c r="AE186" s="147"/>
      <c r="AF186" s="147"/>
      <c r="AG186" s="147" t="s">
        <v>287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0.399999999999999" outlineLevel="1" x14ac:dyDescent="0.25">
      <c r="A187" s="168">
        <v>28</v>
      </c>
      <c r="B187" s="169" t="s">
        <v>1157</v>
      </c>
      <c r="C187" s="185" t="s">
        <v>1158</v>
      </c>
      <c r="D187" s="170" t="s">
        <v>302</v>
      </c>
      <c r="E187" s="171">
        <v>25.91</v>
      </c>
      <c r="F187" s="172"/>
      <c r="G187" s="173">
        <f>ROUND(E187*F187,2)</f>
        <v>0</v>
      </c>
      <c r="H187" s="172"/>
      <c r="I187" s="173">
        <f>ROUND(E187*H187,2)</f>
        <v>0</v>
      </c>
      <c r="J187" s="172"/>
      <c r="K187" s="173">
        <f>ROUND(E187*J187,2)</f>
        <v>0</v>
      </c>
      <c r="L187" s="173">
        <v>15</v>
      </c>
      <c r="M187" s="173">
        <f>G187*(1+L187/100)</f>
        <v>0</v>
      </c>
      <c r="N187" s="173">
        <v>0</v>
      </c>
      <c r="O187" s="173">
        <f>ROUND(E187*N187,2)</f>
        <v>0</v>
      </c>
      <c r="P187" s="173">
        <v>0</v>
      </c>
      <c r="Q187" s="173">
        <f>ROUND(E187*P187,2)</f>
        <v>0</v>
      </c>
      <c r="R187" s="173"/>
      <c r="S187" s="173" t="s">
        <v>277</v>
      </c>
      <c r="T187" s="174" t="s">
        <v>249</v>
      </c>
      <c r="U187" s="157">
        <v>0</v>
      </c>
      <c r="V187" s="157">
        <f>ROUND(E187*U187,2)</f>
        <v>0</v>
      </c>
      <c r="W187" s="157"/>
      <c r="X187" s="157" t="s">
        <v>304</v>
      </c>
      <c r="Y187" s="147"/>
      <c r="Z187" s="147"/>
      <c r="AA187" s="147"/>
      <c r="AB187" s="147"/>
      <c r="AC187" s="147"/>
      <c r="AD187" s="147"/>
      <c r="AE187" s="147"/>
      <c r="AF187" s="147"/>
      <c r="AG187" s="147" t="s">
        <v>332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5">
      <c r="A188" s="154"/>
      <c r="B188" s="155"/>
      <c r="C188" s="186" t="s">
        <v>1159</v>
      </c>
      <c r="D188" s="159"/>
      <c r="E188" s="160">
        <v>10.45</v>
      </c>
      <c r="F188" s="157"/>
      <c r="G188" s="157"/>
      <c r="H188" s="157"/>
      <c r="I188" s="157"/>
      <c r="J188" s="157"/>
      <c r="K188" s="157"/>
      <c r="L188" s="157"/>
      <c r="M188" s="157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47"/>
      <c r="Z188" s="147"/>
      <c r="AA188" s="147"/>
      <c r="AB188" s="147"/>
      <c r="AC188" s="147"/>
      <c r="AD188" s="147"/>
      <c r="AE188" s="147"/>
      <c r="AF188" s="147"/>
      <c r="AG188" s="147" t="s">
        <v>287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5">
      <c r="A189" s="154"/>
      <c r="B189" s="155"/>
      <c r="C189" s="186" t="s">
        <v>1160</v>
      </c>
      <c r="D189" s="159"/>
      <c r="E189" s="160">
        <v>15.46</v>
      </c>
      <c r="F189" s="157"/>
      <c r="G189" s="157"/>
      <c r="H189" s="157"/>
      <c r="I189" s="157"/>
      <c r="J189" s="157"/>
      <c r="K189" s="157"/>
      <c r="L189" s="157"/>
      <c r="M189" s="157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47"/>
      <c r="Z189" s="147"/>
      <c r="AA189" s="147"/>
      <c r="AB189" s="147"/>
      <c r="AC189" s="147"/>
      <c r="AD189" s="147"/>
      <c r="AE189" s="147"/>
      <c r="AF189" s="147"/>
      <c r="AG189" s="147" t="s">
        <v>287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5">
      <c r="A190" s="176">
        <v>29</v>
      </c>
      <c r="B190" s="177" t="s">
        <v>1161</v>
      </c>
      <c r="C190" s="187" t="s">
        <v>1162</v>
      </c>
      <c r="D190" s="178" t="s">
        <v>1163</v>
      </c>
      <c r="E190" s="179">
        <v>450</v>
      </c>
      <c r="F190" s="180"/>
      <c r="G190" s="181">
        <f>ROUND(E190*F190,2)</f>
        <v>0</v>
      </c>
      <c r="H190" s="180"/>
      <c r="I190" s="181">
        <f>ROUND(E190*H190,2)</f>
        <v>0</v>
      </c>
      <c r="J190" s="180"/>
      <c r="K190" s="181">
        <f>ROUND(E190*J190,2)</f>
        <v>0</v>
      </c>
      <c r="L190" s="181">
        <v>15</v>
      </c>
      <c r="M190" s="181">
        <f>G190*(1+L190/100)</f>
        <v>0</v>
      </c>
      <c r="N190" s="181">
        <v>0</v>
      </c>
      <c r="O190" s="181">
        <f>ROUND(E190*N190,2)</f>
        <v>0</v>
      </c>
      <c r="P190" s="181">
        <v>0</v>
      </c>
      <c r="Q190" s="181">
        <f>ROUND(E190*P190,2)</f>
        <v>0</v>
      </c>
      <c r="R190" s="181" t="s">
        <v>1164</v>
      </c>
      <c r="S190" s="181" t="s">
        <v>248</v>
      </c>
      <c r="T190" s="182" t="s">
        <v>248</v>
      </c>
      <c r="U190" s="157">
        <v>1</v>
      </c>
      <c r="V190" s="157">
        <f>ROUND(E190*U190,2)</f>
        <v>450</v>
      </c>
      <c r="W190" s="157"/>
      <c r="X190" s="157" t="s">
        <v>656</v>
      </c>
      <c r="Y190" s="147"/>
      <c r="Z190" s="147"/>
      <c r="AA190" s="147"/>
      <c r="AB190" s="147"/>
      <c r="AC190" s="147"/>
      <c r="AD190" s="147"/>
      <c r="AE190" s="147"/>
      <c r="AF190" s="147"/>
      <c r="AG190" s="147" t="s">
        <v>657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5">
      <c r="A191" s="168">
        <v>30</v>
      </c>
      <c r="B191" s="169" t="s">
        <v>1165</v>
      </c>
      <c r="C191" s="185" t="s">
        <v>1166</v>
      </c>
      <c r="D191" s="170" t="s">
        <v>538</v>
      </c>
      <c r="E191" s="171">
        <v>1</v>
      </c>
      <c r="F191" s="172"/>
      <c r="G191" s="173">
        <f>ROUND(E191*F191,2)</f>
        <v>0</v>
      </c>
      <c r="H191" s="172"/>
      <c r="I191" s="173">
        <f>ROUND(E191*H191,2)</f>
        <v>0</v>
      </c>
      <c r="J191" s="172"/>
      <c r="K191" s="173">
        <f>ROUND(E191*J191,2)</f>
        <v>0</v>
      </c>
      <c r="L191" s="173">
        <v>15</v>
      </c>
      <c r="M191" s="173">
        <f>G191*(1+L191/100)</f>
        <v>0</v>
      </c>
      <c r="N191" s="173">
        <v>1E-3</v>
      </c>
      <c r="O191" s="173">
        <f>ROUND(E191*N191,2)</f>
        <v>0</v>
      </c>
      <c r="P191" s="173">
        <v>0</v>
      </c>
      <c r="Q191" s="173">
        <f>ROUND(E191*P191,2)</f>
        <v>0</v>
      </c>
      <c r="R191" s="173" t="s">
        <v>751</v>
      </c>
      <c r="S191" s="173" t="s">
        <v>248</v>
      </c>
      <c r="T191" s="174" t="s">
        <v>249</v>
      </c>
      <c r="U191" s="157">
        <v>0</v>
      </c>
      <c r="V191" s="157">
        <f>ROUND(E191*U191,2)</f>
        <v>0</v>
      </c>
      <c r="W191" s="157"/>
      <c r="X191" s="157" t="s">
        <v>752</v>
      </c>
      <c r="Y191" s="147"/>
      <c r="Z191" s="147"/>
      <c r="AA191" s="147"/>
      <c r="AB191" s="147"/>
      <c r="AC191" s="147"/>
      <c r="AD191" s="147"/>
      <c r="AE191" s="147"/>
      <c r="AF191" s="147"/>
      <c r="AG191" s="147" t="s">
        <v>1079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5">
      <c r="A192" s="154"/>
      <c r="B192" s="155"/>
      <c r="C192" s="186" t="s">
        <v>1147</v>
      </c>
      <c r="D192" s="159"/>
      <c r="E192" s="160">
        <v>1</v>
      </c>
      <c r="F192" s="157"/>
      <c r="G192" s="157"/>
      <c r="H192" s="157"/>
      <c r="I192" s="157"/>
      <c r="J192" s="157"/>
      <c r="K192" s="157"/>
      <c r="L192" s="157"/>
      <c r="M192" s="157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47"/>
      <c r="Z192" s="147"/>
      <c r="AA192" s="147"/>
      <c r="AB192" s="147"/>
      <c r="AC192" s="147"/>
      <c r="AD192" s="147"/>
      <c r="AE192" s="147"/>
      <c r="AF192" s="147"/>
      <c r="AG192" s="147" t="s">
        <v>287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5">
      <c r="A193" s="168">
        <v>31</v>
      </c>
      <c r="B193" s="169" t="s">
        <v>1167</v>
      </c>
      <c r="C193" s="185" t="s">
        <v>1168</v>
      </c>
      <c r="D193" s="170" t="s">
        <v>538</v>
      </c>
      <c r="E193" s="171">
        <v>5</v>
      </c>
      <c r="F193" s="172"/>
      <c r="G193" s="173">
        <f>ROUND(E193*F193,2)</f>
        <v>0</v>
      </c>
      <c r="H193" s="172"/>
      <c r="I193" s="173">
        <f>ROUND(E193*H193,2)</f>
        <v>0</v>
      </c>
      <c r="J193" s="172"/>
      <c r="K193" s="173">
        <f>ROUND(E193*J193,2)</f>
        <v>0</v>
      </c>
      <c r="L193" s="173">
        <v>15</v>
      </c>
      <c r="M193" s="173">
        <f>G193*(1+L193/100)</f>
        <v>0</v>
      </c>
      <c r="N193" s="173">
        <v>3.8E-3</v>
      </c>
      <c r="O193" s="173">
        <f>ROUND(E193*N193,2)</f>
        <v>0.02</v>
      </c>
      <c r="P193" s="173">
        <v>0</v>
      </c>
      <c r="Q193" s="173">
        <f>ROUND(E193*P193,2)</f>
        <v>0</v>
      </c>
      <c r="R193" s="173" t="s">
        <v>751</v>
      </c>
      <c r="S193" s="173" t="s">
        <v>1169</v>
      </c>
      <c r="T193" s="174" t="s">
        <v>249</v>
      </c>
      <c r="U193" s="157">
        <v>0</v>
      </c>
      <c r="V193" s="157">
        <f>ROUND(E193*U193,2)</f>
        <v>0</v>
      </c>
      <c r="W193" s="157"/>
      <c r="X193" s="157" t="s">
        <v>752</v>
      </c>
      <c r="Y193" s="147"/>
      <c r="Z193" s="147"/>
      <c r="AA193" s="147"/>
      <c r="AB193" s="147"/>
      <c r="AC193" s="147"/>
      <c r="AD193" s="147"/>
      <c r="AE193" s="147"/>
      <c r="AF193" s="147"/>
      <c r="AG193" s="147" t="s">
        <v>1066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5">
      <c r="A194" s="154"/>
      <c r="B194" s="155"/>
      <c r="C194" s="186" t="s">
        <v>1148</v>
      </c>
      <c r="D194" s="159"/>
      <c r="E194" s="160">
        <v>5</v>
      </c>
      <c r="F194" s="157"/>
      <c r="G194" s="157"/>
      <c r="H194" s="157"/>
      <c r="I194" s="157"/>
      <c r="J194" s="157"/>
      <c r="K194" s="157"/>
      <c r="L194" s="157"/>
      <c r="M194" s="157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47"/>
      <c r="Z194" s="147"/>
      <c r="AA194" s="147"/>
      <c r="AB194" s="147"/>
      <c r="AC194" s="147"/>
      <c r="AD194" s="147"/>
      <c r="AE194" s="147"/>
      <c r="AF194" s="147"/>
      <c r="AG194" s="147" t="s">
        <v>287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5">
      <c r="A195" s="168">
        <v>32</v>
      </c>
      <c r="B195" s="169" t="s">
        <v>1170</v>
      </c>
      <c r="C195" s="185" t="s">
        <v>1171</v>
      </c>
      <c r="D195" s="170" t="s">
        <v>302</v>
      </c>
      <c r="E195" s="171">
        <v>29.79</v>
      </c>
      <c r="F195" s="172"/>
      <c r="G195" s="173">
        <f>ROUND(E195*F195,2)</f>
        <v>0</v>
      </c>
      <c r="H195" s="172"/>
      <c r="I195" s="173">
        <f>ROUND(E195*H195,2)</f>
        <v>0</v>
      </c>
      <c r="J195" s="172"/>
      <c r="K195" s="173">
        <f>ROUND(E195*J195,2)</f>
        <v>0</v>
      </c>
      <c r="L195" s="173">
        <v>15</v>
      </c>
      <c r="M195" s="173">
        <f>G195*(1+L195/100)</f>
        <v>0</v>
      </c>
      <c r="N195" s="173">
        <v>4.2700000000000004E-3</v>
      </c>
      <c r="O195" s="173">
        <f>ROUND(E195*N195,2)</f>
        <v>0.13</v>
      </c>
      <c r="P195" s="173">
        <v>0</v>
      </c>
      <c r="Q195" s="173">
        <f>ROUND(E195*P195,2)</f>
        <v>0</v>
      </c>
      <c r="R195" s="173"/>
      <c r="S195" s="173" t="s">
        <v>277</v>
      </c>
      <c r="T195" s="174" t="s">
        <v>249</v>
      </c>
      <c r="U195" s="157">
        <v>0</v>
      </c>
      <c r="V195" s="157">
        <f>ROUND(E195*U195,2)</f>
        <v>0</v>
      </c>
      <c r="W195" s="157"/>
      <c r="X195" s="157" t="s">
        <v>250</v>
      </c>
      <c r="Y195" s="147"/>
      <c r="Z195" s="147"/>
      <c r="AA195" s="147"/>
      <c r="AB195" s="147"/>
      <c r="AC195" s="147"/>
      <c r="AD195" s="147"/>
      <c r="AE195" s="147"/>
      <c r="AF195" s="147"/>
      <c r="AG195" s="147" t="s">
        <v>251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5">
      <c r="A196" s="154"/>
      <c r="B196" s="155"/>
      <c r="C196" s="186" t="s">
        <v>1172</v>
      </c>
      <c r="D196" s="159"/>
      <c r="E196" s="160">
        <v>29.79</v>
      </c>
      <c r="F196" s="157"/>
      <c r="G196" s="157"/>
      <c r="H196" s="157"/>
      <c r="I196" s="157"/>
      <c r="J196" s="157"/>
      <c r="K196" s="157"/>
      <c r="L196" s="157"/>
      <c r="M196" s="157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47"/>
      <c r="Z196" s="147"/>
      <c r="AA196" s="147"/>
      <c r="AB196" s="147"/>
      <c r="AC196" s="147"/>
      <c r="AD196" s="147"/>
      <c r="AE196" s="147"/>
      <c r="AF196" s="147"/>
      <c r="AG196" s="147" t="s">
        <v>287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5">
      <c r="A197" s="162" t="s">
        <v>243</v>
      </c>
      <c r="B197" s="163" t="s">
        <v>127</v>
      </c>
      <c r="C197" s="184" t="s">
        <v>129</v>
      </c>
      <c r="D197" s="164"/>
      <c r="E197" s="165"/>
      <c r="F197" s="166"/>
      <c r="G197" s="166">
        <f>SUMIF(AG198:AG243,"&lt;&gt;NOR",G198:G243)</f>
        <v>0</v>
      </c>
      <c r="H197" s="166"/>
      <c r="I197" s="166">
        <f>SUM(I198:I243)</f>
        <v>0</v>
      </c>
      <c r="J197" s="166"/>
      <c r="K197" s="166">
        <f>SUM(K198:K243)</f>
        <v>0</v>
      </c>
      <c r="L197" s="166"/>
      <c r="M197" s="166">
        <f>SUM(M198:M243)</f>
        <v>0</v>
      </c>
      <c r="N197" s="166"/>
      <c r="O197" s="166">
        <f>SUM(O198:O243)</f>
        <v>132.77999999999997</v>
      </c>
      <c r="P197" s="166"/>
      <c r="Q197" s="166">
        <f>SUM(Q198:Q243)</f>
        <v>0</v>
      </c>
      <c r="R197" s="166"/>
      <c r="S197" s="166"/>
      <c r="T197" s="167"/>
      <c r="U197" s="161"/>
      <c r="V197" s="161">
        <f>SUM(V198:V243)</f>
        <v>3889.5899999999997</v>
      </c>
      <c r="W197" s="161"/>
      <c r="X197" s="161"/>
      <c r="AG197" t="s">
        <v>244</v>
      </c>
    </row>
    <row r="198" spans="1:60" outlineLevel="1" x14ac:dyDescent="0.25">
      <c r="A198" s="168">
        <v>33</v>
      </c>
      <c r="B198" s="169" t="s">
        <v>1173</v>
      </c>
      <c r="C198" s="185" t="s">
        <v>1174</v>
      </c>
      <c r="D198" s="170" t="s">
        <v>302</v>
      </c>
      <c r="E198" s="171">
        <v>150</v>
      </c>
      <c r="F198" s="172"/>
      <c r="G198" s="173">
        <f>ROUND(E198*F198,2)</f>
        <v>0</v>
      </c>
      <c r="H198" s="172"/>
      <c r="I198" s="173">
        <f>ROUND(E198*H198,2)</f>
        <v>0</v>
      </c>
      <c r="J198" s="172"/>
      <c r="K198" s="173">
        <f>ROUND(E198*J198,2)</f>
        <v>0</v>
      </c>
      <c r="L198" s="173">
        <v>15</v>
      </c>
      <c r="M198" s="173">
        <f>G198*(1+L198/100)</f>
        <v>0</v>
      </c>
      <c r="N198" s="173">
        <v>5.2679999999999998E-2</v>
      </c>
      <c r="O198" s="173">
        <f>ROUND(E198*N198,2)</f>
        <v>7.9</v>
      </c>
      <c r="P198" s="173">
        <v>0</v>
      </c>
      <c r="Q198" s="173">
        <f>ROUND(E198*P198,2)</f>
        <v>0</v>
      </c>
      <c r="R198" s="173" t="s">
        <v>699</v>
      </c>
      <c r="S198" s="173" t="s">
        <v>248</v>
      </c>
      <c r="T198" s="174" t="s">
        <v>248</v>
      </c>
      <c r="U198" s="157">
        <v>2.85</v>
      </c>
      <c r="V198" s="157">
        <f>ROUND(E198*U198,2)</f>
        <v>427.5</v>
      </c>
      <c r="W198" s="157"/>
      <c r="X198" s="157" t="s">
        <v>304</v>
      </c>
      <c r="Y198" s="147"/>
      <c r="Z198" s="147"/>
      <c r="AA198" s="147"/>
      <c r="AB198" s="147"/>
      <c r="AC198" s="147"/>
      <c r="AD198" s="147"/>
      <c r="AE198" s="147"/>
      <c r="AF198" s="147"/>
      <c r="AG198" s="147" t="s">
        <v>332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5">
      <c r="A199" s="154"/>
      <c r="B199" s="155"/>
      <c r="C199" s="265" t="s">
        <v>1175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47"/>
      <c r="Z199" s="147"/>
      <c r="AA199" s="147"/>
      <c r="AB199" s="147"/>
      <c r="AC199" s="147"/>
      <c r="AD199" s="147"/>
      <c r="AE199" s="147"/>
      <c r="AF199" s="147"/>
      <c r="AG199" s="147" t="s">
        <v>307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5">
      <c r="A200" s="154"/>
      <c r="B200" s="155"/>
      <c r="C200" s="186" t="s">
        <v>1176</v>
      </c>
      <c r="D200" s="159"/>
      <c r="E200" s="160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47"/>
      <c r="Z200" s="147"/>
      <c r="AA200" s="147"/>
      <c r="AB200" s="147"/>
      <c r="AC200" s="147"/>
      <c r="AD200" s="147"/>
      <c r="AE200" s="147"/>
      <c r="AF200" s="147"/>
      <c r="AG200" s="147" t="s">
        <v>287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5">
      <c r="A201" s="154"/>
      <c r="B201" s="155"/>
      <c r="C201" s="186" t="s">
        <v>1177</v>
      </c>
      <c r="D201" s="159"/>
      <c r="E201" s="160">
        <v>150</v>
      </c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47"/>
      <c r="Z201" s="147"/>
      <c r="AA201" s="147"/>
      <c r="AB201" s="147"/>
      <c r="AC201" s="147"/>
      <c r="AD201" s="147"/>
      <c r="AE201" s="147"/>
      <c r="AF201" s="147"/>
      <c r="AG201" s="147" t="s">
        <v>287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ht="20.399999999999999" outlineLevel="1" x14ac:dyDescent="0.25">
      <c r="A202" s="168">
        <v>34</v>
      </c>
      <c r="B202" s="169" t="s">
        <v>1178</v>
      </c>
      <c r="C202" s="185" t="s">
        <v>1179</v>
      </c>
      <c r="D202" s="170" t="s">
        <v>576</v>
      </c>
      <c r="E202" s="171">
        <v>1480</v>
      </c>
      <c r="F202" s="172"/>
      <c r="G202" s="173">
        <f>ROUND(E202*F202,2)</f>
        <v>0</v>
      </c>
      <c r="H202" s="172"/>
      <c r="I202" s="173">
        <f>ROUND(E202*H202,2)</f>
        <v>0</v>
      </c>
      <c r="J202" s="172"/>
      <c r="K202" s="173">
        <f>ROUND(E202*J202,2)</f>
        <v>0</v>
      </c>
      <c r="L202" s="173">
        <v>15</v>
      </c>
      <c r="M202" s="173">
        <f>G202*(1+L202/100)</f>
        <v>0</v>
      </c>
      <c r="N202" s="173">
        <v>1.56E-3</v>
      </c>
      <c r="O202" s="173">
        <f>ROUND(E202*N202,2)</f>
        <v>2.31</v>
      </c>
      <c r="P202" s="173">
        <v>0</v>
      </c>
      <c r="Q202" s="173">
        <f>ROUND(E202*P202,2)</f>
        <v>0</v>
      </c>
      <c r="R202" s="173" t="s">
        <v>699</v>
      </c>
      <c r="S202" s="173" t="s">
        <v>248</v>
      </c>
      <c r="T202" s="174" t="s">
        <v>248</v>
      </c>
      <c r="U202" s="157">
        <v>0.12</v>
      </c>
      <c r="V202" s="157">
        <f>ROUND(E202*U202,2)</f>
        <v>177.6</v>
      </c>
      <c r="W202" s="157"/>
      <c r="X202" s="157" t="s">
        <v>304</v>
      </c>
      <c r="Y202" s="14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5">
      <c r="A203" s="154"/>
      <c r="B203" s="155"/>
      <c r="C203" s="265" t="s">
        <v>1180</v>
      </c>
      <c r="D203" s="266"/>
      <c r="E203" s="266"/>
      <c r="F203" s="266"/>
      <c r="G203" s="266"/>
      <c r="H203" s="157"/>
      <c r="I203" s="157"/>
      <c r="J203" s="157"/>
      <c r="K203" s="157"/>
      <c r="L203" s="157"/>
      <c r="M203" s="157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47"/>
      <c r="Z203" s="147"/>
      <c r="AA203" s="147"/>
      <c r="AB203" s="147"/>
      <c r="AC203" s="147"/>
      <c r="AD203" s="147"/>
      <c r="AE203" s="147"/>
      <c r="AF203" s="147"/>
      <c r="AG203" s="147" t="s">
        <v>307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1" x14ac:dyDescent="0.25">
      <c r="A204" s="154"/>
      <c r="B204" s="155"/>
      <c r="C204" s="186" t="s">
        <v>1181</v>
      </c>
      <c r="D204" s="159"/>
      <c r="E204" s="160">
        <v>1480</v>
      </c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47"/>
      <c r="Z204" s="147"/>
      <c r="AA204" s="147"/>
      <c r="AB204" s="147"/>
      <c r="AC204" s="147"/>
      <c r="AD204" s="147"/>
      <c r="AE204" s="147"/>
      <c r="AF204" s="147"/>
      <c r="AG204" s="147" t="s">
        <v>287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20.399999999999999" outlineLevel="1" x14ac:dyDescent="0.25">
      <c r="A205" s="168">
        <v>35</v>
      </c>
      <c r="B205" s="169" t="s">
        <v>1182</v>
      </c>
      <c r="C205" s="185" t="s">
        <v>1183</v>
      </c>
      <c r="D205" s="170" t="s">
        <v>576</v>
      </c>
      <c r="E205" s="171">
        <v>2100</v>
      </c>
      <c r="F205" s="172"/>
      <c r="G205" s="173">
        <f>ROUND(E205*F205,2)</f>
        <v>0</v>
      </c>
      <c r="H205" s="172"/>
      <c r="I205" s="173">
        <f>ROUND(E205*H205,2)</f>
        <v>0</v>
      </c>
      <c r="J205" s="172"/>
      <c r="K205" s="173">
        <f>ROUND(E205*J205,2)</f>
        <v>0</v>
      </c>
      <c r="L205" s="173">
        <v>15</v>
      </c>
      <c r="M205" s="173">
        <f>G205*(1+L205/100)</f>
        <v>0</v>
      </c>
      <c r="N205" s="173">
        <v>4.3299999999999996E-3</v>
      </c>
      <c r="O205" s="173">
        <f>ROUND(E205*N205,2)</f>
        <v>9.09</v>
      </c>
      <c r="P205" s="173">
        <v>0</v>
      </c>
      <c r="Q205" s="173">
        <f>ROUND(E205*P205,2)</f>
        <v>0</v>
      </c>
      <c r="R205" s="173" t="s">
        <v>699</v>
      </c>
      <c r="S205" s="173" t="s">
        <v>248</v>
      </c>
      <c r="T205" s="174" t="s">
        <v>248</v>
      </c>
      <c r="U205" s="157">
        <v>0.15</v>
      </c>
      <c r="V205" s="157">
        <f>ROUND(E205*U205,2)</f>
        <v>315</v>
      </c>
      <c r="W205" s="157"/>
      <c r="X205" s="157" t="s">
        <v>304</v>
      </c>
      <c r="Y205" s="14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1" x14ac:dyDescent="0.25">
      <c r="A206" s="154"/>
      <c r="B206" s="155"/>
      <c r="C206" s="265" t="s">
        <v>1180</v>
      </c>
      <c r="D206" s="266"/>
      <c r="E206" s="266"/>
      <c r="F206" s="266"/>
      <c r="G206" s="266"/>
      <c r="H206" s="157"/>
      <c r="I206" s="157"/>
      <c r="J206" s="157"/>
      <c r="K206" s="157"/>
      <c r="L206" s="157"/>
      <c r="M206" s="157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47"/>
      <c r="Z206" s="147"/>
      <c r="AA206" s="147"/>
      <c r="AB206" s="147"/>
      <c r="AC206" s="147"/>
      <c r="AD206" s="147"/>
      <c r="AE206" s="147"/>
      <c r="AF206" s="147"/>
      <c r="AG206" s="147" t="s">
        <v>307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5">
      <c r="A207" s="154"/>
      <c r="B207" s="155"/>
      <c r="C207" s="186" t="s">
        <v>1184</v>
      </c>
      <c r="D207" s="159"/>
      <c r="E207" s="160">
        <v>2100</v>
      </c>
      <c r="F207" s="157"/>
      <c r="G207" s="157"/>
      <c r="H207" s="157"/>
      <c r="I207" s="157"/>
      <c r="J207" s="157"/>
      <c r="K207" s="157"/>
      <c r="L207" s="157"/>
      <c r="M207" s="157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47"/>
      <c r="Z207" s="147"/>
      <c r="AA207" s="147"/>
      <c r="AB207" s="147"/>
      <c r="AC207" s="147"/>
      <c r="AD207" s="147"/>
      <c r="AE207" s="147"/>
      <c r="AF207" s="147"/>
      <c r="AG207" s="147" t="s">
        <v>287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ht="20.399999999999999" outlineLevel="1" x14ac:dyDescent="0.25">
      <c r="A208" s="168">
        <v>36</v>
      </c>
      <c r="B208" s="169" t="s">
        <v>1185</v>
      </c>
      <c r="C208" s="185" t="s">
        <v>1186</v>
      </c>
      <c r="D208" s="170" t="s">
        <v>576</v>
      </c>
      <c r="E208" s="171">
        <v>1300</v>
      </c>
      <c r="F208" s="172"/>
      <c r="G208" s="173">
        <f>ROUND(E208*F208,2)</f>
        <v>0</v>
      </c>
      <c r="H208" s="172"/>
      <c r="I208" s="173">
        <f>ROUND(E208*H208,2)</f>
        <v>0</v>
      </c>
      <c r="J208" s="172"/>
      <c r="K208" s="173">
        <f>ROUND(E208*J208,2)</f>
        <v>0</v>
      </c>
      <c r="L208" s="173">
        <v>15</v>
      </c>
      <c r="M208" s="173">
        <f>G208*(1+L208/100)</f>
        <v>0</v>
      </c>
      <c r="N208" s="173">
        <v>8.4899999999999993E-3</v>
      </c>
      <c r="O208" s="173">
        <f>ROUND(E208*N208,2)</f>
        <v>11.04</v>
      </c>
      <c r="P208" s="173">
        <v>0</v>
      </c>
      <c r="Q208" s="173">
        <f>ROUND(E208*P208,2)</f>
        <v>0</v>
      </c>
      <c r="R208" s="173" t="s">
        <v>699</v>
      </c>
      <c r="S208" s="173" t="s">
        <v>331</v>
      </c>
      <c r="T208" s="174" t="s">
        <v>331</v>
      </c>
      <c r="U208" s="157">
        <v>0.2</v>
      </c>
      <c r="V208" s="157">
        <f>ROUND(E208*U208,2)</f>
        <v>260</v>
      </c>
      <c r="W208" s="157"/>
      <c r="X208" s="157" t="s">
        <v>304</v>
      </c>
      <c r="Y208" s="14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5">
      <c r="A209" s="154"/>
      <c r="B209" s="155"/>
      <c r="C209" s="265" t="s">
        <v>1180</v>
      </c>
      <c r="D209" s="266"/>
      <c r="E209" s="266"/>
      <c r="F209" s="266"/>
      <c r="G209" s="266"/>
      <c r="H209" s="157"/>
      <c r="I209" s="157"/>
      <c r="J209" s="157"/>
      <c r="K209" s="157"/>
      <c r="L209" s="157"/>
      <c r="M209" s="157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47"/>
      <c r="Z209" s="147"/>
      <c r="AA209" s="147"/>
      <c r="AB209" s="147"/>
      <c r="AC209" s="147"/>
      <c r="AD209" s="147"/>
      <c r="AE209" s="147"/>
      <c r="AF209" s="147"/>
      <c r="AG209" s="147" t="s">
        <v>307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5">
      <c r="A210" s="154"/>
      <c r="B210" s="155"/>
      <c r="C210" s="186" t="s">
        <v>1187</v>
      </c>
      <c r="D210" s="159"/>
      <c r="E210" s="160">
        <v>1300</v>
      </c>
      <c r="F210" s="157"/>
      <c r="G210" s="157"/>
      <c r="H210" s="157"/>
      <c r="I210" s="157"/>
      <c r="J210" s="157"/>
      <c r="K210" s="157"/>
      <c r="L210" s="157"/>
      <c r="M210" s="157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47"/>
      <c r="Z210" s="147"/>
      <c r="AA210" s="147"/>
      <c r="AB210" s="147"/>
      <c r="AC210" s="147"/>
      <c r="AD210" s="147"/>
      <c r="AE210" s="147"/>
      <c r="AF210" s="147"/>
      <c r="AG210" s="147" t="s">
        <v>287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5">
      <c r="A211" s="176">
        <v>37</v>
      </c>
      <c r="B211" s="177" t="s">
        <v>1188</v>
      </c>
      <c r="C211" s="187" t="s">
        <v>1189</v>
      </c>
      <c r="D211" s="178" t="s">
        <v>576</v>
      </c>
      <c r="E211" s="179">
        <v>520</v>
      </c>
      <c r="F211" s="180"/>
      <c r="G211" s="181">
        <f>ROUND(E211*F211,2)</f>
        <v>0</v>
      </c>
      <c r="H211" s="180"/>
      <c r="I211" s="181">
        <f>ROUND(E211*H211,2)</f>
        <v>0</v>
      </c>
      <c r="J211" s="180"/>
      <c r="K211" s="181">
        <f>ROUND(E211*J211,2)</f>
        <v>0</v>
      </c>
      <c r="L211" s="181">
        <v>15</v>
      </c>
      <c r="M211" s="181">
        <f>G211*(1+L211/100)</f>
        <v>0</v>
      </c>
      <c r="N211" s="181">
        <v>2.3800000000000002E-3</v>
      </c>
      <c r="O211" s="181">
        <f>ROUND(E211*N211,2)</f>
        <v>1.24</v>
      </c>
      <c r="P211" s="181">
        <v>0</v>
      </c>
      <c r="Q211" s="181">
        <f>ROUND(E211*P211,2)</f>
        <v>0</v>
      </c>
      <c r="R211" s="181" t="s">
        <v>699</v>
      </c>
      <c r="S211" s="181" t="s">
        <v>248</v>
      </c>
      <c r="T211" s="182" t="s">
        <v>248</v>
      </c>
      <c r="U211" s="157">
        <v>0.18</v>
      </c>
      <c r="V211" s="157">
        <f>ROUND(E211*U211,2)</f>
        <v>93.6</v>
      </c>
      <c r="W211" s="157"/>
      <c r="X211" s="157" t="s">
        <v>304</v>
      </c>
      <c r="Y211" s="147"/>
      <c r="Z211" s="147"/>
      <c r="AA211" s="147"/>
      <c r="AB211" s="147"/>
      <c r="AC211" s="147"/>
      <c r="AD211" s="147"/>
      <c r="AE211" s="147"/>
      <c r="AF211" s="147"/>
      <c r="AG211" s="147" t="s">
        <v>332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5">
      <c r="A212" s="168">
        <v>38</v>
      </c>
      <c r="B212" s="169" t="s">
        <v>1190</v>
      </c>
      <c r="C212" s="185" t="s">
        <v>1191</v>
      </c>
      <c r="D212" s="170" t="s">
        <v>302</v>
      </c>
      <c r="E212" s="171">
        <v>1363.6207999999999</v>
      </c>
      <c r="F212" s="172"/>
      <c r="G212" s="173">
        <f>ROUND(E212*F212,2)</f>
        <v>0</v>
      </c>
      <c r="H212" s="172"/>
      <c r="I212" s="173">
        <f>ROUND(E212*H212,2)</f>
        <v>0</v>
      </c>
      <c r="J212" s="172"/>
      <c r="K212" s="173">
        <f>ROUND(E212*J212,2)</f>
        <v>0</v>
      </c>
      <c r="L212" s="173">
        <v>15</v>
      </c>
      <c r="M212" s="173">
        <f>G212*(1+L212/100)</f>
        <v>0</v>
      </c>
      <c r="N212" s="173">
        <v>4.7660000000000001E-2</v>
      </c>
      <c r="O212" s="173">
        <f>ROUND(E212*N212,2)</f>
        <v>64.989999999999995</v>
      </c>
      <c r="P212" s="173">
        <v>0</v>
      </c>
      <c r="Q212" s="173">
        <f>ROUND(E212*P212,2)</f>
        <v>0</v>
      </c>
      <c r="R212" s="173" t="s">
        <v>866</v>
      </c>
      <c r="S212" s="173" t="s">
        <v>248</v>
      </c>
      <c r="T212" s="174" t="s">
        <v>248</v>
      </c>
      <c r="U212" s="157">
        <v>0.84</v>
      </c>
      <c r="V212" s="157">
        <f>ROUND(E212*U212,2)</f>
        <v>1145.44</v>
      </c>
      <c r="W212" s="157"/>
      <c r="X212" s="157" t="s">
        <v>304</v>
      </c>
      <c r="Y212" s="14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5">
      <c r="A213" s="154"/>
      <c r="B213" s="155"/>
      <c r="C213" s="186" t="s">
        <v>1192</v>
      </c>
      <c r="D213" s="159"/>
      <c r="E213" s="160"/>
      <c r="F213" s="157"/>
      <c r="G213" s="157"/>
      <c r="H213" s="157"/>
      <c r="I213" s="157"/>
      <c r="J213" s="157"/>
      <c r="K213" s="157"/>
      <c r="L213" s="157"/>
      <c r="M213" s="157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47"/>
      <c r="Z213" s="147"/>
      <c r="AA213" s="147"/>
      <c r="AB213" s="147"/>
      <c r="AC213" s="147"/>
      <c r="AD213" s="147"/>
      <c r="AE213" s="147"/>
      <c r="AF213" s="147"/>
      <c r="AG213" s="147" t="s">
        <v>287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5">
      <c r="A214" s="154"/>
      <c r="B214" s="155"/>
      <c r="C214" s="186" t="s">
        <v>1193</v>
      </c>
      <c r="D214" s="159"/>
      <c r="E214" s="160">
        <v>957.2</v>
      </c>
      <c r="F214" s="157"/>
      <c r="G214" s="157"/>
      <c r="H214" s="157"/>
      <c r="I214" s="157"/>
      <c r="J214" s="157"/>
      <c r="K214" s="157"/>
      <c r="L214" s="157"/>
      <c r="M214" s="157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47"/>
      <c r="Z214" s="147"/>
      <c r="AA214" s="147"/>
      <c r="AB214" s="147"/>
      <c r="AC214" s="147"/>
      <c r="AD214" s="147"/>
      <c r="AE214" s="147"/>
      <c r="AF214" s="147"/>
      <c r="AG214" s="147" t="s">
        <v>287</v>
      </c>
      <c r="AH214" s="147">
        <v>0</v>
      </c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25">
      <c r="A215" s="154"/>
      <c r="B215" s="155"/>
      <c r="C215" s="186" t="s">
        <v>1194</v>
      </c>
      <c r="D215" s="159"/>
      <c r="E215" s="160">
        <v>4.04</v>
      </c>
      <c r="F215" s="157"/>
      <c r="G215" s="157"/>
      <c r="H215" s="157"/>
      <c r="I215" s="157"/>
      <c r="J215" s="157"/>
      <c r="K215" s="157"/>
      <c r="L215" s="157"/>
      <c r="M215" s="157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47"/>
      <c r="Z215" s="147"/>
      <c r="AA215" s="147"/>
      <c r="AB215" s="147"/>
      <c r="AC215" s="147"/>
      <c r="AD215" s="147"/>
      <c r="AE215" s="147"/>
      <c r="AF215" s="147"/>
      <c r="AG215" s="147" t="s">
        <v>287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5">
      <c r="A216" s="154"/>
      <c r="B216" s="155"/>
      <c r="C216" s="186" t="s">
        <v>1195</v>
      </c>
      <c r="D216" s="159"/>
      <c r="E216" s="160">
        <v>13.414999999999999</v>
      </c>
      <c r="F216" s="157"/>
      <c r="G216" s="157"/>
      <c r="H216" s="157"/>
      <c r="I216" s="157"/>
      <c r="J216" s="157"/>
      <c r="K216" s="157"/>
      <c r="L216" s="157"/>
      <c r="M216" s="157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47"/>
      <c r="Z216" s="147"/>
      <c r="AA216" s="147"/>
      <c r="AB216" s="147"/>
      <c r="AC216" s="147"/>
      <c r="AD216" s="147"/>
      <c r="AE216" s="147"/>
      <c r="AF216" s="147"/>
      <c r="AG216" s="147" t="s">
        <v>287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5">
      <c r="A217" s="154"/>
      <c r="B217" s="155"/>
      <c r="C217" s="186" t="s">
        <v>1196</v>
      </c>
      <c r="D217" s="159"/>
      <c r="E217" s="160">
        <v>29.672799999999999</v>
      </c>
      <c r="F217" s="157"/>
      <c r="G217" s="157"/>
      <c r="H217" s="157"/>
      <c r="I217" s="157"/>
      <c r="J217" s="157"/>
      <c r="K217" s="157"/>
      <c r="L217" s="157"/>
      <c r="M217" s="157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47"/>
      <c r="Z217" s="147"/>
      <c r="AA217" s="147"/>
      <c r="AB217" s="147"/>
      <c r="AC217" s="147"/>
      <c r="AD217" s="147"/>
      <c r="AE217" s="147"/>
      <c r="AF217" s="147"/>
      <c r="AG217" s="147" t="s">
        <v>287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5">
      <c r="A218" s="154"/>
      <c r="B218" s="155"/>
      <c r="C218" s="186" t="s">
        <v>1197</v>
      </c>
      <c r="D218" s="159"/>
      <c r="E218" s="160">
        <v>19.806000000000001</v>
      </c>
      <c r="F218" s="157"/>
      <c r="G218" s="157"/>
      <c r="H218" s="157"/>
      <c r="I218" s="157"/>
      <c r="J218" s="157"/>
      <c r="K218" s="157"/>
      <c r="L218" s="157"/>
      <c r="M218" s="157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47"/>
      <c r="Z218" s="147"/>
      <c r="AA218" s="147"/>
      <c r="AB218" s="147"/>
      <c r="AC218" s="147"/>
      <c r="AD218" s="147"/>
      <c r="AE218" s="147"/>
      <c r="AF218" s="147"/>
      <c r="AG218" s="147" t="s">
        <v>287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5">
      <c r="A219" s="154"/>
      <c r="B219" s="155"/>
      <c r="C219" s="186" t="s">
        <v>1198</v>
      </c>
      <c r="D219" s="159"/>
      <c r="E219" s="160">
        <v>27.832799999999999</v>
      </c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47"/>
      <c r="Z219" s="147"/>
      <c r="AA219" s="147"/>
      <c r="AB219" s="147"/>
      <c r="AC219" s="147"/>
      <c r="AD219" s="147"/>
      <c r="AE219" s="147"/>
      <c r="AF219" s="147"/>
      <c r="AG219" s="147" t="s">
        <v>287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5">
      <c r="A220" s="154"/>
      <c r="B220" s="155"/>
      <c r="C220" s="186" t="s">
        <v>1199</v>
      </c>
      <c r="D220" s="159"/>
      <c r="E220" s="160">
        <v>16.2364</v>
      </c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47"/>
      <c r="Z220" s="147"/>
      <c r="AA220" s="147"/>
      <c r="AB220" s="147"/>
      <c r="AC220" s="147"/>
      <c r="AD220" s="147"/>
      <c r="AE220" s="147"/>
      <c r="AF220" s="147"/>
      <c r="AG220" s="147" t="s">
        <v>287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5">
      <c r="A221" s="154"/>
      <c r="B221" s="155"/>
      <c r="C221" s="186" t="s">
        <v>1200</v>
      </c>
      <c r="D221" s="159"/>
      <c r="E221" s="160">
        <v>24.1296</v>
      </c>
      <c r="F221" s="157"/>
      <c r="G221" s="157"/>
      <c r="H221" s="157"/>
      <c r="I221" s="157"/>
      <c r="J221" s="157"/>
      <c r="K221" s="157"/>
      <c r="L221" s="157"/>
      <c r="M221" s="157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47"/>
      <c r="Z221" s="147"/>
      <c r="AA221" s="147"/>
      <c r="AB221" s="147"/>
      <c r="AC221" s="147"/>
      <c r="AD221" s="147"/>
      <c r="AE221" s="147"/>
      <c r="AF221" s="147"/>
      <c r="AG221" s="147" t="s">
        <v>287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5">
      <c r="A222" s="154"/>
      <c r="B222" s="155"/>
      <c r="C222" s="186" t="s">
        <v>1201</v>
      </c>
      <c r="D222" s="159"/>
      <c r="E222" s="160">
        <v>4</v>
      </c>
      <c r="F222" s="157"/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47"/>
      <c r="Z222" s="147"/>
      <c r="AA222" s="147"/>
      <c r="AB222" s="147"/>
      <c r="AC222" s="147"/>
      <c r="AD222" s="147"/>
      <c r="AE222" s="147"/>
      <c r="AF222" s="147"/>
      <c r="AG222" s="147" t="s">
        <v>287</v>
      </c>
      <c r="AH222" s="147">
        <v>0</v>
      </c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1" x14ac:dyDescent="0.25">
      <c r="A223" s="154"/>
      <c r="B223" s="155"/>
      <c r="C223" s="186" t="s">
        <v>1202</v>
      </c>
      <c r="D223" s="159"/>
      <c r="E223" s="160">
        <v>4.8</v>
      </c>
      <c r="F223" s="157"/>
      <c r="G223" s="157"/>
      <c r="H223" s="157"/>
      <c r="I223" s="157"/>
      <c r="J223" s="157"/>
      <c r="K223" s="157"/>
      <c r="L223" s="157"/>
      <c r="M223" s="157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47"/>
      <c r="Z223" s="147"/>
      <c r="AA223" s="147"/>
      <c r="AB223" s="147"/>
      <c r="AC223" s="147"/>
      <c r="AD223" s="147"/>
      <c r="AE223" s="147"/>
      <c r="AF223" s="147"/>
      <c r="AG223" s="147" t="s">
        <v>287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5">
      <c r="A224" s="154"/>
      <c r="B224" s="155"/>
      <c r="C224" s="186" t="s">
        <v>1203</v>
      </c>
      <c r="D224" s="159"/>
      <c r="E224" s="160">
        <v>2.4</v>
      </c>
      <c r="F224" s="157"/>
      <c r="G224" s="157"/>
      <c r="H224" s="157"/>
      <c r="I224" s="157"/>
      <c r="J224" s="157"/>
      <c r="K224" s="157"/>
      <c r="L224" s="157"/>
      <c r="M224" s="157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47"/>
      <c r="Z224" s="147"/>
      <c r="AA224" s="147"/>
      <c r="AB224" s="147"/>
      <c r="AC224" s="147"/>
      <c r="AD224" s="147"/>
      <c r="AE224" s="147"/>
      <c r="AF224" s="147"/>
      <c r="AG224" s="147" t="s">
        <v>287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5">
      <c r="A225" s="154"/>
      <c r="B225" s="155"/>
      <c r="C225" s="186" t="s">
        <v>1202</v>
      </c>
      <c r="D225" s="159"/>
      <c r="E225" s="160">
        <v>4.8</v>
      </c>
      <c r="F225" s="157"/>
      <c r="G225" s="157"/>
      <c r="H225" s="157"/>
      <c r="I225" s="157"/>
      <c r="J225" s="157"/>
      <c r="K225" s="157"/>
      <c r="L225" s="157"/>
      <c r="M225" s="157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47"/>
      <c r="Z225" s="147"/>
      <c r="AA225" s="147"/>
      <c r="AB225" s="147"/>
      <c r="AC225" s="147"/>
      <c r="AD225" s="147"/>
      <c r="AE225" s="147"/>
      <c r="AF225" s="147"/>
      <c r="AG225" s="147" t="s">
        <v>287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5">
      <c r="A226" s="154"/>
      <c r="B226" s="155"/>
      <c r="C226" s="186" t="s">
        <v>1204</v>
      </c>
      <c r="D226" s="159"/>
      <c r="E226" s="160">
        <v>2.2400000000000002</v>
      </c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47"/>
      <c r="Z226" s="147"/>
      <c r="AA226" s="147"/>
      <c r="AB226" s="147"/>
      <c r="AC226" s="147"/>
      <c r="AD226" s="147"/>
      <c r="AE226" s="147"/>
      <c r="AF226" s="147"/>
      <c r="AG226" s="147" t="s">
        <v>287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5">
      <c r="A227" s="154"/>
      <c r="B227" s="155"/>
      <c r="C227" s="186" t="s">
        <v>1205</v>
      </c>
      <c r="D227" s="159"/>
      <c r="E227" s="160">
        <v>3.1732</v>
      </c>
      <c r="F227" s="157"/>
      <c r="G227" s="157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47"/>
      <c r="Z227" s="147"/>
      <c r="AA227" s="147"/>
      <c r="AB227" s="147"/>
      <c r="AC227" s="147"/>
      <c r="AD227" s="147"/>
      <c r="AE227" s="147"/>
      <c r="AF227" s="147"/>
      <c r="AG227" s="147" t="s">
        <v>287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5">
      <c r="A228" s="154"/>
      <c r="B228" s="155"/>
      <c r="C228" s="186" t="s">
        <v>1206</v>
      </c>
      <c r="D228" s="159"/>
      <c r="E228" s="160">
        <v>27.58</v>
      </c>
      <c r="F228" s="157"/>
      <c r="G228" s="157"/>
      <c r="H228" s="157"/>
      <c r="I228" s="157"/>
      <c r="J228" s="157"/>
      <c r="K228" s="157"/>
      <c r="L228" s="157"/>
      <c r="M228" s="157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47"/>
      <c r="Z228" s="147"/>
      <c r="AA228" s="147"/>
      <c r="AB228" s="147"/>
      <c r="AC228" s="147"/>
      <c r="AD228" s="147"/>
      <c r="AE228" s="147"/>
      <c r="AF228" s="147"/>
      <c r="AG228" s="147" t="s">
        <v>287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5">
      <c r="A229" s="154"/>
      <c r="B229" s="155"/>
      <c r="C229" s="186" t="s">
        <v>1207</v>
      </c>
      <c r="D229" s="159"/>
      <c r="E229" s="160">
        <v>168.17500000000001</v>
      </c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47"/>
      <c r="Z229" s="147"/>
      <c r="AA229" s="147"/>
      <c r="AB229" s="147"/>
      <c r="AC229" s="147"/>
      <c r="AD229" s="147"/>
      <c r="AE229" s="147"/>
      <c r="AF229" s="147"/>
      <c r="AG229" s="147" t="s">
        <v>287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5">
      <c r="A230" s="154"/>
      <c r="B230" s="155"/>
      <c r="C230" s="186" t="s">
        <v>1208</v>
      </c>
      <c r="D230" s="159"/>
      <c r="E230" s="160">
        <v>54.12</v>
      </c>
      <c r="F230" s="157"/>
      <c r="G230" s="157"/>
      <c r="H230" s="157"/>
      <c r="I230" s="157"/>
      <c r="J230" s="157"/>
      <c r="K230" s="157"/>
      <c r="L230" s="157"/>
      <c r="M230" s="157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47"/>
      <c r="Z230" s="147"/>
      <c r="AA230" s="147"/>
      <c r="AB230" s="147"/>
      <c r="AC230" s="147"/>
      <c r="AD230" s="147"/>
      <c r="AE230" s="147"/>
      <c r="AF230" s="147"/>
      <c r="AG230" s="147" t="s">
        <v>287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0.399999999999999" outlineLevel="1" x14ac:dyDescent="0.25">
      <c r="A231" s="168">
        <v>39</v>
      </c>
      <c r="B231" s="169" t="s">
        <v>1209</v>
      </c>
      <c r="C231" s="185" t="s">
        <v>1210</v>
      </c>
      <c r="D231" s="170" t="s">
        <v>302</v>
      </c>
      <c r="E231" s="171">
        <v>2500</v>
      </c>
      <c r="F231" s="172"/>
      <c r="G231" s="173">
        <f>ROUND(E231*F231,2)</f>
        <v>0</v>
      </c>
      <c r="H231" s="172"/>
      <c r="I231" s="173">
        <f>ROUND(E231*H231,2)</f>
        <v>0</v>
      </c>
      <c r="J231" s="172"/>
      <c r="K231" s="173">
        <f>ROUND(E231*J231,2)</f>
        <v>0</v>
      </c>
      <c r="L231" s="173">
        <v>15</v>
      </c>
      <c r="M231" s="173">
        <f>G231*(1+L231/100)</f>
        <v>0</v>
      </c>
      <c r="N231" s="173">
        <v>3.5500000000000002E-3</v>
      </c>
      <c r="O231" s="173">
        <f>ROUND(E231*N231,2)</f>
        <v>8.8800000000000008</v>
      </c>
      <c r="P231" s="173">
        <v>0</v>
      </c>
      <c r="Q231" s="173">
        <f>ROUND(E231*P231,2)</f>
        <v>0</v>
      </c>
      <c r="R231" s="173" t="s">
        <v>699</v>
      </c>
      <c r="S231" s="173" t="s">
        <v>248</v>
      </c>
      <c r="T231" s="174" t="s">
        <v>248</v>
      </c>
      <c r="U231" s="157">
        <v>0.17</v>
      </c>
      <c r="V231" s="157">
        <f>ROUND(E231*U231,2)</f>
        <v>425</v>
      </c>
      <c r="W231" s="157"/>
      <c r="X231" s="157" t="s">
        <v>304</v>
      </c>
      <c r="Y231" s="14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1" x14ac:dyDescent="0.25">
      <c r="A232" s="154"/>
      <c r="B232" s="155"/>
      <c r="C232" s="186" t="s">
        <v>1176</v>
      </c>
      <c r="D232" s="159"/>
      <c r="E232" s="160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47"/>
      <c r="Z232" s="147"/>
      <c r="AA232" s="147"/>
      <c r="AB232" s="147"/>
      <c r="AC232" s="147"/>
      <c r="AD232" s="147"/>
      <c r="AE232" s="147"/>
      <c r="AF232" s="147"/>
      <c r="AG232" s="147" t="s">
        <v>287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5">
      <c r="A233" s="154"/>
      <c r="B233" s="155"/>
      <c r="C233" s="186" t="s">
        <v>1211</v>
      </c>
      <c r="D233" s="159"/>
      <c r="E233" s="160">
        <v>2500</v>
      </c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47"/>
      <c r="Z233" s="147"/>
      <c r="AA233" s="147"/>
      <c r="AB233" s="147"/>
      <c r="AC233" s="147"/>
      <c r="AD233" s="147"/>
      <c r="AE233" s="147"/>
      <c r="AF233" s="147"/>
      <c r="AG233" s="147" t="s">
        <v>287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5">
      <c r="A234" s="168">
        <v>40</v>
      </c>
      <c r="B234" s="169" t="s">
        <v>1212</v>
      </c>
      <c r="C234" s="185" t="s">
        <v>1213</v>
      </c>
      <c r="D234" s="170" t="s">
        <v>302</v>
      </c>
      <c r="E234" s="171">
        <v>300</v>
      </c>
      <c r="F234" s="172"/>
      <c r="G234" s="173">
        <f>ROUND(E234*F234,2)</f>
        <v>0</v>
      </c>
      <c r="H234" s="172"/>
      <c r="I234" s="173">
        <f>ROUND(E234*H234,2)</f>
        <v>0</v>
      </c>
      <c r="J234" s="172"/>
      <c r="K234" s="173">
        <f>ROUND(E234*J234,2)</f>
        <v>0</v>
      </c>
      <c r="L234" s="173">
        <v>15</v>
      </c>
      <c r="M234" s="173">
        <f>G234*(1+L234/100)</f>
        <v>0</v>
      </c>
      <c r="N234" s="173">
        <v>3.8289999999999998E-2</v>
      </c>
      <c r="O234" s="173">
        <f>ROUND(E234*N234,2)</f>
        <v>11.49</v>
      </c>
      <c r="P234" s="173">
        <v>0</v>
      </c>
      <c r="Q234" s="173">
        <f>ROUND(E234*P234,2)</f>
        <v>0</v>
      </c>
      <c r="R234" s="173" t="s">
        <v>699</v>
      </c>
      <c r="S234" s="173" t="s">
        <v>248</v>
      </c>
      <c r="T234" s="174" t="s">
        <v>248</v>
      </c>
      <c r="U234" s="157">
        <v>1.88</v>
      </c>
      <c r="V234" s="157">
        <f>ROUND(E234*U234,2)</f>
        <v>564</v>
      </c>
      <c r="W234" s="157"/>
      <c r="X234" s="157" t="s">
        <v>304</v>
      </c>
      <c r="Y234" s="147"/>
      <c r="Z234" s="147"/>
      <c r="AA234" s="147"/>
      <c r="AB234" s="147"/>
      <c r="AC234" s="147"/>
      <c r="AD234" s="147"/>
      <c r="AE234" s="147"/>
      <c r="AF234" s="147"/>
      <c r="AG234" s="147" t="s">
        <v>338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1" x14ac:dyDescent="0.25">
      <c r="A235" s="154"/>
      <c r="B235" s="155"/>
      <c r="C235" s="265" t="s">
        <v>1175</v>
      </c>
      <c r="D235" s="266"/>
      <c r="E235" s="266"/>
      <c r="F235" s="266"/>
      <c r="G235" s="266"/>
      <c r="H235" s="157"/>
      <c r="I235" s="157"/>
      <c r="J235" s="157"/>
      <c r="K235" s="157"/>
      <c r="L235" s="157"/>
      <c r="M235" s="157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47"/>
      <c r="Z235" s="147"/>
      <c r="AA235" s="147"/>
      <c r="AB235" s="147"/>
      <c r="AC235" s="147"/>
      <c r="AD235" s="147"/>
      <c r="AE235" s="147"/>
      <c r="AF235" s="147"/>
      <c r="AG235" s="147" t="s">
        <v>307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1" x14ac:dyDescent="0.25">
      <c r="A236" s="154"/>
      <c r="B236" s="155"/>
      <c r="C236" s="186" t="s">
        <v>1176</v>
      </c>
      <c r="D236" s="159"/>
      <c r="E236" s="160"/>
      <c r="F236" s="157"/>
      <c r="G236" s="157"/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47"/>
      <c r="Z236" s="147"/>
      <c r="AA236" s="147"/>
      <c r="AB236" s="147"/>
      <c r="AC236" s="147"/>
      <c r="AD236" s="147"/>
      <c r="AE236" s="147"/>
      <c r="AF236" s="147"/>
      <c r="AG236" s="147" t="s">
        <v>287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1" x14ac:dyDescent="0.25">
      <c r="A237" s="154"/>
      <c r="B237" s="155"/>
      <c r="C237" s="186" t="s">
        <v>1192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47"/>
      <c r="Z237" s="147"/>
      <c r="AA237" s="147"/>
      <c r="AB237" s="147"/>
      <c r="AC237" s="147"/>
      <c r="AD237" s="147"/>
      <c r="AE237" s="147"/>
      <c r="AF237" s="147"/>
      <c r="AG237" s="147" t="s">
        <v>287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1" x14ac:dyDescent="0.25">
      <c r="A238" s="154"/>
      <c r="B238" s="155"/>
      <c r="C238" s="186" t="s">
        <v>1214</v>
      </c>
      <c r="D238" s="159"/>
      <c r="E238" s="160">
        <v>300</v>
      </c>
      <c r="F238" s="157"/>
      <c r="G238" s="157"/>
      <c r="H238" s="157"/>
      <c r="I238" s="157"/>
      <c r="J238" s="157"/>
      <c r="K238" s="157"/>
      <c r="L238" s="157"/>
      <c r="M238" s="157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47"/>
      <c r="Z238" s="147"/>
      <c r="AA238" s="147"/>
      <c r="AB238" s="147"/>
      <c r="AC238" s="147"/>
      <c r="AD238" s="147"/>
      <c r="AE238" s="147"/>
      <c r="AF238" s="147"/>
      <c r="AG238" s="147" t="s">
        <v>287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5">
      <c r="A239" s="168">
        <v>41</v>
      </c>
      <c r="B239" s="169" t="s">
        <v>1215</v>
      </c>
      <c r="C239" s="185" t="s">
        <v>1216</v>
      </c>
      <c r="D239" s="170" t="s">
        <v>302</v>
      </c>
      <c r="E239" s="171">
        <v>315</v>
      </c>
      <c r="F239" s="172"/>
      <c r="G239" s="173">
        <f>ROUND(E239*F239,2)</f>
        <v>0</v>
      </c>
      <c r="H239" s="172"/>
      <c r="I239" s="173">
        <f>ROUND(E239*H239,2)</f>
        <v>0</v>
      </c>
      <c r="J239" s="172"/>
      <c r="K239" s="173">
        <f>ROUND(E239*J239,2)</f>
        <v>0</v>
      </c>
      <c r="L239" s="173">
        <v>15</v>
      </c>
      <c r="M239" s="173">
        <f>G239*(1+L239/100)</f>
        <v>0</v>
      </c>
      <c r="N239" s="173">
        <v>3.4909999999999997E-2</v>
      </c>
      <c r="O239" s="173">
        <f>ROUND(E239*N239,2)</f>
        <v>11</v>
      </c>
      <c r="P239" s="173">
        <v>0</v>
      </c>
      <c r="Q239" s="173">
        <f>ROUND(E239*P239,2)</f>
        <v>0</v>
      </c>
      <c r="R239" s="173" t="s">
        <v>699</v>
      </c>
      <c r="S239" s="173" t="s">
        <v>248</v>
      </c>
      <c r="T239" s="174" t="s">
        <v>248</v>
      </c>
      <c r="U239" s="157">
        <v>1.1841699999999999</v>
      </c>
      <c r="V239" s="157">
        <f>ROUND(E239*U239,2)</f>
        <v>373.01</v>
      </c>
      <c r="W239" s="157"/>
      <c r="X239" s="157" t="s">
        <v>304</v>
      </c>
      <c r="Y239" s="147"/>
      <c r="Z239" s="147"/>
      <c r="AA239" s="147"/>
      <c r="AB239" s="147"/>
      <c r="AC239" s="147"/>
      <c r="AD239" s="147"/>
      <c r="AE239" s="147"/>
      <c r="AF239" s="147"/>
      <c r="AG239" s="147" t="s">
        <v>332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1" x14ac:dyDescent="0.25">
      <c r="A240" s="154"/>
      <c r="B240" s="155"/>
      <c r="C240" s="265" t="s">
        <v>1217</v>
      </c>
      <c r="D240" s="266"/>
      <c r="E240" s="266"/>
      <c r="F240" s="266"/>
      <c r="G240" s="266"/>
      <c r="H240" s="157"/>
      <c r="I240" s="157"/>
      <c r="J240" s="157"/>
      <c r="K240" s="157"/>
      <c r="L240" s="157"/>
      <c r="M240" s="157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47"/>
      <c r="Z240" s="147"/>
      <c r="AA240" s="147"/>
      <c r="AB240" s="147"/>
      <c r="AC240" s="147"/>
      <c r="AD240" s="147"/>
      <c r="AE240" s="147"/>
      <c r="AF240" s="147"/>
      <c r="AG240" s="147" t="s">
        <v>307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75" t="str">
        <f>C240</f>
        <v>okenního nebo dveřního, z pomocného pracovního lešení o výšce podlahy do 1900 mm a pro zatížení do 1,5 kPa,</v>
      </c>
      <c r="BB240" s="147"/>
      <c r="BC240" s="147"/>
      <c r="BD240" s="147"/>
      <c r="BE240" s="147"/>
      <c r="BF240" s="147"/>
      <c r="BG240" s="147"/>
      <c r="BH240" s="147"/>
    </row>
    <row r="241" spans="1:60" ht="20.399999999999999" outlineLevel="1" x14ac:dyDescent="0.25">
      <c r="A241" s="168">
        <v>42</v>
      </c>
      <c r="B241" s="169" t="s">
        <v>1218</v>
      </c>
      <c r="C241" s="185" t="s">
        <v>1219</v>
      </c>
      <c r="D241" s="170" t="s">
        <v>302</v>
      </c>
      <c r="E241" s="171">
        <v>400</v>
      </c>
      <c r="F241" s="172"/>
      <c r="G241" s="173">
        <f>ROUND(E241*F241,2)</f>
        <v>0</v>
      </c>
      <c r="H241" s="172"/>
      <c r="I241" s="173">
        <f>ROUND(E241*H241,2)</f>
        <v>0</v>
      </c>
      <c r="J241" s="172"/>
      <c r="K241" s="173">
        <f>ROUND(E241*J241,2)</f>
        <v>0</v>
      </c>
      <c r="L241" s="173">
        <v>15</v>
      </c>
      <c r="M241" s="173">
        <f>G241*(1+L241/100)</f>
        <v>0</v>
      </c>
      <c r="N241" s="173">
        <v>1.21E-2</v>
      </c>
      <c r="O241" s="173">
        <f>ROUND(E241*N241,2)</f>
        <v>4.84</v>
      </c>
      <c r="P241" s="173">
        <v>0</v>
      </c>
      <c r="Q241" s="173">
        <f>ROUND(E241*P241,2)</f>
        <v>0</v>
      </c>
      <c r="R241" s="173" t="s">
        <v>699</v>
      </c>
      <c r="S241" s="173" t="s">
        <v>248</v>
      </c>
      <c r="T241" s="174" t="s">
        <v>248</v>
      </c>
      <c r="U241" s="157">
        <v>0.27110000000000001</v>
      </c>
      <c r="V241" s="157">
        <f>ROUND(E241*U241,2)</f>
        <v>108.44</v>
      </c>
      <c r="W241" s="157"/>
      <c r="X241" s="157" t="s">
        <v>304</v>
      </c>
      <c r="Y241" s="147"/>
      <c r="Z241" s="147"/>
      <c r="AA241" s="147"/>
      <c r="AB241" s="147"/>
      <c r="AC241" s="147"/>
      <c r="AD241" s="147"/>
      <c r="AE241" s="147"/>
      <c r="AF241" s="147"/>
      <c r="AG241" s="147" t="s">
        <v>332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1" x14ac:dyDescent="0.25">
      <c r="A242" s="154"/>
      <c r="B242" s="155"/>
      <c r="C242" s="256" t="s">
        <v>1220</v>
      </c>
      <c r="D242" s="257"/>
      <c r="E242" s="257"/>
      <c r="F242" s="257"/>
      <c r="G242" s="257"/>
      <c r="H242" s="157"/>
      <c r="I242" s="157"/>
      <c r="J242" s="157"/>
      <c r="K242" s="157"/>
      <c r="L242" s="157"/>
      <c r="M242" s="157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47"/>
      <c r="Z242" s="147"/>
      <c r="AA242" s="147"/>
      <c r="AB242" s="147"/>
      <c r="AC242" s="147"/>
      <c r="AD242" s="147"/>
      <c r="AE242" s="147"/>
      <c r="AF242" s="147"/>
      <c r="AG242" s="147" t="s">
        <v>253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1" x14ac:dyDescent="0.25">
      <c r="A243" s="154"/>
      <c r="B243" s="155"/>
      <c r="C243" s="186" t="s">
        <v>1221</v>
      </c>
      <c r="D243" s="159"/>
      <c r="E243" s="160">
        <v>400</v>
      </c>
      <c r="F243" s="157"/>
      <c r="G243" s="157"/>
      <c r="H243" s="157"/>
      <c r="I243" s="157"/>
      <c r="J243" s="157"/>
      <c r="K243" s="157"/>
      <c r="L243" s="157"/>
      <c r="M243" s="157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47"/>
      <c r="Z243" s="147"/>
      <c r="AA243" s="147"/>
      <c r="AB243" s="147"/>
      <c r="AC243" s="147"/>
      <c r="AD243" s="147"/>
      <c r="AE243" s="147"/>
      <c r="AF243" s="147"/>
      <c r="AG243" s="147" t="s">
        <v>287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x14ac:dyDescent="0.25">
      <c r="A244" s="162" t="s">
        <v>243</v>
      </c>
      <c r="B244" s="163" t="s">
        <v>130</v>
      </c>
      <c r="C244" s="184" t="s">
        <v>131</v>
      </c>
      <c r="D244" s="164"/>
      <c r="E244" s="165"/>
      <c r="F244" s="166"/>
      <c r="G244" s="166">
        <f>SUMIF(AG245:AG274,"&lt;&gt;NOR",G245:G274)</f>
        <v>0</v>
      </c>
      <c r="H244" s="166"/>
      <c r="I244" s="166">
        <f>SUM(I245:I274)</f>
        <v>0</v>
      </c>
      <c r="J244" s="166"/>
      <c r="K244" s="166">
        <f>SUM(K245:K274)</f>
        <v>0</v>
      </c>
      <c r="L244" s="166"/>
      <c r="M244" s="166">
        <f>SUM(M245:M274)</f>
        <v>0</v>
      </c>
      <c r="N244" s="166"/>
      <c r="O244" s="166">
        <f>SUM(O245:O274)</f>
        <v>77.06</v>
      </c>
      <c r="P244" s="166"/>
      <c r="Q244" s="166">
        <f>SUM(Q245:Q274)</f>
        <v>0</v>
      </c>
      <c r="R244" s="166"/>
      <c r="S244" s="166"/>
      <c r="T244" s="167"/>
      <c r="U244" s="161"/>
      <c r="V244" s="161">
        <f>SUM(V245:V274)</f>
        <v>1599.8700000000001</v>
      </c>
      <c r="W244" s="161"/>
      <c r="X244" s="161"/>
      <c r="AG244" t="s">
        <v>244</v>
      </c>
    </row>
    <row r="245" spans="1:60" outlineLevel="1" x14ac:dyDescent="0.25">
      <c r="A245" s="168">
        <v>43</v>
      </c>
      <c r="B245" s="169" t="s">
        <v>1222</v>
      </c>
      <c r="C245" s="185" t="s">
        <v>1223</v>
      </c>
      <c r="D245" s="170" t="s">
        <v>302</v>
      </c>
      <c r="E245" s="171">
        <v>409.95</v>
      </c>
      <c r="F245" s="172"/>
      <c r="G245" s="173">
        <f>ROUND(E245*F245,2)</f>
        <v>0</v>
      </c>
      <c r="H245" s="172"/>
      <c r="I245" s="173">
        <f>ROUND(E245*H245,2)</f>
        <v>0</v>
      </c>
      <c r="J245" s="172"/>
      <c r="K245" s="173">
        <f>ROUND(E245*J245,2)</f>
        <v>0</v>
      </c>
      <c r="L245" s="173">
        <v>15</v>
      </c>
      <c r="M245" s="173">
        <f>G245*(1+L245/100)</f>
        <v>0</v>
      </c>
      <c r="N245" s="173">
        <v>4.0000000000000003E-5</v>
      </c>
      <c r="O245" s="173">
        <f>ROUND(E245*N245,2)</f>
        <v>0.02</v>
      </c>
      <c r="P245" s="173">
        <v>0</v>
      </c>
      <c r="Q245" s="173">
        <f>ROUND(E245*P245,2)</f>
        <v>0</v>
      </c>
      <c r="R245" s="173" t="s">
        <v>866</v>
      </c>
      <c r="S245" s="173" t="s">
        <v>248</v>
      </c>
      <c r="T245" s="174" t="s">
        <v>248</v>
      </c>
      <c r="U245" s="157">
        <v>7.8E-2</v>
      </c>
      <c r="V245" s="157">
        <f>ROUND(E245*U245,2)</f>
        <v>31.98</v>
      </c>
      <c r="W245" s="157"/>
      <c r="X245" s="157" t="s">
        <v>304</v>
      </c>
      <c r="Y245" s="14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21" outlineLevel="1" x14ac:dyDescent="0.25">
      <c r="A246" s="154"/>
      <c r="B246" s="155"/>
      <c r="C246" s="265" t="s">
        <v>1224</v>
      </c>
      <c r="D246" s="266"/>
      <c r="E246" s="266"/>
      <c r="F246" s="266"/>
      <c r="G246" s="266"/>
      <c r="H246" s="157"/>
      <c r="I246" s="157"/>
      <c r="J246" s="157"/>
      <c r="K246" s="157"/>
      <c r="L246" s="157"/>
      <c r="M246" s="157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47"/>
      <c r="Z246" s="147"/>
      <c r="AA246" s="147"/>
      <c r="AB246" s="147"/>
      <c r="AC246" s="147"/>
      <c r="AD246" s="147"/>
      <c r="AE246" s="147"/>
      <c r="AF246" s="147"/>
      <c r="AG246" s="147" t="s">
        <v>307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75" t="str">
        <f>C246</f>
        <v>s rámy a zárubněmi, zábradlí, předmětů oplechování apod., které se zřizují ještě před úpravami povrchu, před jejich znečištěním při úpravách povrchu nástřikem plastických (lepivých) maltovin</v>
      </c>
      <c r="BB246" s="147"/>
      <c r="BC246" s="147"/>
      <c r="BD246" s="147"/>
      <c r="BE246" s="147"/>
      <c r="BF246" s="147"/>
      <c r="BG246" s="147"/>
      <c r="BH246" s="147"/>
    </row>
    <row r="247" spans="1:60" outlineLevel="1" x14ac:dyDescent="0.25">
      <c r="A247" s="154"/>
      <c r="B247" s="155"/>
      <c r="C247" s="186" t="s">
        <v>1225</v>
      </c>
      <c r="D247" s="159"/>
      <c r="E247" s="160">
        <v>308.88</v>
      </c>
      <c r="F247" s="157"/>
      <c r="G247" s="157"/>
      <c r="H247" s="157"/>
      <c r="I247" s="157"/>
      <c r="J247" s="157"/>
      <c r="K247" s="157"/>
      <c r="L247" s="157"/>
      <c r="M247" s="157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47"/>
      <c r="Z247" s="147"/>
      <c r="AA247" s="147"/>
      <c r="AB247" s="147"/>
      <c r="AC247" s="147"/>
      <c r="AD247" s="147"/>
      <c r="AE247" s="147"/>
      <c r="AF247" s="147"/>
      <c r="AG247" s="147" t="s">
        <v>287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1" x14ac:dyDescent="0.25">
      <c r="A248" s="154"/>
      <c r="B248" s="155"/>
      <c r="C248" s="186" t="s">
        <v>1226</v>
      </c>
      <c r="D248" s="159"/>
      <c r="E248" s="160">
        <v>101.07</v>
      </c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47"/>
      <c r="Z248" s="147"/>
      <c r="AA248" s="147"/>
      <c r="AB248" s="147"/>
      <c r="AC248" s="147"/>
      <c r="AD248" s="147"/>
      <c r="AE248" s="147"/>
      <c r="AF248" s="147"/>
      <c r="AG248" s="147" t="s">
        <v>287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ht="20.399999999999999" outlineLevel="1" x14ac:dyDescent="0.25">
      <c r="A249" s="168">
        <v>44</v>
      </c>
      <c r="B249" s="169" t="s">
        <v>1227</v>
      </c>
      <c r="C249" s="185" t="s">
        <v>1228</v>
      </c>
      <c r="D249" s="170" t="s">
        <v>302</v>
      </c>
      <c r="E249" s="171">
        <v>237.76</v>
      </c>
      <c r="F249" s="172"/>
      <c r="G249" s="173">
        <f>ROUND(E249*F249,2)</f>
        <v>0</v>
      </c>
      <c r="H249" s="172"/>
      <c r="I249" s="173">
        <f>ROUND(E249*H249,2)</f>
        <v>0</v>
      </c>
      <c r="J249" s="172"/>
      <c r="K249" s="173">
        <f>ROUND(E249*J249,2)</f>
        <v>0</v>
      </c>
      <c r="L249" s="173">
        <v>15</v>
      </c>
      <c r="M249" s="173">
        <f>G249*(1+L249/100)</f>
        <v>0</v>
      </c>
      <c r="N249" s="173">
        <v>2.741E-2</v>
      </c>
      <c r="O249" s="173">
        <f>ROUND(E249*N249,2)</f>
        <v>6.52</v>
      </c>
      <c r="P249" s="173">
        <v>0</v>
      </c>
      <c r="Q249" s="173">
        <f>ROUND(E249*P249,2)</f>
        <v>0</v>
      </c>
      <c r="R249" s="173" t="s">
        <v>866</v>
      </c>
      <c r="S249" s="173" t="s">
        <v>248</v>
      </c>
      <c r="T249" s="174" t="s">
        <v>248</v>
      </c>
      <c r="U249" s="157">
        <v>1.42</v>
      </c>
      <c r="V249" s="157">
        <f>ROUND(E249*U249,2)</f>
        <v>337.62</v>
      </c>
      <c r="W249" s="157"/>
      <c r="X249" s="157" t="s">
        <v>304</v>
      </c>
      <c r="Y249" s="147"/>
      <c r="Z249" s="147"/>
      <c r="AA249" s="147"/>
      <c r="AB249" s="147"/>
      <c r="AC249" s="147"/>
      <c r="AD249" s="147"/>
      <c r="AE249" s="147"/>
      <c r="AF249" s="147"/>
      <c r="AG249" s="147" t="s">
        <v>332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1" outlineLevel="1" x14ac:dyDescent="0.25">
      <c r="A250" s="154"/>
      <c r="B250" s="155"/>
      <c r="C250" s="265" t="s">
        <v>1229</v>
      </c>
      <c r="D250" s="266"/>
      <c r="E250" s="266"/>
      <c r="F250" s="266"/>
      <c r="G250" s="266"/>
      <c r="H250" s="157"/>
      <c r="I250" s="157"/>
      <c r="J250" s="157"/>
      <c r="K250" s="157"/>
      <c r="L250" s="157"/>
      <c r="M250" s="157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47"/>
      <c r="Z250" s="147"/>
      <c r="AA250" s="147"/>
      <c r="AB250" s="147"/>
      <c r="AC250" s="147"/>
      <c r="AD250" s="147"/>
      <c r="AE250" s="147"/>
      <c r="AF250" s="147"/>
      <c r="AG250" s="147" t="s">
        <v>307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75" t="str">
        <f>C250</f>
        <v>nanesení lepicího tmelu na izolační desky, nalepení desek, zajištění talířovými hmoždinkami (6 ks/m2), přebroušení desek EPS, nebo kašírování u minerálních desek, natažení stěrky, vtlačení výztužné tkaniny, přehlazení stěrky. Další vrstvy podle popisu položky.</v>
      </c>
      <c r="BB250" s="147"/>
      <c r="BC250" s="147"/>
      <c r="BD250" s="147"/>
      <c r="BE250" s="147"/>
      <c r="BF250" s="147"/>
      <c r="BG250" s="147"/>
      <c r="BH250" s="147"/>
    </row>
    <row r="251" spans="1:60" outlineLevel="1" x14ac:dyDescent="0.25">
      <c r="A251" s="154"/>
      <c r="B251" s="155"/>
      <c r="C251" s="269" t="s">
        <v>1230</v>
      </c>
      <c r="D251" s="270"/>
      <c r="E251" s="270"/>
      <c r="F251" s="270"/>
      <c r="G251" s="270"/>
      <c r="H251" s="157"/>
      <c r="I251" s="157"/>
      <c r="J251" s="157"/>
      <c r="K251" s="157"/>
      <c r="L251" s="157"/>
      <c r="M251" s="157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47"/>
      <c r="Z251" s="147"/>
      <c r="AA251" s="147"/>
      <c r="AB251" s="147"/>
      <c r="AC251" s="147"/>
      <c r="AD251" s="147"/>
      <c r="AE251" s="147"/>
      <c r="AF251" s="147"/>
      <c r="AG251" s="147" t="s">
        <v>307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1" x14ac:dyDescent="0.25">
      <c r="A252" s="154"/>
      <c r="B252" s="155"/>
      <c r="C252" s="267" t="s">
        <v>1231</v>
      </c>
      <c r="D252" s="268"/>
      <c r="E252" s="268"/>
      <c r="F252" s="268"/>
      <c r="G252" s="268"/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47"/>
      <c r="Z252" s="147"/>
      <c r="AA252" s="147"/>
      <c r="AB252" s="147"/>
      <c r="AC252" s="147"/>
      <c r="AD252" s="147"/>
      <c r="AE252" s="147"/>
      <c r="AF252" s="147"/>
      <c r="AG252" s="147" t="s">
        <v>253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5">
      <c r="A253" s="154"/>
      <c r="B253" s="155"/>
      <c r="C253" s="186" t="s">
        <v>1232</v>
      </c>
      <c r="D253" s="159"/>
      <c r="E253" s="160">
        <v>111.52</v>
      </c>
      <c r="F253" s="157"/>
      <c r="G253" s="157"/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47"/>
      <c r="Z253" s="147"/>
      <c r="AA253" s="147"/>
      <c r="AB253" s="147"/>
      <c r="AC253" s="147"/>
      <c r="AD253" s="147"/>
      <c r="AE253" s="147"/>
      <c r="AF253" s="147"/>
      <c r="AG253" s="147" t="s">
        <v>287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1" x14ac:dyDescent="0.25">
      <c r="A254" s="154"/>
      <c r="B254" s="155"/>
      <c r="C254" s="186" t="s">
        <v>1233</v>
      </c>
      <c r="D254" s="159"/>
      <c r="E254" s="160">
        <v>51.73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47"/>
      <c r="Z254" s="147"/>
      <c r="AA254" s="147"/>
      <c r="AB254" s="147"/>
      <c r="AC254" s="147"/>
      <c r="AD254" s="147"/>
      <c r="AE254" s="147"/>
      <c r="AF254" s="147"/>
      <c r="AG254" s="147" t="s">
        <v>287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1" x14ac:dyDescent="0.25">
      <c r="A255" s="154"/>
      <c r="B255" s="155"/>
      <c r="C255" s="186" t="s">
        <v>1234</v>
      </c>
      <c r="D255" s="159"/>
      <c r="E255" s="160">
        <v>74.510000000000005</v>
      </c>
      <c r="F255" s="157"/>
      <c r="G255" s="157"/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47"/>
      <c r="Z255" s="147"/>
      <c r="AA255" s="147"/>
      <c r="AB255" s="147"/>
      <c r="AC255" s="147"/>
      <c r="AD255" s="147"/>
      <c r="AE255" s="147"/>
      <c r="AF255" s="147"/>
      <c r="AG255" s="147" t="s">
        <v>287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5">
      <c r="A256" s="168">
        <v>45</v>
      </c>
      <c r="B256" s="169" t="s">
        <v>1235</v>
      </c>
      <c r="C256" s="185" t="s">
        <v>1236</v>
      </c>
      <c r="D256" s="170" t="s">
        <v>302</v>
      </c>
      <c r="E256" s="171">
        <v>788.2</v>
      </c>
      <c r="F256" s="172"/>
      <c r="G256" s="173">
        <f>ROUND(E256*F256,2)</f>
        <v>0</v>
      </c>
      <c r="H256" s="172"/>
      <c r="I256" s="173">
        <f>ROUND(E256*H256,2)</f>
        <v>0</v>
      </c>
      <c r="J256" s="172"/>
      <c r="K256" s="173">
        <f>ROUND(E256*J256,2)</f>
        <v>0</v>
      </c>
      <c r="L256" s="173">
        <v>15</v>
      </c>
      <c r="M256" s="173">
        <f>G256*(1+L256/100)</f>
        <v>0</v>
      </c>
      <c r="N256" s="173">
        <v>5.2580000000000002E-2</v>
      </c>
      <c r="O256" s="173">
        <f>ROUND(E256*N256,2)</f>
        <v>41.44</v>
      </c>
      <c r="P256" s="173">
        <v>0</v>
      </c>
      <c r="Q256" s="173">
        <f>ROUND(E256*P256,2)</f>
        <v>0</v>
      </c>
      <c r="R256" s="173" t="s">
        <v>866</v>
      </c>
      <c r="S256" s="173" t="s">
        <v>248</v>
      </c>
      <c r="T256" s="174" t="s">
        <v>249</v>
      </c>
      <c r="U256" s="157">
        <v>0.92</v>
      </c>
      <c r="V256" s="157">
        <f>ROUND(E256*U256,2)</f>
        <v>725.14</v>
      </c>
      <c r="W256" s="157"/>
      <c r="X256" s="157" t="s">
        <v>304</v>
      </c>
      <c r="Y256" s="14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1" x14ac:dyDescent="0.25">
      <c r="A257" s="154"/>
      <c r="B257" s="155"/>
      <c r="C257" s="186" t="s">
        <v>1237</v>
      </c>
      <c r="D257" s="159"/>
      <c r="E257" s="160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47"/>
      <c r="Z257" s="147"/>
      <c r="AA257" s="147"/>
      <c r="AB257" s="147"/>
      <c r="AC257" s="147"/>
      <c r="AD257" s="147"/>
      <c r="AE257" s="147"/>
      <c r="AF257" s="147"/>
      <c r="AG257" s="147" t="s">
        <v>287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1" x14ac:dyDescent="0.25">
      <c r="A258" s="154"/>
      <c r="B258" s="155"/>
      <c r="C258" s="186" t="s">
        <v>1238</v>
      </c>
      <c r="D258" s="159"/>
      <c r="E258" s="160"/>
      <c r="F258" s="157"/>
      <c r="G258" s="157"/>
      <c r="H258" s="157"/>
      <c r="I258" s="157"/>
      <c r="J258" s="157"/>
      <c r="K258" s="157"/>
      <c r="L258" s="157"/>
      <c r="M258" s="157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47"/>
      <c r="Z258" s="147"/>
      <c r="AA258" s="147"/>
      <c r="AB258" s="147"/>
      <c r="AC258" s="147"/>
      <c r="AD258" s="147"/>
      <c r="AE258" s="147"/>
      <c r="AF258" s="147"/>
      <c r="AG258" s="147" t="s">
        <v>287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5">
      <c r="A259" s="154"/>
      <c r="B259" s="155"/>
      <c r="C259" s="186" t="s">
        <v>1239</v>
      </c>
      <c r="D259" s="159"/>
      <c r="E259" s="160">
        <v>788.2</v>
      </c>
      <c r="F259" s="157"/>
      <c r="G259" s="157"/>
      <c r="H259" s="157"/>
      <c r="I259" s="157"/>
      <c r="J259" s="157"/>
      <c r="K259" s="157"/>
      <c r="L259" s="157"/>
      <c r="M259" s="157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47"/>
      <c r="Z259" s="147"/>
      <c r="AA259" s="147"/>
      <c r="AB259" s="147"/>
      <c r="AC259" s="147"/>
      <c r="AD259" s="147"/>
      <c r="AE259" s="147"/>
      <c r="AF259" s="147"/>
      <c r="AG259" s="147" t="s">
        <v>287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30.6" outlineLevel="1" x14ac:dyDescent="0.25">
      <c r="A260" s="168">
        <v>46</v>
      </c>
      <c r="B260" s="169" t="s">
        <v>1240</v>
      </c>
      <c r="C260" s="185" t="s">
        <v>1241</v>
      </c>
      <c r="D260" s="170" t="s">
        <v>302</v>
      </c>
      <c r="E260" s="171">
        <v>882.60699999999997</v>
      </c>
      <c r="F260" s="172"/>
      <c r="G260" s="173">
        <f>ROUND(E260*F260,2)</f>
        <v>0</v>
      </c>
      <c r="H260" s="172"/>
      <c r="I260" s="173">
        <f>ROUND(E260*H260,2)</f>
        <v>0</v>
      </c>
      <c r="J260" s="172"/>
      <c r="K260" s="173">
        <f>ROUND(E260*J260,2)</f>
        <v>0</v>
      </c>
      <c r="L260" s="173">
        <v>15</v>
      </c>
      <c r="M260" s="173">
        <f>G260*(1+L260/100)</f>
        <v>0</v>
      </c>
      <c r="N260" s="173">
        <v>3.1850000000000003E-2</v>
      </c>
      <c r="O260" s="173">
        <f>ROUND(E260*N260,2)</f>
        <v>28.11</v>
      </c>
      <c r="P260" s="173">
        <v>0</v>
      </c>
      <c r="Q260" s="173">
        <f>ROUND(E260*P260,2)</f>
        <v>0</v>
      </c>
      <c r="R260" s="173" t="s">
        <v>699</v>
      </c>
      <c r="S260" s="173" t="s">
        <v>248</v>
      </c>
      <c r="T260" s="174" t="s">
        <v>1015</v>
      </c>
      <c r="U260" s="157">
        <v>0.42183999999999999</v>
      </c>
      <c r="V260" s="157">
        <f>ROUND(E260*U260,2)</f>
        <v>372.32</v>
      </c>
      <c r="W260" s="157"/>
      <c r="X260" s="157" t="s">
        <v>304</v>
      </c>
      <c r="Y260" s="147"/>
      <c r="Z260" s="147"/>
      <c r="AA260" s="147"/>
      <c r="AB260" s="147"/>
      <c r="AC260" s="147"/>
      <c r="AD260" s="147"/>
      <c r="AE260" s="147"/>
      <c r="AF260" s="147"/>
      <c r="AG260" s="147" t="s">
        <v>332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1" x14ac:dyDescent="0.25">
      <c r="A261" s="154"/>
      <c r="B261" s="155"/>
      <c r="C261" s="265" t="s">
        <v>1242</v>
      </c>
      <c r="D261" s="266"/>
      <c r="E261" s="266"/>
      <c r="F261" s="266"/>
      <c r="G261" s="266"/>
      <c r="H261" s="157"/>
      <c r="I261" s="157"/>
      <c r="J261" s="157"/>
      <c r="K261" s="157"/>
      <c r="L261" s="157"/>
      <c r="M261" s="157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47"/>
      <c r="Z261" s="147"/>
      <c r="AA261" s="147"/>
      <c r="AB261" s="147"/>
      <c r="AC261" s="147"/>
      <c r="AD261" s="147"/>
      <c r="AE261" s="147"/>
      <c r="AF261" s="147"/>
      <c r="AG261" s="147" t="s">
        <v>307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1" x14ac:dyDescent="0.25">
      <c r="A262" s="154"/>
      <c r="B262" s="155"/>
      <c r="C262" s="267" t="s">
        <v>1243</v>
      </c>
      <c r="D262" s="268"/>
      <c r="E262" s="268"/>
      <c r="F262" s="268"/>
      <c r="G262" s="268"/>
      <c r="H262" s="157"/>
      <c r="I262" s="157"/>
      <c r="J262" s="157"/>
      <c r="K262" s="157"/>
      <c r="L262" s="157"/>
      <c r="M262" s="157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47"/>
      <c r="Z262" s="147"/>
      <c r="AA262" s="147"/>
      <c r="AB262" s="147"/>
      <c r="AC262" s="147"/>
      <c r="AD262" s="147"/>
      <c r="AE262" s="147"/>
      <c r="AF262" s="147"/>
      <c r="AG262" s="147" t="s">
        <v>253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5">
      <c r="A263" s="154"/>
      <c r="B263" s="155"/>
      <c r="C263" s="186" t="s">
        <v>1244</v>
      </c>
      <c r="D263" s="159"/>
      <c r="E263" s="160">
        <v>882.60699999999997</v>
      </c>
      <c r="F263" s="157"/>
      <c r="G263" s="157"/>
      <c r="H263" s="157"/>
      <c r="I263" s="157"/>
      <c r="J263" s="157"/>
      <c r="K263" s="157"/>
      <c r="L263" s="157"/>
      <c r="M263" s="157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47"/>
      <c r="Z263" s="147"/>
      <c r="AA263" s="147"/>
      <c r="AB263" s="147"/>
      <c r="AC263" s="147"/>
      <c r="AD263" s="147"/>
      <c r="AE263" s="147"/>
      <c r="AF263" s="147"/>
      <c r="AG263" s="147" t="s">
        <v>287</v>
      </c>
      <c r="AH263" s="147">
        <v>0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20.399999999999999" outlineLevel="1" x14ac:dyDescent="0.25">
      <c r="A264" s="168">
        <v>47</v>
      </c>
      <c r="B264" s="169" t="s">
        <v>1245</v>
      </c>
      <c r="C264" s="185" t="s">
        <v>1246</v>
      </c>
      <c r="D264" s="170" t="s">
        <v>302</v>
      </c>
      <c r="E264" s="171">
        <v>18.54</v>
      </c>
      <c r="F264" s="172"/>
      <c r="G264" s="173">
        <f>ROUND(E264*F264,2)</f>
        <v>0</v>
      </c>
      <c r="H264" s="172"/>
      <c r="I264" s="173">
        <f>ROUND(E264*H264,2)</f>
        <v>0</v>
      </c>
      <c r="J264" s="172"/>
      <c r="K264" s="173">
        <f>ROUND(E264*J264,2)</f>
        <v>0</v>
      </c>
      <c r="L264" s="173">
        <v>15</v>
      </c>
      <c r="M264" s="173">
        <f>G264*(1+L264/100)</f>
        <v>0</v>
      </c>
      <c r="N264" s="173">
        <v>3.143E-2</v>
      </c>
      <c r="O264" s="173">
        <f>ROUND(E264*N264,2)</f>
        <v>0.57999999999999996</v>
      </c>
      <c r="P264" s="173">
        <v>0</v>
      </c>
      <c r="Q264" s="173">
        <f>ROUND(E264*P264,2)</f>
        <v>0</v>
      </c>
      <c r="R264" s="173" t="s">
        <v>699</v>
      </c>
      <c r="S264" s="173" t="s">
        <v>248</v>
      </c>
      <c r="T264" s="174" t="s">
        <v>248</v>
      </c>
      <c r="U264" s="157">
        <v>0.89715999999999996</v>
      </c>
      <c r="V264" s="157">
        <f>ROUND(E264*U264,2)</f>
        <v>16.63</v>
      </c>
      <c r="W264" s="157"/>
      <c r="X264" s="157" t="s">
        <v>304</v>
      </c>
      <c r="Y264" s="14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1" x14ac:dyDescent="0.25">
      <c r="A265" s="154"/>
      <c r="B265" s="155"/>
      <c r="C265" s="265" t="s">
        <v>1247</v>
      </c>
      <c r="D265" s="266"/>
      <c r="E265" s="266"/>
      <c r="F265" s="266"/>
      <c r="G265" s="266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47"/>
      <c r="Z265" s="147"/>
      <c r="AA265" s="147"/>
      <c r="AB265" s="147"/>
      <c r="AC265" s="147"/>
      <c r="AD265" s="147"/>
      <c r="AE265" s="147"/>
      <c r="AF265" s="147"/>
      <c r="AG265" s="147" t="s">
        <v>307</v>
      </c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1" x14ac:dyDescent="0.25">
      <c r="A266" s="154"/>
      <c r="B266" s="155"/>
      <c r="C266" s="186" t="s">
        <v>1248</v>
      </c>
      <c r="D266" s="159"/>
      <c r="E266" s="160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47"/>
      <c r="Z266" s="147"/>
      <c r="AA266" s="147"/>
      <c r="AB266" s="147"/>
      <c r="AC266" s="147"/>
      <c r="AD266" s="147"/>
      <c r="AE266" s="147"/>
      <c r="AF266" s="147"/>
      <c r="AG266" s="147" t="s">
        <v>287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1" x14ac:dyDescent="0.25">
      <c r="A267" s="154"/>
      <c r="B267" s="155"/>
      <c r="C267" s="186" t="s">
        <v>600</v>
      </c>
      <c r="D267" s="159"/>
      <c r="E267" s="160">
        <v>18.54</v>
      </c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47"/>
      <c r="Z267" s="147"/>
      <c r="AA267" s="147"/>
      <c r="AB267" s="147"/>
      <c r="AC267" s="147"/>
      <c r="AD267" s="147"/>
      <c r="AE267" s="147"/>
      <c r="AF267" s="147"/>
      <c r="AG267" s="147" t="s">
        <v>287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1" x14ac:dyDescent="0.25">
      <c r="A268" s="176">
        <v>48</v>
      </c>
      <c r="B268" s="177" t="s">
        <v>1249</v>
      </c>
      <c r="C268" s="187" t="s">
        <v>1250</v>
      </c>
      <c r="D268" s="178" t="s">
        <v>302</v>
      </c>
      <c r="E268" s="179">
        <v>788.2</v>
      </c>
      <c r="F268" s="180"/>
      <c r="G268" s="181">
        <f>ROUND(E268*F268,2)</f>
        <v>0</v>
      </c>
      <c r="H268" s="180"/>
      <c r="I268" s="181">
        <f>ROUND(E268*H268,2)</f>
        <v>0</v>
      </c>
      <c r="J268" s="180"/>
      <c r="K268" s="181">
        <f>ROUND(E268*J268,2)</f>
        <v>0</v>
      </c>
      <c r="L268" s="181">
        <v>15</v>
      </c>
      <c r="M268" s="181">
        <f>G268*(1+L268/100)</f>
        <v>0</v>
      </c>
      <c r="N268" s="181">
        <v>2.0000000000000002E-5</v>
      </c>
      <c r="O268" s="181">
        <f>ROUND(E268*N268,2)</f>
        <v>0.02</v>
      </c>
      <c r="P268" s="181">
        <v>0</v>
      </c>
      <c r="Q268" s="181">
        <f>ROUND(E268*P268,2)</f>
        <v>0</v>
      </c>
      <c r="R268" s="181" t="s">
        <v>866</v>
      </c>
      <c r="S268" s="181" t="s">
        <v>248</v>
      </c>
      <c r="T268" s="182" t="s">
        <v>248</v>
      </c>
      <c r="U268" s="157">
        <v>0.11</v>
      </c>
      <c r="V268" s="157">
        <f>ROUND(E268*U268,2)</f>
        <v>86.7</v>
      </c>
      <c r="W268" s="157"/>
      <c r="X268" s="157" t="s">
        <v>304</v>
      </c>
      <c r="Y268" s="14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ht="20.399999999999999" outlineLevel="1" x14ac:dyDescent="0.25">
      <c r="A269" s="168">
        <v>49</v>
      </c>
      <c r="B269" s="169" t="s">
        <v>1251</v>
      </c>
      <c r="C269" s="185" t="s">
        <v>1252</v>
      </c>
      <c r="D269" s="170" t="s">
        <v>302</v>
      </c>
      <c r="E269" s="171">
        <v>92.4</v>
      </c>
      <c r="F269" s="172"/>
      <c r="G269" s="173">
        <f>ROUND(E269*F269,2)</f>
        <v>0</v>
      </c>
      <c r="H269" s="172"/>
      <c r="I269" s="173">
        <f>ROUND(E269*H269,2)</f>
        <v>0</v>
      </c>
      <c r="J269" s="172"/>
      <c r="K269" s="173">
        <f>ROUND(E269*J269,2)</f>
        <v>0</v>
      </c>
      <c r="L269" s="173">
        <v>15</v>
      </c>
      <c r="M269" s="173">
        <f>G269*(1+L269/100)</f>
        <v>0</v>
      </c>
      <c r="N269" s="173">
        <v>4.0299999999999997E-3</v>
      </c>
      <c r="O269" s="173">
        <f>ROUND(E269*N269,2)</f>
        <v>0.37</v>
      </c>
      <c r="P269" s="173">
        <v>0</v>
      </c>
      <c r="Q269" s="173">
        <f>ROUND(E269*P269,2)</f>
        <v>0</v>
      </c>
      <c r="R269" s="173" t="s">
        <v>699</v>
      </c>
      <c r="S269" s="173" t="s">
        <v>248</v>
      </c>
      <c r="T269" s="174" t="s">
        <v>248</v>
      </c>
      <c r="U269" s="157">
        <v>0.31900000000000001</v>
      </c>
      <c r="V269" s="157">
        <f>ROUND(E269*U269,2)</f>
        <v>29.48</v>
      </c>
      <c r="W269" s="157"/>
      <c r="X269" s="157" t="s">
        <v>304</v>
      </c>
      <c r="Y269" s="14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1" x14ac:dyDescent="0.25">
      <c r="A270" s="154"/>
      <c r="B270" s="155"/>
      <c r="C270" s="265" t="s">
        <v>1253</v>
      </c>
      <c r="D270" s="266"/>
      <c r="E270" s="266"/>
      <c r="F270" s="266"/>
      <c r="G270" s="266"/>
      <c r="H270" s="157"/>
      <c r="I270" s="157"/>
      <c r="J270" s="157"/>
      <c r="K270" s="157"/>
      <c r="L270" s="157"/>
      <c r="M270" s="157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47"/>
      <c r="Z270" s="147"/>
      <c r="AA270" s="147"/>
      <c r="AB270" s="147"/>
      <c r="AC270" s="147"/>
      <c r="AD270" s="147"/>
      <c r="AE270" s="147"/>
      <c r="AF270" s="147"/>
      <c r="AG270" s="147" t="s">
        <v>307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1" x14ac:dyDescent="0.25">
      <c r="A271" s="154"/>
      <c r="B271" s="155"/>
      <c r="C271" s="186" t="s">
        <v>1254</v>
      </c>
      <c r="D271" s="159"/>
      <c r="E271" s="160">
        <v>92.4</v>
      </c>
      <c r="F271" s="157"/>
      <c r="G271" s="157"/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47"/>
      <c r="Z271" s="147"/>
      <c r="AA271" s="147"/>
      <c r="AB271" s="147"/>
      <c r="AC271" s="147"/>
      <c r="AD271" s="147"/>
      <c r="AE271" s="147"/>
      <c r="AF271" s="147"/>
      <c r="AG271" s="147" t="s">
        <v>287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1" x14ac:dyDescent="0.25">
      <c r="A272" s="168">
        <v>50</v>
      </c>
      <c r="B272" s="169" t="s">
        <v>1255</v>
      </c>
      <c r="C272" s="185" t="s">
        <v>1256</v>
      </c>
      <c r="D272" s="170" t="s">
        <v>276</v>
      </c>
      <c r="E272" s="171">
        <v>1</v>
      </c>
      <c r="F272" s="172"/>
      <c r="G272" s="173">
        <f>ROUND(E272*F272,2)</f>
        <v>0</v>
      </c>
      <c r="H272" s="172"/>
      <c r="I272" s="173">
        <f>ROUND(E272*H272,2)</f>
        <v>0</v>
      </c>
      <c r="J272" s="172"/>
      <c r="K272" s="173">
        <f>ROUND(E272*J272,2)</f>
        <v>0</v>
      </c>
      <c r="L272" s="173">
        <v>15</v>
      </c>
      <c r="M272" s="173">
        <f>G272*(1+L272/100)</f>
        <v>0</v>
      </c>
      <c r="N272" s="173">
        <v>0</v>
      </c>
      <c r="O272" s="173">
        <f>ROUND(E272*N272,2)</f>
        <v>0</v>
      </c>
      <c r="P272" s="173">
        <v>0</v>
      </c>
      <c r="Q272" s="173">
        <f>ROUND(E272*P272,2)</f>
        <v>0</v>
      </c>
      <c r="R272" s="173"/>
      <c r="S272" s="173" t="s">
        <v>277</v>
      </c>
      <c r="T272" s="174" t="s">
        <v>249</v>
      </c>
      <c r="U272" s="157">
        <v>0</v>
      </c>
      <c r="V272" s="157">
        <f>ROUND(E272*U272,2)</f>
        <v>0</v>
      </c>
      <c r="W272" s="157"/>
      <c r="X272" s="157" t="s">
        <v>304</v>
      </c>
      <c r="Y272" s="147"/>
      <c r="Z272" s="147"/>
      <c r="AA272" s="147"/>
      <c r="AB272" s="147"/>
      <c r="AC272" s="147"/>
      <c r="AD272" s="147"/>
      <c r="AE272" s="147"/>
      <c r="AF272" s="147"/>
      <c r="AG272" s="147" t="s">
        <v>332</v>
      </c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1" x14ac:dyDescent="0.25">
      <c r="A273" s="154"/>
      <c r="B273" s="155"/>
      <c r="C273" s="186" t="s">
        <v>1257</v>
      </c>
      <c r="D273" s="159"/>
      <c r="E273" s="160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47"/>
      <c r="Z273" s="147"/>
      <c r="AA273" s="147"/>
      <c r="AB273" s="147"/>
      <c r="AC273" s="147"/>
      <c r="AD273" s="147"/>
      <c r="AE273" s="147"/>
      <c r="AF273" s="147"/>
      <c r="AG273" s="147" t="s">
        <v>287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outlineLevel="1" x14ac:dyDescent="0.25">
      <c r="A274" s="154"/>
      <c r="B274" s="155"/>
      <c r="C274" s="186" t="s">
        <v>63</v>
      </c>
      <c r="D274" s="159"/>
      <c r="E274" s="160">
        <v>1</v>
      </c>
      <c r="F274" s="157"/>
      <c r="G274" s="157"/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47"/>
      <c r="Z274" s="147"/>
      <c r="AA274" s="147"/>
      <c r="AB274" s="147"/>
      <c r="AC274" s="147"/>
      <c r="AD274" s="147"/>
      <c r="AE274" s="147"/>
      <c r="AF274" s="147"/>
      <c r="AG274" s="147" t="s">
        <v>287</v>
      </c>
      <c r="AH274" s="147">
        <v>0</v>
      </c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x14ac:dyDescent="0.25">
      <c r="A275" s="162" t="s">
        <v>243</v>
      </c>
      <c r="B275" s="163" t="s">
        <v>132</v>
      </c>
      <c r="C275" s="184" t="s">
        <v>133</v>
      </c>
      <c r="D275" s="164"/>
      <c r="E275" s="165"/>
      <c r="F275" s="166"/>
      <c r="G275" s="166">
        <f>SUMIF(AG276:AG331,"&lt;&gt;NOR",G276:G331)</f>
        <v>0</v>
      </c>
      <c r="H275" s="166"/>
      <c r="I275" s="166">
        <f>SUM(I276:I331)</f>
        <v>0</v>
      </c>
      <c r="J275" s="166"/>
      <c r="K275" s="166">
        <f>SUM(K276:K331)</f>
        <v>0</v>
      </c>
      <c r="L275" s="166"/>
      <c r="M275" s="166">
        <f>SUM(M276:M331)</f>
        <v>0</v>
      </c>
      <c r="N275" s="166"/>
      <c r="O275" s="166">
        <f>SUM(O276:O331)</f>
        <v>284.93</v>
      </c>
      <c r="P275" s="166"/>
      <c r="Q275" s="166">
        <f>SUM(Q276:Q331)</f>
        <v>0</v>
      </c>
      <c r="R275" s="166"/>
      <c r="S275" s="166"/>
      <c r="T275" s="167"/>
      <c r="U275" s="161"/>
      <c r="V275" s="161">
        <f>SUM(V276:V331)</f>
        <v>1164.67</v>
      </c>
      <c r="W275" s="161"/>
      <c r="X275" s="161"/>
      <c r="AG275" t="s">
        <v>244</v>
      </c>
    </row>
    <row r="276" spans="1:60" outlineLevel="1" x14ac:dyDescent="0.25">
      <c r="A276" s="168">
        <v>51</v>
      </c>
      <c r="B276" s="169" t="s">
        <v>1258</v>
      </c>
      <c r="C276" s="185" t="s">
        <v>1259</v>
      </c>
      <c r="D276" s="170" t="s">
        <v>302</v>
      </c>
      <c r="E276" s="171">
        <v>75.5</v>
      </c>
      <c r="F276" s="172"/>
      <c r="G276" s="173">
        <f>ROUND(E276*F276,2)</f>
        <v>0</v>
      </c>
      <c r="H276" s="172"/>
      <c r="I276" s="173">
        <f>ROUND(E276*H276,2)</f>
        <v>0</v>
      </c>
      <c r="J276" s="172"/>
      <c r="K276" s="173">
        <f>ROUND(E276*J276,2)</f>
        <v>0</v>
      </c>
      <c r="L276" s="173">
        <v>15</v>
      </c>
      <c r="M276" s="173">
        <f>G276*(1+L276/100)</f>
        <v>0</v>
      </c>
      <c r="N276" s="173">
        <v>8.8349999999999998E-2</v>
      </c>
      <c r="O276" s="173">
        <f>ROUND(E276*N276,2)</f>
        <v>6.67</v>
      </c>
      <c r="P276" s="173">
        <v>0</v>
      </c>
      <c r="Q276" s="173">
        <f>ROUND(E276*P276,2)</f>
        <v>0</v>
      </c>
      <c r="R276" s="173" t="s">
        <v>1260</v>
      </c>
      <c r="S276" s="173" t="s">
        <v>248</v>
      </c>
      <c r="T276" s="174" t="s">
        <v>248</v>
      </c>
      <c r="U276" s="157">
        <v>0.33300000000000002</v>
      </c>
      <c r="V276" s="157">
        <f>ROUND(E276*U276,2)</f>
        <v>25.14</v>
      </c>
      <c r="W276" s="157"/>
      <c r="X276" s="157" t="s">
        <v>304</v>
      </c>
      <c r="Y276" s="14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1" x14ac:dyDescent="0.25">
      <c r="A277" s="154"/>
      <c r="B277" s="155"/>
      <c r="C277" s="265" t="s">
        <v>1261</v>
      </c>
      <c r="D277" s="266"/>
      <c r="E277" s="266"/>
      <c r="F277" s="266"/>
      <c r="G277" s="266"/>
      <c r="H277" s="157"/>
      <c r="I277" s="157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47"/>
      <c r="Z277" s="147"/>
      <c r="AA277" s="147"/>
      <c r="AB277" s="147"/>
      <c r="AC277" s="147"/>
      <c r="AD277" s="147"/>
      <c r="AE277" s="147"/>
      <c r="AF277" s="147"/>
      <c r="AG277" s="147" t="s">
        <v>307</v>
      </c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outlineLevel="1" x14ac:dyDescent="0.25">
      <c r="A278" s="154"/>
      <c r="B278" s="155"/>
      <c r="C278" s="186" t="s">
        <v>1262</v>
      </c>
      <c r="D278" s="159"/>
      <c r="E278" s="160">
        <v>75.5</v>
      </c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47"/>
      <c r="Z278" s="147"/>
      <c r="AA278" s="147"/>
      <c r="AB278" s="147"/>
      <c r="AC278" s="147"/>
      <c r="AD278" s="147"/>
      <c r="AE278" s="147"/>
      <c r="AF278" s="147"/>
      <c r="AG278" s="147" t="s">
        <v>287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20.399999999999999" outlineLevel="1" x14ac:dyDescent="0.25">
      <c r="A279" s="168">
        <v>52</v>
      </c>
      <c r="B279" s="169" t="s">
        <v>1263</v>
      </c>
      <c r="C279" s="185" t="s">
        <v>1264</v>
      </c>
      <c r="D279" s="170" t="s">
        <v>302</v>
      </c>
      <c r="E279" s="171">
        <v>75.5</v>
      </c>
      <c r="F279" s="172"/>
      <c r="G279" s="173">
        <f>ROUND(E279*F279,2)</f>
        <v>0</v>
      </c>
      <c r="H279" s="172"/>
      <c r="I279" s="173">
        <f>ROUND(E279*H279,2)</f>
        <v>0</v>
      </c>
      <c r="J279" s="172"/>
      <c r="K279" s="173">
        <f>ROUND(E279*J279,2)</f>
        <v>0</v>
      </c>
      <c r="L279" s="173">
        <v>15</v>
      </c>
      <c r="M279" s="173">
        <f>G279*(1+L279/100)</f>
        <v>0</v>
      </c>
      <c r="N279" s="173">
        <v>0.441</v>
      </c>
      <c r="O279" s="173">
        <f>ROUND(E279*N279,2)</f>
        <v>33.299999999999997</v>
      </c>
      <c r="P279" s="173">
        <v>0</v>
      </c>
      <c r="Q279" s="173">
        <f>ROUND(E279*P279,2)</f>
        <v>0</v>
      </c>
      <c r="R279" s="173" t="s">
        <v>303</v>
      </c>
      <c r="S279" s="173" t="s">
        <v>248</v>
      </c>
      <c r="T279" s="174" t="s">
        <v>248</v>
      </c>
      <c r="U279" s="157">
        <v>2.9000000000000001E-2</v>
      </c>
      <c r="V279" s="157">
        <f>ROUND(E279*U279,2)</f>
        <v>2.19</v>
      </c>
      <c r="W279" s="157"/>
      <c r="X279" s="157" t="s">
        <v>304</v>
      </c>
      <c r="Y279" s="147"/>
      <c r="Z279" s="147"/>
      <c r="AA279" s="147"/>
      <c r="AB279" s="147"/>
      <c r="AC279" s="147"/>
      <c r="AD279" s="147"/>
      <c r="AE279" s="147"/>
      <c r="AF279" s="147"/>
      <c r="AG279" s="147" t="s">
        <v>305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outlineLevel="1" x14ac:dyDescent="0.25">
      <c r="A280" s="154"/>
      <c r="B280" s="155"/>
      <c r="C280" s="186" t="s">
        <v>1262</v>
      </c>
      <c r="D280" s="159"/>
      <c r="E280" s="160">
        <v>75.5</v>
      </c>
      <c r="F280" s="157"/>
      <c r="G280" s="157"/>
      <c r="H280" s="157"/>
      <c r="I280" s="157"/>
      <c r="J280" s="157"/>
      <c r="K280" s="157"/>
      <c r="L280" s="157"/>
      <c r="M280" s="157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47"/>
      <c r="Z280" s="147"/>
      <c r="AA280" s="147"/>
      <c r="AB280" s="147"/>
      <c r="AC280" s="147"/>
      <c r="AD280" s="147"/>
      <c r="AE280" s="147"/>
      <c r="AF280" s="147"/>
      <c r="AG280" s="147" t="s">
        <v>287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outlineLevel="1" x14ac:dyDescent="0.25">
      <c r="A281" s="168">
        <v>53</v>
      </c>
      <c r="B281" s="169" t="s">
        <v>1265</v>
      </c>
      <c r="C281" s="185" t="s">
        <v>1266</v>
      </c>
      <c r="D281" s="170" t="s">
        <v>311</v>
      </c>
      <c r="E281" s="171">
        <v>15.654999999999999</v>
      </c>
      <c r="F281" s="172"/>
      <c r="G281" s="173">
        <f>ROUND(E281*F281,2)</f>
        <v>0</v>
      </c>
      <c r="H281" s="172"/>
      <c r="I281" s="173">
        <f>ROUND(E281*H281,2)</f>
        <v>0</v>
      </c>
      <c r="J281" s="172"/>
      <c r="K281" s="173">
        <f>ROUND(E281*J281,2)</f>
        <v>0</v>
      </c>
      <c r="L281" s="173">
        <v>15</v>
      </c>
      <c r="M281" s="173">
        <f>G281*(1+L281/100)</f>
        <v>0</v>
      </c>
      <c r="N281" s="173">
        <v>2.5249999999999999</v>
      </c>
      <c r="O281" s="173">
        <f>ROUND(E281*N281,2)</f>
        <v>39.53</v>
      </c>
      <c r="P281" s="173">
        <v>0</v>
      </c>
      <c r="Q281" s="173">
        <f>ROUND(E281*P281,2)</f>
        <v>0</v>
      </c>
      <c r="R281" s="173" t="s">
        <v>866</v>
      </c>
      <c r="S281" s="173" t="s">
        <v>248</v>
      </c>
      <c r="T281" s="174" t="s">
        <v>248</v>
      </c>
      <c r="U281" s="157">
        <v>2.58</v>
      </c>
      <c r="V281" s="157">
        <f>ROUND(E281*U281,2)</f>
        <v>40.39</v>
      </c>
      <c r="W281" s="157"/>
      <c r="X281" s="157" t="s">
        <v>304</v>
      </c>
      <c r="Y281" s="147"/>
      <c r="Z281" s="147"/>
      <c r="AA281" s="147"/>
      <c r="AB281" s="147"/>
      <c r="AC281" s="147"/>
      <c r="AD281" s="147"/>
      <c r="AE281" s="147"/>
      <c r="AF281" s="147"/>
      <c r="AG281" s="147" t="s">
        <v>338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1" x14ac:dyDescent="0.25">
      <c r="A282" s="154"/>
      <c r="B282" s="155"/>
      <c r="C282" s="265" t="s">
        <v>1267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47"/>
      <c r="Z282" s="147"/>
      <c r="AA282" s="147"/>
      <c r="AB282" s="147"/>
      <c r="AC282" s="147"/>
      <c r="AD282" s="147"/>
      <c r="AE282" s="147"/>
      <c r="AF282" s="147"/>
      <c r="AG282" s="147" t="s">
        <v>307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1" x14ac:dyDescent="0.25">
      <c r="A283" s="154"/>
      <c r="B283" s="155"/>
      <c r="C283" s="186" t="s">
        <v>1268</v>
      </c>
      <c r="D283" s="159"/>
      <c r="E283" s="160">
        <v>1.48</v>
      </c>
      <c r="F283" s="157"/>
      <c r="G283" s="157"/>
      <c r="H283" s="157"/>
      <c r="I283" s="157"/>
      <c r="J283" s="157"/>
      <c r="K283" s="157"/>
      <c r="L283" s="157"/>
      <c r="M283" s="157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47"/>
      <c r="Z283" s="147"/>
      <c r="AA283" s="147"/>
      <c r="AB283" s="147"/>
      <c r="AC283" s="147"/>
      <c r="AD283" s="147"/>
      <c r="AE283" s="147"/>
      <c r="AF283" s="147"/>
      <c r="AG283" s="147" t="s">
        <v>287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1" x14ac:dyDescent="0.25">
      <c r="A284" s="154"/>
      <c r="B284" s="155"/>
      <c r="C284" s="186" t="s">
        <v>1269</v>
      </c>
      <c r="D284" s="159"/>
      <c r="E284" s="160">
        <v>6.04</v>
      </c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47"/>
      <c r="Z284" s="147"/>
      <c r="AA284" s="147"/>
      <c r="AB284" s="147"/>
      <c r="AC284" s="147"/>
      <c r="AD284" s="147"/>
      <c r="AE284" s="147"/>
      <c r="AF284" s="147"/>
      <c r="AG284" s="147" t="s">
        <v>287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outlineLevel="1" x14ac:dyDescent="0.25">
      <c r="A285" s="154"/>
      <c r="B285" s="155"/>
      <c r="C285" s="186" t="s">
        <v>1270</v>
      </c>
      <c r="D285" s="159"/>
      <c r="E285" s="160">
        <v>8.1300000000000008</v>
      </c>
      <c r="F285" s="157"/>
      <c r="G285" s="157"/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47"/>
      <c r="Z285" s="147"/>
      <c r="AA285" s="147"/>
      <c r="AB285" s="147"/>
      <c r="AC285" s="147"/>
      <c r="AD285" s="147"/>
      <c r="AE285" s="147"/>
      <c r="AF285" s="147"/>
      <c r="AG285" s="147" t="s">
        <v>287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1" x14ac:dyDescent="0.25">
      <c r="A286" s="168">
        <v>54</v>
      </c>
      <c r="B286" s="169" t="s">
        <v>1271</v>
      </c>
      <c r="C286" s="185" t="s">
        <v>1272</v>
      </c>
      <c r="D286" s="170" t="s">
        <v>311</v>
      </c>
      <c r="E286" s="171">
        <v>14.4</v>
      </c>
      <c r="F286" s="172"/>
      <c r="G286" s="173">
        <f>ROUND(E286*F286,2)</f>
        <v>0</v>
      </c>
      <c r="H286" s="172"/>
      <c r="I286" s="173">
        <f>ROUND(E286*H286,2)</f>
        <v>0</v>
      </c>
      <c r="J286" s="172"/>
      <c r="K286" s="173">
        <f>ROUND(E286*J286,2)</f>
        <v>0</v>
      </c>
      <c r="L286" s="173">
        <v>15</v>
      </c>
      <c r="M286" s="173">
        <f>G286*(1+L286/100)</f>
        <v>0</v>
      </c>
      <c r="N286" s="173">
        <v>2.5</v>
      </c>
      <c r="O286" s="173">
        <f>ROUND(E286*N286,2)</f>
        <v>36</v>
      </c>
      <c r="P286" s="173">
        <v>0</v>
      </c>
      <c r="Q286" s="173">
        <f>ROUND(E286*P286,2)</f>
        <v>0</v>
      </c>
      <c r="R286" s="173" t="s">
        <v>699</v>
      </c>
      <c r="S286" s="173" t="s">
        <v>248</v>
      </c>
      <c r="T286" s="174" t="s">
        <v>248</v>
      </c>
      <c r="U286" s="157">
        <v>5.33</v>
      </c>
      <c r="V286" s="157">
        <f>ROUND(E286*U286,2)</f>
        <v>76.75</v>
      </c>
      <c r="W286" s="157"/>
      <c r="X286" s="157" t="s">
        <v>304</v>
      </c>
      <c r="Y286" s="147"/>
      <c r="Z286" s="147"/>
      <c r="AA286" s="147"/>
      <c r="AB286" s="147"/>
      <c r="AC286" s="147"/>
      <c r="AD286" s="147"/>
      <c r="AE286" s="147"/>
      <c r="AF286" s="147"/>
      <c r="AG286" s="147" t="s">
        <v>332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1" x14ac:dyDescent="0.25">
      <c r="A287" s="154"/>
      <c r="B287" s="155"/>
      <c r="C287" s="265" t="s">
        <v>1273</v>
      </c>
      <c r="D287" s="266"/>
      <c r="E287" s="266"/>
      <c r="F287" s="266"/>
      <c r="G287" s="266"/>
      <c r="H287" s="157"/>
      <c r="I287" s="157"/>
      <c r="J287" s="157"/>
      <c r="K287" s="157"/>
      <c r="L287" s="157"/>
      <c r="M287" s="157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47"/>
      <c r="Z287" s="147"/>
      <c r="AA287" s="147"/>
      <c r="AB287" s="147"/>
      <c r="AC287" s="147"/>
      <c r="AD287" s="147"/>
      <c r="AE287" s="147"/>
      <c r="AF287" s="147"/>
      <c r="AG287" s="147" t="s">
        <v>307</v>
      </c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1" x14ac:dyDescent="0.25">
      <c r="A288" s="154"/>
      <c r="B288" s="155"/>
      <c r="C288" s="186" t="s">
        <v>1274</v>
      </c>
      <c r="D288" s="159"/>
      <c r="E288" s="160">
        <v>14.4</v>
      </c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47"/>
      <c r="Z288" s="147"/>
      <c r="AA288" s="147"/>
      <c r="AB288" s="147"/>
      <c r="AC288" s="147"/>
      <c r="AD288" s="147"/>
      <c r="AE288" s="147"/>
      <c r="AF288" s="147"/>
      <c r="AG288" s="147" t="s">
        <v>287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5">
      <c r="A289" s="168">
        <v>55</v>
      </c>
      <c r="B289" s="169" t="s">
        <v>1275</v>
      </c>
      <c r="C289" s="185" t="s">
        <v>1276</v>
      </c>
      <c r="D289" s="170" t="s">
        <v>311</v>
      </c>
      <c r="E289" s="171">
        <v>15.654999999999999</v>
      </c>
      <c r="F289" s="172"/>
      <c r="G289" s="173">
        <f>ROUND(E289*F289,2)</f>
        <v>0</v>
      </c>
      <c r="H289" s="172"/>
      <c r="I289" s="173">
        <f>ROUND(E289*H289,2)</f>
        <v>0</v>
      </c>
      <c r="J289" s="172"/>
      <c r="K289" s="173">
        <f>ROUND(E289*J289,2)</f>
        <v>0</v>
      </c>
      <c r="L289" s="173">
        <v>15</v>
      </c>
      <c r="M289" s="173">
        <f>G289*(1+L289/100)</f>
        <v>0</v>
      </c>
      <c r="N289" s="173">
        <v>0.04</v>
      </c>
      <c r="O289" s="173">
        <f>ROUND(E289*N289,2)</f>
        <v>0.63</v>
      </c>
      <c r="P289" s="173">
        <v>0</v>
      </c>
      <c r="Q289" s="173">
        <f>ROUND(E289*P289,2)</f>
        <v>0</v>
      </c>
      <c r="R289" s="173" t="s">
        <v>866</v>
      </c>
      <c r="S289" s="173" t="s">
        <v>248</v>
      </c>
      <c r="T289" s="174" t="s">
        <v>248</v>
      </c>
      <c r="U289" s="157">
        <v>2.7</v>
      </c>
      <c r="V289" s="157">
        <f>ROUND(E289*U289,2)</f>
        <v>42.27</v>
      </c>
      <c r="W289" s="157"/>
      <c r="X289" s="157" t="s">
        <v>304</v>
      </c>
      <c r="Y289" s="147"/>
      <c r="Z289" s="147"/>
      <c r="AA289" s="147"/>
      <c r="AB289" s="147"/>
      <c r="AC289" s="147"/>
      <c r="AD289" s="147"/>
      <c r="AE289" s="147"/>
      <c r="AF289" s="147"/>
      <c r="AG289" s="147" t="s">
        <v>305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1" x14ac:dyDescent="0.25">
      <c r="A290" s="154"/>
      <c r="B290" s="155"/>
      <c r="C290" s="265" t="s">
        <v>1277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47"/>
      <c r="Z290" s="147"/>
      <c r="AA290" s="147"/>
      <c r="AB290" s="147"/>
      <c r="AC290" s="147"/>
      <c r="AD290" s="147"/>
      <c r="AE290" s="147"/>
      <c r="AF290" s="147"/>
      <c r="AG290" s="147" t="s">
        <v>307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1" x14ac:dyDescent="0.25">
      <c r="A291" s="168">
        <v>56</v>
      </c>
      <c r="B291" s="169" t="s">
        <v>1278</v>
      </c>
      <c r="C291" s="185" t="s">
        <v>1279</v>
      </c>
      <c r="D291" s="170" t="s">
        <v>311</v>
      </c>
      <c r="E291" s="171">
        <v>15.654999999999999</v>
      </c>
      <c r="F291" s="172"/>
      <c r="G291" s="173">
        <f>ROUND(E291*F291,2)</f>
        <v>0</v>
      </c>
      <c r="H291" s="172"/>
      <c r="I291" s="173">
        <f>ROUND(E291*H291,2)</f>
        <v>0</v>
      </c>
      <c r="J291" s="172"/>
      <c r="K291" s="173">
        <f>ROUND(E291*J291,2)</f>
        <v>0</v>
      </c>
      <c r="L291" s="173">
        <v>15</v>
      </c>
      <c r="M291" s="173">
        <f>G291*(1+L291/100)</f>
        <v>0</v>
      </c>
      <c r="N291" s="173">
        <v>0</v>
      </c>
      <c r="O291" s="173">
        <f>ROUND(E291*N291,2)</f>
        <v>0</v>
      </c>
      <c r="P291" s="173">
        <v>0</v>
      </c>
      <c r="Q291" s="173">
        <f>ROUND(E291*P291,2)</f>
        <v>0</v>
      </c>
      <c r="R291" s="173" t="s">
        <v>866</v>
      </c>
      <c r="S291" s="173" t="s">
        <v>248</v>
      </c>
      <c r="T291" s="174" t="s">
        <v>248</v>
      </c>
      <c r="U291" s="157">
        <v>0.23</v>
      </c>
      <c r="V291" s="157">
        <f>ROUND(E291*U291,2)</f>
        <v>3.6</v>
      </c>
      <c r="W291" s="157"/>
      <c r="X291" s="157" t="s">
        <v>304</v>
      </c>
      <c r="Y291" s="14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1" x14ac:dyDescent="0.25">
      <c r="A292" s="154"/>
      <c r="B292" s="155"/>
      <c r="C292" s="265" t="s">
        <v>1280</v>
      </c>
      <c r="D292" s="266"/>
      <c r="E292" s="266"/>
      <c r="F292" s="266"/>
      <c r="G292" s="266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47"/>
      <c r="Z292" s="147"/>
      <c r="AA292" s="147"/>
      <c r="AB292" s="147"/>
      <c r="AC292" s="147"/>
      <c r="AD292" s="147"/>
      <c r="AE292" s="147"/>
      <c r="AF292" s="147"/>
      <c r="AG292" s="147" t="s">
        <v>307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ht="20.399999999999999" outlineLevel="1" x14ac:dyDescent="0.25">
      <c r="A293" s="168">
        <v>57</v>
      </c>
      <c r="B293" s="169" t="s">
        <v>1281</v>
      </c>
      <c r="C293" s="185" t="s">
        <v>1282</v>
      </c>
      <c r="D293" s="170" t="s">
        <v>302</v>
      </c>
      <c r="E293" s="171">
        <v>819.62</v>
      </c>
      <c r="F293" s="172"/>
      <c r="G293" s="173">
        <f>ROUND(E293*F293,2)</f>
        <v>0</v>
      </c>
      <c r="H293" s="172"/>
      <c r="I293" s="173">
        <f>ROUND(E293*H293,2)</f>
        <v>0</v>
      </c>
      <c r="J293" s="172"/>
      <c r="K293" s="173">
        <f>ROUND(E293*J293,2)</f>
        <v>0</v>
      </c>
      <c r="L293" s="173">
        <v>15</v>
      </c>
      <c r="M293" s="173">
        <f>G293*(1+L293/100)</f>
        <v>0</v>
      </c>
      <c r="N293" s="173">
        <v>7.1399999999999996E-3</v>
      </c>
      <c r="O293" s="173">
        <f>ROUND(E293*N293,2)</f>
        <v>5.85</v>
      </c>
      <c r="P293" s="173">
        <v>0</v>
      </c>
      <c r="Q293" s="173">
        <f>ROUND(E293*P293,2)</f>
        <v>0</v>
      </c>
      <c r="R293" s="173" t="s">
        <v>866</v>
      </c>
      <c r="S293" s="173" t="s">
        <v>248</v>
      </c>
      <c r="T293" s="174" t="s">
        <v>248</v>
      </c>
      <c r="U293" s="157">
        <v>0.254</v>
      </c>
      <c r="V293" s="157">
        <f>ROUND(E293*U293,2)</f>
        <v>208.18</v>
      </c>
      <c r="W293" s="157"/>
      <c r="X293" s="157" t="s">
        <v>304</v>
      </c>
      <c r="Y293" s="147"/>
      <c r="Z293" s="147"/>
      <c r="AA293" s="147"/>
      <c r="AB293" s="147"/>
      <c r="AC293" s="147"/>
      <c r="AD293" s="147"/>
      <c r="AE293" s="147"/>
      <c r="AF293" s="147"/>
      <c r="AG293" s="147" t="s">
        <v>338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1" x14ac:dyDescent="0.25">
      <c r="A294" s="154"/>
      <c r="B294" s="155"/>
      <c r="C294" s="265" t="s">
        <v>1283</v>
      </c>
      <c r="D294" s="266"/>
      <c r="E294" s="266"/>
      <c r="F294" s="266"/>
      <c r="G294" s="266"/>
      <c r="H294" s="157"/>
      <c r="I294" s="157"/>
      <c r="J294" s="157"/>
      <c r="K294" s="157"/>
      <c r="L294" s="15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47"/>
      <c r="Z294" s="147"/>
      <c r="AA294" s="147"/>
      <c r="AB294" s="147"/>
      <c r="AC294" s="147"/>
      <c r="AD294" s="147"/>
      <c r="AE294" s="147"/>
      <c r="AF294" s="147"/>
      <c r="AG294" s="147" t="s">
        <v>307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5">
      <c r="A295" s="154"/>
      <c r="B295" s="155"/>
      <c r="C295" s="186" t="s">
        <v>1284</v>
      </c>
      <c r="D295" s="159"/>
      <c r="E295" s="160">
        <v>284.72000000000003</v>
      </c>
      <c r="F295" s="157"/>
      <c r="G295" s="157"/>
      <c r="H295" s="157"/>
      <c r="I295" s="157"/>
      <c r="J295" s="157"/>
      <c r="K295" s="157"/>
      <c r="L295" s="157"/>
      <c r="M295" s="157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47"/>
      <c r="Z295" s="147"/>
      <c r="AA295" s="147"/>
      <c r="AB295" s="147"/>
      <c r="AC295" s="147"/>
      <c r="AD295" s="147"/>
      <c r="AE295" s="147"/>
      <c r="AF295" s="147"/>
      <c r="AG295" s="147" t="s">
        <v>287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1" x14ac:dyDescent="0.25">
      <c r="A296" s="154"/>
      <c r="B296" s="155"/>
      <c r="C296" s="186" t="s">
        <v>1285</v>
      </c>
      <c r="D296" s="159"/>
      <c r="E296" s="160">
        <v>2.27</v>
      </c>
      <c r="F296" s="157"/>
      <c r="G296" s="157"/>
      <c r="H296" s="157"/>
      <c r="I296" s="157"/>
      <c r="J296" s="157"/>
      <c r="K296" s="157"/>
      <c r="L296" s="157"/>
      <c r="M296" s="157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47"/>
      <c r="Z296" s="147"/>
      <c r="AA296" s="147"/>
      <c r="AB296" s="147"/>
      <c r="AC296" s="147"/>
      <c r="AD296" s="147"/>
      <c r="AE296" s="147"/>
      <c r="AF296" s="147"/>
      <c r="AG296" s="147" t="s">
        <v>287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outlineLevel="1" x14ac:dyDescent="0.25">
      <c r="A297" s="154"/>
      <c r="B297" s="155"/>
      <c r="C297" s="186" t="s">
        <v>1286</v>
      </c>
      <c r="D297" s="159"/>
      <c r="E297" s="160">
        <v>214.57</v>
      </c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47"/>
      <c r="Z297" s="147"/>
      <c r="AA297" s="147"/>
      <c r="AB297" s="147"/>
      <c r="AC297" s="147"/>
      <c r="AD297" s="147"/>
      <c r="AE297" s="147"/>
      <c r="AF297" s="147"/>
      <c r="AG297" s="147" t="s">
        <v>287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1" x14ac:dyDescent="0.25">
      <c r="A298" s="154"/>
      <c r="B298" s="155"/>
      <c r="C298" s="186" t="s">
        <v>1287</v>
      </c>
      <c r="D298" s="159"/>
      <c r="E298" s="160">
        <v>282.2</v>
      </c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47"/>
      <c r="Z298" s="147"/>
      <c r="AA298" s="147"/>
      <c r="AB298" s="147"/>
      <c r="AC298" s="147"/>
      <c r="AD298" s="147"/>
      <c r="AE298" s="147"/>
      <c r="AF298" s="147"/>
      <c r="AG298" s="147" t="s">
        <v>287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1" x14ac:dyDescent="0.25">
      <c r="A299" s="154"/>
      <c r="B299" s="155"/>
      <c r="C299" s="186" t="s">
        <v>1288</v>
      </c>
      <c r="D299" s="159"/>
      <c r="E299" s="160">
        <v>35.86</v>
      </c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47"/>
      <c r="Z299" s="147"/>
      <c r="AA299" s="147"/>
      <c r="AB299" s="147"/>
      <c r="AC299" s="147"/>
      <c r="AD299" s="147"/>
      <c r="AE299" s="147"/>
      <c r="AF299" s="147"/>
      <c r="AG299" s="147" t="s">
        <v>287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ht="20.399999999999999" outlineLevel="1" x14ac:dyDescent="0.25">
      <c r="A300" s="168">
        <v>58</v>
      </c>
      <c r="B300" s="169" t="s">
        <v>1289</v>
      </c>
      <c r="C300" s="185" t="s">
        <v>1290</v>
      </c>
      <c r="D300" s="170" t="s">
        <v>302</v>
      </c>
      <c r="E300" s="171">
        <v>143.83799999999999</v>
      </c>
      <c r="F300" s="172"/>
      <c r="G300" s="173">
        <f>ROUND(E300*F300,2)</f>
        <v>0</v>
      </c>
      <c r="H300" s="172"/>
      <c r="I300" s="173">
        <f>ROUND(E300*H300,2)</f>
        <v>0</v>
      </c>
      <c r="J300" s="172"/>
      <c r="K300" s="173">
        <f>ROUND(E300*J300,2)</f>
        <v>0</v>
      </c>
      <c r="L300" s="173">
        <v>15</v>
      </c>
      <c r="M300" s="173">
        <f>G300*(1+L300/100)</f>
        <v>0</v>
      </c>
      <c r="N300" s="173">
        <v>1.094E-2</v>
      </c>
      <c r="O300" s="173">
        <f>ROUND(E300*N300,2)</f>
        <v>1.57</v>
      </c>
      <c r="P300" s="173">
        <v>0</v>
      </c>
      <c r="Q300" s="173">
        <f>ROUND(E300*P300,2)</f>
        <v>0</v>
      </c>
      <c r="R300" s="173" t="s">
        <v>699</v>
      </c>
      <c r="S300" s="173" t="s">
        <v>248</v>
      </c>
      <c r="T300" s="174" t="s">
        <v>248</v>
      </c>
      <c r="U300" s="157">
        <v>0.45</v>
      </c>
      <c r="V300" s="157">
        <f>ROUND(E300*U300,2)</f>
        <v>64.73</v>
      </c>
      <c r="W300" s="157"/>
      <c r="X300" s="157" t="s">
        <v>304</v>
      </c>
      <c r="Y300" s="14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outlineLevel="1" x14ac:dyDescent="0.25">
      <c r="A301" s="154"/>
      <c r="B301" s="155"/>
      <c r="C301" s="265" t="s">
        <v>1291</v>
      </c>
      <c r="D301" s="266"/>
      <c r="E301" s="266"/>
      <c r="F301" s="266"/>
      <c r="G301" s="266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47"/>
      <c r="Z301" s="147"/>
      <c r="AA301" s="147"/>
      <c r="AB301" s="147"/>
      <c r="AC301" s="147"/>
      <c r="AD301" s="147"/>
      <c r="AE301" s="147"/>
      <c r="AF301" s="147"/>
      <c r="AG301" s="147" t="s">
        <v>307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1" x14ac:dyDescent="0.25">
      <c r="A302" s="154"/>
      <c r="B302" s="155"/>
      <c r="C302" s="186" t="s">
        <v>1292</v>
      </c>
      <c r="D302" s="159"/>
      <c r="E302" s="160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47"/>
      <c r="Z302" s="147"/>
      <c r="AA302" s="147"/>
      <c r="AB302" s="147"/>
      <c r="AC302" s="147"/>
      <c r="AD302" s="147"/>
      <c r="AE302" s="147"/>
      <c r="AF302" s="147"/>
      <c r="AG302" s="147" t="s">
        <v>287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1" x14ac:dyDescent="0.25">
      <c r="A303" s="154"/>
      <c r="B303" s="155"/>
      <c r="C303" s="186" t="s">
        <v>1293</v>
      </c>
      <c r="D303" s="159"/>
      <c r="E303" s="160">
        <v>143.83799999999999</v>
      </c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47"/>
      <c r="Z303" s="147"/>
      <c r="AA303" s="147"/>
      <c r="AB303" s="147"/>
      <c r="AC303" s="147"/>
      <c r="AD303" s="147"/>
      <c r="AE303" s="147"/>
      <c r="AF303" s="147"/>
      <c r="AG303" s="147" t="s">
        <v>287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1" x14ac:dyDescent="0.25">
      <c r="A304" s="168">
        <v>59</v>
      </c>
      <c r="B304" s="169" t="s">
        <v>1294</v>
      </c>
      <c r="C304" s="185" t="s">
        <v>1295</v>
      </c>
      <c r="D304" s="170" t="s">
        <v>363</v>
      </c>
      <c r="E304" s="171">
        <v>34.46</v>
      </c>
      <c r="F304" s="172"/>
      <c r="G304" s="173">
        <f>ROUND(E304*F304,2)</f>
        <v>0</v>
      </c>
      <c r="H304" s="172"/>
      <c r="I304" s="173">
        <f>ROUND(E304*H304,2)</f>
        <v>0</v>
      </c>
      <c r="J304" s="172"/>
      <c r="K304" s="173">
        <f>ROUND(E304*J304,2)</f>
        <v>0</v>
      </c>
      <c r="L304" s="173">
        <v>15</v>
      </c>
      <c r="M304" s="173">
        <f>G304*(1+L304/100)</f>
        <v>0</v>
      </c>
      <c r="N304" s="173">
        <v>0</v>
      </c>
      <c r="O304" s="173">
        <f>ROUND(E304*N304,2)</f>
        <v>0</v>
      </c>
      <c r="P304" s="173">
        <v>0</v>
      </c>
      <c r="Q304" s="173">
        <f>ROUND(E304*P304,2)</f>
        <v>0</v>
      </c>
      <c r="R304" s="173"/>
      <c r="S304" s="173" t="s">
        <v>277</v>
      </c>
      <c r="T304" s="174" t="s">
        <v>249</v>
      </c>
      <c r="U304" s="157">
        <v>0</v>
      </c>
      <c r="V304" s="157">
        <f>ROUND(E304*U304,2)</f>
        <v>0</v>
      </c>
      <c r="W304" s="157"/>
      <c r="X304" s="157" t="s">
        <v>304</v>
      </c>
      <c r="Y304" s="147"/>
      <c r="Z304" s="147"/>
      <c r="AA304" s="147"/>
      <c r="AB304" s="147"/>
      <c r="AC304" s="147"/>
      <c r="AD304" s="147"/>
      <c r="AE304" s="147"/>
      <c r="AF304" s="147"/>
      <c r="AG304" s="147" t="s">
        <v>332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outlineLevel="1" x14ac:dyDescent="0.25">
      <c r="A305" s="154"/>
      <c r="B305" s="155"/>
      <c r="C305" s="186" t="s">
        <v>1296</v>
      </c>
      <c r="D305" s="159"/>
      <c r="E305" s="160">
        <v>34.46</v>
      </c>
      <c r="F305" s="157"/>
      <c r="G305" s="157"/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47"/>
      <c r="Z305" s="147"/>
      <c r="AA305" s="147"/>
      <c r="AB305" s="147"/>
      <c r="AC305" s="147"/>
      <c r="AD305" s="147"/>
      <c r="AE305" s="147"/>
      <c r="AF305" s="147"/>
      <c r="AG305" s="147" t="s">
        <v>287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1" x14ac:dyDescent="0.25">
      <c r="A306" s="168">
        <v>60</v>
      </c>
      <c r="B306" s="169" t="s">
        <v>1297</v>
      </c>
      <c r="C306" s="185" t="s">
        <v>1298</v>
      </c>
      <c r="D306" s="170" t="s">
        <v>302</v>
      </c>
      <c r="E306" s="171">
        <v>312.29000000000002</v>
      </c>
      <c r="F306" s="172"/>
      <c r="G306" s="173">
        <f>ROUND(E306*F306,2)</f>
        <v>0</v>
      </c>
      <c r="H306" s="172"/>
      <c r="I306" s="173">
        <f>ROUND(E306*H306,2)</f>
        <v>0</v>
      </c>
      <c r="J306" s="172"/>
      <c r="K306" s="173">
        <f>ROUND(E306*J306,2)</f>
        <v>0</v>
      </c>
      <c r="L306" s="173">
        <v>15</v>
      </c>
      <c r="M306" s="173">
        <f>G306*(1+L306/100)</f>
        <v>0</v>
      </c>
      <c r="N306" s="173">
        <v>7.7859999999999999E-2</v>
      </c>
      <c r="O306" s="173">
        <f>ROUND(E306*N306,2)</f>
        <v>24.31</v>
      </c>
      <c r="P306" s="173">
        <v>0</v>
      </c>
      <c r="Q306" s="173">
        <f>ROUND(E306*P306,2)</f>
        <v>0</v>
      </c>
      <c r="R306" s="173" t="s">
        <v>866</v>
      </c>
      <c r="S306" s="173" t="s">
        <v>277</v>
      </c>
      <c r="T306" s="174" t="s">
        <v>249</v>
      </c>
      <c r="U306" s="157">
        <v>0.48</v>
      </c>
      <c r="V306" s="157">
        <f>ROUND(E306*U306,2)</f>
        <v>149.9</v>
      </c>
      <c r="W306" s="157"/>
      <c r="X306" s="157" t="s">
        <v>250</v>
      </c>
      <c r="Y306" s="147"/>
      <c r="Z306" s="147"/>
      <c r="AA306" s="147"/>
      <c r="AB306" s="147"/>
      <c r="AC306" s="147"/>
      <c r="AD306" s="147"/>
      <c r="AE306" s="147"/>
      <c r="AF306" s="147"/>
      <c r="AG306" s="147" t="s">
        <v>251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1" x14ac:dyDescent="0.25">
      <c r="A307" s="154"/>
      <c r="B307" s="155"/>
      <c r="C307" s="265" t="s">
        <v>1283</v>
      </c>
      <c r="D307" s="266"/>
      <c r="E307" s="266"/>
      <c r="F307" s="266"/>
      <c r="G307" s="266"/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47"/>
      <c r="Z307" s="147"/>
      <c r="AA307" s="147"/>
      <c r="AB307" s="147"/>
      <c r="AC307" s="147"/>
      <c r="AD307" s="147"/>
      <c r="AE307" s="147"/>
      <c r="AF307" s="147"/>
      <c r="AG307" s="147" t="s">
        <v>307</v>
      </c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1" x14ac:dyDescent="0.25">
      <c r="A308" s="154"/>
      <c r="B308" s="155"/>
      <c r="C308" s="186" t="s">
        <v>1299</v>
      </c>
      <c r="D308" s="159"/>
      <c r="E308" s="160">
        <v>26.07</v>
      </c>
      <c r="F308" s="157"/>
      <c r="G308" s="157"/>
      <c r="H308" s="157"/>
      <c r="I308" s="157"/>
      <c r="J308" s="157"/>
      <c r="K308" s="157"/>
      <c r="L308" s="157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47"/>
      <c r="Z308" s="147"/>
      <c r="AA308" s="147"/>
      <c r="AB308" s="147"/>
      <c r="AC308" s="147"/>
      <c r="AD308" s="147"/>
      <c r="AE308" s="147"/>
      <c r="AF308" s="147"/>
      <c r="AG308" s="147" t="s">
        <v>287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outlineLevel="1" x14ac:dyDescent="0.25">
      <c r="A309" s="154"/>
      <c r="B309" s="155"/>
      <c r="C309" s="186" t="s">
        <v>1135</v>
      </c>
      <c r="D309" s="159"/>
      <c r="E309" s="160">
        <v>40.58</v>
      </c>
      <c r="F309" s="157"/>
      <c r="G309" s="157"/>
      <c r="H309" s="157"/>
      <c r="I309" s="157"/>
      <c r="J309" s="157"/>
      <c r="K309" s="157"/>
      <c r="L309" s="157"/>
      <c r="M309" s="157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47"/>
      <c r="Z309" s="147"/>
      <c r="AA309" s="147"/>
      <c r="AB309" s="147"/>
      <c r="AC309" s="147"/>
      <c r="AD309" s="147"/>
      <c r="AE309" s="147"/>
      <c r="AF309" s="147"/>
      <c r="AG309" s="147" t="s">
        <v>287</v>
      </c>
      <c r="AH309" s="147">
        <v>0</v>
      </c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1" x14ac:dyDescent="0.25">
      <c r="A310" s="154"/>
      <c r="B310" s="155"/>
      <c r="C310" s="186" t="s">
        <v>1136</v>
      </c>
      <c r="D310" s="159"/>
      <c r="E310" s="160">
        <v>32.15</v>
      </c>
      <c r="F310" s="157"/>
      <c r="G310" s="157"/>
      <c r="H310" s="157"/>
      <c r="I310" s="157"/>
      <c r="J310" s="157"/>
      <c r="K310" s="157"/>
      <c r="L310" s="157"/>
      <c r="M310" s="157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47"/>
      <c r="Z310" s="147"/>
      <c r="AA310" s="147"/>
      <c r="AB310" s="147"/>
      <c r="AC310" s="147"/>
      <c r="AD310" s="147"/>
      <c r="AE310" s="147"/>
      <c r="AF310" s="147"/>
      <c r="AG310" s="147" t="s">
        <v>287</v>
      </c>
      <c r="AH310" s="147">
        <v>0</v>
      </c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1" x14ac:dyDescent="0.25">
      <c r="A311" s="154"/>
      <c r="B311" s="155"/>
      <c r="C311" s="186" t="s">
        <v>1137</v>
      </c>
      <c r="D311" s="159"/>
      <c r="E311" s="160">
        <v>54.08</v>
      </c>
      <c r="F311" s="157"/>
      <c r="G311" s="157"/>
      <c r="H311" s="157"/>
      <c r="I311" s="157"/>
      <c r="J311" s="157"/>
      <c r="K311" s="157"/>
      <c r="L311" s="157"/>
      <c r="M311" s="157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47"/>
      <c r="Z311" s="147"/>
      <c r="AA311" s="147"/>
      <c r="AB311" s="147"/>
      <c r="AC311" s="147"/>
      <c r="AD311" s="147"/>
      <c r="AE311" s="147"/>
      <c r="AF311" s="147"/>
      <c r="AG311" s="147" t="s">
        <v>287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25">
      <c r="A312" s="154"/>
      <c r="B312" s="155"/>
      <c r="C312" s="186" t="s">
        <v>1138</v>
      </c>
      <c r="D312" s="159"/>
      <c r="E312" s="160">
        <v>23.04</v>
      </c>
      <c r="F312" s="157"/>
      <c r="G312" s="157"/>
      <c r="H312" s="157"/>
      <c r="I312" s="157"/>
      <c r="J312" s="157"/>
      <c r="K312" s="157"/>
      <c r="L312" s="157"/>
      <c r="M312" s="157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47"/>
      <c r="Z312" s="147"/>
      <c r="AA312" s="147"/>
      <c r="AB312" s="147"/>
      <c r="AC312" s="147"/>
      <c r="AD312" s="147"/>
      <c r="AE312" s="147"/>
      <c r="AF312" s="147"/>
      <c r="AG312" s="147" t="s">
        <v>287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5">
      <c r="A313" s="154"/>
      <c r="B313" s="155"/>
      <c r="C313" s="186" t="s">
        <v>1139</v>
      </c>
      <c r="D313" s="159"/>
      <c r="E313" s="160">
        <v>22.04</v>
      </c>
      <c r="F313" s="157"/>
      <c r="G313" s="157"/>
      <c r="H313" s="157"/>
      <c r="I313" s="157"/>
      <c r="J313" s="157"/>
      <c r="K313" s="157"/>
      <c r="L313" s="157"/>
      <c r="M313" s="157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47"/>
      <c r="Z313" s="147"/>
      <c r="AA313" s="147"/>
      <c r="AB313" s="147"/>
      <c r="AC313" s="147"/>
      <c r="AD313" s="147"/>
      <c r="AE313" s="147"/>
      <c r="AF313" s="147"/>
      <c r="AG313" s="147" t="s">
        <v>287</v>
      </c>
      <c r="AH313" s="147">
        <v>0</v>
      </c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1" x14ac:dyDescent="0.25">
      <c r="A314" s="154"/>
      <c r="B314" s="155"/>
      <c r="C314" s="195" t="s">
        <v>379</v>
      </c>
      <c r="D314" s="191"/>
      <c r="E314" s="192">
        <v>197.96</v>
      </c>
      <c r="F314" s="157"/>
      <c r="G314" s="157"/>
      <c r="H314" s="157"/>
      <c r="I314" s="157"/>
      <c r="J314" s="157"/>
      <c r="K314" s="157"/>
      <c r="L314" s="157"/>
      <c r="M314" s="157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47"/>
      <c r="Z314" s="147"/>
      <c r="AA314" s="147"/>
      <c r="AB314" s="147"/>
      <c r="AC314" s="147"/>
      <c r="AD314" s="147"/>
      <c r="AE314" s="147"/>
      <c r="AF314" s="147"/>
      <c r="AG314" s="147" t="s">
        <v>287</v>
      </c>
      <c r="AH314" s="147">
        <v>1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1" x14ac:dyDescent="0.25">
      <c r="A315" s="154"/>
      <c r="B315" s="155"/>
      <c r="C315" s="186" t="s">
        <v>1300</v>
      </c>
      <c r="D315" s="159"/>
      <c r="E315" s="160">
        <v>14.51</v>
      </c>
      <c r="F315" s="157"/>
      <c r="G315" s="157"/>
      <c r="H315" s="157"/>
      <c r="I315" s="157"/>
      <c r="J315" s="157"/>
      <c r="K315" s="157"/>
      <c r="L315" s="157"/>
      <c r="M315" s="157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47"/>
      <c r="Z315" s="147"/>
      <c r="AA315" s="147"/>
      <c r="AB315" s="147"/>
      <c r="AC315" s="147"/>
      <c r="AD315" s="147"/>
      <c r="AE315" s="147"/>
      <c r="AF315" s="147"/>
      <c r="AG315" s="147" t="s">
        <v>287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1" x14ac:dyDescent="0.25">
      <c r="A316" s="154"/>
      <c r="B316" s="155"/>
      <c r="C316" s="186" t="s">
        <v>1301</v>
      </c>
      <c r="D316" s="159"/>
      <c r="E316" s="160">
        <v>99.82</v>
      </c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47"/>
      <c r="Z316" s="147"/>
      <c r="AA316" s="147"/>
      <c r="AB316" s="147"/>
      <c r="AC316" s="147"/>
      <c r="AD316" s="147"/>
      <c r="AE316" s="147"/>
      <c r="AF316" s="147"/>
      <c r="AG316" s="147" t="s">
        <v>287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5">
      <c r="A317" s="168">
        <v>61</v>
      </c>
      <c r="B317" s="169" t="s">
        <v>1302</v>
      </c>
      <c r="C317" s="185" t="s">
        <v>1303</v>
      </c>
      <c r="D317" s="170" t="s">
        <v>302</v>
      </c>
      <c r="E317" s="171">
        <v>135.83000000000001</v>
      </c>
      <c r="F317" s="172"/>
      <c r="G317" s="173">
        <f>ROUND(E317*F317,2)</f>
        <v>0</v>
      </c>
      <c r="H317" s="172"/>
      <c r="I317" s="173">
        <f>ROUND(E317*H317,2)</f>
        <v>0</v>
      </c>
      <c r="J317" s="172"/>
      <c r="K317" s="173">
        <f>ROUND(E317*J317,2)</f>
        <v>0</v>
      </c>
      <c r="L317" s="173">
        <v>15</v>
      </c>
      <c r="M317" s="173">
        <f>G317*(1+L317/100)</f>
        <v>0</v>
      </c>
      <c r="N317" s="173">
        <v>9.7290000000000001E-2</v>
      </c>
      <c r="O317" s="173">
        <f>ROUND(E317*N317,2)</f>
        <v>13.21</v>
      </c>
      <c r="P317" s="173">
        <v>0</v>
      </c>
      <c r="Q317" s="173">
        <f>ROUND(E317*P317,2)</f>
        <v>0</v>
      </c>
      <c r="R317" s="173" t="s">
        <v>866</v>
      </c>
      <c r="S317" s="173" t="s">
        <v>277</v>
      </c>
      <c r="T317" s="174" t="s">
        <v>249</v>
      </c>
      <c r="U317" s="157">
        <v>0.52</v>
      </c>
      <c r="V317" s="157">
        <f>ROUND(E317*U317,2)</f>
        <v>70.63</v>
      </c>
      <c r="W317" s="157"/>
      <c r="X317" s="157" t="s">
        <v>250</v>
      </c>
      <c r="Y317" s="147"/>
      <c r="Z317" s="147"/>
      <c r="AA317" s="147"/>
      <c r="AB317" s="147"/>
      <c r="AC317" s="147"/>
      <c r="AD317" s="147"/>
      <c r="AE317" s="147"/>
      <c r="AF317" s="147"/>
      <c r="AG317" s="147" t="s">
        <v>251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1" x14ac:dyDescent="0.25">
      <c r="A318" s="154"/>
      <c r="B318" s="155"/>
      <c r="C318" s="265" t="s">
        <v>1283</v>
      </c>
      <c r="D318" s="266"/>
      <c r="E318" s="266"/>
      <c r="F318" s="266"/>
      <c r="G318" s="266"/>
      <c r="H318" s="157"/>
      <c r="I318" s="157"/>
      <c r="J318" s="157"/>
      <c r="K318" s="157"/>
      <c r="L318" s="157"/>
      <c r="M318" s="157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47"/>
      <c r="Z318" s="147"/>
      <c r="AA318" s="147"/>
      <c r="AB318" s="147"/>
      <c r="AC318" s="147"/>
      <c r="AD318" s="147"/>
      <c r="AE318" s="147"/>
      <c r="AF318" s="147"/>
      <c r="AG318" s="147" t="s">
        <v>307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ht="20.399999999999999" outlineLevel="1" x14ac:dyDescent="0.25">
      <c r="A319" s="154"/>
      <c r="B319" s="155"/>
      <c r="C319" s="186" t="s">
        <v>1304</v>
      </c>
      <c r="D319" s="159"/>
      <c r="E319" s="160">
        <v>117.5</v>
      </c>
      <c r="F319" s="157"/>
      <c r="G319" s="157"/>
      <c r="H319" s="157"/>
      <c r="I319" s="157"/>
      <c r="J319" s="157"/>
      <c r="K319" s="157"/>
      <c r="L319" s="157"/>
      <c r="M319" s="157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47"/>
      <c r="Z319" s="147"/>
      <c r="AA319" s="147"/>
      <c r="AB319" s="147"/>
      <c r="AC319" s="147"/>
      <c r="AD319" s="147"/>
      <c r="AE319" s="147"/>
      <c r="AF319" s="147"/>
      <c r="AG319" s="147" t="s">
        <v>287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1" x14ac:dyDescent="0.25">
      <c r="A320" s="154"/>
      <c r="B320" s="155"/>
      <c r="C320" s="186" t="s">
        <v>1133</v>
      </c>
      <c r="D320" s="159"/>
      <c r="E320" s="160">
        <v>18.329999999999998</v>
      </c>
      <c r="F320" s="157"/>
      <c r="G320" s="157"/>
      <c r="H320" s="157"/>
      <c r="I320" s="157"/>
      <c r="J320" s="157"/>
      <c r="K320" s="157"/>
      <c r="L320" s="157"/>
      <c r="M320" s="157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47"/>
      <c r="Z320" s="147"/>
      <c r="AA320" s="147"/>
      <c r="AB320" s="147"/>
      <c r="AC320" s="147"/>
      <c r="AD320" s="147"/>
      <c r="AE320" s="147"/>
      <c r="AF320" s="147"/>
      <c r="AG320" s="147" t="s">
        <v>287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1" x14ac:dyDescent="0.25">
      <c r="A321" s="168">
        <v>62</v>
      </c>
      <c r="B321" s="169" t="s">
        <v>1305</v>
      </c>
      <c r="C321" s="185" t="s">
        <v>1306</v>
      </c>
      <c r="D321" s="170" t="s">
        <v>302</v>
      </c>
      <c r="E321" s="171">
        <v>217.01</v>
      </c>
      <c r="F321" s="172"/>
      <c r="G321" s="173">
        <f>ROUND(E321*F321,2)</f>
        <v>0</v>
      </c>
      <c r="H321" s="172"/>
      <c r="I321" s="173">
        <f>ROUND(E321*H321,2)</f>
        <v>0</v>
      </c>
      <c r="J321" s="172"/>
      <c r="K321" s="173">
        <f>ROUND(E321*J321,2)</f>
        <v>0</v>
      </c>
      <c r="L321" s="173">
        <v>15</v>
      </c>
      <c r="M321" s="173">
        <f>G321*(1+L321/100)</f>
        <v>0</v>
      </c>
      <c r="N321" s="173">
        <v>0.115</v>
      </c>
      <c r="O321" s="173">
        <f>ROUND(E321*N321,2)</f>
        <v>24.96</v>
      </c>
      <c r="P321" s="173">
        <v>0</v>
      </c>
      <c r="Q321" s="173">
        <f>ROUND(E321*P321,2)</f>
        <v>0</v>
      </c>
      <c r="R321" s="173" t="s">
        <v>866</v>
      </c>
      <c r="S321" s="173" t="s">
        <v>277</v>
      </c>
      <c r="T321" s="174" t="s">
        <v>249</v>
      </c>
      <c r="U321" s="157">
        <v>0.47</v>
      </c>
      <c r="V321" s="157">
        <f>ROUND(E321*U321,2)</f>
        <v>101.99</v>
      </c>
      <c r="W321" s="157"/>
      <c r="X321" s="157" t="s">
        <v>250</v>
      </c>
      <c r="Y321" s="147"/>
      <c r="Z321" s="147"/>
      <c r="AA321" s="147"/>
      <c r="AB321" s="147"/>
      <c r="AC321" s="147"/>
      <c r="AD321" s="147"/>
      <c r="AE321" s="147"/>
      <c r="AF321" s="147"/>
      <c r="AG321" s="147" t="s">
        <v>251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1" x14ac:dyDescent="0.25">
      <c r="A322" s="154"/>
      <c r="B322" s="155"/>
      <c r="C322" s="265" t="s">
        <v>1283</v>
      </c>
      <c r="D322" s="266"/>
      <c r="E322" s="266"/>
      <c r="F322" s="266"/>
      <c r="G322" s="266"/>
      <c r="H322" s="157"/>
      <c r="I322" s="157"/>
      <c r="J322" s="157"/>
      <c r="K322" s="157"/>
      <c r="L322" s="157"/>
      <c r="M322" s="157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47"/>
      <c r="Z322" s="147"/>
      <c r="AA322" s="147"/>
      <c r="AB322" s="147"/>
      <c r="AC322" s="147"/>
      <c r="AD322" s="147"/>
      <c r="AE322" s="147"/>
      <c r="AF322" s="147"/>
      <c r="AG322" s="147" t="s">
        <v>307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1" x14ac:dyDescent="0.25">
      <c r="A323" s="154"/>
      <c r="B323" s="155"/>
      <c r="C323" s="186" t="s">
        <v>1307</v>
      </c>
      <c r="D323" s="159"/>
      <c r="E323" s="160">
        <v>198.27</v>
      </c>
      <c r="F323" s="157"/>
      <c r="G323" s="157"/>
      <c r="H323" s="157"/>
      <c r="I323" s="157"/>
      <c r="J323" s="157"/>
      <c r="K323" s="157"/>
      <c r="L323" s="157"/>
      <c r="M323" s="157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47"/>
      <c r="Z323" s="147"/>
      <c r="AA323" s="147"/>
      <c r="AB323" s="147"/>
      <c r="AC323" s="147"/>
      <c r="AD323" s="147"/>
      <c r="AE323" s="147"/>
      <c r="AF323" s="147"/>
      <c r="AG323" s="147" t="s">
        <v>287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1" x14ac:dyDescent="0.25">
      <c r="A324" s="154"/>
      <c r="B324" s="155"/>
      <c r="C324" s="186" t="s">
        <v>1308</v>
      </c>
      <c r="D324" s="159"/>
      <c r="E324" s="160">
        <v>18.739999999999998</v>
      </c>
      <c r="F324" s="157"/>
      <c r="G324" s="157"/>
      <c r="H324" s="157"/>
      <c r="I324" s="157"/>
      <c r="J324" s="157"/>
      <c r="K324" s="157"/>
      <c r="L324" s="157"/>
      <c r="M324" s="157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47"/>
      <c r="Z324" s="147"/>
      <c r="AA324" s="147"/>
      <c r="AB324" s="147"/>
      <c r="AC324" s="147"/>
      <c r="AD324" s="147"/>
      <c r="AE324" s="147"/>
      <c r="AF324" s="147"/>
      <c r="AG324" s="147" t="s">
        <v>287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outlineLevel="1" x14ac:dyDescent="0.25">
      <c r="A325" s="168">
        <v>63</v>
      </c>
      <c r="B325" s="169" t="s">
        <v>1309</v>
      </c>
      <c r="C325" s="185" t="s">
        <v>1310</v>
      </c>
      <c r="D325" s="170" t="s">
        <v>302</v>
      </c>
      <c r="E325" s="171">
        <v>373.69</v>
      </c>
      <c r="F325" s="172"/>
      <c r="G325" s="173">
        <f>ROUND(E325*F325,2)</f>
        <v>0</v>
      </c>
      <c r="H325" s="172"/>
      <c r="I325" s="173">
        <f>ROUND(E325*H325,2)</f>
        <v>0</v>
      </c>
      <c r="J325" s="172"/>
      <c r="K325" s="173">
        <f>ROUND(E325*J325,2)</f>
        <v>0</v>
      </c>
      <c r="L325" s="173">
        <v>15</v>
      </c>
      <c r="M325" s="173">
        <f>G325*(1+L325/100)</f>
        <v>0</v>
      </c>
      <c r="N325" s="173">
        <v>0.12</v>
      </c>
      <c r="O325" s="173">
        <f>ROUND(E325*N325,2)</f>
        <v>44.84</v>
      </c>
      <c r="P325" s="173">
        <v>0</v>
      </c>
      <c r="Q325" s="173">
        <f>ROUND(E325*P325,2)</f>
        <v>0</v>
      </c>
      <c r="R325" s="173" t="s">
        <v>866</v>
      </c>
      <c r="S325" s="173" t="s">
        <v>277</v>
      </c>
      <c r="T325" s="174" t="s">
        <v>249</v>
      </c>
      <c r="U325" s="157">
        <v>0.47</v>
      </c>
      <c r="V325" s="157">
        <f>ROUND(E325*U325,2)</f>
        <v>175.63</v>
      </c>
      <c r="W325" s="157"/>
      <c r="X325" s="157" t="s">
        <v>250</v>
      </c>
      <c r="Y325" s="147"/>
      <c r="Z325" s="147"/>
      <c r="AA325" s="147"/>
      <c r="AB325" s="147"/>
      <c r="AC325" s="147"/>
      <c r="AD325" s="147"/>
      <c r="AE325" s="147"/>
      <c r="AF325" s="147"/>
      <c r="AG325" s="147" t="s">
        <v>251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5">
      <c r="A326" s="154"/>
      <c r="B326" s="155"/>
      <c r="C326" s="265" t="s">
        <v>1283</v>
      </c>
      <c r="D326" s="266"/>
      <c r="E326" s="266"/>
      <c r="F326" s="266"/>
      <c r="G326" s="266"/>
      <c r="H326" s="157"/>
      <c r="I326" s="157"/>
      <c r="J326" s="157"/>
      <c r="K326" s="157"/>
      <c r="L326" s="157"/>
      <c r="M326" s="157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47"/>
      <c r="Z326" s="147"/>
      <c r="AA326" s="147"/>
      <c r="AB326" s="147"/>
      <c r="AC326" s="147"/>
      <c r="AD326" s="147"/>
      <c r="AE326" s="147"/>
      <c r="AF326" s="147"/>
      <c r="AG326" s="147" t="s">
        <v>307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1" x14ac:dyDescent="0.25">
      <c r="A327" s="154"/>
      <c r="B327" s="155"/>
      <c r="C327" s="186" t="s">
        <v>1311</v>
      </c>
      <c r="D327" s="159"/>
      <c r="E327" s="160">
        <v>231.87</v>
      </c>
      <c r="F327" s="157"/>
      <c r="G327" s="157"/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47"/>
      <c r="Z327" s="147"/>
      <c r="AA327" s="147"/>
      <c r="AB327" s="147"/>
      <c r="AC327" s="147"/>
      <c r="AD327" s="147"/>
      <c r="AE327" s="147"/>
      <c r="AF327" s="147"/>
      <c r="AG327" s="147" t="s">
        <v>287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1" x14ac:dyDescent="0.25">
      <c r="A328" s="154"/>
      <c r="B328" s="155"/>
      <c r="C328" s="186" t="s">
        <v>1312</v>
      </c>
      <c r="D328" s="159"/>
      <c r="E328" s="160">
        <v>141.82</v>
      </c>
      <c r="F328" s="157"/>
      <c r="G328" s="157"/>
      <c r="H328" s="157"/>
      <c r="I328" s="157"/>
      <c r="J328" s="157"/>
      <c r="K328" s="157"/>
      <c r="L328" s="157"/>
      <c r="M328" s="157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47"/>
      <c r="Z328" s="147"/>
      <c r="AA328" s="147"/>
      <c r="AB328" s="147"/>
      <c r="AC328" s="147"/>
      <c r="AD328" s="147"/>
      <c r="AE328" s="147"/>
      <c r="AF328" s="147"/>
      <c r="AG328" s="147" t="s">
        <v>287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outlineLevel="1" x14ac:dyDescent="0.25">
      <c r="A329" s="168">
        <v>64</v>
      </c>
      <c r="B329" s="169" t="s">
        <v>1313</v>
      </c>
      <c r="C329" s="185" t="s">
        <v>1314</v>
      </c>
      <c r="D329" s="170" t="s">
        <v>302</v>
      </c>
      <c r="E329" s="171">
        <v>432.48</v>
      </c>
      <c r="F329" s="172"/>
      <c r="G329" s="173">
        <f>ROUND(E329*F329,2)</f>
        <v>0</v>
      </c>
      <c r="H329" s="172"/>
      <c r="I329" s="173">
        <f>ROUND(E329*H329,2)</f>
        <v>0</v>
      </c>
      <c r="J329" s="172"/>
      <c r="K329" s="173">
        <f>ROUND(E329*J329,2)</f>
        <v>0</v>
      </c>
      <c r="L329" s="173">
        <v>15</v>
      </c>
      <c r="M329" s="173">
        <f>G329*(1+L329/100)</f>
        <v>0</v>
      </c>
      <c r="N329" s="173">
        <v>0.125</v>
      </c>
      <c r="O329" s="173">
        <f>ROUND(E329*N329,2)</f>
        <v>54.06</v>
      </c>
      <c r="P329" s="173">
        <v>0</v>
      </c>
      <c r="Q329" s="173">
        <f>ROUND(E329*P329,2)</f>
        <v>0</v>
      </c>
      <c r="R329" s="173" t="s">
        <v>866</v>
      </c>
      <c r="S329" s="173" t="s">
        <v>277</v>
      </c>
      <c r="T329" s="174" t="s">
        <v>249</v>
      </c>
      <c r="U329" s="157">
        <v>0.47</v>
      </c>
      <c r="V329" s="157">
        <f>ROUND(E329*U329,2)</f>
        <v>203.27</v>
      </c>
      <c r="W329" s="157"/>
      <c r="X329" s="157" t="s">
        <v>250</v>
      </c>
      <c r="Y329" s="147"/>
      <c r="Z329" s="147"/>
      <c r="AA329" s="147"/>
      <c r="AB329" s="147"/>
      <c r="AC329" s="147"/>
      <c r="AD329" s="147"/>
      <c r="AE329" s="147"/>
      <c r="AF329" s="147"/>
      <c r="AG329" s="147" t="s">
        <v>251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1" x14ac:dyDescent="0.25">
      <c r="A330" s="154"/>
      <c r="B330" s="155"/>
      <c r="C330" s="265" t="s">
        <v>1283</v>
      </c>
      <c r="D330" s="266"/>
      <c r="E330" s="266"/>
      <c r="F330" s="266"/>
      <c r="G330" s="266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47"/>
      <c r="Z330" s="147"/>
      <c r="AA330" s="147"/>
      <c r="AB330" s="147"/>
      <c r="AC330" s="147"/>
      <c r="AD330" s="147"/>
      <c r="AE330" s="147"/>
      <c r="AF330" s="147"/>
      <c r="AG330" s="147" t="s">
        <v>307</v>
      </c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1" x14ac:dyDescent="0.25">
      <c r="A331" s="154"/>
      <c r="B331" s="155"/>
      <c r="C331" s="186" t="s">
        <v>1315</v>
      </c>
      <c r="D331" s="159"/>
      <c r="E331" s="160">
        <v>432.48</v>
      </c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47"/>
      <c r="Z331" s="147"/>
      <c r="AA331" s="147"/>
      <c r="AB331" s="147"/>
      <c r="AC331" s="147"/>
      <c r="AD331" s="147"/>
      <c r="AE331" s="147"/>
      <c r="AF331" s="147"/>
      <c r="AG331" s="147" t="s">
        <v>287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x14ac:dyDescent="0.25">
      <c r="A332" s="162" t="s">
        <v>243</v>
      </c>
      <c r="B332" s="163" t="s">
        <v>138</v>
      </c>
      <c r="C332" s="184" t="s">
        <v>139</v>
      </c>
      <c r="D332" s="164"/>
      <c r="E332" s="165"/>
      <c r="F332" s="166"/>
      <c r="G332" s="166">
        <f>SUMIF(AG333:AG362,"&lt;&gt;NOR",G333:G362)</f>
        <v>0</v>
      </c>
      <c r="H332" s="166"/>
      <c r="I332" s="166">
        <f>SUM(I333:I362)</f>
        <v>0</v>
      </c>
      <c r="J332" s="166"/>
      <c r="K332" s="166">
        <f>SUM(K333:K362)</f>
        <v>0</v>
      </c>
      <c r="L332" s="166"/>
      <c r="M332" s="166">
        <f>SUM(M333:M362)</f>
        <v>0</v>
      </c>
      <c r="N332" s="166"/>
      <c r="O332" s="166">
        <f>SUM(O333:O362)</f>
        <v>6.84</v>
      </c>
      <c r="P332" s="166"/>
      <c r="Q332" s="166">
        <f>SUM(Q333:Q362)</f>
        <v>0</v>
      </c>
      <c r="R332" s="166"/>
      <c r="S332" s="166"/>
      <c r="T332" s="167"/>
      <c r="U332" s="161"/>
      <c r="V332" s="161">
        <f>SUM(V333:V362)</f>
        <v>1296.5999999999999</v>
      </c>
      <c r="W332" s="161"/>
      <c r="X332" s="161"/>
      <c r="AG332" t="s">
        <v>244</v>
      </c>
    </row>
    <row r="333" spans="1:60" ht="20.399999999999999" outlineLevel="1" x14ac:dyDescent="0.25">
      <c r="A333" s="168">
        <v>65</v>
      </c>
      <c r="B333" s="169" t="s">
        <v>1316</v>
      </c>
      <c r="C333" s="185" t="s">
        <v>1317</v>
      </c>
      <c r="D333" s="170" t="s">
        <v>302</v>
      </c>
      <c r="E333" s="171">
        <v>4600</v>
      </c>
      <c r="F333" s="172"/>
      <c r="G333" s="173">
        <f>ROUND(E333*F333,2)</f>
        <v>0</v>
      </c>
      <c r="H333" s="172"/>
      <c r="I333" s="173">
        <f>ROUND(E333*H333,2)</f>
        <v>0</v>
      </c>
      <c r="J333" s="172"/>
      <c r="K333" s="173">
        <f>ROUND(E333*J333,2)</f>
        <v>0</v>
      </c>
      <c r="L333" s="173">
        <v>15</v>
      </c>
      <c r="M333" s="173">
        <f>G333*(1+L333/100)</f>
        <v>0</v>
      </c>
      <c r="N333" s="173">
        <v>0</v>
      </c>
      <c r="O333" s="173">
        <f>ROUND(E333*N333,2)</f>
        <v>0</v>
      </c>
      <c r="P333" s="173">
        <v>0</v>
      </c>
      <c r="Q333" s="173">
        <f>ROUND(E333*P333,2)</f>
        <v>0</v>
      </c>
      <c r="R333" s="173" t="s">
        <v>360</v>
      </c>
      <c r="S333" s="173" t="s">
        <v>248</v>
      </c>
      <c r="T333" s="174" t="s">
        <v>249</v>
      </c>
      <c r="U333" s="157">
        <v>0.109</v>
      </c>
      <c r="V333" s="157">
        <f>ROUND(E333*U333,2)</f>
        <v>501.4</v>
      </c>
      <c r="W333" s="157"/>
      <c r="X333" s="157" t="s">
        <v>304</v>
      </c>
      <c r="Y333" s="147"/>
      <c r="Z333" s="147"/>
      <c r="AA333" s="147"/>
      <c r="AB333" s="147"/>
      <c r="AC333" s="147"/>
      <c r="AD333" s="147"/>
      <c r="AE333" s="147"/>
      <c r="AF333" s="147"/>
      <c r="AG333" s="147" t="s">
        <v>332</v>
      </c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1" x14ac:dyDescent="0.25">
      <c r="A334" s="154"/>
      <c r="B334" s="155"/>
      <c r="C334" s="265" t="s">
        <v>1318</v>
      </c>
      <c r="D334" s="266"/>
      <c r="E334" s="266"/>
      <c r="F334" s="266"/>
      <c r="G334" s="266"/>
      <c r="H334" s="157"/>
      <c r="I334" s="157"/>
      <c r="J334" s="157"/>
      <c r="K334" s="157"/>
      <c r="L334" s="157"/>
      <c r="M334" s="157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47"/>
      <c r="Z334" s="147"/>
      <c r="AA334" s="147"/>
      <c r="AB334" s="147"/>
      <c r="AC334" s="147"/>
      <c r="AD334" s="147"/>
      <c r="AE334" s="147"/>
      <c r="AF334" s="147"/>
      <c r="AG334" s="147" t="s">
        <v>307</v>
      </c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outlineLevel="1" x14ac:dyDescent="0.25">
      <c r="A335" s="154"/>
      <c r="B335" s="155"/>
      <c r="C335" s="267" t="s">
        <v>1319</v>
      </c>
      <c r="D335" s="268"/>
      <c r="E335" s="268"/>
      <c r="F335" s="268"/>
      <c r="G335" s="268"/>
      <c r="H335" s="157"/>
      <c r="I335" s="157"/>
      <c r="J335" s="157"/>
      <c r="K335" s="157"/>
      <c r="L335" s="157"/>
      <c r="M335" s="157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47"/>
      <c r="Z335" s="147"/>
      <c r="AA335" s="147"/>
      <c r="AB335" s="147"/>
      <c r="AC335" s="147"/>
      <c r="AD335" s="147"/>
      <c r="AE335" s="147"/>
      <c r="AF335" s="147"/>
      <c r="AG335" s="147" t="s">
        <v>253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1" x14ac:dyDescent="0.25">
      <c r="A336" s="154"/>
      <c r="B336" s="155"/>
      <c r="C336" s="186" t="s">
        <v>1320</v>
      </c>
      <c r="D336" s="159"/>
      <c r="E336" s="160">
        <v>2200</v>
      </c>
      <c r="F336" s="157"/>
      <c r="G336" s="157"/>
      <c r="H336" s="157"/>
      <c r="I336" s="157"/>
      <c r="J336" s="157"/>
      <c r="K336" s="157"/>
      <c r="L336" s="157"/>
      <c r="M336" s="157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47"/>
      <c r="Z336" s="147"/>
      <c r="AA336" s="147"/>
      <c r="AB336" s="147"/>
      <c r="AC336" s="147"/>
      <c r="AD336" s="147"/>
      <c r="AE336" s="147"/>
      <c r="AF336" s="147"/>
      <c r="AG336" s="147" t="s">
        <v>287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1" x14ac:dyDescent="0.25">
      <c r="A337" s="154"/>
      <c r="B337" s="155"/>
      <c r="C337" s="186" t="s">
        <v>1321</v>
      </c>
      <c r="D337" s="159"/>
      <c r="E337" s="160">
        <v>2400</v>
      </c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47"/>
      <c r="Z337" s="147"/>
      <c r="AA337" s="147"/>
      <c r="AB337" s="147"/>
      <c r="AC337" s="147"/>
      <c r="AD337" s="147"/>
      <c r="AE337" s="147"/>
      <c r="AF337" s="147"/>
      <c r="AG337" s="147" t="s">
        <v>287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ht="20.399999999999999" outlineLevel="1" x14ac:dyDescent="0.25">
      <c r="A338" s="168">
        <v>66</v>
      </c>
      <c r="B338" s="169" t="s">
        <v>1322</v>
      </c>
      <c r="C338" s="185" t="s">
        <v>1323</v>
      </c>
      <c r="D338" s="170" t="s">
        <v>1324</v>
      </c>
      <c r="E338" s="171">
        <v>736</v>
      </c>
      <c r="F338" s="172"/>
      <c r="G338" s="173">
        <f>ROUND(E338*F338,2)</f>
        <v>0</v>
      </c>
      <c r="H338" s="172"/>
      <c r="I338" s="173">
        <f>ROUND(E338*H338,2)</f>
        <v>0</v>
      </c>
      <c r="J338" s="172"/>
      <c r="K338" s="173">
        <f>ROUND(E338*J338,2)</f>
        <v>0</v>
      </c>
      <c r="L338" s="173">
        <v>15</v>
      </c>
      <c r="M338" s="173">
        <f>G338*(1+L338/100)</f>
        <v>0</v>
      </c>
      <c r="N338" s="173">
        <v>0</v>
      </c>
      <c r="O338" s="173">
        <f>ROUND(E338*N338,2)</f>
        <v>0</v>
      </c>
      <c r="P338" s="173">
        <v>0</v>
      </c>
      <c r="Q338" s="173">
        <f>ROUND(E338*P338,2)</f>
        <v>0</v>
      </c>
      <c r="R338" s="173" t="s">
        <v>360</v>
      </c>
      <c r="S338" s="173" t="s">
        <v>248</v>
      </c>
      <c r="T338" s="174" t="s">
        <v>248</v>
      </c>
      <c r="U338" s="157">
        <v>0</v>
      </c>
      <c r="V338" s="157">
        <f>ROUND(E338*U338,2)</f>
        <v>0</v>
      </c>
      <c r="W338" s="157"/>
      <c r="X338" s="157" t="s">
        <v>304</v>
      </c>
      <c r="Y338" s="147"/>
      <c r="Z338" s="147"/>
      <c r="AA338" s="147"/>
      <c r="AB338" s="147"/>
      <c r="AC338" s="147"/>
      <c r="AD338" s="147"/>
      <c r="AE338" s="147"/>
      <c r="AF338" s="147"/>
      <c r="AG338" s="147" t="s">
        <v>332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1" x14ac:dyDescent="0.25">
      <c r="A339" s="154"/>
      <c r="B339" s="155"/>
      <c r="C339" s="265" t="s">
        <v>1318</v>
      </c>
      <c r="D339" s="266"/>
      <c r="E339" s="266"/>
      <c r="F339" s="266"/>
      <c r="G339" s="266"/>
      <c r="H339" s="157"/>
      <c r="I339" s="157"/>
      <c r="J339" s="157"/>
      <c r="K339" s="157"/>
      <c r="L339" s="157"/>
      <c r="M339" s="157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47"/>
      <c r="Z339" s="147"/>
      <c r="AA339" s="147"/>
      <c r="AB339" s="147"/>
      <c r="AC339" s="147"/>
      <c r="AD339" s="147"/>
      <c r="AE339" s="147"/>
      <c r="AF339" s="147"/>
      <c r="AG339" s="147" t="s">
        <v>307</v>
      </c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1" x14ac:dyDescent="0.25">
      <c r="A340" s="154"/>
      <c r="B340" s="155"/>
      <c r="C340" s="186" t="s">
        <v>1325</v>
      </c>
      <c r="D340" s="159"/>
      <c r="E340" s="160">
        <v>736</v>
      </c>
      <c r="F340" s="157"/>
      <c r="G340" s="157"/>
      <c r="H340" s="157"/>
      <c r="I340" s="157"/>
      <c r="J340" s="157"/>
      <c r="K340" s="157"/>
      <c r="L340" s="157"/>
      <c r="M340" s="157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47"/>
      <c r="Z340" s="147"/>
      <c r="AA340" s="147"/>
      <c r="AB340" s="147"/>
      <c r="AC340" s="147"/>
      <c r="AD340" s="147"/>
      <c r="AE340" s="147"/>
      <c r="AF340" s="147"/>
      <c r="AG340" s="147" t="s">
        <v>287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ht="30.6" outlineLevel="1" x14ac:dyDescent="0.25">
      <c r="A341" s="168">
        <v>67</v>
      </c>
      <c r="B341" s="169" t="s">
        <v>1326</v>
      </c>
      <c r="C341" s="185" t="s">
        <v>1327</v>
      </c>
      <c r="D341" s="170" t="s">
        <v>302</v>
      </c>
      <c r="E341" s="171">
        <v>29600</v>
      </c>
      <c r="F341" s="172"/>
      <c r="G341" s="173">
        <f>ROUND(E341*F341,2)</f>
        <v>0</v>
      </c>
      <c r="H341" s="172"/>
      <c r="I341" s="173">
        <f>ROUND(E341*H341,2)</f>
        <v>0</v>
      </c>
      <c r="J341" s="172"/>
      <c r="K341" s="173">
        <f>ROUND(E341*J341,2)</f>
        <v>0</v>
      </c>
      <c r="L341" s="173">
        <v>15</v>
      </c>
      <c r="M341" s="173">
        <f>G341*(1+L341/100)</f>
        <v>0</v>
      </c>
      <c r="N341" s="173">
        <v>0</v>
      </c>
      <c r="O341" s="173">
        <f>ROUND(E341*N341,2)</f>
        <v>0</v>
      </c>
      <c r="P341" s="173">
        <v>0</v>
      </c>
      <c r="Q341" s="173">
        <f>ROUND(E341*P341,2)</f>
        <v>0</v>
      </c>
      <c r="R341" s="173" t="s">
        <v>360</v>
      </c>
      <c r="S341" s="173" t="s">
        <v>248</v>
      </c>
      <c r="T341" s="174" t="s">
        <v>248</v>
      </c>
      <c r="U341" s="157">
        <v>0</v>
      </c>
      <c r="V341" s="157">
        <f>ROUND(E341*U341,2)</f>
        <v>0</v>
      </c>
      <c r="W341" s="157"/>
      <c r="X341" s="157" t="s">
        <v>304</v>
      </c>
      <c r="Y341" s="147"/>
      <c r="Z341" s="147"/>
      <c r="AA341" s="147"/>
      <c r="AB341" s="147"/>
      <c r="AC341" s="147"/>
      <c r="AD341" s="147"/>
      <c r="AE341" s="147"/>
      <c r="AF341" s="147"/>
      <c r="AG341" s="147" t="s">
        <v>332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1" x14ac:dyDescent="0.25">
      <c r="A342" s="154"/>
      <c r="B342" s="155"/>
      <c r="C342" s="265" t="s">
        <v>1318</v>
      </c>
      <c r="D342" s="266"/>
      <c r="E342" s="266"/>
      <c r="F342" s="266"/>
      <c r="G342" s="266"/>
      <c r="H342" s="157"/>
      <c r="I342" s="157"/>
      <c r="J342" s="157"/>
      <c r="K342" s="157"/>
      <c r="L342" s="157"/>
      <c r="M342" s="157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47"/>
      <c r="Z342" s="147"/>
      <c r="AA342" s="147"/>
      <c r="AB342" s="147"/>
      <c r="AC342" s="147"/>
      <c r="AD342" s="147"/>
      <c r="AE342" s="147"/>
      <c r="AF342" s="147"/>
      <c r="AG342" s="147" t="s">
        <v>307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5">
      <c r="A343" s="154"/>
      <c r="B343" s="155"/>
      <c r="C343" s="186" t="s">
        <v>1328</v>
      </c>
      <c r="D343" s="159"/>
      <c r="E343" s="160">
        <v>17600</v>
      </c>
      <c r="F343" s="157"/>
      <c r="G343" s="157"/>
      <c r="H343" s="157"/>
      <c r="I343" s="157"/>
      <c r="J343" s="157"/>
      <c r="K343" s="157"/>
      <c r="L343" s="157"/>
      <c r="M343" s="157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47"/>
      <c r="Z343" s="147"/>
      <c r="AA343" s="147"/>
      <c r="AB343" s="147"/>
      <c r="AC343" s="147"/>
      <c r="AD343" s="147"/>
      <c r="AE343" s="147"/>
      <c r="AF343" s="147"/>
      <c r="AG343" s="147" t="s">
        <v>287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1" x14ac:dyDescent="0.25">
      <c r="A344" s="154"/>
      <c r="B344" s="155"/>
      <c r="C344" s="186" t="s">
        <v>1329</v>
      </c>
      <c r="D344" s="159"/>
      <c r="E344" s="160">
        <v>12000</v>
      </c>
      <c r="F344" s="157"/>
      <c r="G344" s="157"/>
      <c r="H344" s="157"/>
      <c r="I344" s="157"/>
      <c r="J344" s="157"/>
      <c r="K344" s="157"/>
      <c r="L344" s="157"/>
      <c r="M344" s="157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47"/>
      <c r="Z344" s="147"/>
      <c r="AA344" s="147"/>
      <c r="AB344" s="147"/>
      <c r="AC344" s="147"/>
      <c r="AD344" s="147"/>
      <c r="AE344" s="147"/>
      <c r="AF344" s="147"/>
      <c r="AG344" s="147" t="s">
        <v>287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outlineLevel="1" x14ac:dyDescent="0.25">
      <c r="A345" s="168">
        <v>68</v>
      </c>
      <c r="B345" s="169" t="s">
        <v>1330</v>
      </c>
      <c r="C345" s="185" t="s">
        <v>1331</v>
      </c>
      <c r="D345" s="170" t="s">
        <v>302</v>
      </c>
      <c r="E345" s="171">
        <v>4600</v>
      </c>
      <c r="F345" s="172"/>
      <c r="G345" s="173">
        <f>ROUND(E345*F345,2)</f>
        <v>0</v>
      </c>
      <c r="H345" s="172"/>
      <c r="I345" s="173">
        <f>ROUND(E345*H345,2)</f>
        <v>0</v>
      </c>
      <c r="J345" s="172"/>
      <c r="K345" s="173">
        <f>ROUND(E345*J345,2)</f>
        <v>0</v>
      </c>
      <c r="L345" s="173">
        <v>15</v>
      </c>
      <c r="M345" s="173">
        <f>G345*(1+L345/100)</f>
        <v>0</v>
      </c>
      <c r="N345" s="173">
        <v>0</v>
      </c>
      <c r="O345" s="173">
        <f>ROUND(E345*N345,2)</f>
        <v>0</v>
      </c>
      <c r="P345" s="173">
        <v>0</v>
      </c>
      <c r="Q345" s="173">
        <f>ROUND(E345*P345,2)</f>
        <v>0</v>
      </c>
      <c r="R345" s="173" t="s">
        <v>360</v>
      </c>
      <c r="S345" s="173" t="s">
        <v>248</v>
      </c>
      <c r="T345" s="174" t="s">
        <v>249</v>
      </c>
      <c r="U345" s="157">
        <v>7.0000000000000007E-2</v>
      </c>
      <c r="V345" s="157">
        <f>ROUND(E345*U345,2)</f>
        <v>322</v>
      </c>
      <c r="W345" s="157"/>
      <c r="X345" s="157" t="s">
        <v>304</v>
      </c>
      <c r="Y345" s="147"/>
      <c r="Z345" s="147"/>
      <c r="AA345" s="147"/>
      <c r="AB345" s="147"/>
      <c r="AC345" s="147"/>
      <c r="AD345" s="147"/>
      <c r="AE345" s="147"/>
      <c r="AF345" s="147"/>
      <c r="AG345" s="147" t="s">
        <v>332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1" x14ac:dyDescent="0.25">
      <c r="A346" s="154"/>
      <c r="B346" s="155"/>
      <c r="C346" s="186" t="s">
        <v>1320</v>
      </c>
      <c r="D346" s="159"/>
      <c r="E346" s="160">
        <v>2200</v>
      </c>
      <c r="F346" s="157"/>
      <c r="G346" s="157"/>
      <c r="H346" s="157"/>
      <c r="I346" s="157"/>
      <c r="J346" s="157"/>
      <c r="K346" s="157"/>
      <c r="L346" s="157"/>
      <c r="M346" s="157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47"/>
      <c r="Z346" s="147"/>
      <c r="AA346" s="147"/>
      <c r="AB346" s="147"/>
      <c r="AC346" s="147"/>
      <c r="AD346" s="147"/>
      <c r="AE346" s="147"/>
      <c r="AF346" s="147"/>
      <c r="AG346" s="147" t="s">
        <v>287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1" x14ac:dyDescent="0.25">
      <c r="A347" s="154"/>
      <c r="B347" s="155"/>
      <c r="C347" s="186" t="s">
        <v>1321</v>
      </c>
      <c r="D347" s="159"/>
      <c r="E347" s="160">
        <v>2400</v>
      </c>
      <c r="F347" s="157"/>
      <c r="G347" s="157"/>
      <c r="H347" s="157"/>
      <c r="I347" s="157"/>
      <c r="J347" s="157"/>
      <c r="K347" s="157"/>
      <c r="L347" s="157"/>
      <c r="M347" s="157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47"/>
      <c r="Z347" s="147"/>
      <c r="AA347" s="147"/>
      <c r="AB347" s="147"/>
      <c r="AC347" s="147"/>
      <c r="AD347" s="147"/>
      <c r="AE347" s="147"/>
      <c r="AF347" s="147"/>
      <c r="AG347" s="147" t="s">
        <v>287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1" x14ac:dyDescent="0.25">
      <c r="A348" s="168">
        <v>69</v>
      </c>
      <c r="B348" s="169" t="s">
        <v>1332</v>
      </c>
      <c r="C348" s="185" t="s">
        <v>1333</v>
      </c>
      <c r="D348" s="170" t="s">
        <v>302</v>
      </c>
      <c r="E348" s="171">
        <v>880</v>
      </c>
      <c r="F348" s="172"/>
      <c r="G348" s="173">
        <f>ROUND(E348*F348,2)</f>
        <v>0</v>
      </c>
      <c r="H348" s="172"/>
      <c r="I348" s="173">
        <f>ROUND(E348*H348,2)</f>
        <v>0</v>
      </c>
      <c r="J348" s="172"/>
      <c r="K348" s="173">
        <f>ROUND(E348*J348,2)</f>
        <v>0</v>
      </c>
      <c r="L348" s="173">
        <v>15</v>
      </c>
      <c r="M348" s="173">
        <f>G348*(1+L348/100)</f>
        <v>0</v>
      </c>
      <c r="N348" s="173">
        <v>5.9199999999999999E-3</v>
      </c>
      <c r="O348" s="173">
        <f>ROUND(E348*N348,2)</f>
        <v>5.21</v>
      </c>
      <c r="P348" s="173">
        <v>0</v>
      </c>
      <c r="Q348" s="173">
        <f>ROUND(E348*P348,2)</f>
        <v>0</v>
      </c>
      <c r="R348" s="173" t="s">
        <v>360</v>
      </c>
      <c r="S348" s="173" t="s">
        <v>248</v>
      </c>
      <c r="T348" s="174" t="s">
        <v>248</v>
      </c>
      <c r="U348" s="157">
        <v>0.26</v>
      </c>
      <c r="V348" s="157">
        <f>ROUND(E348*U348,2)</f>
        <v>228.8</v>
      </c>
      <c r="W348" s="157"/>
      <c r="X348" s="157" t="s">
        <v>304</v>
      </c>
      <c r="Y348" s="147"/>
      <c r="Z348" s="147"/>
      <c r="AA348" s="147"/>
      <c r="AB348" s="147"/>
      <c r="AC348" s="147"/>
      <c r="AD348" s="147"/>
      <c r="AE348" s="147"/>
      <c r="AF348" s="147"/>
      <c r="AG348" s="147" t="s">
        <v>305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1" x14ac:dyDescent="0.25">
      <c r="A349" s="154"/>
      <c r="B349" s="155"/>
      <c r="C349" s="186" t="s">
        <v>1334</v>
      </c>
      <c r="D349" s="159"/>
      <c r="E349" s="160">
        <v>880</v>
      </c>
      <c r="F349" s="157"/>
      <c r="G349" s="157"/>
      <c r="H349" s="157"/>
      <c r="I349" s="157"/>
      <c r="J349" s="157"/>
      <c r="K349" s="157"/>
      <c r="L349" s="157"/>
      <c r="M349" s="157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47"/>
      <c r="Z349" s="147"/>
      <c r="AA349" s="147"/>
      <c r="AB349" s="147"/>
      <c r="AC349" s="147"/>
      <c r="AD349" s="147"/>
      <c r="AE349" s="147"/>
      <c r="AF349" s="147"/>
      <c r="AG349" s="147" t="s">
        <v>287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1" x14ac:dyDescent="0.25">
      <c r="A350" s="168">
        <v>70</v>
      </c>
      <c r="B350" s="169" t="s">
        <v>1335</v>
      </c>
      <c r="C350" s="185" t="s">
        <v>1336</v>
      </c>
      <c r="D350" s="170" t="s">
        <v>302</v>
      </c>
      <c r="E350" s="171">
        <v>5060</v>
      </c>
      <c r="F350" s="172"/>
      <c r="G350" s="173">
        <f>ROUND(E350*F350,2)</f>
        <v>0</v>
      </c>
      <c r="H350" s="172"/>
      <c r="I350" s="173">
        <f>ROUND(E350*H350,2)</f>
        <v>0</v>
      </c>
      <c r="J350" s="172"/>
      <c r="K350" s="173">
        <f>ROUND(E350*J350,2)</f>
        <v>0</v>
      </c>
      <c r="L350" s="173">
        <v>15</v>
      </c>
      <c r="M350" s="173">
        <f>G350*(1+L350/100)</f>
        <v>0</v>
      </c>
      <c r="N350" s="173">
        <v>0</v>
      </c>
      <c r="O350" s="173">
        <f>ROUND(E350*N350,2)</f>
        <v>0</v>
      </c>
      <c r="P350" s="173">
        <v>0</v>
      </c>
      <c r="Q350" s="173">
        <f>ROUND(E350*P350,2)</f>
        <v>0</v>
      </c>
      <c r="R350" s="173" t="s">
        <v>360</v>
      </c>
      <c r="S350" s="173" t="s">
        <v>248</v>
      </c>
      <c r="T350" s="174" t="s">
        <v>248</v>
      </c>
      <c r="U350" s="157">
        <v>3.0300000000000001E-2</v>
      </c>
      <c r="V350" s="157">
        <f>ROUND(E350*U350,2)</f>
        <v>153.32</v>
      </c>
      <c r="W350" s="157"/>
      <c r="X350" s="157" t="s">
        <v>304</v>
      </c>
      <c r="Y350" s="147"/>
      <c r="Z350" s="147"/>
      <c r="AA350" s="147"/>
      <c r="AB350" s="147"/>
      <c r="AC350" s="147"/>
      <c r="AD350" s="147"/>
      <c r="AE350" s="147"/>
      <c r="AF350" s="147"/>
      <c r="AG350" s="147" t="s">
        <v>332</v>
      </c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5">
      <c r="A351" s="154"/>
      <c r="B351" s="155"/>
      <c r="C351" s="186" t="s">
        <v>1337</v>
      </c>
      <c r="D351" s="159"/>
      <c r="E351" s="160">
        <v>5060</v>
      </c>
      <c r="F351" s="157"/>
      <c r="G351" s="157"/>
      <c r="H351" s="157"/>
      <c r="I351" s="157"/>
      <c r="J351" s="157"/>
      <c r="K351" s="157"/>
      <c r="L351" s="157"/>
      <c r="M351" s="157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47"/>
      <c r="Z351" s="147"/>
      <c r="AA351" s="147"/>
      <c r="AB351" s="147"/>
      <c r="AC351" s="147"/>
      <c r="AD351" s="147"/>
      <c r="AE351" s="147"/>
      <c r="AF351" s="147"/>
      <c r="AG351" s="147" t="s">
        <v>287</v>
      </c>
      <c r="AH351" s="147">
        <v>0</v>
      </c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ht="20.399999999999999" outlineLevel="1" x14ac:dyDescent="0.25">
      <c r="A352" s="168">
        <v>71</v>
      </c>
      <c r="B352" s="169" t="s">
        <v>1338</v>
      </c>
      <c r="C352" s="185" t="s">
        <v>1339</v>
      </c>
      <c r="D352" s="170" t="s">
        <v>302</v>
      </c>
      <c r="E352" s="171">
        <v>32560</v>
      </c>
      <c r="F352" s="172"/>
      <c r="G352" s="173">
        <f>ROUND(E352*F352,2)</f>
        <v>0</v>
      </c>
      <c r="H352" s="172"/>
      <c r="I352" s="173">
        <f>ROUND(E352*H352,2)</f>
        <v>0</v>
      </c>
      <c r="J352" s="172"/>
      <c r="K352" s="173">
        <f>ROUND(E352*J352,2)</f>
        <v>0</v>
      </c>
      <c r="L352" s="173">
        <v>15</v>
      </c>
      <c r="M352" s="173">
        <f>G352*(1+L352/100)</f>
        <v>0</v>
      </c>
      <c r="N352" s="173">
        <v>5.0000000000000002E-5</v>
      </c>
      <c r="O352" s="173">
        <f>ROUND(E352*N352,2)</f>
        <v>1.63</v>
      </c>
      <c r="P352" s="173">
        <v>0</v>
      </c>
      <c r="Q352" s="173">
        <f>ROUND(E352*P352,2)</f>
        <v>0</v>
      </c>
      <c r="R352" s="173" t="s">
        <v>360</v>
      </c>
      <c r="S352" s="173" t="s">
        <v>248</v>
      </c>
      <c r="T352" s="174" t="s">
        <v>248</v>
      </c>
      <c r="U352" s="157">
        <v>0</v>
      </c>
      <c r="V352" s="157">
        <f>ROUND(E352*U352,2)</f>
        <v>0</v>
      </c>
      <c r="W352" s="157"/>
      <c r="X352" s="157" t="s">
        <v>304</v>
      </c>
      <c r="Y352" s="147"/>
      <c r="Z352" s="147"/>
      <c r="AA352" s="147"/>
      <c r="AB352" s="147"/>
      <c r="AC352" s="147"/>
      <c r="AD352" s="147"/>
      <c r="AE352" s="147"/>
      <c r="AF352" s="147"/>
      <c r="AG352" s="147" t="s">
        <v>332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1" x14ac:dyDescent="0.25">
      <c r="A353" s="154"/>
      <c r="B353" s="155"/>
      <c r="C353" s="186" t="s">
        <v>1340</v>
      </c>
      <c r="D353" s="159"/>
      <c r="E353" s="160">
        <v>19360</v>
      </c>
      <c r="F353" s="157"/>
      <c r="G353" s="157"/>
      <c r="H353" s="157"/>
      <c r="I353" s="157"/>
      <c r="J353" s="157"/>
      <c r="K353" s="157"/>
      <c r="L353" s="157"/>
      <c r="M353" s="157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47"/>
      <c r="Z353" s="147"/>
      <c r="AA353" s="147"/>
      <c r="AB353" s="147"/>
      <c r="AC353" s="147"/>
      <c r="AD353" s="147"/>
      <c r="AE353" s="147"/>
      <c r="AF353" s="147"/>
      <c r="AG353" s="147" t="s">
        <v>287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1" x14ac:dyDescent="0.25">
      <c r="A354" s="154"/>
      <c r="B354" s="155"/>
      <c r="C354" s="186" t="s">
        <v>1341</v>
      </c>
      <c r="D354" s="159"/>
      <c r="E354" s="160">
        <v>13200</v>
      </c>
      <c r="F354" s="157"/>
      <c r="G354" s="157"/>
      <c r="H354" s="157"/>
      <c r="I354" s="157"/>
      <c r="J354" s="157"/>
      <c r="K354" s="157"/>
      <c r="L354" s="157"/>
      <c r="M354" s="157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47"/>
      <c r="Z354" s="147"/>
      <c r="AA354" s="147"/>
      <c r="AB354" s="147"/>
      <c r="AC354" s="147"/>
      <c r="AD354" s="147"/>
      <c r="AE354" s="147"/>
      <c r="AF354" s="147"/>
      <c r="AG354" s="147" t="s">
        <v>287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1" x14ac:dyDescent="0.25">
      <c r="A355" s="168">
        <v>72</v>
      </c>
      <c r="B355" s="169" t="s">
        <v>1342</v>
      </c>
      <c r="C355" s="185" t="s">
        <v>1343</v>
      </c>
      <c r="D355" s="170" t="s">
        <v>302</v>
      </c>
      <c r="E355" s="171">
        <v>5060</v>
      </c>
      <c r="F355" s="172"/>
      <c r="G355" s="173">
        <f>ROUND(E355*F355,2)</f>
        <v>0</v>
      </c>
      <c r="H355" s="172"/>
      <c r="I355" s="173">
        <f>ROUND(E355*H355,2)</f>
        <v>0</v>
      </c>
      <c r="J355" s="172"/>
      <c r="K355" s="173">
        <f>ROUND(E355*J355,2)</f>
        <v>0</v>
      </c>
      <c r="L355" s="173">
        <v>15</v>
      </c>
      <c r="M355" s="173">
        <f>G355*(1+L355/100)</f>
        <v>0</v>
      </c>
      <c r="N355" s="173">
        <v>0</v>
      </c>
      <c r="O355" s="173">
        <f>ROUND(E355*N355,2)</f>
        <v>0</v>
      </c>
      <c r="P355" s="173">
        <v>0</v>
      </c>
      <c r="Q355" s="173">
        <f>ROUND(E355*P355,2)</f>
        <v>0</v>
      </c>
      <c r="R355" s="173" t="s">
        <v>360</v>
      </c>
      <c r="S355" s="173" t="s">
        <v>248</v>
      </c>
      <c r="T355" s="174" t="s">
        <v>248</v>
      </c>
      <c r="U355" s="157">
        <v>1.7999999999999999E-2</v>
      </c>
      <c r="V355" s="157">
        <f>ROUND(E355*U355,2)</f>
        <v>91.08</v>
      </c>
      <c r="W355" s="157"/>
      <c r="X355" s="157" t="s">
        <v>304</v>
      </c>
      <c r="Y355" s="147"/>
      <c r="Z355" s="147"/>
      <c r="AA355" s="147"/>
      <c r="AB355" s="147"/>
      <c r="AC355" s="147"/>
      <c r="AD355" s="147"/>
      <c r="AE355" s="147"/>
      <c r="AF355" s="147"/>
      <c r="AG355" s="147" t="s">
        <v>332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1" x14ac:dyDescent="0.25">
      <c r="A356" s="154"/>
      <c r="B356" s="155"/>
      <c r="C356" s="186" t="s">
        <v>1337</v>
      </c>
      <c r="D356" s="159"/>
      <c r="E356" s="160">
        <v>5060</v>
      </c>
      <c r="F356" s="157"/>
      <c r="G356" s="157"/>
      <c r="H356" s="157"/>
      <c r="I356" s="157"/>
      <c r="J356" s="157"/>
      <c r="K356" s="157"/>
      <c r="L356" s="157"/>
      <c r="M356" s="157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47"/>
      <c r="Z356" s="147"/>
      <c r="AA356" s="147"/>
      <c r="AB356" s="147"/>
      <c r="AC356" s="147"/>
      <c r="AD356" s="147"/>
      <c r="AE356" s="147"/>
      <c r="AF356" s="147"/>
      <c r="AG356" s="147" t="s">
        <v>287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1" x14ac:dyDescent="0.25">
      <c r="A357" s="176">
        <v>73</v>
      </c>
      <c r="B357" s="177" t="s">
        <v>1344</v>
      </c>
      <c r="C357" s="187" t="s">
        <v>1345</v>
      </c>
      <c r="D357" s="178" t="s">
        <v>276</v>
      </c>
      <c r="E357" s="179">
        <v>24</v>
      </c>
      <c r="F357" s="180"/>
      <c r="G357" s="181">
        <f>ROUND(E357*F357,2)</f>
        <v>0</v>
      </c>
      <c r="H357" s="180"/>
      <c r="I357" s="181">
        <f>ROUND(E357*H357,2)</f>
        <v>0</v>
      </c>
      <c r="J357" s="180"/>
      <c r="K357" s="181">
        <f>ROUND(E357*J357,2)</f>
        <v>0</v>
      </c>
      <c r="L357" s="181">
        <v>15</v>
      </c>
      <c r="M357" s="181">
        <f>G357*(1+L357/100)</f>
        <v>0</v>
      </c>
      <c r="N357" s="181">
        <v>0</v>
      </c>
      <c r="O357" s="181">
        <f>ROUND(E357*N357,2)</f>
        <v>0</v>
      </c>
      <c r="P357" s="181">
        <v>0</v>
      </c>
      <c r="Q357" s="181">
        <f>ROUND(E357*P357,2)</f>
        <v>0</v>
      </c>
      <c r="R357" s="181"/>
      <c r="S357" s="181" t="s">
        <v>277</v>
      </c>
      <c r="T357" s="182" t="s">
        <v>249</v>
      </c>
      <c r="U357" s="157">
        <v>0</v>
      </c>
      <c r="V357" s="157">
        <f>ROUND(E357*U357,2)</f>
        <v>0</v>
      </c>
      <c r="W357" s="157"/>
      <c r="X357" s="157" t="s">
        <v>304</v>
      </c>
      <c r="Y357" s="147"/>
      <c r="Z357" s="147"/>
      <c r="AA357" s="147"/>
      <c r="AB357" s="147"/>
      <c r="AC357" s="147"/>
      <c r="AD357" s="147"/>
      <c r="AE357" s="147"/>
      <c r="AF357" s="147"/>
      <c r="AG357" s="147" t="s">
        <v>332</v>
      </c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5">
      <c r="A358" s="176">
        <v>74</v>
      </c>
      <c r="B358" s="177" t="s">
        <v>1346</v>
      </c>
      <c r="C358" s="187" t="s">
        <v>1347</v>
      </c>
      <c r="D358" s="178" t="s">
        <v>276</v>
      </c>
      <c r="E358" s="179">
        <v>120</v>
      </c>
      <c r="F358" s="180"/>
      <c r="G358" s="181">
        <f>ROUND(E358*F358,2)</f>
        <v>0</v>
      </c>
      <c r="H358" s="180"/>
      <c r="I358" s="181">
        <f>ROUND(E358*H358,2)</f>
        <v>0</v>
      </c>
      <c r="J358" s="180"/>
      <c r="K358" s="181">
        <f>ROUND(E358*J358,2)</f>
        <v>0</v>
      </c>
      <c r="L358" s="181">
        <v>15</v>
      </c>
      <c r="M358" s="181">
        <f>G358*(1+L358/100)</f>
        <v>0</v>
      </c>
      <c r="N358" s="181">
        <v>0</v>
      </c>
      <c r="O358" s="181">
        <f>ROUND(E358*N358,2)</f>
        <v>0</v>
      </c>
      <c r="P358" s="181">
        <v>0</v>
      </c>
      <c r="Q358" s="181">
        <f>ROUND(E358*P358,2)</f>
        <v>0</v>
      </c>
      <c r="R358" s="181"/>
      <c r="S358" s="181" t="s">
        <v>277</v>
      </c>
      <c r="T358" s="182" t="s">
        <v>249</v>
      </c>
      <c r="U358" s="157">
        <v>0</v>
      </c>
      <c r="V358" s="157">
        <f>ROUND(E358*U358,2)</f>
        <v>0</v>
      </c>
      <c r="W358" s="157"/>
      <c r="X358" s="157" t="s">
        <v>304</v>
      </c>
      <c r="Y358" s="147"/>
      <c r="Z358" s="147"/>
      <c r="AA358" s="147"/>
      <c r="AB358" s="147"/>
      <c r="AC358" s="147"/>
      <c r="AD358" s="147"/>
      <c r="AE358" s="147"/>
      <c r="AF358" s="147"/>
      <c r="AG358" s="147" t="s">
        <v>332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1" x14ac:dyDescent="0.25">
      <c r="A359" s="176">
        <v>75</v>
      </c>
      <c r="B359" s="177" t="s">
        <v>1348</v>
      </c>
      <c r="C359" s="187" t="s">
        <v>1349</v>
      </c>
      <c r="D359" s="178" t="s">
        <v>276</v>
      </c>
      <c r="E359" s="179">
        <v>1</v>
      </c>
      <c r="F359" s="180"/>
      <c r="G359" s="181">
        <f>ROUND(E359*F359,2)</f>
        <v>0</v>
      </c>
      <c r="H359" s="180"/>
      <c r="I359" s="181">
        <f>ROUND(E359*H359,2)</f>
        <v>0</v>
      </c>
      <c r="J359" s="180"/>
      <c r="K359" s="181">
        <f>ROUND(E359*J359,2)</f>
        <v>0</v>
      </c>
      <c r="L359" s="181">
        <v>15</v>
      </c>
      <c r="M359" s="181">
        <f>G359*(1+L359/100)</f>
        <v>0</v>
      </c>
      <c r="N359" s="181">
        <v>0</v>
      </c>
      <c r="O359" s="181">
        <f>ROUND(E359*N359,2)</f>
        <v>0</v>
      </c>
      <c r="P359" s="181">
        <v>0</v>
      </c>
      <c r="Q359" s="181">
        <f>ROUND(E359*P359,2)</f>
        <v>0</v>
      </c>
      <c r="R359" s="181"/>
      <c r="S359" s="181" t="s">
        <v>277</v>
      </c>
      <c r="T359" s="182" t="s">
        <v>249</v>
      </c>
      <c r="U359" s="157">
        <v>0</v>
      </c>
      <c r="V359" s="157">
        <f>ROUND(E359*U359,2)</f>
        <v>0</v>
      </c>
      <c r="W359" s="157"/>
      <c r="X359" s="157" t="s">
        <v>304</v>
      </c>
      <c r="Y359" s="147"/>
      <c r="Z359" s="147"/>
      <c r="AA359" s="147"/>
      <c r="AB359" s="147"/>
      <c r="AC359" s="147"/>
      <c r="AD359" s="147"/>
      <c r="AE359" s="147"/>
      <c r="AF359" s="147"/>
      <c r="AG359" s="147" t="s">
        <v>332</v>
      </c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1" x14ac:dyDescent="0.25">
      <c r="A360" s="176">
        <v>76</v>
      </c>
      <c r="B360" s="177" t="s">
        <v>1350</v>
      </c>
      <c r="C360" s="187" t="s">
        <v>1351</v>
      </c>
      <c r="D360" s="178" t="s">
        <v>363</v>
      </c>
      <c r="E360" s="179">
        <v>2400</v>
      </c>
      <c r="F360" s="180"/>
      <c r="G360" s="181">
        <f>ROUND(E360*F360,2)</f>
        <v>0</v>
      </c>
      <c r="H360" s="180"/>
      <c r="I360" s="181">
        <f>ROUND(E360*H360,2)</f>
        <v>0</v>
      </c>
      <c r="J360" s="180"/>
      <c r="K360" s="181">
        <f>ROUND(E360*J360,2)</f>
        <v>0</v>
      </c>
      <c r="L360" s="181">
        <v>15</v>
      </c>
      <c r="M360" s="181">
        <f>G360*(1+L360/100)</f>
        <v>0</v>
      </c>
      <c r="N360" s="181">
        <v>0</v>
      </c>
      <c r="O360" s="181">
        <f>ROUND(E360*N360,2)</f>
        <v>0</v>
      </c>
      <c r="P360" s="181">
        <v>0</v>
      </c>
      <c r="Q360" s="181">
        <f>ROUND(E360*P360,2)</f>
        <v>0</v>
      </c>
      <c r="R360" s="181"/>
      <c r="S360" s="181" t="s">
        <v>277</v>
      </c>
      <c r="T360" s="182" t="s">
        <v>249</v>
      </c>
      <c r="U360" s="157">
        <v>0</v>
      </c>
      <c r="V360" s="157">
        <f>ROUND(E360*U360,2)</f>
        <v>0</v>
      </c>
      <c r="W360" s="157"/>
      <c r="X360" s="157" t="s">
        <v>304</v>
      </c>
      <c r="Y360" s="147"/>
      <c r="Z360" s="147"/>
      <c r="AA360" s="147"/>
      <c r="AB360" s="147"/>
      <c r="AC360" s="147"/>
      <c r="AD360" s="147"/>
      <c r="AE360" s="147"/>
      <c r="AF360" s="147"/>
      <c r="AG360" s="147" t="s">
        <v>332</v>
      </c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5">
      <c r="A361" s="168">
        <v>77</v>
      </c>
      <c r="B361" s="169" t="s">
        <v>1352</v>
      </c>
      <c r="C361" s="185" t="s">
        <v>1353</v>
      </c>
      <c r="D361" s="170" t="s">
        <v>1354</v>
      </c>
      <c r="E361" s="171">
        <v>7740</v>
      </c>
      <c r="F361" s="172"/>
      <c r="G361" s="173">
        <f>ROUND(E361*F361,2)</f>
        <v>0</v>
      </c>
      <c r="H361" s="172"/>
      <c r="I361" s="173">
        <f>ROUND(E361*H361,2)</f>
        <v>0</v>
      </c>
      <c r="J361" s="172"/>
      <c r="K361" s="173">
        <f>ROUND(E361*J361,2)</f>
        <v>0</v>
      </c>
      <c r="L361" s="173">
        <v>15</v>
      </c>
      <c r="M361" s="173">
        <f>G361*(1+L361/100)</f>
        <v>0</v>
      </c>
      <c r="N361" s="173">
        <v>0</v>
      </c>
      <c r="O361" s="173">
        <f>ROUND(E361*N361,2)</f>
        <v>0</v>
      </c>
      <c r="P361" s="173">
        <v>0</v>
      </c>
      <c r="Q361" s="173">
        <f>ROUND(E361*P361,2)</f>
        <v>0</v>
      </c>
      <c r="R361" s="173" t="s">
        <v>1355</v>
      </c>
      <c r="S361" s="173" t="s">
        <v>248</v>
      </c>
      <c r="T361" s="174" t="s">
        <v>248</v>
      </c>
      <c r="U361" s="157">
        <v>0</v>
      </c>
      <c r="V361" s="157">
        <f>ROUND(E361*U361,2)</f>
        <v>0</v>
      </c>
      <c r="W361" s="157"/>
      <c r="X361" s="157" t="s">
        <v>1356</v>
      </c>
      <c r="Y361" s="147"/>
      <c r="Z361" s="147"/>
      <c r="AA361" s="147"/>
      <c r="AB361" s="147"/>
      <c r="AC361" s="147"/>
      <c r="AD361" s="147"/>
      <c r="AE361" s="147"/>
      <c r="AF361" s="147"/>
      <c r="AG361" s="147" t="s">
        <v>1357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1" x14ac:dyDescent="0.25">
      <c r="A362" s="154"/>
      <c r="B362" s="155"/>
      <c r="C362" s="186" t="s">
        <v>1358</v>
      </c>
      <c r="D362" s="159"/>
      <c r="E362" s="160">
        <v>7740</v>
      </c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47"/>
      <c r="Z362" s="147"/>
      <c r="AA362" s="147"/>
      <c r="AB362" s="147"/>
      <c r="AC362" s="147"/>
      <c r="AD362" s="147"/>
      <c r="AE362" s="147"/>
      <c r="AF362" s="147"/>
      <c r="AG362" s="147" t="s">
        <v>287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x14ac:dyDescent="0.25">
      <c r="A363" s="162" t="s">
        <v>243</v>
      </c>
      <c r="B363" s="163" t="s">
        <v>140</v>
      </c>
      <c r="C363" s="184" t="s">
        <v>141</v>
      </c>
      <c r="D363" s="164"/>
      <c r="E363" s="165"/>
      <c r="F363" s="166"/>
      <c r="G363" s="166">
        <f>SUMIF(AG364:AG411,"&lt;&gt;NOR",G364:G411)</f>
        <v>0</v>
      </c>
      <c r="H363" s="166"/>
      <c r="I363" s="166">
        <f>SUM(I364:I411)</f>
        <v>0</v>
      </c>
      <c r="J363" s="166"/>
      <c r="K363" s="166">
        <f>SUM(K364:K411)</f>
        <v>0</v>
      </c>
      <c r="L363" s="166"/>
      <c r="M363" s="166">
        <f>SUM(M364:M411)</f>
        <v>0</v>
      </c>
      <c r="N363" s="166"/>
      <c r="O363" s="166">
        <f>SUM(O364:O411)</f>
        <v>4.0199999999999996</v>
      </c>
      <c r="P363" s="166"/>
      <c r="Q363" s="166">
        <f>SUM(Q364:Q411)</f>
        <v>0</v>
      </c>
      <c r="R363" s="166"/>
      <c r="S363" s="166"/>
      <c r="T363" s="167"/>
      <c r="U363" s="161"/>
      <c r="V363" s="161">
        <f>SUM(V364:V411)</f>
        <v>1190.9800000000002</v>
      </c>
      <c r="W363" s="161"/>
      <c r="X363" s="161"/>
      <c r="AG363" t="s">
        <v>244</v>
      </c>
    </row>
    <row r="364" spans="1:60" ht="40.799999999999997" outlineLevel="1" x14ac:dyDescent="0.25">
      <c r="A364" s="176">
        <v>78</v>
      </c>
      <c r="B364" s="177" t="s">
        <v>1359</v>
      </c>
      <c r="C364" s="187" t="s">
        <v>1360</v>
      </c>
      <c r="D364" s="178" t="s">
        <v>302</v>
      </c>
      <c r="E364" s="179">
        <v>3400</v>
      </c>
      <c r="F364" s="180"/>
      <c r="G364" s="181">
        <f>ROUND(E364*F364,2)</f>
        <v>0</v>
      </c>
      <c r="H364" s="180"/>
      <c r="I364" s="181">
        <f>ROUND(E364*H364,2)</f>
        <v>0</v>
      </c>
      <c r="J364" s="180"/>
      <c r="K364" s="181">
        <f>ROUND(E364*J364,2)</f>
        <v>0</v>
      </c>
      <c r="L364" s="181">
        <v>15</v>
      </c>
      <c r="M364" s="181">
        <f>G364*(1+L364/100)</f>
        <v>0</v>
      </c>
      <c r="N364" s="181">
        <v>4.0000000000000003E-5</v>
      </c>
      <c r="O364" s="181">
        <f>ROUND(E364*N364,2)</f>
        <v>0.14000000000000001</v>
      </c>
      <c r="P364" s="181">
        <v>0</v>
      </c>
      <c r="Q364" s="181">
        <f>ROUND(E364*P364,2)</f>
        <v>0</v>
      </c>
      <c r="R364" s="181" t="s">
        <v>866</v>
      </c>
      <c r="S364" s="181" t="s">
        <v>248</v>
      </c>
      <c r="T364" s="182" t="s">
        <v>248</v>
      </c>
      <c r="U364" s="157">
        <v>0.308</v>
      </c>
      <c r="V364" s="157">
        <f>ROUND(E364*U364,2)</f>
        <v>1047.2</v>
      </c>
      <c r="W364" s="157"/>
      <c r="X364" s="157" t="s">
        <v>304</v>
      </c>
      <c r="Y364" s="147"/>
      <c r="Z364" s="147"/>
      <c r="AA364" s="147"/>
      <c r="AB364" s="147"/>
      <c r="AC364" s="147"/>
      <c r="AD364" s="147"/>
      <c r="AE364" s="147"/>
      <c r="AF364" s="147"/>
      <c r="AG364" s="147" t="s">
        <v>305</v>
      </c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outlineLevel="1" x14ac:dyDescent="0.25">
      <c r="A365" s="168">
        <v>79</v>
      </c>
      <c r="B365" s="169" t="s">
        <v>1361</v>
      </c>
      <c r="C365" s="185" t="s">
        <v>1362</v>
      </c>
      <c r="D365" s="170" t="s">
        <v>302</v>
      </c>
      <c r="E365" s="171">
        <v>598.52300000000002</v>
      </c>
      <c r="F365" s="172"/>
      <c r="G365" s="173">
        <f>ROUND(E365*F365,2)</f>
        <v>0</v>
      </c>
      <c r="H365" s="172"/>
      <c r="I365" s="173">
        <f>ROUND(E365*H365,2)</f>
        <v>0</v>
      </c>
      <c r="J365" s="172"/>
      <c r="K365" s="173">
        <f>ROUND(E365*J365,2)</f>
        <v>0</v>
      </c>
      <c r="L365" s="173">
        <v>15</v>
      </c>
      <c r="M365" s="173">
        <f>G365*(1+L365/100)</f>
        <v>0</v>
      </c>
      <c r="N365" s="173">
        <v>5.9999999999999995E-4</v>
      </c>
      <c r="O365" s="173">
        <f>ROUND(E365*N365,2)</f>
        <v>0.36</v>
      </c>
      <c r="P365" s="173">
        <v>0</v>
      </c>
      <c r="Q365" s="173">
        <f>ROUND(E365*P365,2)</f>
        <v>0</v>
      </c>
      <c r="R365" s="173"/>
      <c r="S365" s="173" t="s">
        <v>277</v>
      </c>
      <c r="T365" s="174" t="s">
        <v>249</v>
      </c>
      <c r="U365" s="157">
        <v>0.24</v>
      </c>
      <c r="V365" s="157">
        <f>ROUND(E365*U365,2)</f>
        <v>143.65</v>
      </c>
      <c r="W365" s="157"/>
      <c r="X365" s="157" t="s">
        <v>304</v>
      </c>
      <c r="Y365" s="147"/>
      <c r="Z365" s="147"/>
      <c r="AA365" s="147"/>
      <c r="AB365" s="147"/>
      <c r="AC365" s="147"/>
      <c r="AD365" s="147"/>
      <c r="AE365" s="147"/>
      <c r="AF365" s="147"/>
      <c r="AG365" s="147" t="s">
        <v>639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1" x14ac:dyDescent="0.25">
      <c r="A366" s="154"/>
      <c r="B366" s="155"/>
      <c r="C366" s="186" t="s">
        <v>1363</v>
      </c>
      <c r="D366" s="159"/>
      <c r="E366" s="160"/>
      <c r="F366" s="157"/>
      <c r="G366" s="157"/>
      <c r="H366" s="157"/>
      <c r="I366" s="157"/>
      <c r="J366" s="157"/>
      <c r="K366" s="157"/>
      <c r="L366" s="157"/>
      <c r="M366" s="157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47"/>
      <c r="Z366" s="147"/>
      <c r="AA366" s="147"/>
      <c r="AB366" s="147"/>
      <c r="AC366" s="147"/>
      <c r="AD366" s="147"/>
      <c r="AE366" s="147"/>
      <c r="AF366" s="147"/>
      <c r="AG366" s="147" t="s">
        <v>287</v>
      </c>
      <c r="AH366" s="147">
        <v>0</v>
      </c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1" x14ac:dyDescent="0.25">
      <c r="A367" s="154"/>
      <c r="B367" s="155"/>
      <c r="C367" s="186" t="s">
        <v>1364</v>
      </c>
      <c r="D367" s="159"/>
      <c r="E367" s="160">
        <v>88.64</v>
      </c>
      <c r="F367" s="157"/>
      <c r="G367" s="157"/>
      <c r="H367" s="157"/>
      <c r="I367" s="157"/>
      <c r="J367" s="157"/>
      <c r="K367" s="157"/>
      <c r="L367" s="157"/>
      <c r="M367" s="157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47"/>
      <c r="Z367" s="147"/>
      <c r="AA367" s="147"/>
      <c r="AB367" s="147"/>
      <c r="AC367" s="147"/>
      <c r="AD367" s="147"/>
      <c r="AE367" s="147"/>
      <c r="AF367" s="147"/>
      <c r="AG367" s="147" t="s">
        <v>287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1" x14ac:dyDescent="0.25">
      <c r="A368" s="154"/>
      <c r="B368" s="155"/>
      <c r="C368" s="186" t="s">
        <v>1365</v>
      </c>
      <c r="D368" s="159"/>
      <c r="E368" s="160">
        <v>14.34</v>
      </c>
      <c r="F368" s="157"/>
      <c r="G368" s="157"/>
      <c r="H368" s="157"/>
      <c r="I368" s="157"/>
      <c r="J368" s="157"/>
      <c r="K368" s="157"/>
      <c r="L368" s="157"/>
      <c r="M368" s="157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47"/>
      <c r="Z368" s="147"/>
      <c r="AA368" s="147"/>
      <c r="AB368" s="147"/>
      <c r="AC368" s="147"/>
      <c r="AD368" s="147"/>
      <c r="AE368" s="147"/>
      <c r="AF368" s="147"/>
      <c r="AG368" s="147" t="s">
        <v>287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outlineLevel="1" x14ac:dyDescent="0.25">
      <c r="A369" s="154"/>
      <c r="B369" s="155"/>
      <c r="C369" s="186" t="s">
        <v>1366</v>
      </c>
      <c r="D369" s="159"/>
      <c r="E369" s="160">
        <v>14.34</v>
      </c>
      <c r="F369" s="157"/>
      <c r="G369" s="157"/>
      <c r="H369" s="157"/>
      <c r="I369" s="157"/>
      <c r="J369" s="157"/>
      <c r="K369" s="157"/>
      <c r="L369" s="157"/>
      <c r="M369" s="157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47"/>
      <c r="Z369" s="147"/>
      <c r="AA369" s="147"/>
      <c r="AB369" s="147"/>
      <c r="AC369" s="147"/>
      <c r="AD369" s="147"/>
      <c r="AE369" s="147"/>
      <c r="AF369" s="147"/>
      <c r="AG369" s="147" t="s">
        <v>287</v>
      </c>
      <c r="AH369" s="147">
        <v>0</v>
      </c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1" x14ac:dyDescent="0.25">
      <c r="A370" s="154"/>
      <c r="B370" s="155"/>
      <c r="C370" s="186" t="s">
        <v>1367</v>
      </c>
      <c r="D370" s="159"/>
      <c r="E370" s="160">
        <v>173.8</v>
      </c>
      <c r="F370" s="157"/>
      <c r="G370" s="157"/>
      <c r="H370" s="157"/>
      <c r="I370" s="157"/>
      <c r="J370" s="157"/>
      <c r="K370" s="157"/>
      <c r="L370" s="157"/>
      <c r="M370" s="157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47"/>
      <c r="Z370" s="147"/>
      <c r="AA370" s="147"/>
      <c r="AB370" s="147"/>
      <c r="AC370" s="147"/>
      <c r="AD370" s="147"/>
      <c r="AE370" s="147"/>
      <c r="AF370" s="147"/>
      <c r="AG370" s="147" t="s">
        <v>287</v>
      </c>
      <c r="AH370" s="147">
        <v>0</v>
      </c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1" x14ac:dyDescent="0.25">
      <c r="A371" s="154"/>
      <c r="B371" s="155"/>
      <c r="C371" s="186" t="s">
        <v>1368</v>
      </c>
      <c r="D371" s="159"/>
      <c r="E371" s="160">
        <v>26.86</v>
      </c>
      <c r="F371" s="157"/>
      <c r="G371" s="157"/>
      <c r="H371" s="157"/>
      <c r="I371" s="157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47"/>
      <c r="Z371" s="147"/>
      <c r="AA371" s="147"/>
      <c r="AB371" s="147"/>
      <c r="AC371" s="147"/>
      <c r="AD371" s="147"/>
      <c r="AE371" s="147"/>
      <c r="AF371" s="147"/>
      <c r="AG371" s="147" t="s">
        <v>287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1" x14ac:dyDescent="0.25">
      <c r="A372" s="154"/>
      <c r="B372" s="155"/>
      <c r="C372" s="195" t="s">
        <v>379</v>
      </c>
      <c r="D372" s="191"/>
      <c r="E372" s="192">
        <v>317.98</v>
      </c>
      <c r="F372" s="157"/>
      <c r="G372" s="157"/>
      <c r="H372" s="157"/>
      <c r="I372" s="157"/>
      <c r="J372" s="157"/>
      <c r="K372" s="157"/>
      <c r="L372" s="157"/>
      <c r="M372" s="157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47"/>
      <c r="Z372" s="147"/>
      <c r="AA372" s="147"/>
      <c r="AB372" s="147"/>
      <c r="AC372" s="147"/>
      <c r="AD372" s="147"/>
      <c r="AE372" s="147"/>
      <c r="AF372" s="147"/>
      <c r="AG372" s="147" t="s">
        <v>287</v>
      </c>
      <c r="AH372" s="147">
        <v>1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outlineLevel="1" x14ac:dyDescent="0.25">
      <c r="A373" s="154"/>
      <c r="B373" s="155"/>
      <c r="C373" s="186" t="s">
        <v>1369</v>
      </c>
      <c r="D373" s="159"/>
      <c r="E373" s="160"/>
      <c r="F373" s="157"/>
      <c r="G373" s="157"/>
      <c r="H373" s="157"/>
      <c r="I373" s="157"/>
      <c r="J373" s="157"/>
      <c r="K373" s="157"/>
      <c r="L373" s="157"/>
      <c r="M373" s="157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47"/>
      <c r="Z373" s="147"/>
      <c r="AA373" s="147"/>
      <c r="AB373" s="147"/>
      <c r="AC373" s="147"/>
      <c r="AD373" s="147"/>
      <c r="AE373" s="147"/>
      <c r="AF373" s="147"/>
      <c r="AG373" s="147" t="s">
        <v>287</v>
      </c>
      <c r="AH373" s="147">
        <v>0</v>
      </c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1" x14ac:dyDescent="0.25">
      <c r="A374" s="154"/>
      <c r="B374" s="155"/>
      <c r="C374" s="186" t="s">
        <v>1370</v>
      </c>
      <c r="D374" s="159"/>
      <c r="E374" s="160">
        <v>57.793999999999997</v>
      </c>
      <c r="F374" s="157"/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47"/>
      <c r="Z374" s="147"/>
      <c r="AA374" s="147"/>
      <c r="AB374" s="147"/>
      <c r="AC374" s="147"/>
      <c r="AD374" s="147"/>
      <c r="AE374" s="147"/>
      <c r="AF374" s="147"/>
      <c r="AG374" s="147" t="s">
        <v>287</v>
      </c>
      <c r="AH374" s="147">
        <v>0</v>
      </c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1" x14ac:dyDescent="0.25">
      <c r="A375" s="154"/>
      <c r="B375" s="155"/>
      <c r="C375" s="186" t="s">
        <v>1371</v>
      </c>
      <c r="D375" s="159"/>
      <c r="E375" s="160">
        <v>222.749</v>
      </c>
      <c r="F375" s="157"/>
      <c r="G375" s="157"/>
      <c r="H375" s="157"/>
      <c r="I375" s="157"/>
      <c r="J375" s="157"/>
      <c r="K375" s="157"/>
      <c r="L375" s="157"/>
      <c r="M375" s="157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47"/>
      <c r="Z375" s="147"/>
      <c r="AA375" s="147"/>
      <c r="AB375" s="147"/>
      <c r="AC375" s="147"/>
      <c r="AD375" s="147"/>
      <c r="AE375" s="147"/>
      <c r="AF375" s="147"/>
      <c r="AG375" s="147" t="s">
        <v>287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5">
      <c r="A376" s="154"/>
      <c r="B376" s="155"/>
      <c r="C376" s="195" t="s">
        <v>379</v>
      </c>
      <c r="D376" s="191"/>
      <c r="E376" s="192">
        <v>280.54300000000001</v>
      </c>
      <c r="F376" s="157"/>
      <c r="G376" s="157"/>
      <c r="H376" s="157"/>
      <c r="I376" s="157"/>
      <c r="J376" s="157"/>
      <c r="K376" s="157"/>
      <c r="L376" s="157"/>
      <c r="M376" s="157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47"/>
      <c r="Z376" s="147"/>
      <c r="AA376" s="147"/>
      <c r="AB376" s="147"/>
      <c r="AC376" s="147"/>
      <c r="AD376" s="147"/>
      <c r="AE376" s="147"/>
      <c r="AF376" s="147"/>
      <c r="AG376" s="147" t="s">
        <v>287</v>
      </c>
      <c r="AH376" s="147">
        <v>1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1" x14ac:dyDescent="0.25">
      <c r="A377" s="168">
        <v>80</v>
      </c>
      <c r="B377" s="169" t="s">
        <v>1372</v>
      </c>
      <c r="C377" s="185" t="s">
        <v>1373</v>
      </c>
      <c r="D377" s="170" t="s">
        <v>538</v>
      </c>
      <c r="E377" s="171">
        <v>88</v>
      </c>
      <c r="F377" s="172"/>
      <c r="G377" s="173">
        <f>ROUND(E377*F377,2)</f>
        <v>0</v>
      </c>
      <c r="H377" s="172"/>
      <c r="I377" s="173">
        <f>ROUND(E377*H377,2)</f>
        <v>0</v>
      </c>
      <c r="J377" s="172"/>
      <c r="K377" s="173">
        <f>ROUND(E377*J377,2)</f>
        <v>0</v>
      </c>
      <c r="L377" s="173">
        <v>15</v>
      </c>
      <c r="M377" s="173">
        <f>G377*(1+L377/100)</f>
        <v>0</v>
      </c>
      <c r="N377" s="173">
        <v>0.04</v>
      </c>
      <c r="O377" s="173">
        <f>ROUND(E377*N377,2)</f>
        <v>3.52</v>
      </c>
      <c r="P377" s="173">
        <v>0</v>
      </c>
      <c r="Q377" s="173">
        <f>ROUND(E377*P377,2)</f>
        <v>0</v>
      </c>
      <c r="R377" s="173"/>
      <c r="S377" s="173" t="s">
        <v>277</v>
      </c>
      <c r="T377" s="174" t="s">
        <v>249</v>
      </c>
      <c r="U377" s="157">
        <v>0</v>
      </c>
      <c r="V377" s="157">
        <f>ROUND(E377*U377,2)</f>
        <v>0</v>
      </c>
      <c r="W377" s="157"/>
      <c r="X377" s="157" t="s">
        <v>304</v>
      </c>
      <c r="Y377" s="147"/>
      <c r="Z377" s="147"/>
      <c r="AA377" s="147"/>
      <c r="AB377" s="147"/>
      <c r="AC377" s="147"/>
      <c r="AD377" s="147"/>
      <c r="AE377" s="147"/>
      <c r="AF377" s="147"/>
      <c r="AG377" s="147" t="s">
        <v>305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1" x14ac:dyDescent="0.25">
      <c r="A378" s="154"/>
      <c r="B378" s="155"/>
      <c r="C378" s="186" t="s">
        <v>1374</v>
      </c>
      <c r="D378" s="159"/>
      <c r="E378" s="160">
        <v>3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47"/>
      <c r="Z378" s="147"/>
      <c r="AA378" s="147"/>
      <c r="AB378" s="147"/>
      <c r="AC378" s="147"/>
      <c r="AD378" s="147"/>
      <c r="AE378" s="147"/>
      <c r="AF378" s="147"/>
      <c r="AG378" s="147" t="s">
        <v>287</v>
      </c>
      <c r="AH378" s="147">
        <v>0</v>
      </c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1" x14ac:dyDescent="0.25">
      <c r="A379" s="154"/>
      <c r="B379" s="155"/>
      <c r="C379" s="186" t="s">
        <v>1375</v>
      </c>
      <c r="D379" s="159"/>
      <c r="E379" s="160">
        <v>22</v>
      </c>
      <c r="F379" s="157"/>
      <c r="G379" s="157"/>
      <c r="H379" s="157"/>
      <c r="I379" s="157"/>
      <c r="J379" s="157"/>
      <c r="K379" s="157"/>
      <c r="L379" s="157"/>
      <c r="M379" s="157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47"/>
      <c r="Z379" s="147"/>
      <c r="AA379" s="147"/>
      <c r="AB379" s="147"/>
      <c r="AC379" s="147"/>
      <c r="AD379" s="147"/>
      <c r="AE379" s="147"/>
      <c r="AF379" s="147"/>
      <c r="AG379" s="147" t="s">
        <v>287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1" x14ac:dyDescent="0.25">
      <c r="A380" s="154"/>
      <c r="B380" s="155"/>
      <c r="C380" s="186" t="s">
        <v>1376</v>
      </c>
      <c r="D380" s="159"/>
      <c r="E380" s="160">
        <v>1</v>
      </c>
      <c r="F380" s="157"/>
      <c r="G380" s="157"/>
      <c r="H380" s="157"/>
      <c r="I380" s="157"/>
      <c r="J380" s="157"/>
      <c r="K380" s="157"/>
      <c r="L380" s="157"/>
      <c r="M380" s="157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47"/>
      <c r="Z380" s="147"/>
      <c r="AA380" s="147"/>
      <c r="AB380" s="147"/>
      <c r="AC380" s="147"/>
      <c r="AD380" s="147"/>
      <c r="AE380" s="147"/>
      <c r="AF380" s="147"/>
      <c r="AG380" s="147" t="s">
        <v>287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1" x14ac:dyDescent="0.25">
      <c r="A381" s="154"/>
      <c r="B381" s="155"/>
      <c r="C381" s="186" t="s">
        <v>1377</v>
      </c>
      <c r="D381" s="159"/>
      <c r="E381" s="160">
        <v>1</v>
      </c>
      <c r="F381" s="157"/>
      <c r="G381" s="157"/>
      <c r="H381" s="157"/>
      <c r="I381" s="157"/>
      <c r="J381" s="157"/>
      <c r="K381" s="157"/>
      <c r="L381" s="157"/>
      <c r="M381" s="157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47"/>
      <c r="Z381" s="147"/>
      <c r="AA381" s="147"/>
      <c r="AB381" s="147"/>
      <c r="AC381" s="147"/>
      <c r="AD381" s="147"/>
      <c r="AE381" s="147"/>
      <c r="AF381" s="147"/>
      <c r="AG381" s="147" t="s">
        <v>287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1" x14ac:dyDescent="0.25">
      <c r="A382" s="154"/>
      <c r="B382" s="155"/>
      <c r="C382" s="186" t="s">
        <v>1378</v>
      </c>
      <c r="D382" s="159"/>
      <c r="E382" s="160">
        <v>1</v>
      </c>
      <c r="F382" s="157"/>
      <c r="G382" s="157"/>
      <c r="H382" s="157"/>
      <c r="I382" s="157"/>
      <c r="J382" s="157"/>
      <c r="K382" s="157"/>
      <c r="L382" s="157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47"/>
      <c r="Z382" s="147"/>
      <c r="AA382" s="147"/>
      <c r="AB382" s="147"/>
      <c r="AC382" s="147"/>
      <c r="AD382" s="147"/>
      <c r="AE382" s="147"/>
      <c r="AF382" s="147"/>
      <c r="AG382" s="147" t="s">
        <v>287</v>
      </c>
      <c r="AH382" s="147">
        <v>0</v>
      </c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1" x14ac:dyDescent="0.25">
      <c r="A383" s="154"/>
      <c r="B383" s="155"/>
      <c r="C383" s="186" t="s">
        <v>1379</v>
      </c>
      <c r="D383" s="159"/>
      <c r="E383" s="160">
        <v>1</v>
      </c>
      <c r="F383" s="157"/>
      <c r="G383" s="157"/>
      <c r="H383" s="157"/>
      <c r="I383" s="157"/>
      <c r="J383" s="157"/>
      <c r="K383" s="157"/>
      <c r="L383" s="157"/>
      <c r="M383" s="157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47"/>
      <c r="Z383" s="147"/>
      <c r="AA383" s="147"/>
      <c r="AB383" s="147"/>
      <c r="AC383" s="147"/>
      <c r="AD383" s="147"/>
      <c r="AE383" s="147"/>
      <c r="AF383" s="147"/>
      <c r="AG383" s="147" t="s">
        <v>287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1" x14ac:dyDescent="0.25">
      <c r="A384" s="154"/>
      <c r="B384" s="155"/>
      <c r="C384" s="186" t="s">
        <v>1380</v>
      </c>
      <c r="D384" s="159"/>
      <c r="E384" s="160">
        <v>3</v>
      </c>
      <c r="F384" s="157"/>
      <c r="G384" s="157"/>
      <c r="H384" s="157"/>
      <c r="I384" s="157"/>
      <c r="J384" s="157"/>
      <c r="K384" s="157"/>
      <c r="L384" s="157"/>
      <c r="M384" s="157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47"/>
      <c r="Z384" s="147"/>
      <c r="AA384" s="147"/>
      <c r="AB384" s="147"/>
      <c r="AC384" s="147"/>
      <c r="AD384" s="147"/>
      <c r="AE384" s="147"/>
      <c r="AF384" s="147"/>
      <c r="AG384" s="147" t="s">
        <v>287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5">
      <c r="A385" s="154"/>
      <c r="B385" s="155"/>
      <c r="C385" s="186" t="s">
        <v>1381</v>
      </c>
      <c r="D385" s="159"/>
      <c r="E385" s="160">
        <v>51</v>
      </c>
      <c r="F385" s="157"/>
      <c r="G385" s="157"/>
      <c r="H385" s="157"/>
      <c r="I385" s="157"/>
      <c r="J385" s="157"/>
      <c r="K385" s="157"/>
      <c r="L385" s="157"/>
      <c r="M385" s="157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47"/>
      <c r="Z385" s="147"/>
      <c r="AA385" s="147"/>
      <c r="AB385" s="147"/>
      <c r="AC385" s="147"/>
      <c r="AD385" s="147"/>
      <c r="AE385" s="147"/>
      <c r="AF385" s="147"/>
      <c r="AG385" s="147" t="s">
        <v>287</v>
      </c>
      <c r="AH385" s="147">
        <v>0</v>
      </c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1" x14ac:dyDescent="0.25">
      <c r="A386" s="154"/>
      <c r="B386" s="155"/>
      <c r="C386" s="186" t="s">
        <v>1382</v>
      </c>
      <c r="D386" s="159"/>
      <c r="E386" s="160">
        <v>3</v>
      </c>
      <c r="F386" s="157"/>
      <c r="G386" s="157"/>
      <c r="H386" s="157"/>
      <c r="I386" s="157"/>
      <c r="J386" s="157"/>
      <c r="K386" s="157"/>
      <c r="L386" s="157"/>
      <c r="M386" s="157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47"/>
      <c r="Z386" s="147"/>
      <c r="AA386" s="147"/>
      <c r="AB386" s="147"/>
      <c r="AC386" s="147"/>
      <c r="AD386" s="147"/>
      <c r="AE386" s="147"/>
      <c r="AF386" s="147"/>
      <c r="AG386" s="147" t="s">
        <v>287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1" x14ac:dyDescent="0.25">
      <c r="A387" s="154"/>
      <c r="B387" s="155"/>
      <c r="C387" s="186" t="s">
        <v>1383</v>
      </c>
      <c r="D387" s="159"/>
      <c r="E387" s="160">
        <v>2</v>
      </c>
      <c r="F387" s="157"/>
      <c r="G387" s="157"/>
      <c r="H387" s="157"/>
      <c r="I387" s="157"/>
      <c r="J387" s="157"/>
      <c r="K387" s="157"/>
      <c r="L387" s="157"/>
      <c r="M387" s="157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47"/>
      <c r="Z387" s="147"/>
      <c r="AA387" s="147"/>
      <c r="AB387" s="147"/>
      <c r="AC387" s="147"/>
      <c r="AD387" s="147"/>
      <c r="AE387" s="147"/>
      <c r="AF387" s="147"/>
      <c r="AG387" s="147" t="s">
        <v>287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5">
      <c r="A388" s="176">
        <v>81</v>
      </c>
      <c r="B388" s="177" t="s">
        <v>1384</v>
      </c>
      <c r="C388" s="187" t="s">
        <v>1385</v>
      </c>
      <c r="D388" s="178" t="s">
        <v>538</v>
      </c>
      <c r="E388" s="179">
        <v>17</v>
      </c>
      <c r="F388" s="180"/>
      <c r="G388" s="181">
        <f>ROUND(E388*F388,2)</f>
        <v>0</v>
      </c>
      <c r="H388" s="180"/>
      <c r="I388" s="181">
        <f>ROUND(E388*H388,2)</f>
        <v>0</v>
      </c>
      <c r="J388" s="180"/>
      <c r="K388" s="181">
        <f>ROUND(E388*J388,2)</f>
        <v>0</v>
      </c>
      <c r="L388" s="181">
        <v>15</v>
      </c>
      <c r="M388" s="181">
        <f>G388*(1+L388/100)</f>
        <v>0</v>
      </c>
      <c r="N388" s="181">
        <v>0</v>
      </c>
      <c r="O388" s="181">
        <f>ROUND(E388*N388,2)</f>
        <v>0</v>
      </c>
      <c r="P388" s="181">
        <v>0</v>
      </c>
      <c r="Q388" s="181">
        <f>ROUND(E388*P388,2)</f>
        <v>0</v>
      </c>
      <c r="R388" s="181"/>
      <c r="S388" s="181" t="s">
        <v>277</v>
      </c>
      <c r="T388" s="182" t="s">
        <v>249</v>
      </c>
      <c r="U388" s="157">
        <v>0</v>
      </c>
      <c r="V388" s="157">
        <f>ROUND(E388*U388,2)</f>
        <v>0</v>
      </c>
      <c r="W388" s="157"/>
      <c r="X388" s="157" t="s">
        <v>304</v>
      </c>
      <c r="Y388" s="147"/>
      <c r="Z388" s="147"/>
      <c r="AA388" s="147"/>
      <c r="AB388" s="147"/>
      <c r="AC388" s="147"/>
      <c r="AD388" s="147"/>
      <c r="AE388" s="147"/>
      <c r="AF388" s="147"/>
      <c r="AG388" s="147" t="s">
        <v>305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1" x14ac:dyDescent="0.25">
      <c r="A389" s="176">
        <v>82</v>
      </c>
      <c r="B389" s="177" t="s">
        <v>1386</v>
      </c>
      <c r="C389" s="187" t="s">
        <v>1387</v>
      </c>
      <c r="D389" s="178" t="s">
        <v>538</v>
      </c>
      <c r="E389" s="179">
        <v>3</v>
      </c>
      <c r="F389" s="180"/>
      <c r="G389" s="181">
        <f>ROUND(E389*F389,2)</f>
        <v>0</v>
      </c>
      <c r="H389" s="180"/>
      <c r="I389" s="181">
        <f>ROUND(E389*H389,2)</f>
        <v>0</v>
      </c>
      <c r="J389" s="180"/>
      <c r="K389" s="181">
        <f>ROUND(E389*J389,2)</f>
        <v>0</v>
      </c>
      <c r="L389" s="181">
        <v>15</v>
      </c>
      <c r="M389" s="181">
        <f>G389*(1+L389/100)</f>
        <v>0</v>
      </c>
      <c r="N389" s="181">
        <v>0</v>
      </c>
      <c r="O389" s="181">
        <f>ROUND(E389*N389,2)</f>
        <v>0</v>
      </c>
      <c r="P389" s="181">
        <v>0</v>
      </c>
      <c r="Q389" s="181">
        <f>ROUND(E389*P389,2)</f>
        <v>0</v>
      </c>
      <c r="R389" s="181"/>
      <c r="S389" s="181" t="s">
        <v>277</v>
      </c>
      <c r="T389" s="182" t="s">
        <v>249</v>
      </c>
      <c r="U389" s="157">
        <v>0</v>
      </c>
      <c r="V389" s="157">
        <f>ROUND(E389*U389,2)</f>
        <v>0</v>
      </c>
      <c r="W389" s="157"/>
      <c r="X389" s="157" t="s">
        <v>304</v>
      </c>
      <c r="Y389" s="14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25">
      <c r="A390" s="176">
        <v>83</v>
      </c>
      <c r="B390" s="177" t="s">
        <v>1388</v>
      </c>
      <c r="C390" s="187" t="s">
        <v>1389</v>
      </c>
      <c r="D390" s="178" t="s">
        <v>538</v>
      </c>
      <c r="E390" s="179">
        <v>5</v>
      </c>
      <c r="F390" s="180"/>
      <c r="G390" s="181">
        <f>ROUND(E390*F390,2)</f>
        <v>0</v>
      </c>
      <c r="H390" s="180"/>
      <c r="I390" s="181">
        <f>ROUND(E390*H390,2)</f>
        <v>0</v>
      </c>
      <c r="J390" s="180"/>
      <c r="K390" s="181">
        <f>ROUND(E390*J390,2)</f>
        <v>0</v>
      </c>
      <c r="L390" s="181">
        <v>15</v>
      </c>
      <c r="M390" s="181">
        <f>G390*(1+L390/100)</f>
        <v>0</v>
      </c>
      <c r="N390" s="181">
        <v>0</v>
      </c>
      <c r="O390" s="181">
        <f>ROUND(E390*N390,2)</f>
        <v>0</v>
      </c>
      <c r="P390" s="181">
        <v>0</v>
      </c>
      <c r="Q390" s="181">
        <f>ROUND(E390*P390,2)</f>
        <v>0</v>
      </c>
      <c r="R390" s="181"/>
      <c r="S390" s="181" t="s">
        <v>277</v>
      </c>
      <c r="T390" s="182" t="s">
        <v>249</v>
      </c>
      <c r="U390" s="157">
        <v>0</v>
      </c>
      <c r="V390" s="157">
        <f>ROUND(E390*U390,2)</f>
        <v>0</v>
      </c>
      <c r="W390" s="157"/>
      <c r="X390" s="157" t="s">
        <v>304</v>
      </c>
      <c r="Y390" s="14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5">
      <c r="A391" s="176">
        <v>84</v>
      </c>
      <c r="B391" s="177" t="s">
        <v>1390</v>
      </c>
      <c r="C391" s="187" t="s">
        <v>1391</v>
      </c>
      <c r="D391" s="178" t="s">
        <v>538</v>
      </c>
      <c r="E391" s="179">
        <v>16</v>
      </c>
      <c r="F391" s="180"/>
      <c r="G391" s="181">
        <f>ROUND(E391*F391,2)</f>
        <v>0</v>
      </c>
      <c r="H391" s="180"/>
      <c r="I391" s="181">
        <f>ROUND(E391*H391,2)</f>
        <v>0</v>
      </c>
      <c r="J391" s="180"/>
      <c r="K391" s="181">
        <f>ROUND(E391*J391,2)</f>
        <v>0</v>
      </c>
      <c r="L391" s="181">
        <v>15</v>
      </c>
      <c r="M391" s="181">
        <f>G391*(1+L391/100)</f>
        <v>0</v>
      </c>
      <c r="N391" s="181">
        <v>0</v>
      </c>
      <c r="O391" s="181">
        <f>ROUND(E391*N391,2)</f>
        <v>0</v>
      </c>
      <c r="P391" s="181">
        <v>0</v>
      </c>
      <c r="Q391" s="181">
        <f>ROUND(E391*P391,2)</f>
        <v>0</v>
      </c>
      <c r="R391" s="181"/>
      <c r="S391" s="181" t="s">
        <v>277</v>
      </c>
      <c r="T391" s="182" t="s">
        <v>249</v>
      </c>
      <c r="U391" s="157">
        <v>0</v>
      </c>
      <c r="V391" s="157">
        <f>ROUND(E391*U391,2)</f>
        <v>0</v>
      </c>
      <c r="W391" s="157"/>
      <c r="X391" s="157" t="s">
        <v>304</v>
      </c>
      <c r="Y391" s="147"/>
      <c r="Z391" s="147"/>
      <c r="AA391" s="147"/>
      <c r="AB391" s="147"/>
      <c r="AC391" s="147"/>
      <c r="AD391" s="147"/>
      <c r="AE391" s="147"/>
      <c r="AF391" s="147"/>
      <c r="AG391" s="147" t="s">
        <v>305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5">
      <c r="A392" s="168">
        <v>85</v>
      </c>
      <c r="B392" s="169" t="s">
        <v>1392</v>
      </c>
      <c r="C392" s="185" t="s">
        <v>1393</v>
      </c>
      <c r="D392" s="170" t="s">
        <v>354</v>
      </c>
      <c r="E392" s="171">
        <v>1</v>
      </c>
      <c r="F392" s="172"/>
      <c r="G392" s="173">
        <f>ROUND(E392*F392,2)</f>
        <v>0</v>
      </c>
      <c r="H392" s="172"/>
      <c r="I392" s="173">
        <f>ROUND(E392*H392,2)</f>
        <v>0</v>
      </c>
      <c r="J392" s="172"/>
      <c r="K392" s="173">
        <f>ROUND(E392*J392,2)</f>
        <v>0</v>
      </c>
      <c r="L392" s="173">
        <v>15</v>
      </c>
      <c r="M392" s="173">
        <f>G392*(1+L392/100)</f>
        <v>0</v>
      </c>
      <c r="N392" s="173">
        <v>0</v>
      </c>
      <c r="O392" s="173">
        <f>ROUND(E392*N392,2)</f>
        <v>0</v>
      </c>
      <c r="P392" s="173">
        <v>0</v>
      </c>
      <c r="Q392" s="173">
        <f>ROUND(E392*P392,2)</f>
        <v>0</v>
      </c>
      <c r="R392" s="173"/>
      <c r="S392" s="173" t="s">
        <v>277</v>
      </c>
      <c r="T392" s="174" t="s">
        <v>249</v>
      </c>
      <c r="U392" s="157">
        <v>0</v>
      </c>
      <c r="V392" s="157">
        <f>ROUND(E392*U392,2)</f>
        <v>0</v>
      </c>
      <c r="W392" s="157"/>
      <c r="X392" s="157" t="s">
        <v>304</v>
      </c>
      <c r="Y392" s="147"/>
      <c r="Z392" s="147"/>
      <c r="AA392" s="147"/>
      <c r="AB392" s="147"/>
      <c r="AC392" s="147"/>
      <c r="AD392" s="147"/>
      <c r="AE392" s="147"/>
      <c r="AF392" s="147"/>
      <c r="AG392" s="147" t="s">
        <v>305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1" x14ac:dyDescent="0.25">
      <c r="A393" s="154"/>
      <c r="B393" s="155"/>
      <c r="C393" s="186" t="s">
        <v>1394</v>
      </c>
      <c r="D393" s="159"/>
      <c r="E393" s="160"/>
      <c r="F393" s="157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47"/>
      <c r="Z393" s="147"/>
      <c r="AA393" s="147"/>
      <c r="AB393" s="147"/>
      <c r="AC393" s="147"/>
      <c r="AD393" s="147"/>
      <c r="AE393" s="147"/>
      <c r="AF393" s="147"/>
      <c r="AG393" s="147" t="s">
        <v>287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outlineLevel="1" x14ac:dyDescent="0.25">
      <c r="A394" s="154"/>
      <c r="B394" s="155"/>
      <c r="C394" s="186" t="s">
        <v>1395</v>
      </c>
      <c r="D394" s="159"/>
      <c r="E394" s="160"/>
      <c r="F394" s="157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47"/>
      <c r="Z394" s="147"/>
      <c r="AA394" s="147"/>
      <c r="AB394" s="147"/>
      <c r="AC394" s="147"/>
      <c r="AD394" s="147"/>
      <c r="AE394" s="147"/>
      <c r="AF394" s="147"/>
      <c r="AG394" s="147" t="s">
        <v>287</v>
      </c>
      <c r="AH394" s="147">
        <v>0</v>
      </c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1" x14ac:dyDescent="0.25">
      <c r="A395" s="154"/>
      <c r="B395" s="155"/>
      <c r="C395" s="186" t="s">
        <v>1396</v>
      </c>
      <c r="D395" s="159"/>
      <c r="E395" s="160"/>
      <c r="F395" s="157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47"/>
      <c r="Z395" s="147"/>
      <c r="AA395" s="147"/>
      <c r="AB395" s="147"/>
      <c r="AC395" s="147"/>
      <c r="AD395" s="147"/>
      <c r="AE395" s="147"/>
      <c r="AF395" s="147"/>
      <c r="AG395" s="147" t="s">
        <v>287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5">
      <c r="A396" s="154"/>
      <c r="B396" s="155"/>
      <c r="C396" s="186" t="s">
        <v>63</v>
      </c>
      <c r="D396" s="159"/>
      <c r="E396" s="160">
        <v>1</v>
      </c>
      <c r="F396" s="157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47"/>
      <c r="Z396" s="147"/>
      <c r="AA396" s="147"/>
      <c r="AB396" s="147"/>
      <c r="AC396" s="147"/>
      <c r="AD396" s="147"/>
      <c r="AE396" s="147"/>
      <c r="AF396" s="147"/>
      <c r="AG396" s="147" t="s">
        <v>287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1" x14ac:dyDescent="0.25">
      <c r="A397" s="168">
        <v>86</v>
      </c>
      <c r="B397" s="169" t="s">
        <v>1397</v>
      </c>
      <c r="C397" s="185" t="s">
        <v>1398</v>
      </c>
      <c r="D397" s="170" t="s">
        <v>538</v>
      </c>
      <c r="E397" s="171">
        <v>70</v>
      </c>
      <c r="F397" s="172"/>
      <c r="G397" s="173">
        <f>ROUND(E397*F397,2)</f>
        <v>0</v>
      </c>
      <c r="H397" s="172"/>
      <c r="I397" s="173">
        <f>ROUND(E397*H397,2)</f>
        <v>0</v>
      </c>
      <c r="J397" s="172"/>
      <c r="K397" s="173">
        <f>ROUND(E397*J397,2)</f>
        <v>0</v>
      </c>
      <c r="L397" s="173">
        <v>15</v>
      </c>
      <c r="M397" s="173">
        <f>G397*(1+L397/100)</f>
        <v>0</v>
      </c>
      <c r="N397" s="173">
        <v>0</v>
      </c>
      <c r="O397" s="173">
        <f>ROUND(E397*N397,2)</f>
        <v>0</v>
      </c>
      <c r="P397" s="173">
        <v>0</v>
      </c>
      <c r="Q397" s="173">
        <f>ROUND(E397*P397,2)</f>
        <v>0</v>
      </c>
      <c r="R397" s="173"/>
      <c r="S397" s="173" t="s">
        <v>277</v>
      </c>
      <c r="T397" s="174" t="s">
        <v>249</v>
      </c>
      <c r="U397" s="157">
        <v>0</v>
      </c>
      <c r="V397" s="157">
        <f>ROUND(E397*U397,2)</f>
        <v>0</v>
      </c>
      <c r="W397" s="157"/>
      <c r="X397" s="157" t="s">
        <v>304</v>
      </c>
      <c r="Y397" s="147"/>
      <c r="Z397" s="147"/>
      <c r="AA397" s="147"/>
      <c r="AB397" s="147"/>
      <c r="AC397" s="147"/>
      <c r="AD397" s="147"/>
      <c r="AE397" s="147"/>
      <c r="AF397" s="147"/>
      <c r="AG397" s="147" t="s">
        <v>305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5">
      <c r="A398" s="154"/>
      <c r="B398" s="155"/>
      <c r="C398" s="186" t="s">
        <v>1399</v>
      </c>
      <c r="D398" s="159"/>
      <c r="E398" s="160">
        <v>15</v>
      </c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47"/>
      <c r="Z398" s="147"/>
      <c r="AA398" s="147"/>
      <c r="AB398" s="147"/>
      <c r="AC398" s="147"/>
      <c r="AD398" s="147"/>
      <c r="AE398" s="147"/>
      <c r="AF398" s="147"/>
      <c r="AG398" s="147" t="s">
        <v>287</v>
      </c>
      <c r="AH398" s="147">
        <v>0</v>
      </c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1" x14ac:dyDescent="0.25">
      <c r="A399" s="154"/>
      <c r="B399" s="155"/>
      <c r="C399" s="186" t="s">
        <v>1400</v>
      </c>
      <c r="D399" s="159"/>
      <c r="E399" s="160">
        <v>2</v>
      </c>
      <c r="F399" s="157"/>
      <c r="G399" s="157"/>
      <c r="H399" s="157"/>
      <c r="I399" s="157"/>
      <c r="J399" s="157"/>
      <c r="K399" s="157"/>
      <c r="L399" s="157"/>
      <c r="M399" s="157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47"/>
      <c r="Z399" s="147"/>
      <c r="AA399" s="147"/>
      <c r="AB399" s="147"/>
      <c r="AC399" s="147"/>
      <c r="AD399" s="147"/>
      <c r="AE399" s="147"/>
      <c r="AF399" s="147"/>
      <c r="AG399" s="147" t="s">
        <v>287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5">
      <c r="A400" s="154"/>
      <c r="B400" s="155"/>
      <c r="C400" s="186" t="s">
        <v>1401</v>
      </c>
      <c r="D400" s="159"/>
      <c r="E400" s="160">
        <v>53</v>
      </c>
      <c r="F400" s="157"/>
      <c r="G400" s="157"/>
      <c r="H400" s="157"/>
      <c r="I400" s="157"/>
      <c r="J400" s="157"/>
      <c r="K400" s="157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47"/>
      <c r="Z400" s="147"/>
      <c r="AA400" s="147"/>
      <c r="AB400" s="147"/>
      <c r="AC400" s="147"/>
      <c r="AD400" s="147"/>
      <c r="AE400" s="147"/>
      <c r="AF400" s="147"/>
      <c r="AG400" s="147" t="s">
        <v>287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1" x14ac:dyDescent="0.25">
      <c r="A401" s="168">
        <v>87</v>
      </c>
      <c r="B401" s="169" t="s">
        <v>1402</v>
      </c>
      <c r="C401" s="185" t="s">
        <v>1403</v>
      </c>
      <c r="D401" s="170" t="s">
        <v>354</v>
      </c>
      <c r="E401" s="171">
        <v>1</v>
      </c>
      <c r="F401" s="172"/>
      <c r="G401" s="173">
        <f>ROUND(E401*F401,2)</f>
        <v>0</v>
      </c>
      <c r="H401" s="172"/>
      <c r="I401" s="173">
        <f>ROUND(E401*H401,2)</f>
        <v>0</v>
      </c>
      <c r="J401" s="172"/>
      <c r="K401" s="173">
        <f>ROUND(E401*J401,2)</f>
        <v>0</v>
      </c>
      <c r="L401" s="173">
        <v>15</v>
      </c>
      <c r="M401" s="173">
        <f>G401*(1+L401/100)</f>
        <v>0</v>
      </c>
      <c r="N401" s="173">
        <v>0</v>
      </c>
      <c r="O401" s="173">
        <f>ROUND(E401*N401,2)</f>
        <v>0</v>
      </c>
      <c r="P401" s="173">
        <v>0</v>
      </c>
      <c r="Q401" s="173">
        <f>ROUND(E401*P401,2)</f>
        <v>0</v>
      </c>
      <c r="R401" s="173"/>
      <c r="S401" s="173" t="s">
        <v>277</v>
      </c>
      <c r="T401" s="174" t="s">
        <v>249</v>
      </c>
      <c r="U401" s="157">
        <v>0</v>
      </c>
      <c r="V401" s="157">
        <f>ROUND(E401*U401,2)</f>
        <v>0</v>
      </c>
      <c r="W401" s="157"/>
      <c r="X401" s="157" t="s">
        <v>304</v>
      </c>
      <c r="Y401" s="147"/>
      <c r="Z401" s="147"/>
      <c r="AA401" s="147"/>
      <c r="AB401" s="147"/>
      <c r="AC401" s="147"/>
      <c r="AD401" s="147"/>
      <c r="AE401" s="147"/>
      <c r="AF401" s="147"/>
      <c r="AG401" s="147" t="s">
        <v>305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5">
      <c r="A402" s="154"/>
      <c r="B402" s="155"/>
      <c r="C402" s="186" t="s">
        <v>1404</v>
      </c>
      <c r="D402" s="159"/>
      <c r="E402" s="160"/>
      <c r="F402" s="157"/>
      <c r="G402" s="157"/>
      <c r="H402" s="157"/>
      <c r="I402" s="157"/>
      <c r="J402" s="157"/>
      <c r="K402" s="157"/>
      <c r="L402" s="157"/>
      <c r="M402" s="157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47"/>
      <c r="Z402" s="147"/>
      <c r="AA402" s="147"/>
      <c r="AB402" s="147"/>
      <c r="AC402" s="147"/>
      <c r="AD402" s="147"/>
      <c r="AE402" s="147"/>
      <c r="AF402" s="147"/>
      <c r="AG402" s="147" t="s">
        <v>287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1" x14ac:dyDescent="0.25">
      <c r="A403" s="154"/>
      <c r="B403" s="155"/>
      <c r="C403" s="186" t="s">
        <v>63</v>
      </c>
      <c r="D403" s="159"/>
      <c r="E403" s="160">
        <v>1</v>
      </c>
      <c r="F403" s="157"/>
      <c r="G403" s="157"/>
      <c r="H403" s="157"/>
      <c r="I403" s="157"/>
      <c r="J403" s="157"/>
      <c r="K403" s="157"/>
      <c r="L403" s="157"/>
      <c r="M403" s="157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47"/>
      <c r="Z403" s="147"/>
      <c r="AA403" s="147"/>
      <c r="AB403" s="147"/>
      <c r="AC403" s="147"/>
      <c r="AD403" s="147"/>
      <c r="AE403" s="147"/>
      <c r="AF403" s="147"/>
      <c r="AG403" s="147" t="s">
        <v>287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0.399999999999999" outlineLevel="1" x14ac:dyDescent="0.25">
      <c r="A404" s="154"/>
      <c r="B404" s="155"/>
      <c r="C404" s="186" t="s">
        <v>356</v>
      </c>
      <c r="D404" s="159"/>
      <c r="E404" s="160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47"/>
      <c r="Z404" s="147"/>
      <c r="AA404" s="147"/>
      <c r="AB404" s="147"/>
      <c r="AC404" s="147"/>
      <c r="AD404" s="147"/>
      <c r="AE404" s="147"/>
      <c r="AF404" s="147"/>
      <c r="AG404" s="147" t="s">
        <v>287</v>
      </c>
      <c r="AH404" s="147">
        <v>0</v>
      </c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1" x14ac:dyDescent="0.25">
      <c r="A405" s="154"/>
      <c r="B405" s="155"/>
      <c r="C405" s="186" t="s">
        <v>357</v>
      </c>
      <c r="D405" s="159"/>
      <c r="E405" s="160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47"/>
      <c r="Z405" s="147"/>
      <c r="AA405" s="147"/>
      <c r="AB405" s="147"/>
      <c r="AC405" s="147"/>
      <c r="AD405" s="147"/>
      <c r="AE405" s="147"/>
      <c r="AF405" s="147"/>
      <c r="AG405" s="147" t="s">
        <v>287</v>
      </c>
      <c r="AH405" s="147">
        <v>0</v>
      </c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1" x14ac:dyDescent="0.25">
      <c r="A406" s="168">
        <v>88</v>
      </c>
      <c r="B406" s="169" t="s">
        <v>1405</v>
      </c>
      <c r="C406" s="185" t="s">
        <v>1406</v>
      </c>
      <c r="D406" s="170" t="s">
        <v>363</v>
      </c>
      <c r="E406" s="171">
        <v>7.9</v>
      </c>
      <c r="F406" s="172"/>
      <c r="G406" s="173">
        <f>ROUND(E406*F406,2)</f>
        <v>0</v>
      </c>
      <c r="H406" s="172"/>
      <c r="I406" s="173">
        <f>ROUND(E406*H406,2)</f>
        <v>0</v>
      </c>
      <c r="J406" s="172"/>
      <c r="K406" s="173">
        <f>ROUND(E406*J406,2)</f>
        <v>0</v>
      </c>
      <c r="L406" s="173">
        <v>15</v>
      </c>
      <c r="M406" s="173">
        <f>G406*(1+L406/100)</f>
        <v>0</v>
      </c>
      <c r="N406" s="173">
        <v>0</v>
      </c>
      <c r="O406" s="173">
        <f>ROUND(E406*N406,2)</f>
        <v>0</v>
      </c>
      <c r="P406" s="173">
        <v>0</v>
      </c>
      <c r="Q406" s="173">
        <f>ROUND(E406*P406,2)</f>
        <v>0</v>
      </c>
      <c r="R406" s="173"/>
      <c r="S406" s="173" t="s">
        <v>277</v>
      </c>
      <c r="T406" s="174" t="s">
        <v>249</v>
      </c>
      <c r="U406" s="157">
        <v>0</v>
      </c>
      <c r="V406" s="157">
        <f>ROUND(E406*U406,2)</f>
        <v>0</v>
      </c>
      <c r="W406" s="157"/>
      <c r="X406" s="157" t="s">
        <v>304</v>
      </c>
      <c r="Y406" s="14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1" x14ac:dyDescent="0.25">
      <c r="A407" s="154"/>
      <c r="B407" s="155"/>
      <c r="C407" s="186" t="s">
        <v>1407</v>
      </c>
      <c r="D407" s="159"/>
      <c r="E407" s="160">
        <v>7.9</v>
      </c>
      <c r="F407" s="157"/>
      <c r="G407" s="157"/>
      <c r="H407" s="157"/>
      <c r="I407" s="157"/>
      <c r="J407" s="157"/>
      <c r="K407" s="157"/>
      <c r="L407" s="157"/>
      <c r="M407" s="157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47"/>
      <c r="Z407" s="147"/>
      <c r="AA407" s="147"/>
      <c r="AB407" s="147"/>
      <c r="AC407" s="147"/>
      <c r="AD407" s="147"/>
      <c r="AE407" s="147"/>
      <c r="AF407" s="147"/>
      <c r="AG407" s="147" t="s">
        <v>287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0.399999999999999" outlineLevel="1" x14ac:dyDescent="0.25">
      <c r="A408" s="168">
        <v>89</v>
      </c>
      <c r="B408" s="169" t="s">
        <v>361</v>
      </c>
      <c r="C408" s="185" t="s">
        <v>1408</v>
      </c>
      <c r="D408" s="170" t="s">
        <v>276</v>
      </c>
      <c r="E408" s="171">
        <v>1</v>
      </c>
      <c r="F408" s="172"/>
      <c r="G408" s="173">
        <f>ROUND(E408*F408,2)</f>
        <v>0</v>
      </c>
      <c r="H408" s="172"/>
      <c r="I408" s="173">
        <f>ROUND(E408*H408,2)</f>
        <v>0</v>
      </c>
      <c r="J408" s="172"/>
      <c r="K408" s="173">
        <f>ROUND(E408*J408,2)</f>
        <v>0</v>
      </c>
      <c r="L408" s="173">
        <v>15</v>
      </c>
      <c r="M408" s="173">
        <f>G408*(1+L408/100)</f>
        <v>0</v>
      </c>
      <c r="N408" s="173">
        <v>1.0000000000000001E-5</v>
      </c>
      <c r="O408" s="173">
        <f>ROUND(E408*N408,2)</f>
        <v>0</v>
      </c>
      <c r="P408" s="173">
        <v>0</v>
      </c>
      <c r="Q408" s="173">
        <f>ROUND(E408*P408,2)</f>
        <v>0</v>
      </c>
      <c r="R408" s="173"/>
      <c r="S408" s="173" t="s">
        <v>277</v>
      </c>
      <c r="T408" s="174" t="s">
        <v>249</v>
      </c>
      <c r="U408" s="157">
        <v>0.13</v>
      </c>
      <c r="V408" s="157">
        <f>ROUND(E408*U408,2)</f>
        <v>0.13</v>
      </c>
      <c r="W408" s="157"/>
      <c r="X408" s="157" t="s">
        <v>304</v>
      </c>
      <c r="Y408" s="147"/>
      <c r="Z408" s="147"/>
      <c r="AA408" s="147"/>
      <c r="AB408" s="147"/>
      <c r="AC408" s="147"/>
      <c r="AD408" s="147"/>
      <c r="AE408" s="147"/>
      <c r="AF408" s="147"/>
      <c r="AG408" s="147" t="s">
        <v>305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1" x14ac:dyDescent="0.25">
      <c r="A409" s="154"/>
      <c r="B409" s="155"/>
      <c r="C409" s="256" t="s">
        <v>1409</v>
      </c>
      <c r="D409" s="257"/>
      <c r="E409" s="257"/>
      <c r="F409" s="257"/>
      <c r="G409" s="257"/>
      <c r="H409" s="157"/>
      <c r="I409" s="157"/>
      <c r="J409" s="157"/>
      <c r="K409" s="157"/>
      <c r="L409" s="157"/>
      <c r="M409" s="157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47"/>
      <c r="Z409" s="147"/>
      <c r="AA409" s="147"/>
      <c r="AB409" s="147"/>
      <c r="AC409" s="147"/>
      <c r="AD409" s="147"/>
      <c r="AE409" s="147"/>
      <c r="AF409" s="147"/>
      <c r="AG409" s="147" t="s">
        <v>253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1" x14ac:dyDescent="0.25">
      <c r="A410" s="154"/>
      <c r="B410" s="155"/>
      <c r="C410" s="267" t="s">
        <v>1410</v>
      </c>
      <c r="D410" s="268"/>
      <c r="E410" s="268"/>
      <c r="F410" s="268"/>
      <c r="G410" s="268"/>
      <c r="H410" s="157"/>
      <c r="I410" s="157"/>
      <c r="J410" s="157"/>
      <c r="K410" s="157"/>
      <c r="L410" s="157"/>
      <c r="M410" s="157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47"/>
      <c r="Z410" s="147"/>
      <c r="AA410" s="147"/>
      <c r="AB410" s="147"/>
      <c r="AC410" s="147"/>
      <c r="AD410" s="147"/>
      <c r="AE410" s="147"/>
      <c r="AF410" s="147"/>
      <c r="AG410" s="147" t="s">
        <v>253</v>
      </c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outlineLevel="1" x14ac:dyDescent="0.25">
      <c r="A411" s="176">
        <v>90</v>
      </c>
      <c r="B411" s="177" t="s">
        <v>1411</v>
      </c>
      <c r="C411" s="187" t="s">
        <v>1412</v>
      </c>
      <c r="D411" s="178" t="s">
        <v>363</v>
      </c>
      <c r="E411" s="179">
        <v>2675</v>
      </c>
      <c r="F411" s="180"/>
      <c r="G411" s="181">
        <f>ROUND(E411*F411,2)</f>
        <v>0</v>
      </c>
      <c r="H411" s="180"/>
      <c r="I411" s="181">
        <f>ROUND(E411*H411,2)</f>
        <v>0</v>
      </c>
      <c r="J411" s="180"/>
      <c r="K411" s="181">
        <f>ROUND(E411*J411,2)</f>
        <v>0</v>
      </c>
      <c r="L411" s="181">
        <v>15</v>
      </c>
      <c r="M411" s="181">
        <f>G411*(1+L411/100)</f>
        <v>0</v>
      </c>
      <c r="N411" s="181">
        <v>0</v>
      </c>
      <c r="O411" s="181">
        <f>ROUND(E411*N411,2)</f>
        <v>0</v>
      </c>
      <c r="P411" s="181">
        <v>0</v>
      </c>
      <c r="Q411" s="181">
        <f>ROUND(E411*P411,2)</f>
        <v>0</v>
      </c>
      <c r="R411" s="181"/>
      <c r="S411" s="181" t="s">
        <v>277</v>
      </c>
      <c r="T411" s="182" t="s">
        <v>249</v>
      </c>
      <c r="U411" s="157">
        <v>0</v>
      </c>
      <c r="V411" s="157">
        <f>ROUND(E411*U411,2)</f>
        <v>0</v>
      </c>
      <c r="W411" s="157"/>
      <c r="X411" s="157" t="s">
        <v>304</v>
      </c>
      <c r="Y411" s="147"/>
      <c r="Z411" s="147"/>
      <c r="AA411" s="147"/>
      <c r="AB411" s="147"/>
      <c r="AC411" s="147"/>
      <c r="AD411" s="147"/>
      <c r="AE411" s="147"/>
      <c r="AF411" s="147"/>
      <c r="AG411" s="147" t="s">
        <v>305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x14ac:dyDescent="0.25">
      <c r="A412" s="162" t="s">
        <v>243</v>
      </c>
      <c r="B412" s="163" t="s">
        <v>146</v>
      </c>
      <c r="C412" s="184" t="s">
        <v>147</v>
      </c>
      <c r="D412" s="164"/>
      <c r="E412" s="165"/>
      <c r="F412" s="166"/>
      <c r="G412" s="166">
        <f>SUMIF(AG413:AG414,"&lt;&gt;NOR",G413:G414)</f>
        <v>0</v>
      </c>
      <c r="H412" s="166"/>
      <c r="I412" s="166">
        <f>SUM(I413:I414)</f>
        <v>0</v>
      </c>
      <c r="J412" s="166"/>
      <c r="K412" s="166">
        <f>SUM(K413:K414)</f>
        <v>0</v>
      </c>
      <c r="L412" s="166"/>
      <c r="M412" s="166">
        <f>SUM(M413:M414)</f>
        <v>0</v>
      </c>
      <c r="N412" s="166"/>
      <c r="O412" s="166">
        <f>SUM(O413:O414)</f>
        <v>0</v>
      </c>
      <c r="P412" s="166"/>
      <c r="Q412" s="166">
        <f>SUM(Q413:Q414)</f>
        <v>0</v>
      </c>
      <c r="R412" s="166"/>
      <c r="S412" s="166"/>
      <c r="T412" s="167"/>
      <c r="U412" s="161"/>
      <c r="V412" s="161">
        <f>SUM(V413:V414)</f>
        <v>2486.29</v>
      </c>
      <c r="W412" s="161"/>
      <c r="X412" s="161"/>
      <c r="AG412" t="s">
        <v>244</v>
      </c>
    </row>
    <row r="413" spans="1:60" ht="30.6" outlineLevel="1" x14ac:dyDescent="0.25">
      <c r="A413" s="168">
        <v>91</v>
      </c>
      <c r="B413" s="169" t="s">
        <v>696</v>
      </c>
      <c r="C413" s="185" t="s">
        <v>697</v>
      </c>
      <c r="D413" s="170" t="s">
        <v>698</v>
      </c>
      <c r="E413" s="171">
        <v>827.38574000000006</v>
      </c>
      <c r="F413" s="172"/>
      <c r="G413" s="173">
        <f>ROUND(E413*F413,2)</f>
        <v>0</v>
      </c>
      <c r="H413" s="172"/>
      <c r="I413" s="173">
        <f>ROUND(E413*H413,2)</f>
        <v>0</v>
      </c>
      <c r="J413" s="172"/>
      <c r="K413" s="173">
        <f>ROUND(E413*J413,2)</f>
        <v>0</v>
      </c>
      <c r="L413" s="173">
        <v>15</v>
      </c>
      <c r="M413" s="173">
        <f>G413*(1+L413/100)</f>
        <v>0</v>
      </c>
      <c r="N413" s="173">
        <v>0</v>
      </c>
      <c r="O413" s="173">
        <f>ROUND(E413*N413,2)</f>
        <v>0</v>
      </c>
      <c r="P413" s="173">
        <v>0</v>
      </c>
      <c r="Q413" s="173">
        <f>ROUND(E413*P413,2)</f>
        <v>0</v>
      </c>
      <c r="R413" s="173" t="s">
        <v>699</v>
      </c>
      <c r="S413" s="173" t="s">
        <v>248</v>
      </c>
      <c r="T413" s="174" t="s">
        <v>248</v>
      </c>
      <c r="U413" s="157">
        <v>3.0049999999999999</v>
      </c>
      <c r="V413" s="157">
        <f>ROUND(E413*U413,2)</f>
        <v>2486.29</v>
      </c>
      <c r="W413" s="157"/>
      <c r="X413" s="157" t="s">
        <v>700</v>
      </c>
      <c r="Y413" s="147"/>
      <c r="Z413" s="147"/>
      <c r="AA413" s="147"/>
      <c r="AB413" s="147"/>
      <c r="AC413" s="147"/>
      <c r="AD413" s="147"/>
      <c r="AE413" s="147"/>
      <c r="AF413" s="147"/>
      <c r="AG413" s="147" t="s">
        <v>701</v>
      </c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1" x14ac:dyDescent="0.25">
      <c r="A414" s="154"/>
      <c r="B414" s="155"/>
      <c r="C414" s="265" t="s">
        <v>702</v>
      </c>
      <c r="D414" s="266"/>
      <c r="E414" s="266"/>
      <c r="F414" s="266"/>
      <c r="G414" s="266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47"/>
      <c r="Z414" s="147"/>
      <c r="AA414" s="147"/>
      <c r="AB414" s="147"/>
      <c r="AC414" s="147"/>
      <c r="AD414" s="147"/>
      <c r="AE414" s="147"/>
      <c r="AF414" s="147"/>
      <c r="AG414" s="147" t="s">
        <v>307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x14ac:dyDescent="0.25">
      <c r="A415" s="162" t="s">
        <v>243</v>
      </c>
      <c r="B415" s="163" t="s">
        <v>148</v>
      </c>
      <c r="C415" s="184" t="s">
        <v>149</v>
      </c>
      <c r="D415" s="164"/>
      <c r="E415" s="165"/>
      <c r="F415" s="166"/>
      <c r="G415" s="166">
        <f>SUMIF(AG416:AG486,"&lt;&gt;NOR",G416:G486)</f>
        <v>0</v>
      </c>
      <c r="H415" s="166"/>
      <c r="I415" s="166">
        <f>SUM(I416:I486)</f>
        <v>0</v>
      </c>
      <c r="J415" s="166"/>
      <c r="K415" s="166">
        <f>SUM(K416:K486)</f>
        <v>0</v>
      </c>
      <c r="L415" s="166"/>
      <c r="M415" s="166">
        <f>SUM(M416:M486)</f>
        <v>0</v>
      </c>
      <c r="N415" s="166"/>
      <c r="O415" s="166">
        <f>SUM(O416:O486)</f>
        <v>4.6199999999999992</v>
      </c>
      <c r="P415" s="166"/>
      <c r="Q415" s="166">
        <f>SUM(Q416:Q486)</f>
        <v>0</v>
      </c>
      <c r="R415" s="166"/>
      <c r="S415" s="166"/>
      <c r="T415" s="167"/>
      <c r="U415" s="161"/>
      <c r="V415" s="161">
        <f>SUM(V416:V486)</f>
        <v>691.55</v>
      </c>
      <c r="W415" s="161"/>
      <c r="X415" s="161"/>
      <c r="AG415" t="s">
        <v>244</v>
      </c>
    </row>
    <row r="416" spans="1:60" outlineLevel="1" x14ac:dyDescent="0.25">
      <c r="A416" s="168">
        <v>92</v>
      </c>
      <c r="B416" s="169" t="s">
        <v>1413</v>
      </c>
      <c r="C416" s="185" t="s">
        <v>1414</v>
      </c>
      <c r="D416" s="170" t="s">
        <v>302</v>
      </c>
      <c r="E416" s="171">
        <v>1425.8838800000001</v>
      </c>
      <c r="F416" s="172"/>
      <c r="G416" s="173">
        <f>ROUND(E416*F416,2)</f>
        <v>0</v>
      </c>
      <c r="H416" s="172"/>
      <c r="I416" s="173">
        <f>ROUND(E416*H416,2)</f>
        <v>0</v>
      </c>
      <c r="J416" s="172"/>
      <c r="K416" s="173">
        <f>ROUND(E416*J416,2)</f>
        <v>0</v>
      </c>
      <c r="L416" s="173">
        <v>15</v>
      </c>
      <c r="M416" s="173">
        <f>G416*(1+L416/100)</f>
        <v>0</v>
      </c>
      <c r="N416" s="173">
        <v>2.1000000000000001E-4</v>
      </c>
      <c r="O416" s="173">
        <f>ROUND(E416*N416,2)</f>
        <v>0.3</v>
      </c>
      <c r="P416" s="173">
        <v>0</v>
      </c>
      <c r="Q416" s="173">
        <f>ROUND(E416*P416,2)</f>
        <v>0</v>
      </c>
      <c r="R416" s="173" t="s">
        <v>705</v>
      </c>
      <c r="S416" s="173" t="s">
        <v>248</v>
      </c>
      <c r="T416" s="174" t="s">
        <v>248</v>
      </c>
      <c r="U416" s="157">
        <v>0.1</v>
      </c>
      <c r="V416" s="157">
        <f>ROUND(E416*U416,2)</f>
        <v>142.59</v>
      </c>
      <c r="W416" s="157"/>
      <c r="X416" s="157" t="s">
        <v>304</v>
      </c>
      <c r="Y416" s="147"/>
      <c r="Z416" s="147"/>
      <c r="AA416" s="147"/>
      <c r="AB416" s="147"/>
      <c r="AC416" s="147"/>
      <c r="AD416" s="147"/>
      <c r="AE416" s="147"/>
      <c r="AF416" s="147"/>
      <c r="AG416" s="147" t="s">
        <v>639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1" x14ac:dyDescent="0.25">
      <c r="A417" s="154"/>
      <c r="B417" s="155"/>
      <c r="C417" s="186" t="s">
        <v>1415</v>
      </c>
      <c r="D417" s="159"/>
      <c r="E417" s="160">
        <v>19.8</v>
      </c>
      <c r="F417" s="157"/>
      <c r="G417" s="157"/>
      <c r="H417" s="157"/>
      <c r="I417" s="157"/>
      <c r="J417" s="157"/>
      <c r="K417" s="157"/>
      <c r="L417" s="157"/>
      <c r="M417" s="157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47"/>
      <c r="Z417" s="147"/>
      <c r="AA417" s="147"/>
      <c r="AB417" s="147"/>
      <c r="AC417" s="147"/>
      <c r="AD417" s="147"/>
      <c r="AE417" s="147"/>
      <c r="AF417" s="147"/>
      <c r="AG417" s="147" t="s">
        <v>287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ht="20.399999999999999" outlineLevel="1" x14ac:dyDescent="0.25">
      <c r="A418" s="154"/>
      <c r="B418" s="155"/>
      <c r="C418" s="186" t="s">
        <v>1304</v>
      </c>
      <c r="D418" s="159"/>
      <c r="E418" s="160">
        <v>117.5</v>
      </c>
      <c r="F418" s="157"/>
      <c r="G418" s="157"/>
      <c r="H418" s="157"/>
      <c r="I418" s="157"/>
      <c r="J418" s="157"/>
      <c r="K418" s="157"/>
      <c r="L418" s="157"/>
      <c r="M418" s="157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47"/>
      <c r="Z418" s="147"/>
      <c r="AA418" s="147"/>
      <c r="AB418" s="147"/>
      <c r="AC418" s="147"/>
      <c r="AD418" s="147"/>
      <c r="AE418" s="147"/>
      <c r="AF418" s="147"/>
      <c r="AG418" s="147" t="s">
        <v>287</v>
      </c>
      <c r="AH418" s="147">
        <v>0</v>
      </c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1" x14ac:dyDescent="0.25">
      <c r="A419" s="154"/>
      <c r="B419" s="155"/>
      <c r="C419" s="186" t="s">
        <v>1133</v>
      </c>
      <c r="D419" s="159"/>
      <c r="E419" s="160">
        <v>18.329999999999998</v>
      </c>
      <c r="F419" s="157"/>
      <c r="G419" s="157"/>
      <c r="H419" s="157"/>
      <c r="I419" s="157"/>
      <c r="J419" s="157"/>
      <c r="K419" s="157"/>
      <c r="L419" s="157"/>
      <c r="M419" s="157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47"/>
      <c r="Z419" s="147"/>
      <c r="AA419" s="147"/>
      <c r="AB419" s="147"/>
      <c r="AC419" s="147"/>
      <c r="AD419" s="147"/>
      <c r="AE419" s="147"/>
      <c r="AF419" s="147"/>
      <c r="AG419" s="147" t="s">
        <v>287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5">
      <c r="A420" s="154"/>
      <c r="B420" s="155"/>
      <c r="C420" s="186" t="s">
        <v>1416</v>
      </c>
      <c r="D420" s="159"/>
      <c r="E420" s="160">
        <v>201.96</v>
      </c>
      <c r="F420" s="157"/>
      <c r="G420" s="157"/>
      <c r="H420" s="157"/>
      <c r="I420" s="157"/>
      <c r="J420" s="157"/>
      <c r="K420" s="157"/>
      <c r="L420" s="157"/>
      <c r="M420" s="157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47"/>
      <c r="Z420" s="147"/>
      <c r="AA420" s="147"/>
      <c r="AB420" s="147"/>
      <c r="AC420" s="147"/>
      <c r="AD420" s="147"/>
      <c r="AE420" s="147"/>
      <c r="AF420" s="147"/>
      <c r="AG420" s="147" t="s">
        <v>287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1" x14ac:dyDescent="0.25">
      <c r="A421" s="154"/>
      <c r="B421" s="155"/>
      <c r="C421" s="186" t="s">
        <v>1308</v>
      </c>
      <c r="D421" s="159"/>
      <c r="E421" s="160">
        <v>18.739999999999998</v>
      </c>
      <c r="F421" s="157"/>
      <c r="G421" s="157"/>
      <c r="H421" s="157"/>
      <c r="I421" s="157"/>
      <c r="J421" s="157"/>
      <c r="K421" s="157"/>
      <c r="L421" s="157"/>
      <c r="M421" s="157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47"/>
      <c r="Z421" s="147"/>
      <c r="AA421" s="147"/>
      <c r="AB421" s="147"/>
      <c r="AC421" s="147"/>
      <c r="AD421" s="147"/>
      <c r="AE421" s="147"/>
      <c r="AF421" s="147"/>
      <c r="AG421" s="147" t="s">
        <v>287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5">
      <c r="A422" s="154"/>
      <c r="B422" s="155"/>
      <c r="C422" s="186" t="s">
        <v>1417</v>
      </c>
      <c r="D422" s="159"/>
      <c r="E422" s="160">
        <v>20.78</v>
      </c>
      <c r="F422" s="157"/>
      <c r="G422" s="157"/>
      <c r="H422" s="157"/>
      <c r="I422" s="157"/>
      <c r="J422" s="157"/>
      <c r="K422" s="157"/>
      <c r="L422" s="157"/>
      <c r="M422" s="157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47"/>
      <c r="Z422" s="147"/>
      <c r="AA422" s="147"/>
      <c r="AB422" s="147"/>
      <c r="AC422" s="147"/>
      <c r="AD422" s="147"/>
      <c r="AE422" s="147"/>
      <c r="AF422" s="147"/>
      <c r="AG422" s="147" t="s">
        <v>287</v>
      </c>
      <c r="AH422" s="147">
        <v>0</v>
      </c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1" x14ac:dyDescent="0.25">
      <c r="A423" s="154"/>
      <c r="B423" s="155"/>
      <c r="C423" s="186" t="s">
        <v>1418</v>
      </c>
      <c r="D423" s="159"/>
      <c r="E423" s="160">
        <v>115</v>
      </c>
      <c r="F423" s="157"/>
      <c r="G423" s="157"/>
      <c r="H423" s="157"/>
      <c r="I423" s="157"/>
      <c r="J423" s="157"/>
      <c r="K423" s="157"/>
      <c r="L423" s="157"/>
      <c r="M423" s="157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47"/>
      <c r="Z423" s="147"/>
      <c r="AA423" s="147"/>
      <c r="AB423" s="147"/>
      <c r="AC423" s="147"/>
      <c r="AD423" s="147"/>
      <c r="AE423" s="147"/>
      <c r="AF423" s="147"/>
      <c r="AG423" s="147" t="s">
        <v>287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1" x14ac:dyDescent="0.25">
      <c r="A424" s="154"/>
      <c r="B424" s="155"/>
      <c r="C424" s="186" t="s">
        <v>1419</v>
      </c>
      <c r="D424" s="159"/>
      <c r="E424" s="160">
        <v>31.3</v>
      </c>
      <c r="F424" s="157"/>
      <c r="G424" s="157"/>
      <c r="H424" s="157"/>
      <c r="I424" s="157"/>
      <c r="J424" s="157"/>
      <c r="K424" s="157"/>
      <c r="L424" s="157"/>
      <c r="M424" s="157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47"/>
      <c r="Z424" s="147"/>
      <c r="AA424" s="147"/>
      <c r="AB424" s="147"/>
      <c r="AC424" s="147"/>
      <c r="AD424" s="147"/>
      <c r="AE424" s="147"/>
      <c r="AF424" s="147"/>
      <c r="AG424" s="147" t="s">
        <v>287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outlineLevel="1" x14ac:dyDescent="0.25">
      <c r="A425" s="154"/>
      <c r="B425" s="155"/>
      <c r="C425" s="186" t="s">
        <v>402</v>
      </c>
      <c r="D425" s="159"/>
      <c r="E425" s="160"/>
      <c r="F425" s="157"/>
      <c r="G425" s="157"/>
      <c r="H425" s="157"/>
      <c r="I425" s="157"/>
      <c r="J425" s="157"/>
      <c r="K425" s="157"/>
      <c r="L425" s="157"/>
      <c r="M425" s="157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47"/>
      <c r="Z425" s="147"/>
      <c r="AA425" s="147"/>
      <c r="AB425" s="147"/>
      <c r="AC425" s="147"/>
      <c r="AD425" s="147"/>
      <c r="AE425" s="147"/>
      <c r="AF425" s="147"/>
      <c r="AG425" s="147" t="s">
        <v>287</v>
      </c>
      <c r="AH425" s="147">
        <v>0</v>
      </c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1" x14ac:dyDescent="0.25">
      <c r="A426" s="154"/>
      <c r="B426" s="155"/>
      <c r="C426" s="186" t="s">
        <v>1284</v>
      </c>
      <c r="D426" s="159"/>
      <c r="E426" s="160">
        <v>284.72000000000003</v>
      </c>
      <c r="F426" s="157"/>
      <c r="G426" s="157"/>
      <c r="H426" s="157"/>
      <c r="I426" s="157"/>
      <c r="J426" s="157"/>
      <c r="K426" s="157"/>
      <c r="L426" s="157"/>
      <c r="M426" s="157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47"/>
      <c r="Z426" s="147"/>
      <c r="AA426" s="147"/>
      <c r="AB426" s="147"/>
      <c r="AC426" s="147"/>
      <c r="AD426" s="147"/>
      <c r="AE426" s="147"/>
      <c r="AF426" s="147"/>
      <c r="AG426" s="147" t="s">
        <v>287</v>
      </c>
      <c r="AH426" s="147">
        <v>0</v>
      </c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1" x14ac:dyDescent="0.25">
      <c r="A427" s="154"/>
      <c r="B427" s="155"/>
      <c r="C427" s="186" t="s">
        <v>1420</v>
      </c>
      <c r="D427" s="159"/>
      <c r="E427" s="160">
        <v>4.2916800000000004</v>
      </c>
      <c r="F427" s="157"/>
      <c r="G427" s="157"/>
      <c r="H427" s="157"/>
      <c r="I427" s="157"/>
      <c r="J427" s="157"/>
      <c r="K427" s="157"/>
      <c r="L427" s="157"/>
      <c r="M427" s="157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47"/>
      <c r="Z427" s="147"/>
      <c r="AA427" s="147"/>
      <c r="AB427" s="147"/>
      <c r="AC427" s="147"/>
      <c r="AD427" s="147"/>
      <c r="AE427" s="147"/>
      <c r="AF427" s="147"/>
      <c r="AG427" s="147" t="s">
        <v>287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1" x14ac:dyDescent="0.25">
      <c r="A428" s="154"/>
      <c r="B428" s="155"/>
      <c r="C428" s="186" t="s">
        <v>1421</v>
      </c>
      <c r="D428" s="159"/>
      <c r="E428" s="160">
        <v>3.512</v>
      </c>
      <c r="F428" s="157"/>
      <c r="G428" s="157"/>
      <c r="H428" s="157"/>
      <c r="I428" s="157"/>
      <c r="J428" s="157"/>
      <c r="K428" s="157"/>
      <c r="L428" s="157"/>
      <c r="M428" s="157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47"/>
      <c r="Z428" s="147"/>
      <c r="AA428" s="147"/>
      <c r="AB428" s="147"/>
      <c r="AC428" s="147"/>
      <c r="AD428" s="147"/>
      <c r="AE428" s="147"/>
      <c r="AF428" s="147"/>
      <c r="AG428" s="147" t="s">
        <v>287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outlineLevel="1" x14ac:dyDescent="0.25">
      <c r="A429" s="154"/>
      <c r="B429" s="155"/>
      <c r="C429" s="186" t="s">
        <v>1422</v>
      </c>
      <c r="D429" s="159"/>
      <c r="E429" s="160">
        <v>5.6559999999999997</v>
      </c>
      <c r="F429" s="157"/>
      <c r="G429" s="157"/>
      <c r="H429" s="157"/>
      <c r="I429" s="157"/>
      <c r="J429" s="157"/>
      <c r="K429" s="157"/>
      <c r="L429" s="157"/>
      <c r="M429" s="157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47"/>
      <c r="Z429" s="147"/>
      <c r="AA429" s="147"/>
      <c r="AB429" s="147"/>
      <c r="AC429" s="147"/>
      <c r="AD429" s="147"/>
      <c r="AE429" s="147"/>
      <c r="AF429" s="147"/>
      <c r="AG429" s="147" t="s">
        <v>287</v>
      </c>
      <c r="AH429" s="147">
        <v>0</v>
      </c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1" x14ac:dyDescent="0.25">
      <c r="A430" s="154"/>
      <c r="B430" s="155"/>
      <c r="C430" s="186" t="s">
        <v>1423</v>
      </c>
      <c r="D430" s="159"/>
      <c r="E430" s="160">
        <v>-8.3000000000000007</v>
      </c>
      <c r="F430" s="157"/>
      <c r="G430" s="157"/>
      <c r="H430" s="157"/>
      <c r="I430" s="157"/>
      <c r="J430" s="157"/>
      <c r="K430" s="157"/>
      <c r="L430" s="157"/>
      <c r="M430" s="157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47"/>
      <c r="Z430" s="147"/>
      <c r="AA430" s="147"/>
      <c r="AB430" s="147"/>
      <c r="AC430" s="147"/>
      <c r="AD430" s="147"/>
      <c r="AE430" s="147"/>
      <c r="AF430" s="147"/>
      <c r="AG430" s="147" t="s">
        <v>287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1" x14ac:dyDescent="0.25">
      <c r="A431" s="154"/>
      <c r="B431" s="155"/>
      <c r="C431" s="186" t="s">
        <v>1424</v>
      </c>
      <c r="D431" s="159"/>
      <c r="E431" s="160">
        <v>17.114999999999998</v>
      </c>
      <c r="F431" s="157"/>
      <c r="G431" s="157"/>
      <c r="H431" s="157"/>
      <c r="I431" s="157"/>
      <c r="J431" s="157"/>
      <c r="K431" s="157"/>
      <c r="L431" s="157"/>
      <c r="M431" s="157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47"/>
      <c r="Z431" s="147"/>
      <c r="AA431" s="147"/>
      <c r="AB431" s="147"/>
      <c r="AC431" s="147"/>
      <c r="AD431" s="147"/>
      <c r="AE431" s="147"/>
      <c r="AF431" s="147"/>
      <c r="AG431" s="147" t="s">
        <v>287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1" x14ac:dyDescent="0.25">
      <c r="A432" s="154"/>
      <c r="B432" s="155"/>
      <c r="C432" s="195" t="s">
        <v>379</v>
      </c>
      <c r="D432" s="191"/>
      <c r="E432" s="192">
        <v>850.40467999999998</v>
      </c>
      <c r="F432" s="157"/>
      <c r="G432" s="157"/>
      <c r="H432" s="157"/>
      <c r="I432" s="157"/>
      <c r="J432" s="157"/>
      <c r="K432" s="157"/>
      <c r="L432" s="157"/>
      <c r="M432" s="157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47"/>
      <c r="Z432" s="147"/>
      <c r="AA432" s="147"/>
      <c r="AB432" s="147"/>
      <c r="AC432" s="147"/>
      <c r="AD432" s="147"/>
      <c r="AE432" s="147"/>
      <c r="AF432" s="147"/>
      <c r="AG432" s="147" t="s">
        <v>287</v>
      </c>
      <c r="AH432" s="147">
        <v>1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1" x14ac:dyDescent="0.25">
      <c r="A433" s="154"/>
      <c r="B433" s="155"/>
      <c r="C433" s="186" t="s">
        <v>1285</v>
      </c>
      <c r="D433" s="159"/>
      <c r="E433" s="160">
        <v>2.27</v>
      </c>
      <c r="F433" s="157"/>
      <c r="G433" s="157"/>
      <c r="H433" s="157"/>
      <c r="I433" s="157"/>
      <c r="J433" s="157"/>
      <c r="K433" s="157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47"/>
      <c r="Z433" s="147"/>
      <c r="AA433" s="147"/>
      <c r="AB433" s="147"/>
      <c r="AC433" s="147"/>
      <c r="AD433" s="147"/>
      <c r="AE433" s="147"/>
      <c r="AF433" s="147"/>
      <c r="AG433" s="147" t="s">
        <v>287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1" x14ac:dyDescent="0.25">
      <c r="A434" s="154"/>
      <c r="B434" s="155"/>
      <c r="C434" s="195" t="s">
        <v>379</v>
      </c>
      <c r="D434" s="191"/>
      <c r="E434" s="192">
        <v>2.27</v>
      </c>
      <c r="F434" s="157"/>
      <c r="G434" s="157"/>
      <c r="H434" s="157"/>
      <c r="I434" s="157"/>
      <c r="J434" s="157"/>
      <c r="K434" s="157"/>
      <c r="L434" s="157"/>
      <c r="M434" s="157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47"/>
      <c r="Z434" s="147"/>
      <c r="AA434" s="147"/>
      <c r="AB434" s="147"/>
      <c r="AC434" s="147"/>
      <c r="AD434" s="147"/>
      <c r="AE434" s="147"/>
      <c r="AF434" s="147"/>
      <c r="AG434" s="147" t="s">
        <v>287</v>
      </c>
      <c r="AH434" s="147">
        <v>1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5">
      <c r="A435" s="154"/>
      <c r="B435" s="155"/>
      <c r="C435" s="186" t="s">
        <v>1286</v>
      </c>
      <c r="D435" s="159"/>
      <c r="E435" s="160">
        <v>214.57</v>
      </c>
      <c r="F435" s="157"/>
      <c r="G435" s="157"/>
      <c r="H435" s="157"/>
      <c r="I435" s="157"/>
      <c r="J435" s="157"/>
      <c r="K435" s="157"/>
      <c r="L435" s="157"/>
      <c r="M435" s="157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47"/>
      <c r="Z435" s="147"/>
      <c r="AA435" s="147"/>
      <c r="AB435" s="147"/>
      <c r="AC435" s="147"/>
      <c r="AD435" s="147"/>
      <c r="AE435" s="147"/>
      <c r="AF435" s="147"/>
      <c r="AG435" s="147" t="s">
        <v>287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1" x14ac:dyDescent="0.25">
      <c r="A436" s="154"/>
      <c r="B436" s="155"/>
      <c r="C436" s="186" t="s">
        <v>1287</v>
      </c>
      <c r="D436" s="159"/>
      <c r="E436" s="160">
        <v>282.2</v>
      </c>
      <c r="F436" s="157"/>
      <c r="G436" s="157"/>
      <c r="H436" s="157"/>
      <c r="I436" s="157"/>
      <c r="J436" s="157"/>
      <c r="K436" s="157"/>
      <c r="L436" s="157"/>
      <c r="M436" s="157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47"/>
      <c r="Z436" s="147"/>
      <c r="AA436" s="147"/>
      <c r="AB436" s="147"/>
      <c r="AC436" s="147"/>
      <c r="AD436" s="147"/>
      <c r="AE436" s="147"/>
      <c r="AF436" s="147"/>
      <c r="AG436" s="147" t="s">
        <v>287</v>
      </c>
      <c r="AH436" s="147">
        <v>0</v>
      </c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1" x14ac:dyDescent="0.25">
      <c r="A437" s="154"/>
      <c r="B437" s="155"/>
      <c r="C437" s="186" t="s">
        <v>1288</v>
      </c>
      <c r="D437" s="159"/>
      <c r="E437" s="160">
        <v>35.86</v>
      </c>
      <c r="F437" s="157"/>
      <c r="G437" s="157"/>
      <c r="H437" s="157"/>
      <c r="I437" s="157"/>
      <c r="J437" s="157"/>
      <c r="K437" s="157"/>
      <c r="L437" s="157"/>
      <c r="M437" s="157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47"/>
      <c r="Z437" s="147"/>
      <c r="AA437" s="147"/>
      <c r="AB437" s="147"/>
      <c r="AC437" s="147"/>
      <c r="AD437" s="147"/>
      <c r="AE437" s="147"/>
      <c r="AF437" s="147"/>
      <c r="AG437" s="147" t="s">
        <v>287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1" x14ac:dyDescent="0.25">
      <c r="A438" s="154"/>
      <c r="B438" s="155"/>
      <c r="C438" s="186" t="s">
        <v>1425</v>
      </c>
      <c r="D438" s="159"/>
      <c r="E438" s="160">
        <v>2.2839999999999998</v>
      </c>
      <c r="F438" s="157"/>
      <c r="G438" s="157"/>
      <c r="H438" s="157"/>
      <c r="I438" s="157"/>
      <c r="J438" s="157"/>
      <c r="K438" s="157"/>
      <c r="L438" s="157"/>
      <c r="M438" s="157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47"/>
      <c r="Z438" s="147"/>
      <c r="AA438" s="147"/>
      <c r="AB438" s="147"/>
      <c r="AC438" s="147"/>
      <c r="AD438" s="147"/>
      <c r="AE438" s="147"/>
      <c r="AF438" s="147"/>
      <c r="AG438" s="147" t="s">
        <v>287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5">
      <c r="A439" s="154"/>
      <c r="B439" s="155"/>
      <c r="C439" s="186" t="s">
        <v>1426</v>
      </c>
      <c r="D439" s="159"/>
      <c r="E439" s="160">
        <v>5.1456</v>
      </c>
      <c r="F439" s="157"/>
      <c r="G439" s="157"/>
      <c r="H439" s="157"/>
      <c r="I439" s="157"/>
      <c r="J439" s="157"/>
      <c r="K439" s="157"/>
      <c r="L439" s="157"/>
      <c r="M439" s="157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47"/>
      <c r="Z439" s="147"/>
      <c r="AA439" s="147"/>
      <c r="AB439" s="147"/>
      <c r="AC439" s="147"/>
      <c r="AD439" s="147"/>
      <c r="AE439" s="147"/>
      <c r="AF439" s="147"/>
      <c r="AG439" s="147" t="s">
        <v>287</v>
      </c>
      <c r="AH439" s="147">
        <v>0</v>
      </c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1" x14ac:dyDescent="0.25">
      <c r="A440" s="154"/>
      <c r="B440" s="155"/>
      <c r="C440" s="186" t="s">
        <v>1427</v>
      </c>
      <c r="D440" s="159"/>
      <c r="E440" s="160">
        <v>4.9375999999999998</v>
      </c>
      <c r="F440" s="157"/>
      <c r="G440" s="157"/>
      <c r="H440" s="157"/>
      <c r="I440" s="157"/>
      <c r="J440" s="157"/>
      <c r="K440" s="157"/>
      <c r="L440" s="157"/>
      <c r="M440" s="157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47"/>
      <c r="Z440" s="147"/>
      <c r="AA440" s="147"/>
      <c r="AB440" s="147"/>
      <c r="AC440" s="147"/>
      <c r="AD440" s="147"/>
      <c r="AE440" s="147"/>
      <c r="AF440" s="147"/>
      <c r="AG440" s="147" t="s">
        <v>287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5">
      <c r="A441" s="154"/>
      <c r="B441" s="155"/>
      <c r="C441" s="186" t="s">
        <v>1428</v>
      </c>
      <c r="D441" s="159"/>
      <c r="E441" s="160">
        <v>2.3639999999999999</v>
      </c>
      <c r="F441" s="157"/>
      <c r="G441" s="157"/>
      <c r="H441" s="157"/>
      <c r="I441" s="157"/>
      <c r="J441" s="157"/>
      <c r="K441" s="157"/>
      <c r="L441" s="157"/>
      <c r="M441" s="157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47"/>
      <c r="Z441" s="147"/>
      <c r="AA441" s="147"/>
      <c r="AB441" s="147"/>
      <c r="AC441" s="147"/>
      <c r="AD441" s="147"/>
      <c r="AE441" s="147"/>
      <c r="AF441" s="147"/>
      <c r="AG441" s="147" t="s">
        <v>287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1" x14ac:dyDescent="0.25">
      <c r="A442" s="154"/>
      <c r="B442" s="155"/>
      <c r="C442" s="186" t="s">
        <v>1429</v>
      </c>
      <c r="D442" s="159"/>
      <c r="E442" s="160">
        <v>11.568</v>
      </c>
      <c r="F442" s="157"/>
      <c r="G442" s="157"/>
      <c r="H442" s="157"/>
      <c r="I442" s="157"/>
      <c r="J442" s="157"/>
      <c r="K442" s="157"/>
      <c r="L442" s="157"/>
      <c r="M442" s="157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47"/>
      <c r="Z442" s="147"/>
      <c r="AA442" s="147"/>
      <c r="AB442" s="147"/>
      <c r="AC442" s="147"/>
      <c r="AD442" s="147"/>
      <c r="AE442" s="147"/>
      <c r="AF442" s="147"/>
      <c r="AG442" s="147" t="s">
        <v>287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outlineLevel="1" x14ac:dyDescent="0.25">
      <c r="A443" s="154"/>
      <c r="B443" s="155"/>
      <c r="C443" s="186" t="s">
        <v>1430</v>
      </c>
      <c r="D443" s="159"/>
      <c r="E443" s="160">
        <v>-1.1279999999999999</v>
      </c>
      <c r="F443" s="157"/>
      <c r="G443" s="157"/>
      <c r="H443" s="157"/>
      <c r="I443" s="157"/>
      <c r="J443" s="157"/>
      <c r="K443" s="157"/>
      <c r="L443" s="157"/>
      <c r="M443" s="157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47"/>
      <c r="Z443" s="147"/>
      <c r="AA443" s="147"/>
      <c r="AB443" s="147"/>
      <c r="AC443" s="147"/>
      <c r="AD443" s="147"/>
      <c r="AE443" s="147"/>
      <c r="AF443" s="147"/>
      <c r="AG443" s="147" t="s">
        <v>287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1" x14ac:dyDescent="0.25">
      <c r="A444" s="154"/>
      <c r="B444" s="155"/>
      <c r="C444" s="186" t="s">
        <v>1431</v>
      </c>
      <c r="D444" s="159"/>
      <c r="E444" s="160">
        <v>7.7584</v>
      </c>
      <c r="F444" s="157"/>
      <c r="G444" s="157"/>
      <c r="H444" s="157"/>
      <c r="I444" s="157"/>
      <c r="J444" s="157"/>
      <c r="K444" s="157"/>
      <c r="L444" s="157"/>
      <c r="M444" s="157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47"/>
      <c r="Z444" s="147"/>
      <c r="AA444" s="147"/>
      <c r="AB444" s="147"/>
      <c r="AC444" s="147"/>
      <c r="AD444" s="147"/>
      <c r="AE444" s="147"/>
      <c r="AF444" s="147"/>
      <c r="AG444" s="147" t="s">
        <v>287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outlineLevel="1" x14ac:dyDescent="0.25">
      <c r="A445" s="154"/>
      <c r="B445" s="155"/>
      <c r="C445" s="186" t="s">
        <v>1432</v>
      </c>
      <c r="D445" s="159"/>
      <c r="E445" s="160">
        <v>-0.32</v>
      </c>
      <c r="F445" s="157"/>
      <c r="G445" s="157"/>
      <c r="H445" s="157"/>
      <c r="I445" s="157"/>
      <c r="J445" s="157"/>
      <c r="K445" s="157"/>
      <c r="L445" s="157"/>
      <c r="M445" s="157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47"/>
      <c r="Z445" s="147"/>
      <c r="AA445" s="147"/>
      <c r="AB445" s="147"/>
      <c r="AC445" s="147"/>
      <c r="AD445" s="147"/>
      <c r="AE445" s="147"/>
      <c r="AF445" s="147"/>
      <c r="AG445" s="147" t="s">
        <v>287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5">
      <c r="A446" s="154"/>
      <c r="B446" s="155"/>
      <c r="C446" s="186" t="s">
        <v>1433</v>
      </c>
      <c r="D446" s="159"/>
      <c r="E446" s="160">
        <v>4.7919999999999998</v>
      </c>
      <c r="F446" s="157"/>
      <c r="G446" s="157"/>
      <c r="H446" s="157"/>
      <c r="I446" s="157"/>
      <c r="J446" s="157"/>
      <c r="K446" s="157"/>
      <c r="L446" s="157"/>
      <c r="M446" s="157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47"/>
      <c r="Z446" s="147"/>
      <c r="AA446" s="147"/>
      <c r="AB446" s="147"/>
      <c r="AC446" s="147"/>
      <c r="AD446" s="147"/>
      <c r="AE446" s="147"/>
      <c r="AF446" s="147"/>
      <c r="AG446" s="147" t="s">
        <v>287</v>
      </c>
      <c r="AH446" s="147">
        <v>0</v>
      </c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1" x14ac:dyDescent="0.25">
      <c r="A447" s="154"/>
      <c r="B447" s="155"/>
      <c r="C447" s="186" t="s">
        <v>1434</v>
      </c>
      <c r="D447" s="159"/>
      <c r="E447" s="160">
        <v>3.1776</v>
      </c>
      <c r="F447" s="157"/>
      <c r="G447" s="157"/>
      <c r="H447" s="157"/>
      <c r="I447" s="157"/>
      <c r="J447" s="157"/>
      <c r="K447" s="157"/>
      <c r="L447" s="157"/>
      <c r="M447" s="157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47"/>
      <c r="Z447" s="147"/>
      <c r="AA447" s="147"/>
      <c r="AB447" s="147"/>
      <c r="AC447" s="147"/>
      <c r="AD447" s="147"/>
      <c r="AE447" s="147"/>
      <c r="AF447" s="147"/>
      <c r="AG447" s="147" t="s">
        <v>287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1" x14ac:dyDescent="0.25">
      <c r="A448" s="154"/>
      <c r="B448" s="155"/>
      <c r="C448" s="195" t="s">
        <v>379</v>
      </c>
      <c r="D448" s="191"/>
      <c r="E448" s="192">
        <v>573.20920000000001</v>
      </c>
      <c r="F448" s="157"/>
      <c r="G448" s="157"/>
      <c r="H448" s="157"/>
      <c r="I448" s="157"/>
      <c r="J448" s="157"/>
      <c r="K448" s="157"/>
      <c r="L448" s="157"/>
      <c r="M448" s="157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47"/>
      <c r="Z448" s="147"/>
      <c r="AA448" s="147"/>
      <c r="AB448" s="147"/>
      <c r="AC448" s="147"/>
      <c r="AD448" s="147"/>
      <c r="AE448" s="147"/>
      <c r="AF448" s="147"/>
      <c r="AG448" s="147" t="s">
        <v>287</v>
      </c>
      <c r="AH448" s="147">
        <v>1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5">
      <c r="A449" s="168">
        <v>93</v>
      </c>
      <c r="B449" s="169" t="s">
        <v>1435</v>
      </c>
      <c r="C449" s="185" t="s">
        <v>1436</v>
      </c>
      <c r="D449" s="170" t="s">
        <v>302</v>
      </c>
      <c r="E449" s="171">
        <v>543.41</v>
      </c>
      <c r="F449" s="172"/>
      <c r="G449" s="173">
        <f>ROUND(E449*F449,2)</f>
        <v>0</v>
      </c>
      <c r="H449" s="172"/>
      <c r="I449" s="173">
        <f>ROUND(E449*H449,2)</f>
        <v>0</v>
      </c>
      <c r="J449" s="172"/>
      <c r="K449" s="173">
        <f>ROUND(E449*J449,2)</f>
        <v>0</v>
      </c>
      <c r="L449" s="173">
        <v>15</v>
      </c>
      <c r="M449" s="173">
        <f>G449*(1+L449/100)</f>
        <v>0</v>
      </c>
      <c r="N449" s="173">
        <v>3.6800000000000001E-3</v>
      </c>
      <c r="O449" s="173">
        <f>ROUND(E449*N449,2)</f>
        <v>2</v>
      </c>
      <c r="P449" s="173">
        <v>0</v>
      </c>
      <c r="Q449" s="173">
        <f>ROUND(E449*P449,2)</f>
        <v>0</v>
      </c>
      <c r="R449" s="173" t="s">
        <v>705</v>
      </c>
      <c r="S449" s="173" t="s">
        <v>248</v>
      </c>
      <c r="T449" s="174" t="s">
        <v>249</v>
      </c>
      <c r="U449" s="157">
        <v>0.38500000000000001</v>
      </c>
      <c r="V449" s="157">
        <f>ROUND(E449*U449,2)</f>
        <v>209.21</v>
      </c>
      <c r="W449" s="157"/>
      <c r="X449" s="157" t="s">
        <v>304</v>
      </c>
      <c r="Y449" s="147"/>
      <c r="Z449" s="147"/>
      <c r="AA449" s="147"/>
      <c r="AB449" s="147"/>
      <c r="AC449" s="147"/>
      <c r="AD449" s="147"/>
      <c r="AE449" s="147"/>
      <c r="AF449" s="147"/>
      <c r="AG449" s="147" t="s">
        <v>338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outlineLevel="1" x14ac:dyDescent="0.25">
      <c r="A450" s="154"/>
      <c r="B450" s="155"/>
      <c r="C450" s="256" t="s">
        <v>1437</v>
      </c>
      <c r="D450" s="257"/>
      <c r="E450" s="257"/>
      <c r="F450" s="257"/>
      <c r="G450" s="2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47"/>
      <c r="Z450" s="147"/>
      <c r="AA450" s="147"/>
      <c r="AB450" s="147"/>
      <c r="AC450" s="147"/>
      <c r="AD450" s="147"/>
      <c r="AE450" s="147"/>
      <c r="AF450" s="147"/>
      <c r="AG450" s="147" t="s">
        <v>253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1" x14ac:dyDescent="0.25">
      <c r="A451" s="154"/>
      <c r="B451" s="155"/>
      <c r="C451" s="186" t="s">
        <v>1438</v>
      </c>
      <c r="D451" s="159"/>
      <c r="E451" s="160"/>
      <c r="F451" s="157"/>
      <c r="G451" s="157"/>
      <c r="H451" s="157"/>
      <c r="I451" s="157"/>
      <c r="J451" s="157"/>
      <c r="K451" s="157"/>
      <c r="L451" s="157"/>
      <c r="M451" s="157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47"/>
      <c r="Z451" s="147"/>
      <c r="AA451" s="147"/>
      <c r="AB451" s="147"/>
      <c r="AC451" s="147"/>
      <c r="AD451" s="147"/>
      <c r="AE451" s="147"/>
      <c r="AF451" s="147"/>
      <c r="AG451" s="147" t="s">
        <v>287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1" x14ac:dyDescent="0.25">
      <c r="A452" s="154"/>
      <c r="B452" s="155"/>
      <c r="C452" s="186" t="s">
        <v>1415</v>
      </c>
      <c r="D452" s="159"/>
      <c r="E452" s="160">
        <v>19.8</v>
      </c>
      <c r="F452" s="157"/>
      <c r="G452" s="157"/>
      <c r="H452" s="157"/>
      <c r="I452" s="157"/>
      <c r="J452" s="157"/>
      <c r="K452" s="157"/>
      <c r="L452" s="157"/>
      <c r="M452" s="157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47"/>
      <c r="Z452" s="147"/>
      <c r="AA452" s="147"/>
      <c r="AB452" s="147"/>
      <c r="AC452" s="147"/>
      <c r="AD452" s="147"/>
      <c r="AE452" s="147"/>
      <c r="AF452" s="147"/>
      <c r="AG452" s="147" t="s">
        <v>287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ht="20.399999999999999" outlineLevel="1" x14ac:dyDescent="0.25">
      <c r="A453" s="154"/>
      <c r="B453" s="155"/>
      <c r="C453" s="186" t="s">
        <v>1304</v>
      </c>
      <c r="D453" s="159"/>
      <c r="E453" s="160">
        <v>117.5</v>
      </c>
      <c r="F453" s="157"/>
      <c r="G453" s="157"/>
      <c r="H453" s="157"/>
      <c r="I453" s="157"/>
      <c r="J453" s="157"/>
      <c r="K453" s="157"/>
      <c r="L453" s="157"/>
      <c r="M453" s="157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47"/>
      <c r="Z453" s="147"/>
      <c r="AA453" s="147"/>
      <c r="AB453" s="147"/>
      <c r="AC453" s="147"/>
      <c r="AD453" s="147"/>
      <c r="AE453" s="147"/>
      <c r="AF453" s="147"/>
      <c r="AG453" s="147" t="s">
        <v>287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outlineLevel="1" x14ac:dyDescent="0.25">
      <c r="A454" s="154"/>
      <c r="B454" s="155"/>
      <c r="C454" s="186" t="s">
        <v>1133</v>
      </c>
      <c r="D454" s="159"/>
      <c r="E454" s="160">
        <v>18.329999999999998</v>
      </c>
      <c r="F454" s="157"/>
      <c r="G454" s="157"/>
      <c r="H454" s="157"/>
      <c r="I454" s="157"/>
      <c r="J454" s="157"/>
      <c r="K454" s="157"/>
      <c r="L454" s="157"/>
      <c r="M454" s="157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47"/>
      <c r="Z454" s="147"/>
      <c r="AA454" s="147"/>
      <c r="AB454" s="147"/>
      <c r="AC454" s="147"/>
      <c r="AD454" s="147"/>
      <c r="AE454" s="147"/>
      <c r="AF454" s="147"/>
      <c r="AG454" s="147" t="s">
        <v>287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1" x14ac:dyDescent="0.25">
      <c r="A455" s="154"/>
      <c r="B455" s="155"/>
      <c r="C455" s="186" t="s">
        <v>1416</v>
      </c>
      <c r="D455" s="159"/>
      <c r="E455" s="160">
        <v>201.96</v>
      </c>
      <c r="F455" s="157"/>
      <c r="G455" s="157"/>
      <c r="H455" s="157"/>
      <c r="I455" s="157"/>
      <c r="J455" s="157"/>
      <c r="K455" s="157"/>
      <c r="L455" s="157"/>
      <c r="M455" s="157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47"/>
      <c r="Z455" s="147"/>
      <c r="AA455" s="147"/>
      <c r="AB455" s="147"/>
      <c r="AC455" s="147"/>
      <c r="AD455" s="147"/>
      <c r="AE455" s="147"/>
      <c r="AF455" s="147"/>
      <c r="AG455" s="147" t="s">
        <v>287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1" x14ac:dyDescent="0.25">
      <c r="A456" s="154"/>
      <c r="B456" s="155"/>
      <c r="C456" s="186" t="s">
        <v>1308</v>
      </c>
      <c r="D456" s="159"/>
      <c r="E456" s="160">
        <v>18.739999999999998</v>
      </c>
      <c r="F456" s="157"/>
      <c r="G456" s="157"/>
      <c r="H456" s="157"/>
      <c r="I456" s="157"/>
      <c r="J456" s="157"/>
      <c r="K456" s="157"/>
      <c r="L456" s="157"/>
      <c r="M456" s="157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47"/>
      <c r="Z456" s="147"/>
      <c r="AA456" s="147"/>
      <c r="AB456" s="147"/>
      <c r="AC456" s="147"/>
      <c r="AD456" s="147"/>
      <c r="AE456" s="147"/>
      <c r="AF456" s="147"/>
      <c r="AG456" s="147" t="s">
        <v>287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25">
      <c r="A457" s="154"/>
      <c r="B457" s="155"/>
      <c r="C457" s="186" t="s">
        <v>1417</v>
      </c>
      <c r="D457" s="159"/>
      <c r="E457" s="160">
        <v>20.78</v>
      </c>
      <c r="F457" s="157"/>
      <c r="G457" s="157"/>
      <c r="H457" s="157"/>
      <c r="I457" s="157"/>
      <c r="J457" s="157"/>
      <c r="K457" s="157"/>
      <c r="L457" s="157"/>
      <c r="M457" s="157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47"/>
      <c r="Z457" s="147"/>
      <c r="AA457" s="147"/>
      <c r="AB457" s="147"/>
      <c r="AC457" s="147"/>
      <c r="AD457" s="147"/>
      <c r="AE457" s="147"/>
      <c r="AF457" s="147"/>
      <c r="AG457" s="147" t="s">
        <v>287</v>
      </c>
      <c r="AH457" s="147">
        <v>0</v>
      </c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1" x14ac:dyDescent="0.25">
      <c r="A458" s="154"/>
      <c r="B458" s="155"/>
      <c r="C458" s="186" t="s">
        <v>1418</v>
      </c>
      <c r="D458" s="159"/>
      <c r="E458" s="160">
        <v>115</v>
      </c>
      <c r="F458" s="157"/>
      <c r="G458" s="157"/>
      <c r="H458" s="157"/>
      <c r="I458" s="157"/>
      <c r="J458" s="157"/>
      <c r="K458" s="157"/>
      <c r="L458" s="157"/>
      <c r="M458" s="157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47"/>
      <c r="Z458" s="147"/>
      <c r="AA458" s="147"/>
      <c r="AB458" s="147"/>
      <c r="AC458" s="147"/>
      <c r="AD458" s="147"/>
      <c r="AE458" s="147"/>
      <c r="AF458" s="147"/>
      <c r="AG458" s="147" t="s">
        <v>287</v>
      </c>
      <c r="AH458" s="147">
        <v>0</v>
      </c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1" x14ac:dyDescent="0.25">
      <c r="A459" s="154"/>
      <c r="B459" s="155"/>
      <c r="C459" s="186" t="s">
        <v>1419</v>
      </c>
      <c r="D459" s="159"/>
      <c r="E459" s="160">
        <v>31.3</v>
      </c>
      <c r="F459" s="157"/>
      <c r="G459" s="157"/>
      <c r="H459" s="157"/>
      <c r="I459" s="157"/>
      <c r="J459" s="157"/>
      <c r="K459" s="157"/>
      <c r="L459" s="157"/>
      <c r="M459" s="157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47"/>
      <c r="Z459" s="147"/>
      <c r="AA459" s="147"/>
      <c r="AB459" s="147"/>
      <c r="AC459" s="147"/>
      <c r="AD459" s="147"/>
      <c r="AE459" s="147"/>
      <c r="AF459" s="147"/>
      <c r="AG459" s="147" t="s">
        <v>287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5">
      <c r="A460" s="168">
        <v>94</v>
      </c>
      <c r="B460" s="169" t="s">
        <v>1439</v>
      </c>
      <c r="C460" s="185" t="s">
        <v>1436</v>
      </c>
      <c r="D460" s="170" t="s">
        <v>302</v>
      </c>
      <c r="E460" s="171">
        <v>882.47388000000001</v>
      </c>
      <c r="F460" s="172"/>
      <c r="G460" s="173">
        <f>ROUND(E460*F460,2)</f>
        <v>0</v>
      </c>
      <c r="H460" s="172"/>
      <c r="I460" s="173">
        <f>ROUND(E460*H460,2)</f>
        <v>0</v>
      </c>
      <c r="J460" s="172"/>
      <c r="K460" s="173">
        <f>ROUND(E460*J460,2)</f>
        <v>0</v>
      </c>
      <c r="L460" s="173">
        <v>15</v>
      </c>
      <c r="M460" s="173">
        <f>G460*(1+L460/100)</f>
        <v>0</v>
      </c>
      <c r="N460" s="173">
        <v>2.63E-3</v>
      </c>
      <c r="O460" s="173">
        <f>ROUND(E460*N460,2)</f>
        <v>2.3199999999999998</v>
      </c>
      <c r="P460" s="173">
        <v>0</v>
      </c>
      <c r="Q460" s="173">
        <f>ROUND(E460*P460,2)</f>
        <v>0</v>
      </c>
      <c r="R460" s="173" t="s">
        <v>705</v>
      </c>
      <c r="S460" s="173" t="s">
        <v>248</v>
      </c>
      <c r="T460" s="174" t="s">
        <v>249</v>
      </c>
      <c r="U460" s="157">
        <v>0.38500000000000001</v>
      </c>
      <c r="V460" s="157">
        <f>ROUND(E460*U460,2)</f>
        <v>339.75</v>
      </c>
      <c r="W460" s="157"/>
      <c r="X460" s="157" t="s">
        <v>304</v>
      </c>
      <c r="Y460" s="147"/>
      <c r="Z460" s="147"/>
      <c r="AA460" s="147"/>
      <c r="AB460" s="147"/>
      <c r="AC460" s="147"/>
      <c r="AD460" s="147"/>
      <c r="AE460" s="147"/>
      <c r="AF460" s="147"/>
      <c r="AG460" s="147" t="s">
        <v>639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1" x14ac:dyDescent="0.25">
      <c r="A461" s="154"/>
      <c r="B461" s="155"/>
      <c r="C461" s="256" t="s">
        <v>1440</v>
      </c>
      <c r="D461" s="257"/>
      <c r="E461" s="257"/>
      <c r="F461" s="257"/>
      <c r="G461" s="2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47"/>
      <c r="Z461" s="147"/>
      <c r="AA461" s="147"/>
      <c r="AB461" s="147"/>
      <c r="AC461" s="147"/>
      <c r="AD461" s="147"/>
      <c r="AE461" s="147"/>
      <c r="AF461" s="147"/>
      <c r="AG461" s="147" t="s">
        <v>253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1" x14ac:dyDescent="0.25">
      <c r="A462" s="154"/>
      <c r="B462" s="155"/>
      <c r="C462" s="186" t="s">
        <v>1441</v>
      </c>
      <c r="D462" s="159"/>
      <c r="E462" s="160"/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47"/>
      <c r="Z462" s="147"/>
      <c r="AA462" s="147"/>
      <c r="AB462" s="147"/>
      <c r="AC462" s="147"/>
      <c r="AD462" s="147"/>
      <c r="AE462" s="147"/>
      <c r="AF462" s="147"/>
      <c r="AG462" s="147" t="s">
        <v>287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5">
      <c r="A463" s="154"/>
      <c r="B463" s="155"/>
      <c r="C463" s="186" t="s">
        <v>1442</v>
      </c>
      <c r="D463" s="159"/>
      <c r="E463" s="160"/>
      <c r="F463" s="157"/>
      <c r="G463" s="157"/>
      <c r="H463" s="157"/>
      <c r="I463" s="157"/>
      <c r="J463" s="157"/>
      <c r="K463" s="157"/>
      <c r="L463" s="157"/>
      <c r="M463" s="157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47"/>
      <c r="Z463" s="147"/>
      <c r="AA463" s="147"/>
      <c r="AB463" s="147"/>
      <c r="AC463" s="147"/>
      <c r="AD463" s="147"/>
      <c r="AE463" s="147"/>
      <c r="AF463" s="147"/>
      <c r="AG463" s="147" t="s">
        <v>287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1" x14ac:dyDescent="0.25">
      <c r="A464" s="154"/>
      <c r="B464" s="155"/>
      <c r="C464" s="186" t="s">
        <v>1284</v>
      </c>
      <c r="D464" s="159"/>
      <c r="E464" s="160">
        <v>284.72000000000003</v>
      </c>
      <c r="F464" s="157"/>
      <c r="G464" s="157"/>
      <c r="H464" s="157"/>
      <c r="I464" s="157"/>
      <c r="J464" s="157"/>
      <c r="K464" s="157"/>
      <c r="L464" s="157"/>
      <c r="M464" s="157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47"/>
      <c r="Z464" s="147"/>
      <c r="AA464" s="147"/>
      <c r="AB464" s="147"/>
      <c r="AC464" s="147"/>
      <c r="AD464" s="147"/>
      <c r="AE464" s="147"/>
      <c r="AF464" s="147"/>
      <c r="AG464" s="147" t="s">
        <v>287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5">
      <c r="A465" s="154"/>
      <c r="B465" s="155"/>
      <c r="C465" s="186" t="s">
        <v>1420</v>
      </c>
      <c r="D465" s="159"/>
      <c r="E465" s="160">
        <v>4.2916800000000004</v>
      </c>
      <c r="F465" s="157"/>
      <c r="G465" s="157"/>
      <c r="H465" s="157"/>
      <c r="I465" s="157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47"/>
      <c r="Z465" s="147"/>
      <c r="AA465" s="147"/>
      <c r="AB465" s="147"/>
      <c r="AC465" s="147"/>
      <c r="AD465" s="147"/>
      <c r="AE465" s="147"/>
      <c r="AF465" s="147"/>
      <c r="AG465" s="147" t="s">
        <v>287</v>
      </c>
      <c r="AH465" s="147">
        <v>0</v>
      </c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1" x14ac:dyDescent="0.25">
      <c r="A466" s="154"/>
      <c r="B466" s="155"/>
      <c r="C466" s="186" t="s">
        <v>1421</v>
      </c>
      <c r="D466" s="159"/>
      <c r="E466" s="160">
        <v>3.512</v>
      </c>
      <c r="F466" s="157"/>
      <c r="G466" s="157"/>
      <c r="H466" s="157"/>
      <c r="I466" s="157"/>
      <c r="J466" s="157"/>
      <c r="K466" s="157"/>
      <c r="L466" s="157"/>
      <c r="M466" s="157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47"/>
      <c r="Z466" s="147"/>
      <c r="AA466" s="147"/>
      <c r="AB466" s="147"/>
      <c r="AC466" s="147"/>
      <c r="AD466" s="147"/>
      <c r="AE466" s="147"/>
      <c r="AF466" s="147"/>
      <c r="AG466" s="147" t="s">
        <v>287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1" x14ac:dyDescent="0.25">
      <c r="A467" s="154"/>
      <c r="B467" s="155"/>
      <c r="C467" s="186" t="s">
        <v>1422</v>
      </c>
      <c r="D467" s="159"/>
      <c r="E467" s="160">
        <v>5.6559999999999997</v>
      </c>
      <c r="F467" s="157"/>
      <c r="G467" s="157"/>
      <c r="H467" s="157"/>
      <c r="I467" s="157"/>
      <c r="J467" s="157"/>
      <c r="K467" s="157"/>
      <c r="L467" s="157"/>
      <c r="M467" s="157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47"/>
      <c r="Z467" s="147"/>
      <c r="AA467" s="147"/>
      <c r="AB467" s="147"/>
      <c r="AC467" s="147"/>
      <c r="AD467" s="147"/>
      <c r="AE467" s="147"/>
      <c r="AF467" s="147"/>
      <c r="AG467" s="147" t="s">
        <v>287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25">
      <c r="A468" s="154"/>
      <c r="B468" s="155"/>
      <c r="C468" s="186" t="s">
        <v>1423</v>
      </c>
      <c r="D468" s="159"/>
      <c r="E468" s="160">
        <v>-8.3000000000000007</v>
      </c>
      <c r="F468" s="157"/>
      <c r="G468" s="157"/>
      <c r="H468" s="157"/>
      <c r="I468" s="157"/>
      <c r="J468" s="157"/>
      <c r="K468" s="157"/>
      <c r="L468" s="157"/>
      <c r="M468" s="157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47"/>
      <c r="Z468" s="147"/>
      <c r="AA468" s="147"/>
      <c r="AB468" s="147"/>
      <c r="AC468" s="147"/>
      <c r="AD468" s="147"/>
      <c r="AE468" s="147"/>
      <c r="AF468" s="147"/>
      <c r="AG468" s="147" t="s">
        <v>287</v>
      </c>
      <c r="AH468" s="147">
        <v>0</v>
      </c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1" x14ac:dyDescent="0.25">
      <c r="A469" s="154"/>
      <c r="B469" s="155"/>
      <c r="C469" s="186" t="s">
        <v>1424</v>
      </c>
      <c r="D469" s="159"/>
      <c r="E469" s="160">
        <v>17.114999999999998</v>
      </c>
      <c r="F469" s="157"/>
      <c r="G469" s="157"/>
      <c r="H469" s="157"/>
      <c r="I469" s="157"/>
      <c r="J469" s="157"/>
      <c r="K469" s="157"/>
      <c r="L469" s="157"/>
      <c r="M469" s="157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47"/>
      <c r="Z469" s="147"/>
      <c r="AA469" s="147"/>
      <c r="AB469" s="147"/>
      <c r="AC469" s="147"/>
      <c r="AD469" s="147"/>
      <c r="AE469" s="147"/>
      <c r="AF469" s="147"/>
      <c r="AG469" s="147" t="s">
        <v>287</v>
      </c>
      <c r="AH469" s="147">
        <v>0</v>
      </c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outlineLevel="1" x14ac:dyDescent="0.25">
      <c r="A470" s="154"/>
      <c r="B470" s="155"/>
      <c r="C470" s="195" t="s">
        <v>379</v>
      </c>
      <c r="D470" s="191"/>
      <c r="E470" s="192">
        <v>306.99468000000002</v>
      </c>
      <c r="F470" s="157"/>
      <c r="G470" s="157"/>
      <c r="H470" s="157"/>
      <c r="I470" s="157"/>
      <c r="J470" s="157"/>
      <c r="K470" s="157"/>
      <c r="L470" s="157"/>
      <c r="M470" s="157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47"/>
      <c r="Z470" s="147"/>
      <c r="AA470" s="147"/>
      <c r="AB470" s="147"/>
      <c r="AC470" s="147"/>
      <c r="AD470" s="147"/>
      <c r="AE470" s="147"/>
      <c r="AF470" s="147"/>
      <c r="AG470" s="147" t="s">
        <v>287</v>
      </c>
      <c r="AH470" s="147">
        <v>1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outlineLevel="1" x14ac:dyDescent="0.25">
      <c r="A471" s="154"/>
      <c r="B471" s="155"/>
      <c r="C471" s="186" t="s">
        <v>1285</v>
      </c>
      <c r="D471" s="159"/>
      <c r="E471" s="160">
        <v>2.27</v>
      </c>
      <c r="F471" s="157"/>
      <c r="G471" s="157"/>
      <c r="H471" s="157"/>
      <c r="I471" s="157"/>
      <c r="J471" s="157"/>
      <c r="K471" s="157"/>
      <c r="L471" s="157"/>
      <c r="M471" s="157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47"/>
      <c r="Z471" s="147"/>
      <c r="AA471" s="147"/>
      <c r="AB471" s="147"/>
      <c r="AC471" s="147"/>
      <c r="AD471" s="147"/>
      <c r="AE471" s="147"/>
      <c r="AF471" s="147"/>
      <c r="AG471" s="147" t="s">
        <v>287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5">
      <c r="A472" s="154"/>
      <c r="B472" s="155"/>
      <c r="C472" s="195" t="s">
        <v>379</v>
      </c>
      <c r="D472" s="191"/>
      <c r="E472" s="192">
        <v>2.27</v>
      </c>
      <c r="F472" s="157"/>
      <c r="G472" s="157"/>
      <c r="H472" s="157"/>
      <c r="I472" s="157"/>
      <c r="J472" s="157"/>
      <c r="K472" s="157"/>
      <c r="L472" s="157"/>
      <c r="M472" s="157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47"/>
      <c r="Z472" s="147"/>
      <c r="AA472" s="147"/>
      <c r="AB472" s="147"/>
      <c r="AC472" s="147"/>
      <c r="AD472" s="147"/>
      <c r="AE472" s="147"/>
      <c r="AF472" s="147"/>
      <c r="AG472" s="147" t="s">
        <v>287</v>
      </c>
      <c r="AH472" s="147">
        <v>1</v>
      </c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1" x14ac:dyDescent="0.25">
      <c r="A473" s="154"/>
      <c r="B473" s="155"/>
      <c r="C473" s="186" t="s">
        <v>1286</v>
      </c>
      <c r="D473" s="159"/>
      <c r="E473" s="160">
        <v>214.57</v>
      </c>
      <c r="F473" s="157"/>
      <c r="G473" s="157"/>
      <c r="H473" s="157"/>
      <c r="I473" s="157"/>
      <c r="J473" s="157"/>
      <c r="K473" s="157"/>
      <c r="L473" s="157"/>
      <c r="M473" s="157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47"/>
      <c r="Z473" s="147"/>
      <c r="AA473" s="147"/>
      <c r="AB473" s="147"/>
      <c r="AC473" s="147"/>
      <c r="AD473" s="147"/>
      <c r="AE473" s="147"/>
      <c r="AF473" s="147"/>
      <c r="AG473" s="147" t="s">
        <v>287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1" x14ac:dyDescent="0.25">
      <c r="A474" s="154"/>
      <c r="B474" s="155"/>
      <c r="C474" s="186" t="s">
        <v>1287</v>
      </c>
      <c r="D474" s="159"/>
      <c r="E474" s="160">
        <v>282.2</v>
      </c>
      <c r="F474" s="157"/>
      <c r="G474" s="157"/>
      <c r="H474" s="157"/>
      <c r="I474" s="157"/>
      <c r="J474" s="157"/>
      <c r="K474" s="157"/>
      <c r="L474" s="157"/>
      <c r="M474" s="157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47"/>
      <c r="Z474" s="147"/>
      <c r="AA474" s="147"/>
      <c r="AB474" s="147"/>
      <c r="AC474" s="147"/>
      <c r="AD474" s="147"/>
      <c r="AE474" s="147"/>
      <c r="AF474" s="147"/>
      <c r="AG474" s="147" t="s">
        <v>287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5">
      <c r="A475" s="154"/>
      <c r="B475" s="155"/>
      <c r="C475" s="186" t="s">
        <v>1288</v>
      </c>
      <c r="D475" s="159"/>
      <c r="E475" s="160">
        <v>35.86</v>
      </c>
      <c r="F475" s="157"/>
      <c r="G475" s="157"/>
      <c r="H475" s="157"/>
      <c r="I475" s="157"/>
      <c r="J475" s="157"/>
      <c r="K475" s="157"/>
      <c r="L475" s="157"/>
      <c r="M475" s="157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47"/>
      <c r="Z475" s="147"/>
      <c r="AA475" s="147"/>
      <c r="AB475" s="147"/>
      <c r="AC475" s="147"/>
      <c r="AD475" s="147"/>
      <c r="AE475" s="147"/>
      <c r="AF475" s="147"/>
      <c r="AG475" s="147" t="s">
        <v>287</v>
      </c>
      <c r="AH475" s="147">
        <v>0</v>
      </c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1" x14ac:dyDescent="0.25">
      <c r="A476" s="154"/>
      <c r="B476" s="155"/>
      <c r="C476" s="186" t="s">
        <v>1425</v>
      </c>
      <c r="D476" s="159"/>
      <c r="E476" s="160">
        <v>2.2839999999999998</v>
      </c>
      <c r="F476" s="157"/>
      <c r="G476" s="157"/>
      <c r="H476" s="157"/>
      <c r="I476" s="157"/>
      <c r="J476" s="157"/>
      <c r="K476" s="157"/>
      <c r="L476" s="157"/>
      <c r="M476" s="157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47"/>
      <c r="Z476" s="147"/>
      <c r="AA476" s="147"/>
      <c r="AB476" s="147"/>
      <c r="AC476" s="147"/>
      <c r="AD476" s="147"/>
      <c r="AE476" s="147"/>
      <c r="AF476" s="147"/>
      <c r="AG476" s="147" t="s">
        <v>287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1" x14ac:dyDescent="0.25">
      <c r="A477" s="154"/>
      <c r="B477" s="155"/>
      <c r="C477" s="186" t="s">
        <v>1426</v>
      </c>
      <c r="D477" s="159"/>
      <c r="E477" s="160">
        <v>5.1456</v>
      </c>
      <c r="F477" s="157"/>
      <c r="G477" s="157"/>
      <c r="H477" s="157"/>
      <c r="I477" s="157"/>
      <c r="J477" s="157"/>
      <c r="K477" s="157"/>
      <c r="L477" s="157"/>
      <c r="M477" s="157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47"/>
      <c r="Z477" s="147"/>
      <c r="AA477" s="147"/>
      <c r="AB477" s="147"/>
      <c r="AC477" s="147"/>
      <c r="AD477" s="147"/>
      <c r="AE477" s="147"/>
      <c r="AF477" s="147"/>
      <c r="AG477" s="147" t="s">
        <v>287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1" x14ac:dyDescent="0.25">
      <c r="A478" s="154"/>
      <c r="B478" s="155"/>
      <c r="C478" s="186" t="s">
        <v>1427</v>
      </c>
      <c r="D478" s="159"/>
      <c r="E478" s="160">
        <v>4.9375999999999998</v>
      </c>
      <c r="F478" s="157"/>
      <c r="G478" s="157"/>
      <c r="H478" s="157"/>
      <c r="I478" s="157"/>
      <c r="J478" s="157"/>
      <c r="K478" s="157"/>
      <c r="L478" s="157"/>
      <c r="M478" s="157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47"/>
      <c r="Z478" s="147"/>
      <c r="AA478" s="147"/>
      <c r="AB478" s="147"/>
      <c r="AC478" s="147"/>
      <c r="AD478" s="147"/>
      <c r="AE478" s="147"/>
      <c r="AF478" s="147"/>
      <c r="AG478" s="147" t="s">
        <v>287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1" x14ac:dyDescent="0.25">
      <c r="A479" s="154"/>
      <c r="B479" s="155"/>
      <c r="C479" s="186" t="s">
        <v>1428</v>
      </c>
      <c r="D479" s="159"/>
      <c r="E479" s="160">
        <v>2.3639999999999999</v>
      </c>
      <c r="F479" s="157"/>
      <c r="G479" s="157"/>
      <c r="H479" s="157"/>
      <c r="I479" s="157"/>
      <c r="J479" s="157"/>
      <c r="K479" s="157"/>
      <c r="L479" s="157"/>
      <c r="M479" s="157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47"/>
      <c r="Z479" s="147"/>
      <c r="AA479" s="147"/>
      <c r="AB479" s="147"/>
      <c r="AC479" s="147"/>
      <c r="AD479" s="147"/>
      <c r="AE479" s="147"/>
      <c r="AF479" s="147"/>
      <c r="AG479" s="147" t="s">
        <v>287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1" x14ac:dyDescent="0.25">
      <c r="A480" s="154"/>
      <c r="B480" s="155"/>
      <c r="C480" s="186" t="s">
        <v>1429</v>
      </c>
      <c r="D480" s="159"/>
      <c r="E480" s="160">
        <v>11.568</v>
      </c>
      <c r="F480" s="157"/>
      <c r="G480" s="157"/>
      <c r="H480" s="157"/>
      <c r="I480" s="157"/>
      <c r="J480" s="157"/>
      <c r="K480" s="157"/>
      <c r="L480" s="157"/>
      <c r="M480" s="157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47"/>
      <c r="Z480" s="147"/>
      <c r="AA480" s="147"/>
      <c r="AB480" s="147"/>
      <c r="AC480" s="147"/>
      <c r="AD480" s="147"/>
      <c r="AE480" s="147"/>
      <c r="AF480" s="147"/>
      <c r="AG480" s="147" t="s">
        <v>287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1" x14ac:dyDescent="0.25">
      <c r="A481" s="154"/>
      <c r="B481" s="155"/>
      <c r="C481" s="186" t="s">
        <v>1430</v>
      </c>
      <c r="D481" s="159"/>
      <c r="E481" s="160">
        <v>-1.1279999999999999</v>
      </c>
      <c r="F481" s="157"/>
      <c r="G481" s="157"/>
      <c r="H481" s="157"/>
      <c r="I481" s="157"/>
      <c r="J481" s="157"/>
      <c r="K481" s="157"/>
      <c r="L481" s="157"/>
      <c r="M481" s="157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47"/>
      <c r="Z481" s="147"/>
      <c r="AA481" s="147"/>
      <c r="AB481" s="147"/>
      <c r="AC481" s="147"/>
      <c r="AD481" s="147"/>
      <c r="AE481" s="147"/>
      <c r="AF481" s="147"/>
      <c r="AG481" s="147" t="s">
        <v>287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1" x14ac:dyDescent="0.25">
      <c r="A482" s="154"/>
      <c r="B482" s="155"/>
      <c r="C482" s="186" t="s">
        <v>1431</v>
      </c>
      <c r="D482" s="159"/>
      <c r="E482" s="160">
        <v>7.7584</v>
      </c>
      <c r="F482" s="157"/>
      <c r="G482" s="157"/>
      <c r="H482" s="157"/>
      <c r="I482" s="157"/>
      <c r="J482" s="157"/>
      <c r="K482" s="157"/>
      <c r="L482" s="157"/>
      <c r="M482" s="157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47"/>
      <c r="Z482" s="147"/>
      <c r="AA482" s="147"/>
      <c r="AB482" s="147"/>
      <c r="AC482" s="147"/>
      <c r="AD482" s="147"/>
      <c r="AE482" s="147"/>
      <c r="AF482" s="147"/>
      <c r="AG482" s="147" t="s">
        <v>287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outlineLevel="1" x14ac:dyDescent="0.25">
      <c r="A483" s="154"/>
      <c r="B483" s="155"/>
      <c r="C483" s="186" t="s">
        <v>1432</v>
      </c>
      <c r="D483" s="159"/>
      <c r="E483" s="160">
        <v>-0.32</v>
      </c>
      <c r="F483" s="157"/>
      <c r="G483" s="157"/>
      <c r="H483" s="157"/>
      <c r="I483" s="157"/>
      <c r="J483" s="157"/>
      <c r="K483" s="157"/>
      <c r="L483" s="157"/>
      <c r="M483" s="157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47"/>
      <c r="Z483" s="147"/>
      <c r="AA483" s="147"/>
      <c r="AB483" s="147"/>
      <c r="AC483" s="147"/>
      <c r="AD483" s="147"/>
      <c r="AE483" s="147"/>
      <c r="AF483" s="147"/>
      <c r="AG483" s="147" t="s">
        <v>287</v>
      </c>
      <c r="AH483" s="147">
        <v>0</v>
      </c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1" x14ac:dyDescent="0.25">
      <c r="A484" s="154"/>
      <c r="B484" s="155"/>
      <c r="C484" s="186" t="s">
        <v>1433</v>
      </c>
      <c r="D484" s="159"/>
      <c r="E484" s="160">
        <v>4.7919999999999998</v>
      </c>
      <c r="F484" s="157"/>
      <c r="G484" s="157"/>
      <c r="H484" s="157"/>
      <c r="I484" s="157"/>
      <c r="J484" s="157"/>
      <c r="K484" s="157"/>
      <c r="L484" s="157"/>
      <c r="M484" s="157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47"/>
      <c r="Z484" s="147"/>
      <c r="AA484" s="147"/>
      <c r="AB484" s="147"/>
      <c r="AC484" s="147"/>
      <c r="AD484" s="147"/>
      <c r="AE484" s="147"/>
      <c r="AF484" s="147"/>
      <c r="AG484" s="147" t="s">
        <v>287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1" x14ac:dyDescent="0.25">
      <c r="A485" s="154"/>
      <c r="B485" s="155"/>
      <c r="C485" s="186" t="s">
        <v>1434</v>
      </c>
      <c r="D485" s="159"/>
      <c r="E485" s="160">
        <v>3.1776</v>
      </c>
      <c r="F485" s="157"/>
      <c r="G485" s="157"/>
      <c r="H485" s="157"/>
      <c r="I485" s="157"/>
      <c r="J485" s="157"/>
      <c r="K485" s="157"/>
      <c r="L485" s="157"/>
      <c r="M485" s="157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47"/>
      <c r="Z485" s="147"/>
      <c r="AA485" s="147"/>
      <c r="AB485" s="147"/>
      <c r="AC485" s="147"/>
      <c r="AD485" s="147"/>
      <c r="AE485" s="147"/>
      <c r="AF485" s="147"/>
      <c r="AG485" s="147" t="s">
        <v>287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1" x14ac:dyDescent="0.25">
      <c r="A486" s="154"/>
      <c r="B486" s="155"/>
      <c r="C486" s="195" t="s">
        <v>379</v>
      </c>
      <c r="D486" s="191"/>
      <c r="E486" s="192">
        <v>573.20920000000001</v>
      </c>
      <c r="F486" s="157"/>
      <c r="G486" s="157"/>
      <c r="H486" s="157"/>
      <c r="I486" s="157"/>
      <c r="J486" s="157"/>
      <c r="K486" s="157"/>
      <c r="L486" s="157"/>
      <c r="M486" s="157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47"/>
      <c r="Z486" s="147"/>
      <c r="AA486" s="147"/>
      <c r="AB486" s="147"/>
      <c r="AC486" s="147"/>
      <c r="AD486" s="147"/>
      <c r="AE486" s="147"/>
      <c r="AF486" s="147"/>
      <c r="AG486" s="147" t="s">
        <v>287</v>
      </c>
      <c r="AH486" s="147">
        <v>1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x14ac:dyDescent="0.25">
      <c r="A487" s="162" t="s">
        <v>243</v>
      </c>
      <c r="B487" s="163" t="s">
        <v>150</v>
      </c>
      <c r="C487" s="184" t="s">
        <v>151</v>
      </c>
      <c r="D487" s="164"/>
      <c r="E487" s="165"/>
      <c r="F487" s="166"/>
      <c r="G487" s="166">
        <f>SUMIF(AG488:AG541,"&lt;&gt;NOR",G488:G541)</f>
        <v>0</v>
      </c>
      <c r="H487" s="166"/>
      <c r="I487" s="166">
        <f>SUM(I488:I541)</f>
        <v>0</v>
      </c>
      <c r="J487" s="166"/>
      <c r="K487" s="166">
        <f>SUM(K488:K541)</f>
        <v>0</v>
      </c>
      <c r="L487" s="166"/>
      <c r="M487" s="166">
        <f>SUM(M488:M541)</f>
        <v>0</v>
      </c>
      <c r="N487" s="166"/>
      <c r="O487" s="166">
        <f>SUM(O488:O541)</f>
        <v>16.16</v>
      </c>
      <c r="P487" s="166"/>
      <c r="Q487" s="166">
        <f>SUM(Q488:Q541)</f>
        <v>0</v>
      </c>
      <c r="R487" s="166"/>
      <c r="S487" s="166"/>
      <c r="T487" s="167"/>
      <c r="U487" s="161"/>
      <c r="V487" s="161">
        <f>SUM(V488:V541)</f>
        <v>603.61</v>
      </c>
      <c r="W487" s="161"/>
      <c r="X487" s="161"/>
      <c r="AG487" t="s">
        <v>244</v>
      </c>
    </row>
    <row r="488" spans="1:60" ht="20.399999999999999" outlineLevel="1" x14ac:dyDescent="0.25">
      <c r="A488" s="168">
        <v>95</v>
      </c>
      <c r="B488" s="169" t="s">
        <v>1443</v>
      </c>
      <c r="C488" s="185" t="s">
        <v>1444</v>
      </c>
      <c r="D488" s="170" t="s">
        <v>302</v>
      </c>
      <c r="E488" s="171">
        <v>977.67439999999999</v>
      </c>
      <c r="F488" s="172"/>
      <c r="G488" s="173">
        <f>ROUND(E488*F488,2)</f>
        <v>0</v>
      </c>
      <c r="H488" s="172"/>
      <c r="I488" s="173">
        <f>ROUND(E488*H488,2)</f>
        <v>0</v>
      </c>
      <c r="J488" s="172"/>
      <c r="K488" s="173">
        <f>ROUND(E488*J488,2)</f>
        <v>0</v>
      </c>
      <c r="L488" s="173">
        <v>15</v>
      </c>
      <c r="M488" s="173">
        <f>G488*(1+L488/100)</f>
        <v>0</v>
      </c>
      <c r="N488" s="173">
        <v>3.3E-4</v>
      </c>
      <c r="O488" s="173">
        <f>ROUND(E488*N488,2)</f>
        <v>0.32</v>
      </c>
      <c r="P488" s="173">
        <v>0</v>
      </c>
      <c r="Q488" s="173">
        <f>ROUND(E488*P488,2)</f>
        <v>0</v>
      </c>
      <c r="R488" s="173" t="s">
        <v>705</v>
      </c>
      <c r="S488" s="173" t="s">
        <v>248</v>
      </c>
      <c r="T488" s="174" t="s">
        <v>248</v>
      </c>
      <c r="U488" s="157">
        <v>2.75E-2</v>
      </c>
      <c r="V488" s="157">
        <f>ROUND(E488*U488,2)</f>
        <v>26.89</v>
      </c>
      <c r="W488" s="157"/>
      <c r="X488" s="157" t="s">
        <v>304</v>
      </c>
      <c r="Y488" s="147"/>
      <c r="Z488" s="147"/>
      <c r="AA488" s="147"/>
      <c r="AB488" s="147"/>
      <c r="AC488" s="147"/>
      <c r="AD488" s="147"/>
      <c r="AE488" s="147"/>
      <c r="AF488" s="147"/>
      <c r="AG488" s="147" t="s">
        <v>639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5">
      <c r="A489" s="154"/>
      <c r="B489" s="155"/>
      <c r="C489" s="186" t="s">
        <v>1445</v>
      </c>
      <c r="D489" s="159"/>
      <c r="E489" s="160">
        <v>815.82</v>
      </c>
      <c r="F489" s="157"/>
      <c r="G489" s="157"/>
      <c r="H489" s="157"/>
      <c r="I489" s="157"/>
      <c r="J489" s="157"/>
      <c r="K489" s="157"/>
      <c r="L489" s="157"/>
      <c r="M489" s="157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47"/>
      <c r="Z489" s="147"/>
      <c r="AA489" s="147"/>
      <c r="AB489" s="147"/>
      <c r="AC489" s="147"/>
      <c r="AD489" s="147"/>
      <c r="AE489" s="147"/>
      <c r="AF489" s="147"/>
      <c r="AG489" s="147" t="s">
        <v>287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1" x14ac:dyDescent="0.25">
      <c r="A490" s="154"/>
      <c r="B490" s="155"/>
      <c r="C490" s="186" t="s">
        <v>1446</v>
      </c>
      <c r="D490" s="159"/>
      <c r="E490" s="160">
        <v>161.85</v>
      </c>
      <c r="F490" s="157"/>
      <c r="G490" s="157"/>
      <c r="H490" s="157"/>
      <c r="I490" s="157"/>
      <c r="J490" s="157"/>
      <c r="K490" s="157"/>
      <c r="L490" s="157"/>
      <c r="M490" s="157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47"/>
      <c r="Z490" s="147"/>
      <c r="AA490" s="147"/>
      <c r="AB490" s="147"/>
      <c r="AC490" s="147"/>
      <c r="AD490" s="147"/>
      <c r="AE490" s="147"/>
      <c r="AF490" s="147"/>
      <c r="AG490" s="147" t="s">
        <v>287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25">
      <c r="A491" s="154"/>
      <c r="B491" s="155"/>
      <c r="C491" s="195" t="s">
        <v>379</v>
      </c>
      <c r="D491" s="191"/>
      <c r="E491" s="192"/>
      <c r="F491" s="157"/>
      <c r="G491" s="157"/>
      <c r="H491" s="157"/>
      <c r="I491" s="157"/>
      <c r="J491" s="157"/>
      <c r="K491" s="157"/>
      <c r="L491" s="157"/>
      <c r="M491" s="157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47"/>
      <c r="Z491" s="147"/>
      <c r="AA491" s="147"/>
      <c r="AB491" s="147"/>
      <c r="AC491" s="147"/>
      <c r="AD491" s="147"/>
      <c r="AE491" s="147"/>
      <c r="AF491" s="147"/>
      <c r="AG491" s="147" t="s">
        <v>287</v>
      </c>
      <c r="AH491" s="147">
        <v>1</v>
      </c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1" x14ac:dyDescent="0.25">
      <c r="A492" s="168">
        <v>96</v>
      </c>
      <c r="B492" s="169" t="s">
        <v>1447</v>
      </c>
      <c r="C492" s="185" t="s">
        <v>1448</v>
      </c>
      <c r="D492" s="170" t="s">
        <v>302</v>
      </c>
      <c r="E492" s="171">
        <v>815.82439999999997</v>
      </c>
      <c r="F492" s="172"/>
      <c r="G492" s="173">
        <f>ROUND(E492*F492,2)</f>
        <v>0</v>
      </c>
      <c r="H492" s="172"/>
      <c r="I492" s="173">
        <f>ROUND(E492*H492,2)</f>
        <v>0</v>
      </c>
      <c r="J492" s="172"/>
      <c r="K492" s="173">
        <f>ROUND(E492*J492,2)</f>
        <v>0</v>
      </c>
      <c r="L492" s="173">
        <v>15</v>
      </c>
      <c r="M492" s="173">
        <f>G492*(1+L492/100)</f>
        <v>0</v>
      </c>
      <c r="N492" s="173">
        <v>3.5E-4</v>
      </c>
      <c r="O492" s="173">
        <f>ROUND(E492*N492,2)</f>
        <v>0.28999999999999998</v>
      </c>
      <c r="P492" s="173">
        <v>0</v>
      </c>
      <c r="Q492" s="173">
        <f>ROUND(E492*P492,2)</f>
        <v>0</v>
      </c>
      <c r="R492" s="173" t="s">
        <v>705</v>
      </c>
      <c r="S492" s="173" t="s">
        <v>248</v>
      </c>
      <c r="T492" s="174" t="s">
        <v>248</v>
      </c>
      <c r="U492" s="157">
        <v>0.2</v>
      </c>
      <c r="V492" s="157">
        <f>ROUND(E492*U492,2)</f>
        <v>163.16</v>
      </c>
      <c r="W492" s="157"/>
      <c r="X492" s="157" t="s">
        <v>304</v>
      </c>
      <c r="Y492" s="147"/>
      <c r="Z492" s="147"/>
      <c r="AA492" s="147"/>
      <c r="AB492" s="147"/>
      <c r="AC492" s="147"/>
      <c r="AD492" s="147"/>
      <c r="AE492" s="147"/>
      <c r="AF492" s="147"/>
      <c r="AG492" s="147" t="s">
        <v>639</v>
      </c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1" x14ac:dyDescent="0.25">
      <c r="A493" s="154"/>
      <c r="B493" s="155"/>
      <c r="C493" s="186" t="s">
        <v>1449</v>
      </c>
      <c r="D493" s="159"/>
      <c r="E493" s="160">
        <v>315.55</v>
      </c>
      <c r="F493" s="157"/>
      <c r="G493" s="157"/>
      <c r="H493" s="157"/>
      <c r="I493" s="157"/>
      <c r="J493" s="157"/>
      <c r="K493" s="157"/>
      <c r="L493" s="157"/>
      <c r="M493" s="157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47"/>
      <c r="Z493" s="147"/>
      <c r="AA493" s="147"/>
      <c r="AB493" s="147"/>
      <c r="AC493" s="147"/>
      <c r="AD493" s="147"/>
      <c r="AE493" s="147"/>
      <c r="AF493" s="147"/>
      <c r="AG493" s="147" t="s">
        <v>287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1" x14ac:dyDescent="0.25">
      <c r="A494" s="154"/>
      <c r="B494" s="155"/>
      <c r="C494" s="186" t="s">
        <v>1450</v>
      </c>
      <c r="D494" s="159"/>
      <c r="E494" s="160">
        <v>323.85000000000002</v>
      </c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47"/>
      <c r="Z494" s="147"/>
      <c r="AA494" s="147"/>
      <c r="AB494" s="147"/>
      <c r="AC494" s="147"/>
      <c r="AD494" s="147"/>
      <c r="AE494" s="147"/>
      <c r="AF494" s="147"/>
      <c r="AG494" s="147" t="s">
        <v>287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5">
      <c r="A495" s="154"/>
      <c r="B495" s="155"/>
      <c r="C495" s="186" t="s">
        <v>1451</v>
      </c>
      <c r="D495" s="159"/>
      <c r="E495" s="160">
        <v>-34.369999999999997</v>
      </c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47"/>
      <c r="Z495" s="147"/>
      <c r="AA495" s="147"/>
      <c r="AB495" s="147"/>
      <c r="AC495" s="147"/>
      <c r="AD495" s="147"/>
      <c r="AE495" s="147"/>
      <c r="AF495" s="147"/>
      <c r="AG495" s="147" t="s">
        <v>287</v>
      </c>
      <c r="AH495" s="147">
        <v>0</v>
      </c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1" x14ac:dyDescent="0.25">
      <c r="A496" s="154"/>
      <c r="B496" s="155"/>
      <c r="C496" s="186" t="s">
        <v>1452</v>
      </c>
      <c r="D496" s="159"/>
      <c r="E496" s="160">
        <v>17.98</v>
      </c>
      <c r="F496" s="157"/>
      <c r="G496" s="157"/>
      <c r="H496" s="157"/>
      <c r="I496" s="157"/>
      <c r="J496" s="157"/>
      <c r="K496" s="157"/>
      <c r="L496" s="157"/>
      <c r="M496" s="157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47"/>
      <c r="Z496" s="147"/>
      <c r="AA496" s="147"/>
      <c r="AB496" s="147"/>
      <c r="AC496" s="147"/>
      <c r="AD496" s="147"/>
      <c r="AE496" s="147"/>
      <c r="AF496" s="147"/>
      <c r="AG496" s="147" t="s">
        <v>287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1" x14ac:dyDescent="0.25">
      <c r="A497" s="154"/>
      <c r="B497" s="155"/>
      <c r="C497" s="186" t="s">
        <v>1453</v>
      </c>
      <c r="D497" s="159"/>
      <c r="E497" s="160">
        <v>13.79</v>
      </c>
      <c r="F497" s="157"/>
      <c r="G497" s="157"/>
      <c r="H497" s="157"/>
      <c r="I497" s="157"/>
      <c r="J497" s="157"/>
      <c r="K497" s="157"/>
      <c r="L497" s="157"/>
      <c r="M497" s="157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47"/>
      <c r="Z497" s="147"/>
      <c r="AA497" s="147"/>
      <c r="AB497" s="147"/>
      <c r="AC497" s="147"/>
      <c r="AD497" s="147"/>
      <c r="AE497" s="147"/>
      <c r="AF497" s="147"/>
      <c r="AG497" s="147" t="s">
        <v>287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1" x14ac:dyDescent="0.25">
      <c r="A498" s="154"/>
      <c r="B498" s="155"/>
      <c r="C498" s="186" t="s">
        <v>1454</v>
      </c>
      <c r="D498" s="159"/>
      <c r="E498" s="160">
        <v>11.79</v>
      </c>
      <c r="F498" s="157"/>
      <c r="G498" s="157"/>
      <c r="H498" s="157"/>
      <c r="I498" s="157"/>
      <c r="J498" s="157"/>
      <c r="K498" s="157"/>
      <c r="L498" s="157"/>
      <c r="M498" s="157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47"/>
      <c r="Z498" s="147"/>
      <c r="AA498" s="147"/>
      <c r="AB498" s="147"/>
      <c r="AC498" s="147"/>
      <c r="AD498" s="147"/>
      <c r="AE498" s="147"/>
      <c r="AF498" s="147"/>
      <c r="AG498" s="147" t="s">
        <v>287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5">
      <c r="A499" s="154"/>
      <c r="B499" s="155"/>
      <c r="C499" s="186" t="s">
        <v>1455</v>
      </c>
      <c r="D499" s="159"/>
      <c r="E499" s="160">
        <v>5.38</v>
      </c>
      <c r="F499" s="157"/>
      <c r="G499" s="157"/>
      <c r="H499" s="157"/>
      <c r="I499" s="157"/>
      <c r="J499" s="157"/>
      <c r="K499" s="157"/>
      <c r="L499" s="157"/>
      <c r="M499" s="157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47"/>
      <c r="Z499" s="147"/>
      <c r="AA499" s="147"/>
      <c r="AB499" s="147"/>
      <c r="AC499" s="147"/>
      <c r="AD499" s="147"/>
      <c r="AE499" s="147"/>
      <c r="AF499" s="147"/>
      <c r="AG499" s="147" t="s">
        <v>287</v>
      </c>
      <c r="AH499" s="147">
        <v>0</v>
      </c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outlineLevel="1" x14ac:dyDescent="0.25">
      <c r="A500" s="154"/>
      <c r="B500" s="155"/>
      <c r="C500" s="195" t="s">
        <v>379</v>
      </c>
      <c r="D500" s="191"/>
      <c r="E500" s="192"/>
      <c r="F500" s="157"/>
      <c r="G500" s="157"/>
      <c r="H500" s="157"/>
      <c r="I500" s="157"/>
      <c r="J500" s="157"/>
      <c r="K500" s="157"/>
      <c r="L500" s="157"/>
      <c r="M500" s="157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47"/>
      <c r="Z500" s="147"/>
      <c r="AA500" s="147"/>
      <c r="AB500" s="147"/>
      <c r="AC500" s="147"/>
      <c r="AD500" s="147"/>
      <c r="AE500" s="147"/>
      <c r="AF500" s="147"/>
      <c r="AG500" s="147" t="s">
        <v>287</v>
      </c>
      <c r="AH500" s="147">
        <v>1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1" x14ac:dyDescent="0.25">
      <c r="A501" s="154"/>
      <c r="B501" s="155"/>
      <c r="C501" s="186" t="s">
        <v>1456</v>
      </c>
      <c r="D501" s="159"/>
      <c r="E501" s="160"/>
      <c r="F501" s="157"/>
      <c r="G501" s="157"/>
      <c r="H501" s="157"/>
      <c r="I501" s="157"/>
      <c r="J501" s="157"/>
      <c r="K501" s="157"/>
      <c r="L501" s="157"/>
      <c r="M501" s="157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47"/>
      <c r="Z501" s="147"/>
      <c r="AA501" s="147"/>
      <c r="AB501" s="147"/>
      <c r="AC501" s="147"/>
      <c r="AD501" s="147"/>
      <c r="AE501" s="147"/>
      <c r="AF501" s="147"/>
      <c r="AG501" s="147" t="s">
        <v>287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25">
      <c r="A502" s="154"/>
      <c r="B502" s="155"/>
      <c r="C502" s="186" t="s">
        <v>1457</v>
      </c>
      <c r="D502" s="159"/>
      <c r="E502" s="160">
        <v>161.85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47"/>
      <c r="Z502" s="147"/>
      <c r="AA502" s="147"/>
      <c r="AB502" s="147"/>
      <c r="AC502" s="147"/>
      <c r="AD502" s="147"/>
      <c r="AE502" s="147"/>
      <c r="AF502" s="147"/>
      <c r="AG502" s="147" t="s">
        <v>287</v>
      </c>
      <c r="AH502" s="147">
        <v>0</v>
      </c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outlineLevel="1" x14ac:dyDescent="0.25">
      <c r="A503" s="168">
        <v>97</v>
      </c>
      <c r="B503" s="169" t="s">
        <v>1458</v>
      </c>
      <c r="C503" s="185" t="s">
        <v>1459</v>
      </c>
      <c r="D503" s="170" t="s">
        <v>302</v>
      </c>
      <c r="E503" s="171">
        <v>737.26144999999997</v>
      </c>
      <c r="F503" s="172"/>
      <c r="G503" s="173">
        <f>ROUND(E503*F503,2)</f>
        <v>0</v>
      </c>
      <c r="H503" s="172"/>
      <c r="I503" s="173">
        <f>ROUND(E503*H503,2)</f>
        <v>0</v>
      </c>
      <c r="J503" s="172"/>
      <c r="K503" s="173">
        <f>ROUND(E503*J503,2)</f>
        <v>0</v>
      </c>
      <c r="L503" s="173">
        <v>15</v>
      </c>
      <c r="M503" s="173">
        <f>G503*(1+L503/100)</f>
        <v>0</v>
      </c>
      <c r="N503" s="173">
        <v>6.9999999999999999E-4</v>
      </c>
      <c r="O503" s="173">
        <f>ROUND(E503*N503,2)</f>
        <v>0.52</v>
      </c>
      <c r="P503" s="173">
        <v>0</v>
      </c>
      <c r="Q503" s="173">
        <f>ROUND(E503*P503,2)</f>
        <v>0</v>
      </c>
      <c r="R503" s="173" t="s">
        <v>705</v>
      </c>
      <c r="S503" s="173" t="s">
        <v>248</v>
      </c>
      <c r="T503" s="174" t="s">
        <v>248</v>
      </c>
      <c r="U503" s="157">
        <v>0.4</v>
      </c>
      <c r="V503" s="157">
        <f>ROUND(E503*U503,2)</f>
        <v>294.89999999999998</v>
      </c>
      <c r="W503" s="157"/>
      <c r="X503" s="157" t="s">
        <v>304</v>
      </c>
      <c r="Y503" s="147"/>
      <c r="Z503" s="147"/>
      <c r="AA503" s="147"/>
      <c r="AB503" s="147"/>
      <c r="AC503" s="147"/>
      <c r="AD503" s="147"/>
      <c r="AE503" s="147"/>
      <c r="AF503" s="147"/>
      <c r="AG503" s="147" t="s">
        <v>639</v>
      </c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5">
      <c r="A504" s="154"/>
      <c r="B504" s="155"/>
      <c r="C504" s="186" t="s">
        <v>1460</v>
      </c>
      <c r="D504" s="159"/>
      <c r="E504" s="160">
        <v>315.55</v>
      </c>
      <c r="F504" s="157"/>
      <c r="G504" s="157"/>
      <c r="H504" s="157"/>
      <c r="I504" s="157"/>
      <c r="J504" s="157"/>
      <c r="K504" s="157"/>
      <c r="L504" s="157"/>
      <c r="M504" s="157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47"/>
      <c r="Z504" s="147"/>
      <c r="AA504" s="147"/>
      <c r="AB504" s="147"/>
      <c r="AC504" s="147"/>
      <c r="AD504" s="147"/>
      <c r="AE504" s="147"/>
      <c r="AF504" s="147"/>
      <c r="AG504" s="147" t="s">
        <v>287</v>
      </c>
      <c r="AH504" s="147">
        <v>0</v>
      </c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1" x14ac:dyDescent="0.25">
      <c r="A505" s="154"/>
      <c r="B505" s="155"/>
      <c r="C505" s="186" t="s">
        <v>1450</v>
      </c>
      <c r="D505" s="159"/>
      <c r="E505" s="160">
        <v>323.84500000000003</v>
      </c>
      <c r="F505" s="157"/>
      <c r="G505" s="157"/>
      <c r="H505" s="157"/>
      <c r="I505" s="157"/>
      <c r="J505" s="157"/>
      <c r="K505" s="157"/>
      <c r="L505" s="157"/>
      <c r="M505" s="157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47"/>
      <c r="Z505" s="147"/>
      <c r="AA505" s="147"/>
      <c r="AB505" s="147"/>
      <c r="AC505" s="147"/>
      <c r="AD505" s="147"/>
      <c r="AE505" s="147"/>
      <c r="AF505" s="147"/>
      <c r="AG505" s="147" t="s">
        <v>287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5">
      <c r="A506" s="154"/>
      <c r="B506" s="155"/>
      <c r="C506" s="186" t="s">
        <v>1451</v>
      </c>
      <c r="D506" s="159"/>
      <c r="E506" s="160">
        <v>-34.3688</v>
      </c>
      <c r="F506" s="157"/>
      <c r="G506" s="157"/>
      <c r="H506" s="157"/>
      <c r="I506" s="157"/>
      <c r="J506" s="157"/>
      <c r="K506" s="157"/>
      <c r="L506" s="157"/>
      <c r="M506" s="157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47"/>
      <c r="Z506" s="147"/>
      <c r="AA506" s="147"/>
      <c r="AB506" s="147"/>
      <c r="AC506" s="147"/>
      <c r="AD506" s="147"/>
      <c r="AE506" s="147"/>
      <c r="AF506" s="147"/>
      <c r="AG506" s="147" t="s">
        <v>287</v>
      </c>
      <c r="AH506" s="147">
        <v>0</v>
      </c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1" x14ac:dyDescent="0.25">
      <c r="A507" s="154"/>
      <c r="B507" s="155"/>
      <c r="C507" s="186" t="s">
        <v>1453</v>
      </c>
      <c r="D507" s="159"/>
      <c r="E507" s="160">
        <v>13.785</v>
      </c>
      <c r="F507" s="157"/>
      <c r="G507" s="157"/>
      <c r="H507" s="157"/>
      <c r="I507" s="157"/>
      <c r="J507" s="157"/>
      <c r="K507" s="157"/>
      <c r="L507" s="157"/>
      <c r="M507" s="157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47"/>
      <c r="Z507" s="147"/>
      <c r="AA507" s="147"/>
      <c r="AB507" s="147"/>
      <c r="AC507" s="147"/>
      <c r="AD507" s="147"/>
      <c r="AE507" s="147"/>
      <c r="AF507" s="147"/>
      <c r="AG507" s="147" t="s">
        <v>287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25">
      <c r="A508" s="154"/>
      <c r="B508" s="155"/>
      <c r="C508" s="186" t="s">
        <v>1454</v>
      </c>
      <c r="D508" s="159"/>
      <c r="E508" s="160">
        <v>11.79325</v>
      </c>
      <c r="F508" s="157"/>
      <c r="G508" s="157"/>
      <c r="H508" s="157"/>
      <c r="I508" s="157"/>
      <c r="J508" s="157"/>
      <c r="K508" s="157"/>
      <c r="L508" s="157"/>
      <c r="M508" s="157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47"/>
      <c r="Z508" s="147"/>
      <c r="AA508" s="147"/>
      <c r="AB508" s="147"/>
      <c r="AC508" s="147"/>
      <c r="AD508" s="147"/>
      <c r="AE508" s="147"/>
      <c r="AF508" s="147"/>
      <c r="AG508" s="147" t="s">
        <v>287</v>
      </c>
      <c r="AH508" s="147">
        <v>0</v>
      </c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1" x14ac:dyDescent="0.25">
      <c r="A509" s="154"/>
      <c r="B509" s="155"/>
      <c r="C509" s="186" t="s">
        <v>1455</v>
      </c>
      <c r="D509" s="159"/>
      <c r="E509" s="160">
        <v>5.3849999999999998</v>
      </c>
      <c r="F509" s="157"/>
      <c r="G509" s="157"/>
      <c r="H509" s="157"/>
      <c r="I509" s="157"/>
      <c r="J509" s="157"/>
      <c r="K509" s="157"/>
      <c r="L509" s="157"/>
      <c r="M509" s="157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47"/>
      <c r="Z509" s="147"/>
      <c r="AA509" s="147"/>
      <c r="AB509" s="147"/>
      <c r="AC509" s="147"/>
      <c r="AD509" s="147"/>
      <c r="AE509" s="147"/>
      <c r="AF509" s="147"/>
      <c r="AG509" s="147" t="s">
        <v>287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outlineLevel="1" x14ac:dyDescent="0.25">
      <c r="A510" s="154"/>
      <c r="B510" s="155"/>
      <c r="C510" s="186" t="s">
        <v>1461</v>
      </c>
      <c r="D510" s="159"/>
      <c r="E510" s="160">
        <v>17.891999999999999</v>
      </c>
      <c r="F510" s="157"/>
      <c r="G510" s="157"/>
      <c r="H510" s="157"/>
      <c r="I510" s="157"/>
      <c r="J510" s="157"/>
      <c r="K510" s="157"/>
      <c r="L510" s="157"/>
      <c r="M510" s="157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47"/>
      <c r="Z510" s="147"/>
      <c r="AA510" s="147"/>
      <c r="AB510" s="147"/>
      <c r="AC510" s="147"/>
      <c r="AD510" s="147"/>
      <c r="AE510" s="147"/>
      <c r="AF510" s="147"/>
      <c r="AG510" s="147" t="s">
        <v>287</v>
      </c>
      <c r="AH510" s="147">
        <v>0</v>
      </c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1" x14ac:dyDescent="0.25">
      <c r="A511" s="154"/>
      <c r="B511" s="155"/>
      <c r="C511" s="195" t="s">
        <v>379</v>
      </c>
      <c r="D511" s="191"/>
      <c r="E511" s="192">
        <v>653.88144999999997</v>
      </c>
      <c r="F511" s="157"/>
      <c r="G511" s="157"/>
      <c r="H511" s="157"/>
      <c r="I511" s="157"/>
      <c r="J511" s="157"/>
      <c r="K511" s="157"/>
      <c r="L511" s="157"/>
      <c r="M511" s="157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47"/>
      <c r="Z511" s="147"/>
      <c r="AA511" s="147"/>
      <c r="AB511" s="147"/>
      <c r="AC511" s="147"/>
      <c r="AD511" s="147"/>
      <c r="AE511" s="147"/>
      <c r="AF511" s="147"/>
      <c r="AG511" s="147" t="s">
        <v>287</v>
      </c>
      <c r="AH511" s="147">
        <v>1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outlineLevel="1" x14ac:dyDescent="0.25">
      <c r="A512" s="154"/>
      <c r="B512" s="155"/>
      <c r="C512" s="186" t="s">
        <v>1462</v>
      </c>
      <c r="D512" s="159"/>
      <c r="E512" s="160">
        <v>81.349999999999994</v>
      </c>
      <c r="F512" s="157"/>
      <c r="G512" s="157"/>
      <c r="H512" s="157"/>
      <c r="I512" s="157"/>
      <c r="J512" s="157"/>
      <c r="K512" s="157"/>
      <c r="L512" s="157"/>
      <c r="M512" s="157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47"/>
      <c r="Z512" s="147"/>
      <c r="AA512" s="147"/>
      <c r="AB512" s="147"/>
      <c r="AC512" s="147"/>
      <c r="AD512" s="147"/>
      <c r="AE512" s="147"/>
      <c r="AF512" s="147"/>
      <c r="AG512" s="147" t="s">
        <v>287</v>
      </c>
      <c r="AH512" s="147">
        <v>0</v>
      </c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1" x14ac:dyDescent="0.25">
      <c r="A513" s="154"/>
      <c r="B513" s="155"/>
      <c r="C513" s="186" t="s">
        <v>1463</v>
      </c>
      <c r="D513" s="159"/>
      <c r="E513" s="160">
        <v>2.0299999999999998</v>
      </c>
      <c r="F513" s="157"/>
      <c r="G513" s="157"/>
      <c r="H513" s="157"/>
      <c r="I513" s="157"/>
      <c r="J513" s="157"/>
      <c r="K513" s="157"/>
      <c r="L513" s="157"/>
      <c r="M513" s="157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47"/>
      <c r="Z513" s="147"/>
      <c r="AA513" s="147"/>
      <c r="AB513" s="147"/>
      <c r="AC513" s="147"/>
      <c r="AD513" s="147"/>
      <c r="AE513" s="147"/>
      <c r="AF513" s="147"/>
      <c r="AG513" s="147" t="s">
        <v>287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5">
      <c r="A514" s="168">
        <v>98</v>
      </c>
      <c r="B514" s="169" t="s">
        <v>1464</v>
      </c>
      <c r="C514" s="185" t="s">
        <v>1465</v>
      </c>
      <c r="D514" s="170" t="s">
        <v>302</v>
      </c>
      <c r="E514" s="171">
        <v>214.65</v>
      </c>
      <c r="F514" s="172"/>
      <c r="G514" s="173">
        <f>ROUND(E514*F514,2)</f>
        <v>0</v>
      </c>
      <c r="H514" s="172"/>
      <c r="I514" s="173">
        <f>ROUND(E514*H514,2)</f>
        <v>0</v>
      </c>
      <c r="J514" s="172"/>
      <c r="K514" s="173">
        <f>ROUND(E514*J514,2)</f>
        <v>0</v>
      </c>
      <c r="L514" s="173">
        <v>15</v>
      </c>
      <c r="M514" s="173">
        <f>G514*(1+L514/100)</f>
        <v>0</v>
      </c>
      <c r="N514" s="173">
        <v>3.0000000000000001E-5</v>
      </c>
      <c r="O514" s="173">
        <f>ROUND(E514*N514,2)</f>
        <v>0.01</v>
      </c>
      <c r="P514" s="173">
        <v>0</v>
      </c>
      <c r="Q514" s="173">
        <f>ROUND(E514*P514,2)</f>
        <v>0</v>
      </c>
      <c r="R514" s="173" t="s">
        <v>705</v>
      </c>
      <c r="S514" s="173" t="s">
        <v>248</v>
      </c>
      <c r="T514" s="174" t="s">
        <v>248</v>
      </c>
      <c r="U514" s="157">
        <v>0.32</v>
      </c>
      <c r="V514" s="157">
        <f>ROUND(E514*U514,2)</f>
        <v>68.69</v>
      </c>
      <c r="W514" s="157"/>
      <c r="X514" s="157" t="s">
        <v>304</v>
      </c>
      <c r="Y514" s="147"/>
      <c r="Z514" s="147"/>
      <c r="AA514" s="147"/>
      <c r="AB514" s="147"/>
      <c r="AC514" s="147"/>
      <c r="AD514" s="147"/>
      <c r="AE514" s="147"/>
      <c r="AF514" s="147"/>
      <c r="AG514" s="147" t="s">
        <v>639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1" x14ac:dyDescent="0.25">
      <c r="A515" s="154"/>
      <c r="B515" s="155"/>
      <c r="C515" s="186" t="s">
        <v>1466</v>
      </c>
      <c r="D515" s="159"/>
      <c r="E515" s="160">
        <v>214.65</v>
      </c>
      <c r="F515" s="157"/>
      <c r="G515" s="157"/>
      <c r="H515" s="157"/>
      <c r="I515" s="157"/>
      <c r="J515" s="157"/>
      <c r="K515" s="157"/>
      <c r="L515" s="157"/>
      <c r="M515" s="157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47"/>
      <c r="Z515" s="147"/>
      <c r="AA515" s="147"/>
      <c r="AB515" s="147"/>
      <c r="AC515" s="147"/>
      <c r="AD515" s="147"/>
      <c r="AE515" s="147"/>
      <c r="AF515" s="147"/>
      <c r="AG515" s="147" t="s">
        <v>287</v>
      </c>
      <c r="AH515" s="147">
        <v>0</v>
      </c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outlineLevel="1" x14ac:dyDescent="0.25">
      <c r="A516" s="168">
        <v>99</v>
      </c>
      <c r="B516" s="169" t="s">
        <v>1467</v>
      </c>
      <c r="C516" s="185" t="s">
        <v>1468</v>
      </c>
      <c r="D516" s="170" t="s">
        <v>302</v>
      </c>
      <c r="E516" s="171">
        <v>214.65</v>
      </c>
      <c r="F516" s="172"/>
      <c r="G516" s="173">
        <f>ROUND(E516*F516,2)</f>
        <v>0</v>
      </c>
      <c r="H516" s="172"/>
      <c r="I516" s="173">
        <f>ROUND(E516*H516,2)</f>
        <v>0</v>
      </c>
      <c r="J516" s="172"/>
      <c r="K516" s="173">
        <f>ROUND(E516*J516,2)</f>
        <v>0</v>
      </c>
      <c r="L516" s="173">
        <v>15</v>
      </c>
      <c r="M516" s="173">
        <f>G516*(1+L516/100)</f>
        <v>0</v>
      </c>
      <c r="N516" s="173">
        <v>0</v>
      </c>
      <c r="O516" s="173">
        <f>ROUND(E516*N516,2)</f>
        <v>0</v>
      </c>
      <c r="P516" s="173">
        <v>0</v>
      </c>
      <c r="Q516" s="173">
        <f>ROUND(E516*P516,2)</f>
        <v>0</v>
      </c>
      <c r="R516" s="173" t="s">
        <v>705</v>
      </c>
      <c r="S516" s="173" t="s">
        <v>248</v>
      </c>
      <c r="T516" s="174" t="s">
        <v>248</v>
      </c>
      <c r="U516" s="157">
        <v>0.1</v>
      </c>
      <c r="V516" s="157">
        <f>ROUND(E516*U516,2)</f>
        <v>21.47</v>
      </c>
      <c r="W516" s="157"/>
      <c r="X516" s="157" t="s">
        <v>304</v>
      </c>
      <c r="Y516" s="147"/>
      <c r="Z516" s="147"/>
      <c r="AA516" s="147"/>
      <c r="AB516" s="147"/>
      <c r="AC516" s="147"/>
      <c r="AD516" s="147"/>
      <c r="AE516" s="147"/>
      <c r="AF516" s="147"/>
      <c r="AG516" s="147" t="s">
        <v>639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1" x14ac:dyDescent="0.25">
      <c r="A517" s="154"/>
      <c r="B517" s="155"/>
      <c r="C517" s="186" t="s">
        <v>1466</v>
      </c>
      <c r="D517" s="159"/>
      <c r="E517" s="160">
        <v>214.65</v>
      </c>
      <c r="F517" s="157"/>
      <c r="G517" s="157"/>
      <c r="H517" s="157"/>
      <c r="I517" s="157"/>
      <c r="J517" s="157"/>
      <c r="K517" s="157"/>
      <c r="L517" s="157"/>
      <c r="M517" s="157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47"/>
      <c r="Z517" s="147"/>
      <c r="AA517" s="147"/>
      <c r="AB517" s="147"/>
      <c r="AC517" s="147"/>
      <c r="AD517" s="147"/>
      <c r="AE517" s="147"/>
      <c r="AF517" s="147"/>
      <c r="AG517" s="147" t="s">
        <v>287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ht="20.399999999999999" outlineLevel="1" x14ac:dyDescent="0.25">
      <c r="A518" s="168">
        <v>100</v>
      </c>
      <c r="B518" s="169" t="s">
        <v>1469</v>
      </c>
      <c r="C518" s="185" t="s">
        <v>1470</v>
      </c>
      <c r="D518" s="170" t="s">
        <v>302</v>
      </c>
      <c r="E518" s="171">
        <v>236.11500000000001</v>
      </c>
      <c r="F518" s="172"/>
      <c r="G518" s="173">
        <f>ROUND(E518*F518,2)</f>
        <v>0</v>
      </c>
      <c r="H518" s="172"/>
      <c r="I518" s="173">
        <f>ROUND(E518*H518,2)</f>
        <v>0</v>
      </c>
      <c r="J518" s="172"/>
      <c r="K518" s="173">
        <f>ROUND(E518*J518,2)</f>
        <v>0</v>
      </c>
      <c r="L518" s="173">
        <v>15</v>
      </c>
      <c r="M518" s="173">
        <f>G518*(1+L518/100)</f>
        <v>0</v>
      </c>
      <c r="N518" s="173">
        <v>1.5E-3</v>
      </c>
      <c r="O518" s="173">
        <f>ROUND(E518*N518,2)</f>
        <v>0.35</v>
      </c>
      <c r="P518" s="173">
        <v>0</v>
      </c>
      <c r="Q518" s="173">
        <f>ROUND(E518*P518,2)</f>
        <v>0</v>
      </c>
      <c r="R518" s="173" t="s">
        <v>751</v>
      </c>
      <c r="S518" s="173" t="s">
        <v>248</v>
      </c>
      <c r="T518" s="174" t="s">
        <v>249</v>
      </c>
      <c r="U518" s="157">
        <v>0</v>
      </c>
      <c r="V518" s="157">
        <f>ROUND(E518*U518,2)</f>
        <v>0</v>
      </c>
      <c r="W518" s="157"/>
      <c r="X518" s="157" t="s">
        <v>752</v>
      </c>
      <c r="Y518" s="147"/>
      <c r="Z518" s="147"/>
      <c r="AA518" s="147"/>
      <c r="AB518" s="147"/>
      <c r="AC518" s="147"/>
      <c r="AD518" s="147"/>
      <c r="AE518" s="147"/>
      <c r="AF518" s="147"/>
      <c r="AG518" s="147" t="s">
        <v>753</v>
      </c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1" x14ac:dyDescent="0.25">
      <c r="A519" s="154"/>
      <c r="B519" s="155"/>
      <c r="C519" s="186" t="s">
        <v>1471</v>
      </c>
      <c r="D519" s="159"/>
      <c r="E519" s="160"/>
      <c r="F519" s="157"/>
      <c r="G519" s="157"/>
      <c r="H519" s="157"/>
      <c r="I519" s="157"/>
      <c r="J519" s="157"/>
      <c r="K519" s="157"/>
      <c r="L519" s="157"/>
      <c r="M519" s="157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47"/>
      <c r="Z519" s="147"/>
      <c r="AA519" s="147"/>
      <c r="AB519" s="147"/>
      <c r="AC519" s="147"/>
      <c r="AD519" s="147"/>
      <c r="AE519" s="147"/>
      <c r="AF519" s="147"/>
      <c r="AG519" s="147" t="s">
        <v>287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5">
      <c r="A520" s="154"/>
      <c r="B520" s="155"/>
      <c r="C520" s="186" t="s">
        <v>1472</v>
      </c>
      <c r="D520" s="159"/>
      <c r="E520" s="160">
        <v>236.11500000000001</v>
      </c>
      <c r="F520" s="157"/>
      <c r="G520" s="157"/>
      <c r="H520" s="157"/>
      <c r="I520" s="157"/>
      <c r="J520" s="157"/>
      <c r="K520" s="157"/>
      <c r="L520" s="157"/>
      <c r="M520" s="157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47"/>
      <c r="Z520" s="147"/>
      <c r="AA520" s="147"/>
      <c r="AB520" s="147"/>
      <c r="AC520" s="147"/>
      <c r="AD520" s="147"/>
      <c r="AE520" s="147"/>
      <c r="AF520" s="147"/>
      <c r="AG520" s="147" t="s">
        <v>287</v>
      </c>
      <c r="AH520" s="147">
        <v>0</v>
      </c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ht="20.399999999999999" outlineLevel="1" x14ac:dyDescent="0.25">
      <c r="A521" s="168">
        <v>101</v>
      </c>
      <c r="B521" s="169" t="s">
        <v>1473</v>
      </c>
      <c r="C521" s="185" t="s">
        <v>1474</v>
      </c>
      <c r="D521" s="170" t="s">
        <v>302</v>
      </c>
      <c r="E521" s="171">
        <v>1004.27184</v>
      </c>
      <c r="F521" s="172"/>
      <c r="G521" s="173">
        <f>ROUND(E521*F521,2)</f>
        <v>0</v>
      </c>
      <c r="H521" s="172"/>
      <c r="I521" s="173">
        <f>ROUND(E521*H521,2)</f>
        <v>0</v>
      </c>
      <c r="J521" s="172"/>
      <c r="K521" s="173">
        <f>ROUND(E521*J521,2)</f>
        <v>0</v>
      </c>
      <c r="L521" s="173">
        <v>15</v>
      </c>
      <c r="M521" s="173">
        <f>G521*(1+L521/100)</f>
        <v>0</v>
      </c>
      <c r="N521" s="173">
        <v>4.3E-3</v>
      </c>
      <c r="O521" s="173">
        <f>ROUND(E521*N521,2)</f>
        <v>4.32</v>
      </c>
      <c r="P521" s="173">
        <v>0</v>
      </c>
      <c r="Q521" s="173">
        <f>ROUND(E521*P521,2)</f>
        <v>0</v>
      </c>
      <c r="R521" s="173" t="s">
        <v>751</v>
      </c>
      <c r="S521" s="173" t="s">
        <v>248</v>
      </c>
      <c r="T521" s="174" t="s">
        <v>248</v>
      </c>
      <c r="U521" s="157">
        <v>0</v>
      </c>
      <c r="V521" s="157">
        <f>ROUND(E521*U521,2)</f>
        <v>0</v>
      </c>
      <c r="W521" s="157"/>
      <c r="X521" s="157" t="s">
        <v>752</v>
      </c>
      <c r="Y521" s="147"/>
      <c r="Z521" s="147"/>
      <c r="AA521" s="147"/>
      <c r="AB521" s="147"/>
      <c r="AC521" s="147"/>
      <c r="AD521" s="147"/>
      <c r="AE521" s="147"/>
      <c r="AF521" s="147"/>
      <c r="AG521" s="147" t="s">
        <v>1066</v>
      </c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outlineLevel="1" x14ac:dyDescent="0.25">
      <c r="A522" s="154"/>
      <c r="B522" s="155"/>
      <c r="C522" s="186" t="s">
        <v>1475</v>
      </c>
      <c r="D522" s="159"/>
      <c r="E522" s="160"/>
      <c r="F522" s="157"/>
      <c r="G522" s="157"/>
      <c r="H522" s="157"/>
      <c r="I522" s="157"/>
      <c r="J522" s="157"/>
      <c r="K522" s="157"/>
      <c r="L522" s="157"/>
      <c r="M522" s="157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47"/>
      <c r="Z522" s="147"/>
      <c r="AA522" s="147"/>
      <c r="AB522" s="147"/>
      <c r="AC522" s="147"/>
      <c r="AD522" s="147"/>
      <c r="AE522" s="147"/>
      <c r="AF522" s="147"/>
      <c r="AG522" s="147" t="s">
        <v>287</v>
      </c>
      <c r="AH522" s="147">
        <v>0</v>
      </c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1" x14ac:dyDescent="0.25">
      <c r="A523" s="154"/>
      <c r="B523" s="155"/>
      <c r="C523" s="186" t="s">
        <v>1476</v>
      </c>
      <c r="D523" s="159"/>
      <c r="E523" s="160"/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47"/>
      <c r="Z523" s="147"/>
      <c r="AA523" s="147"/>
      <c r="AB523" s="147"/>
      <c r="AC523" s="147"/>
      <c r="AD523" s="147"/>
      <c r="AE523" s="147"/>
      <c r="AF523" s="147"/>
      <c r="AG523" s="147" t="s">
        <v>287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1" x14ac:dyDescent="0.25">
      <c r="A524" s="154"/>
      <c r="B524" s="155"/>
      <c r="C524" s="186" t="s">
        <v>1477</v>
      </c>
      <c r="D524" s="159"/>
      <c r="E524" s="160">
        <v>897.40683999999999</v>
      </c>
      <c r="F524" s="157"/>
      <c r="G524" s="157"/>
      <c r="H524" s="157"/>
      <c r="I524" s="157"/>
      <c r="J524" s="157"/>
      <c r="K524" s="157"/>
      <c r="L524" s="157"/>
      <c r="M524" s="157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47"/>
      <c r="Z524" s="147"/>
      <c r="AA524" s="147"/>
      <c r="AB524" s="147"/>
      <c r="AC524" s="147"/>
      <c r="AD524" s="147"/>
      <c r="AE524" s="147"/>
      <c r="AF524" s="147"/>
      <c r="AG524" s="147" t="s">
        <v>287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5">
      <c r="A525" s="154"/>
      <c r="B525" s="155"/>
      <c r="C525" s="186" t="s">
        <v>1478</v>
      </c>
      <c r="D525" s="159"/>
      <c r="E525" s="160">
        <v>15.147</v>
      </c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47"/>
      <c r="Z525" s="147"/>
      <c r="AA525" s="147"/>
      <c r="AB525" s="147"/>
      <c r="AC525" s="147"/>
      <c r="AD525" s="147"/>
      <c r="AE525" s="147"/>
      <c r="AF525" s="147"/>
      <c r="AG525" s="147" t="s">
        <v>287</v>
      </c>
      <c r="AH525" s="147">
        <v>0</v>
      </c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outlineLevel="1" x14ac:dyDescent="0.25">
      <c r="A526" s="154"/>
      <c r="B526" s="155"/>
      <c r="C526" s="186" t="s">
        <v>1479</v>
      </c>
      <c r="D526" s="159"/>
      <c r="E526" s="160">
        <v>89.484999999999999</v>
      </c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47"/>
      <c r="Z526" s="147"/>
      <c r="AA526" s="147"/>
      <c r="AB526" s="147"/>
      <c r="AC526" s="147"/>
      <c r="AD526" s="147"/>
      <c r="AE526" s="147"/>
      <c r="AF526" s="147"/>
      <c r="AG526" s="147" t="s">
        <v>287</v>
      </c>
      <c r="AH526" s="147">
        <v>0</v>
      </c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outlineLevel="1" x14ac:dyDescent="0.25">
      <c r="A527" s="154"/>
      <c r="B527" s="155"/>
      <c r="C527" s="186" t="s">
        <v>1480</v>
      </c>
      <c r="D527" s="159"/>
      <c r="E527" s="160">
        <v>2.2330000000000001</v>
      </c>
      <c r="F527" s="157"/>
      <c r="G527" s="157"/>
      <c r="H527" s="157"/>
      <c r="I527" s="157"/>
      <c r="J527" s="157"/>
      <c r="K527" s="157"/>
      <c r="L527" s="157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47"/>
      <c r="Z527" s="147"/>
      <c r="AA527" s="147"/>
      <c r="AB527" s="147"/>
      <c r="AC527" s="147"/>
      <c r="AD527" s="147"/>
      <c r="AE527" s="147"/>
      <c r="AF527" s="147"/>
      <c r="AG527" s="147" t="s">
        <v>287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ht="20.399999999999999" outlineLevel="1" x14ac:dyDescent="0.25">
      <c r="A528" s="168">
        <v>102</v>
      </c>
      <c r="B528" s="169" t="s">
        <v>1481</v>
      </c>
      <c r="C528" s="185" t="s">
        <v>1482</v>
      </c>
      <c r="D528" s="170" t="s">
        <v>302</v>
      </c>
      <c r="E528" s="171">
        <v>989.12483999999995</v>
      </c>
      <c r="F528" s="172"/>
      <c r="G528" s="173">
        <f>ROUND(E528*F528,2)</f>
        <v>0</v>
      </c>
      <c r="H528" s="172"/>
      <c r="I528" s="173">
        <f>ROUND(E528*H528,2)</f>
        <v>0</v>
      </c>
      <c r="J528" s="172"/>
      <c r="K528" s="173">
        <f>ROUND(E528*J528,2)</f>
        <v>0</v>
      </c>
      <c r="L528" s="173">
        <v>15</v>
      </c>
      <c r="M528" s="173">
        <f>G528*(1+L528/100)</f>
        <v>0</v>
      </c>
      <c r="N528" s="173">
        <v>5.4999999999999997E-3</v>
      </c>
      <c r="O528" s="173">
        <f>ROUND(E528*N528,2)</f>
        <v>5.44</v>
      </c>
      <c r="P528" s="173">
        <v>0</v>
      </c>
      <c r="Q528" s="173">
        <f>ROUND(E528*P528,2)</f>
        <v>0</v>
      </c>
      <c r="R528" s="173" t="s">
        <v>751</v>
      </c>
      <c r="S528" s="173" t="s">
        <v>248</v>
      </c>
      <c r="T528" s="174" t="s">
        <v>248</v>
      </c>
      <c r="U528" s="157">
        <v>0</v>
      </c>
      <c r="V528" s="157">
        <f>ROUND(E528*U528,2)</f>
        <v>0</v>
      </c>
      <c r="W528" s="157"/>
      <c r="X528" s="157" t="s">
        <v>752</v>
      </c>
      <c r="Y528" s="147"/>
      <c r="Z528" s="147"/>
      <c r="AA528" s="147"/>
      <c r="AB528" s="147"/>
      <c r="AC528" s="147"/>
      <c r="AD528" s="147"/>
      <c r="AE528" s="147"/>
      <c r="AF528" s="147"/>
      <c r="AG528" s="147" t="s">
        <v>753</v>
      </c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outlineLevel="1" x14ac:dyDescent="0.25">
      <c r="A529" s="154"/>
      <c r="B529" s="155"/>
      <c r="C529" s="186" t="s">
        <v>1476</v>
      </c>
      <c r="D529" s="159"/>
      <c r="E529" s="160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47"/>
      <c r="Z529" s="147"/>
      <c r="AA529" s="147"/>
      <c r="AB529" s="147"/>
      <c r="AC529" s="147"/>
      <c r="AD529" s="147"/>
      <c r="AE529" s="147"/>
      <c r="AF529" s="147"/>
      <c r="AG529" s="147" t="s">
        <v>287</v>
      </c>
      <c r="AH529" s="147">
        <v>0</v>
      </c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</row>
    <row r="530" spans="1:60" outlineLevel="1" x14ac:dyDescent="0.25">
      <c r="A530" s="154"/>
      <c r="B530" s="155"/>
      <c r="C530" s="186" t="s">
        <v>1477</v>
      </c>
      <c r="D530" s="159"/>
      <c r="E530" s="160">
        <v>897.40683999999999</v>
      </c>
      <c r="F530" s="157"/>
      <c r="G530" s="157"/>
      <c r="H530" s="157"/>
      <c r="I530" s="157"/>
      <c r="J530" s="157"/>
      <c r="K530" s="157"/>
      <c r="L530" s="157"/>
      <c r="M530" s="157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47"/>
      <c r="Z530" s="147"/>
      <c r="AA530" s="147"/>
      <c r="AB530" s="147"/>
      <c r="AC530" s="147"/>
      <c r="AD530" s="147"/>
      <c r="AE530" s="147"/>
      <c r="AF530" s="147"/>
      <c r="AG530" s="147" t="s">
        <v>287</v>
      </c>
      <c r="AH530" s="147">
        <v>0</v>
      </c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5">
      <c r="A531" s="154"/>
      <c r="B531" s="155"/>
      <c r="C531" s="186" t="s">
        <v>1479</v>
      </c>
      <c r="D531" s="159"/>
      <c r="E531" s="160">
        <v>89.484999999999999</v>
      </c>
      <c r="F531" s="157"/>
      <c r="G531" s="157"/>
      <c r="H531" s="157"/>
      <c r="I531" s="157"/>
      <c r="J531" s="157"/>
      <c r="K531" s="157"/>
      <c r="L531" s="157"/>
      <c r="M531" s="157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47"/>
      <c r="Z531" s="147"/>
      <c r="AA531" s="147"/>
      <c r="AB531" s="147"/>
      <c r="AC531" s="147"/>
      <c r="AD531" s="147"/>
      <c r="AE531" s="147"/>
      <c r="AF531" s="147"/>
      <c r="AG531" s="147" t="s">
        <v>287</v>
      </c>
      <c r="AH531" s="147">
        <v>0</v>
      </c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5">
      <c r="A532" s="154"/>
      <c r="B532" s="155"/>
      <c r="C532" s="186" t="s">
        <v>1480</v>
      </c>
      <c r="D532" s="159"/>
      <c r="E532" s="160">
        <v>2.2330000000000001</v>
      </c>
      <c r="F532" s="157"/>
      <c r="G532" s="157"/>
      <c r="H532" s="157"/>
      <c r="I532" s="157"/>
      <c r="J532" s="157"/>
      <c r="K532" s="157"/>
      <c r="L532" s="157"/>
      <c r="M532" s="157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47"/>
      <c r="Z532" s="147"/>
      <c r="AA532" s="147"/>
      <c r="AB532" s="147"/>
      <c r="AC532" s="147"/>
      <c r="AD532" s="147"/>
      <c r="AE532" s="147"/>
      <c r="AF532" s="147"/>
      <c r="AG532" s="147" t="s">
        <v>287</v>
      </c>
      <c r="AH532" s="147">
        <v>0</v>
      </c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ht="20.399999999999999" outlineLevel="1" x14ac:dyDescent="0.25">
      <c r="A533" s="168">
        <v>103</v>
      </c>
      <c r="B533" s="169" t="s">
        <v>1483</v>
      </c>
      <c r="C533" s="185" t="s">
        <v>1484</v>
      </c>
      <c r="D533" s="170" t="s">
        <v>302</v>
      </c>
      <c r="E533" s="171">
        <v>1075.44184</v>
      </c>
      <c r="F533" s="172"/>
      <c r="G533" s="173">
        <f>ROUND(E533*F533,2)</f>
        <v>0</v>
      </c>
      <c r="H533" s="172"/>
      <c r="I533" s="173">
        <f>ROUND(E533*H533,2)</f>
        <v>0</v>
      </c>
      <c r="J533" s="172"/>
      <c r="K533" s="173">
        <f>ROUND(E533*J533,2)</f>
        <v>0</v>
      </c>
      <c r="L533" s="173">
        <v>15</v>
      </c>
      <c r="M533" s="173">
        <f>G533*(1+L533/100)</f>
        <v>0</v>
      </c>
      <c r="N533" s="173">
        <v>4.4999999999999997E-3</v>
      </c>
      <c r="O533" s="173">
        <f>ROUND(E533*N533,2)</f>
        <v>4.84</v>
      </c>
      <c r="P533" s="173">
        <v>0</v>
      </c>
      <c r="Q533" s="173">
        <f>ROUND(E533*P533,2)</f>
        <v>0</v>
      </c>
      <c r="R533" s="173" t="s">
        <v>751</v>
      </c>
      <c r="S533" s="173" t="s">
        <v>248</v>
      </c>
      <c r="T533" s="174" t="s">
        <v>248</v>
      </c>
      <c r="U533" s="157">
        <v>0</v>
      </c>
      <c r="V533" s="157">
        <f>ROUND(E533*U533,2)</f>
        <v>0</v>
      </c>
      <c r="W533" s="157"/>
      <c r="X533" s="157" t="s">
        <v>752</v>
      </c>
      <c r="Y533" s="147"/>
      <c r="Z533" s="147"/>
      <c r="AA533" s="147"/>
      <c r="AB533" s="147"/>
      <c r="AC533" s="147"/>
      <c r="AD533" s="147"/>
      <c r="AE533" s="147"/>
      <c r="AF533" s="147"/>
      <c r="AG533" s="147" t="s">
        <v>1066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1" x14ac:dyDescent="0.25">
      <c r="A534" s="154"/>
      <c r="B534" s="155"/>
      <c r="C534" s="186" t="s">
        <v>1485</v>
      </c>
      <c r="D534" s="159"/>
      <c r="E534" s="160"/>
      <c r="F534" s="157"/>
      <c r="G534" s="157"/>
      <c r="H534" s="157"/>
      <c r="I534" s="157"/>
      <c r="J534" s="157"/>
      <c r="K534" s="157"/>
      <c r="L534" s="157"/>
      <c r="M534" s="157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47"/>
      <c r="Z534" s="147"/>
      <c r="AA534" s="147"/>
      <c r="AB534" s="147"/>
      <c r="AC534" s="147"/>
      <c r="AD534" s="147"/>
      <c r="AE534" s="147"/>
      <c r="AF534" s="147"/>
      <c r="AG534" s="147" t="s">
        <v>287</v>
      </c>
      <c r="AH534" s="147">
        <v>0</v>
      </c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5">
      <c r="A535" s="154"/>
      <c r="B535" s="155"/>
      <c r="C535" s="186" t="s">
        <v>1476</v>
      </c>
      <c r="D535" s="159"/>
      <c r="E535" s="160"/>
      <c r="F535" s="157"/>
      <c r="G535" s="157"/>
      <c r="H535" s="157"/>
      <c r="I535" s="157"/>
      <c r="J535" s="157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47"/>
      <c r="Z535" s="147"/>
      <c r="AA535" s="147"/>
      <c r="AB535" s="147"/>
      <c r="AC535" s="147"/>
      <c r="AD535" s="147"/>
      <c r="AE535" s="147"/>
      <c r="AF535" s="147"/>
      <c r="AG535" s="147" t="s">
        <v>287</v>
      </c>
      <c r="AH535" s="147">
        <v>0</v>
      </c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outlineLevel="1" x14ac:dyDescent="0.25">
      <c r="A536" s="154"/>
      <c r="B536" s="155"/>
      <c r="C536" s="186" t="s">
        <v>1477</v>
      </c>
      <c r="D536" s="159"/>
      <c r="E536" s="160">
        <v>897.40683999999999</v>
      </c>
      <c r="F536" s="157"/>
      <c r="G536" s="157"/>
      <c r="H536" s="157"/>
      <c r="I536" s="157"/>
      <c r="J536" s="157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47"/>
      <c r="Z536" s="147"/>
      <c r="AA536" s="147"/>
      <c r="AB536" s="147"/>
      <c r="AC536" s="147"/>
      <c r="AD536" s="147"/>
      <c r="AE536" s="147"/>
      <c r="AF536" s="147"/>
      <c r="AG536" s="147" t="s">
        <v>287</v>
      </c>
      <c r="AH536" s="147">
        <v>0</v>
      </c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outlineLevel="1" x14ac:dyDescent="0.25">
      <c r="A537" s="154"/>
      <c r="B537" s="155"/>
      <c r="C537" s="186" t="s">
        <v>1486</v>
      </c>
      <c r="D537" s="159"/>
      <c r="E537" s="160">
        <v>178.035</v>
      </c>
      <c r="F537" s="157"/>
      <c r="G537" s="157"/>
      <c r="H537" s="157"/>
      <c r="I537" s="157"/>
      <c r="J537" s="157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47"/>
      <c r="Z537" s="147"/>
      <c r="AA537" s="147"/>
      <c r="AB537" s="147"/>
      <c r="AC537" s="147"/>
      <c r="AD537" s="147"/>
      <c r="AE537" s="147"/>
      <c r="AF537" s="147"/>
      <c r="AG537" s="147" t="s">
        <v>287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ht="20.399999999999999" outlineLevel="1" x14ac:dyDescent="0.25">
      <c r="A538" s="168">
        <v>104</v>
      </c>
      <c r="B538" s="169" t="s">
        <v>1487</v>
      </c>
      <c r="C538" s="185" t="s">
        <v>1488</v>
      </c>
      <c r="D538" s="170" t="s">
        <v>302</v>
      </c>
      <c r="E538" s="171">
        <v>236.11500000000001</v>
      </c>
      <c r="F538" s="172"/>
      <c r="G538" s="173">
        <f>ROUND(E538*F538,2)</f>
        <v>0</v>
      </c>
      <c r="H538" s="172"/>
      <c r="I538" s="173">
        <f>ROUND(E538*H538,2)</f>
        <v>0</v>
      </c>
      <c r="J538" s="172"/>
      <c r="K538" s="173">
        <f>ROUND(E538*J538,2)</f>
        <v>0</v>
      </c>
      <c r="L538" s="173">
        <v>15</v>
      </c>
      <c r="M538" s="173">
        <f>G538*(1+L538/100)</f>
        <v>0</v>
      </c>
      <c r="N538" s="173">
        <v>2.9999999999999997E-4</v>
      </c>
      <c r="O538" s="173">
        <f>ROUND(E538*N538,2)</f>
        <v>7.0000000000000007E-2</v>
      </c>
      <c r="P538" s="173">
        <v>0</v>
      </c>
      <c r="Q538" s="173">
        <f>ROUND(E538*P538,2)</f>
        <v>0</v>
      </c>
      <c r="R538" s="173" t="s">
        <v>751</v>
      </c>
      <c r="S538" s="173" t="s">
        <v>248</v>
      </c>
      <c r="T538" s="174" t="s">
        <v>249</v>
      </c>
      <c r="U538" s="157">
        <v>0</v>
      </c>
      <c r="V538" s="157">
        <f>ROUND(E538*U538,2)</f>
        <v>0</v>
      </c>
      <c r="W538" s="157"/>
      <c r="X538" s="157" t="s">
        <v>752</v>
      </c>
      <c r="Y538" s="147"/>
      <c r="Z538" s="147"/>
      <c r="AA538" s="147"/>
      <c r="AB538" s="147"/>
      <c r="AC538" s="147"/>
      <c r="AD538" s="147"/>
      <c r="AE538" s="147"/>
      <c r="AF538" s="147"/>
      <c r="AG538" s="147" t="s">
        <v>753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1" x14ac:dyDescent="0.25">
      <c r="A539" s="154"/>
      <c r="B539" s="155"/>
      <c r="C539" s="186" t="s">
        <v>1472</v>
      </c>
      <c r="D539" s="159"/>
      <c r="E539" s="160">
        <v>236.11500000000001</v>
      </c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47"/>
      <c r="Z539" s="147"/>
      <c r="AA539" s="147"/>
      <c r="AB539" s="147"/>
      <c r="AC539" s="147"/>
      <c r="AD539" s="147"/>
      <c r="AE539" s="147"/>
      <c r="AF539" s="147"/>
      <c r="AG539" s="147" t="s">
        <v>287</v>
      </c>
      <c r="AH539" s="147">
        <v>0</v>
      </c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1" x14ac:dyDescent="0.25">
      <c r="A540" s="168">
        <v>105</v>
      </c>
      <c r="B540" s="169" t="s">
        <v>1489</v>
      </c>
      <c r="C540" s="185" t="s">
        <v>1490</v>
      </c>
      <c r="D540" s="170" t="s">
        <v>698</v>
      </c>
      <c r="E540" s="171">
        <v>16.153739999999999</v>
      </c>
      <c r="F540" s="172"/>
      <c r="G540" s="173">
        <f>ROUND(E540*F540,2)</f>
        <v>0</v>
      </c>
      <c r="H540" s="172"/>
      <c r="I540" s="173">
        <f>ROUND(E540*H540,2)</f>
        <v>0</v>
      </c>
      <c r="J540" s="172"/>
      <c r="K540" s="173">
        <f>ROUND(E540*J540,2)</f>
        <v>0</v>
      </c>
      <c r="L540" s="173">
        <v>15</v>
      </c>
      <c r="M540" s="173">
        <f>G540*(1+L540/100)</f>
        <v>0</v>
      </c>
      <c r="N540" s="173">
        <v>0</v>
      </c>
      <c r="O540" s="173">
        <f>ROUND(E540*N540,2)</f>
        <v>0</v>
      </c>
      <c r="P540" s="173">
        <v>0</v>
      </c>
      <c r="Q540" s="173">
        <f>ROUND(E540*P540,2)</f>
        <v>0</v>
      </c>
      <c r="R540" s="173" t="s">
        <v>705</v>
      </c>
      <c r="S540" s="173" t="s">
        <v>248</v>
      </c>
      <c r="T540" s="174" t="s">
        <v>248</v>
      </c>
      <c r="U540" s="157">
        <v>1.764</v>
      </c>
      <c r="V540" s="157">
        <f>ROUND(E540*U540,2)</f>
        <v>28.5</v>
      </c>
      <c r="W540" s="157"/>
      <c r="X540" s="157" t="s">
        <v>700</v>
      </c>
      <c r="Y540" s="147"/>
      <c r="Z540" s="147"/>
      <c r="AA540" s="147"/>
      <c r="AB540" s="147"/>
      <c r="AC540" s="147"/>
      <c r="AD540" s="147"/>
      <c r="AE540" s="147"/>
      <c r="AF540" s="147"/>
      <c r="AG540" s="147" t="s">
        <v>701</v>
      </c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outlineLevel="1" x14ac:dyDescent="0.25">
      <c r="A541" s="154"/>
      <c r="B541" s="155"/>
      <c r="C541" s="265" t="s">
        <v>757</v>
      </c>
      <c r="D541" s="266"/>
      <c r="E541" s="266"/>
      <c r="F541" s="266"/>
      <c r="G541" s="266"/>
      <c r="H541" s="157"/>
      <c r="I541" s="157"/>
      <c r="J541" s="157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47"/>
      <c r="Z541" s="147"/>
      <c r="AA541" s="147"/>
      <c r="AB541" s="147"/>
      <c r="AC541" s="147"/>
      <c r="AD541" s="147"/>
      <c r="AE541" s="147"/>
      <c r="AF541" s="147"/>
      <c r="AG541" s="147" t="s">
        <v>307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x14ac:dyDescent="0.25">
      <c r="A542" s="162" t="s">
        <v>243</v>
      </c>
      <c r="B542" s="163" t="s">
        <v>153</v>
      </c>
      <c r="C542" s="184" t="s">
        <v>154</v>
      </c>
      <c r="D542" s="164"/>
      <c r="E542" s="165"/>
      <c r="F542" s="166"/>
      <c r="G542" s="166">
        <f>SUMIF(AG543:AG617,"&lt;&gt;NOR",G543:G617)</f>
        <v>0</v>
      </c>
      <c r="H542" s="166"/>
      <c r="I542" s="166">
        <f>SUM(I543:I617)</f>
        <v>0</v>
      </c>
      <c r="J542" s="166"/>
      <c r="K542" s="166">
        <f>SUM(K543:K617)</f>
        <v>0</v>
      </c>
      <c r="L542" s="166"/>
      <c r="M542" s="166">
        <f>SUM(M543:M617)</f>
        <v>0</v>
      </c>
      <c r="N542" s="166"/>
      <c r="O542" s="166">
        <f>SUM(O543:O617)</f>
        <v>15.030000000000001</v>
      </c>
      <c r="P542" s="166"/>
      <c r="Q542" s="166">
        <f>SUM(Q543:Q617)</f>
        <v>0</v>
      </c>
      <c r="R542" s="166"/>
      <c r="S542" s="166"/>
      <c r="T542" s="167"/>
      <c r="U542" s="161"/>
      <c r="V542" s="161">
        <f>SUM(V543:V617)</f>
        <v>462.46</v>
      </c>
      <c r="W542" s="161"/>
      <c r="X542" s="161"/>
      <c r="AG542" t="s">
        <v>244</v>
      </c>
    </row>
    <row r="543" spans="1:60" outlineLevel="1" x14ac:dyDescent="0.25">
      <c r="A543" s="168">
        <v>106</v>
      </c>
      <c r="B543" s="169" t="s">
        <v>1491</v>
      </c>
      <c r="C543" s="185" t="s">
        <v>1492</v>
      </c>
      <c r="D543" s="170" t="s">
        <v>302</v>
      </c>
      <c r="E543" s="171">
        <v>959.33</v>
      </c>
      <c r="F543" s="172"/>
      <c r="G543" s="173">
        <f>ROUND(E543*F543,2)</f>
        <v>0</v>
      </c>
      <c r="H543" s="172"/>
      <c r="I543" s="173">
        <f>ROUND(E543*H543,2)</f>
        <v>0</v>
      </c>
      <c r="J543" s="172"/>
      <c r="K543" s="173">
        <f>ROUND(E543*J543,2)</f>
        <v>0</v>
      </c>
      <c r="L543" s="173">
        <v>15</v>
      </c>
      <c r="M543" s="173">
        <f>G543*(1+L543/100)</f>
        <v>0</v>
      </c>
      <c r="N543" s="173">
        <v>0</v>
      </c>
      <c r="O543" s="173">
        <f>ROUND(E543*N543,2)</f>
        <v>0</v>
      </c>
      <c r="P543" s="173">
        <v>0</v>
      </c>
      <c r="Q543" s="173">
        <f>ROUND(E543*P543,2)</f>
        <v>0</v>
      </c>
      <c r="R543" s="173" t="s">
        <v>719</v>
      </c>
      <c r="S543" s="173" t="s">
        <v>248</v>
      </c>
      <c r="T543" s="174" t="s">
        <v>248</v>
      </c>
      <c r="U543" s="157">
        <v>0.08</v>
      </c>
      <c r="V543" s="157">
        <f>ROUND(E543*U543,2)</f>
        <v>76.75</v>
      </c>
      <c r="W543" s="157"/>
      <c r="X543" s="157" t="s">
        <v>304</v>
      </c>
      <c r="Y543" s="147"/>
      <c r="Z543" s="147"/>
      <c r="AA543" s="147"/>
      <c r="AB543" s="147"/>
      <c r="AC543" s="147"/>
      <c r="AD543" s="147"/>
      <c r="AE543" s="147"/>
      <c r="AF543" s="147"/>
      <c r="AG543" s="147" t="s">
        <v>639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1" x14ac:dyDescent="0.25">
      <c r="A544" s="154"/>
      <c r="B544" s="155"/>
      <c r="C544" s="186" t="s">
        <v>1134</v>
      </c>
      <c r="D544" s="159"/>
      <c r="E544" s="160">
        <v>30.07</v>
      </c>
      <c r="F544" s="157"/>
      <c r="G544" s="157"/>
      <c r="H544" s="157"/>
      <c r="I544" s="157"/>
      <c r="J544" s="157"/>
      <c r="K544" s="157"/>
      <c r="L544" s="157"/>
      <c r="M544" s="157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47"/>
      <c r="Z544" s="147"/>
      <c r="AA544" s="147"/>
      <c r="AB544" s="147"/>
      <c r="AC544" s="147"/>
      <c r="AD544" s="147"/>
      <c r="AE544" s="147"/>
      <c r="AF544" s="147"/>
      <c r="AG544" s="147" t="s">
        <v>287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5">
      <c r="A545" s="154"/>
      <c r="B545" s="155"/>
      <c r="C545" s="186" t="s">
        <v>1135</v>
      </c>
      <c r="D545" s="159"/>
      <c r="E545" s="160">
        <v>40.58</v>
      </c>
      <c r="F545" s="157"/>
      <c r="G545" s="157"/>
      <c r="H545" s="157"/>
      <c r="I545" s="157"/>
      <c r="J545" s="157"/>
      <c r="K545" s="157"/>
      <c r="L545" s="157"/>
      <c r="M545" s="157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47"/>
      <c r="Z545" s="147"/>
      <c r="AA545" s="147"/>
      <c r="AB545" s="147"/>
      <c r="AC545" s="147"/>
      <c r="AD545" s="147"/>
      <c r="AE545" s="147"/>
      <c r="AF545" s="147"/>
      <c r="AG545" s="147" t="s">
        <v>287</v>
      </c>
      <c r="AH545" s="147">
        <v>0</v>
      </c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1" x14ac:dyDescent="0.25">
      <c r="A546" s="154"/>
      <c r="B546" s="155"/>
      <c r="C546" s="186" t="s">
        <v>1136</v>
      </c>
      <c r="D546" s="159"/>
      <c r="E546" s="160">
        <v>32.15</v>
      </c>
      <c r="F546" s="157"/>
      <c r="G546" s="157"/>
      <c r="H546" s="157"/>
      <c r="I546" s="157"/>
      <c r="J546" s="157"/>
      <c r="K546" s="157"/>
      <c r="L546" s="157"/>
      <c r="M546" s="157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47"/>
      <c r="Z546" s="147"/>
      <c r="AA546" s="147"/>
      <c r="AB546" s="147"/>
      <c r="AC546" s="147"/>
      <c r="AD546" s="147"/>
      <c r="AE546" s="147"/>
      <c r="AF546" s="147"/>
      <c r="AG546" s="147" t="s">
        <v>287</v>
      </c>
      <c r="AH546" s="147">
        <v>0</v>
      </c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1" x14ac:dyDescent="0.25">
      <c r="A547" s="154"/>
      <c r="B547" s="155"/>
      <c r="C547" s="186" t="s">
        <v>1137</v>
      </c>
      <c r="D547" s="159"/>
      <c r="E547" s="160">
        <v>54.08</v>
      </c>
      <c r="F547" s="157"/>
      <c r="G547" s="157"/>
      <c r="H547" s="157"/>
      <c r="I547" s="157"/>
      <c r="J547" s="157"/>
      <c r="K547" s="157"/>
      <c r="L547" s="157"/>
      <c r="M547" s="157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47"/>
      <c r="Z547" s="147"/>
      <c r="AA547" s="147"/>
      <c r="AB547" s="147"/>
      <c r="AC547" s="147"/>
      <c r="AD547" s="147"/>
      <c r="AE547" s="147"/>
      <c r="AF547" s="147"/>
      <c r="AG547" s="147" t="s">
        <v>287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outlineLevel="1" x14ac:dyDescent="0.25">
      <c r="A548" s="154"/>
      <c r="B548" s="155"/>
      <c r="C548" s="186" t="s">
        <v>1138</v>
      </c>
      <c r="D548" s="159"/>
      <c r="E548" s="160">
        <v>23.04</v>
      </c>
      <c r="F548" s="157"/>
      <c r="G548" s="157"/>
      <c r="H548" s="157"/>
      <c r="I548" s="157"/>
      <c r="J548" s="157"/>
      <c r="K548" s="157"/>
      <c r="L548" s="157"/>
      <c r="M548" s="157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47"/>
      <c r="Z548" s="147"/>
      <c r="AA548" s="147"/>
      <c r="AB548" s="147"/>
      <c r="AC548" s="147"/>
      <c r="AD548" s="147"/>
      <c r="AE548" s="147"/>
      <c r="AF548" s="147"/>
      <c r="AG548" s="147" t="s">
        <v>287</v>
      </c>
      <c r="AH548" s="147">
        <v>0</v>
      </c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outlineLevel="1" x14ac:dyDescent="0.25">
      <c r="A549" s="154"/>
      <c r="B549" s="155"/>
      <c r="C549" s="186" t="s">
        <v>1139</v>
      </c>
      <c r="D549" s="159"/>
      <c r="E549" s="160">
        <v>22.04</v>
      </c>
      <c r="F549" s="157"/>
      <c r="G549" s="157"/>
      <c r="H549" s="157"/>
      <c r="I549" s="157"/>
      <c r="J549" s="157"/>
      <c r="K549" s="157"/>
      <c r="L549" s="157"/>
      <c r="M549" s="157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47"/>
      <c r="Z549" s="147"/>
      <c r="AA549" s="147"/>
      <c r="AB549" s="147"/>
      <c r="AC549" s="147"/>
      <c r="AD549" s="147"/>
      <c r="AE549" s="147"/>
      <c r="AF549" s="147"/>
      <c r="AG549" s="147" t="s">
        <v>287</v>
      </c>
      <c r="AH549" s="147">
        <v>0</v>
      </c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outlineLevel="1" x14ac:dyDescent="0.25">
      <c r="A550" s="154"/>
      <c r="B550" s="155"/>
      <c r="C550" s="195" t="s">
        <v>379</v>
      </c>
      <c r="D550" s="191"/>
      <c r="E550" s="192">
        <v>201.96</v>
      </c>
      <c r="F550" s="157"/>
      <c r="G550" s="157"/>
      <c r="H550" s="157"/>
      <c r="I550" s="157"/>
      <c r="J550" s="157"/>
      <c r="K550" s="157"/>
      <c r="L550" s="157"/>
      <c r="M550" s="157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47"/>
      <c r="Z550" s="147"/>
      <c r="AA550" s="147"/>
      <c r="AB550" s="147"/>
      <c r="AC550" s="147"/>
      <c r="AD550" s="147"/>
      <c r="AE550" s="147"/>
      <c r="AF550" s="147"/>
      <c r="AG550" s="147" t="s">
        <v>287</v>
      </c>
      <c r="AH550" s="147">
        <v>1</v>
      </c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1" x14ac:dyDescent="0.25">
      <c r="A551" s="154"/>
      <c r="B551" s="155"/>
      <c r="C551" s="186" t="s">
        <v>1493</v>
      </c>
      <c r="D551" s="159"/>
      <c r="E551" s="160">
        <v>463.74</v>
      </c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47"/>
      <c r="Z551" s="147"/>
      <c r="AA551" s="147"/>
      <c r="AB551" s="147"/>
      <c r="AC551" s="147"/>
      <c r="AD551" s="147"/>
      <c r="AE551" s="147"/>
      <c r="AF551" s="147"/>
      <c r="AG551" s="147" t="s">
        <v>287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25">
      <c r="A552" s="154"/>
      <c r="B552" s="155"/>
      <c r="C552" s="186" t="s">
        <v>1494</v>
      </c>
      <c r="D552" s="159"/>
      <c r="E552" s="160">
        <v>37.479999999999997</v>
      </c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47"/>
      <c r="Z552" s="147"/>
      <c r="AA552" s="147"/>
      <c r="AB552" s="147"/>
      <c r="AC552" s="147"/>
      <c r="AD552" s="147"/>
      <c r="AE552" s="147"/>
      <c r="AF552" s="147"/>
      <c r="AG552" s="147" t="s">
        <v>287</v>
      </c>
      <c r="AH552" s="147">
        <v>0</v>
      </c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outlineLevel="1" x14ac:dyDescent="0.25">
      <c r="A553" s="154"/>
      <c r="B553" s="155"/>
      <c r="C553" s="186" t="s">
        <v>1312</v>
      </c>
      <c r="D553" s="159"/>
      <c r="E553" s="160">
        <v>141.82</v>
      </c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47"/>
      <c r="Z553" s="147"/>
      <c r="AA553" s="147"/>
      <c r="AB553" s="147"/>
      <c r="AC553" s="147"/>
      <c r="AD553" s="147"/>
      <c r="AE553" s="147"/>
      <c r="AF553" s="147"/>
      <c r="AG553" s="147" t="s">
        <v>287</v>
      </c>
      <c r="AH553" s="147">
        <v>0</v>
      </c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</row>
    <row r="554" spans="1:60" outlineLevel="1" x14ac:dyDescent="0.25">
      <c r="A554" s="154"/>
      <c r="B554" s="155"/>
      <c r="C554" s="186" t="s">
        <v>1300</v>
      </c>
      <c r="D554" s="159"/>
      <c r="E554" s="160">
        <v>14.51</v>
      </c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47"/>
      <c r="Z554" s="147"/>
      <c r="AA554" s="147"/>
      <c r="AB554" s="147"/>
      <c r="AC554" s="147"/>
      <c r="AD554" s="147"/>
      <c r="AE554" s="147"/>
      <c r="AF554" s="147"/>
      <c r="AG554" s="147" t="s">
        <v>287</v>
      </c>
      <c r="AH554" s="147">
        <v>0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outlineLevel="1" x14ac:dyDescent="0.25">
      <c r="A555" s="154"/>
      <c r="B555" s="155"/>
      <c r="C555" s="186" t="s">
        <v>1495</v>
      </c>
      <c r="D555" s="159"/>
      <c r="E555" s="160">
        <v>99.82</v>
      </c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47"/>
      <c r="Z555" s="147"/>
      <c r="AA555" s="147"/>
      <c r="AB555" s="147"/>
      <c r="AC555" s="147"/>
      <c r="AD555" s="147"/>
      <c r="AE555" s="147"/>
      <c r="AF555" s="147"/>
      <c r="AG555" s="147" t="s">
        <v>287</v>
      </c>
      <c r="AH555" s="147">
        <v>0</v>
      </c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1" x14ac:dyDescent="0.25">
      <c r="A556" s="168">
        <v>107</v>
      </c>
      <c r="B556" s="169" t="s">
        <v>1496</v>
      </c>
      <c r="C556" s="185" t="s">
        <v>1497</v>
      </c>
      <c r="D556" s="170" t="s">
        <v>302</v>
      </c>
      <c r="E556" s="171">
        <v>748.25</v>
      </c>
      <c r="F556" s="172"/>
      <c r="G556" s="173">
        <f>ROUND(E556*F556,2)</f>
        <v>0</v>
      </c>
      <c r="H556" s="172"/>
      <c r="I556" s="173">
        <f>ROUND(E556*H556,2)</f>
        <v>0</v>
      </c>
      <c r="J556" s="172"/>
      <c r="K556" s="173">
        <f>ROUND(E556*J556,2)</f>
        <v>0</v>
      </c>
      <c r="L556" s="173">
        <v>15</v>
      </c>
      <c r="M556" s="173">
        <f>G556*(1+L556/100)</f>
        <v>0</v>
      </c>
      <c r="N556" s="173">
        <v>0</v>
      </c>
      <c r="O556" s="173">
        <f>ROUND(E556*N556,2)</f>
        <v>0</v>
      </c>
      <c r="P556" s="173">
        <v>0</v>
      </c>
      <c r="Q556" s="173">
        <f>ROUND(E556*P556,2)</f>
        <v>0</v>
      </c>
      <c r="R556" s="173" t="s">
        <v>719</v>
      </c>
      <c r="S556" s="173" t="s">
        <v>248</v>
      </c>
      <c r="T556" s="174" t="s">
        <v>248</v>
      </c>
      <c r="U556" s="157">
        <v>0.15</v>
      </c>
      <c r="V556" s="157">
        <f>ROUND(E556*U556,2)</f>
        <v>112.24</v>
      </c>
      <c r="W556" s="157"/>
      <c r="X556" s="157" t="s">
        <v>304</v>
      </c>
      <c r="Y556" s="147"/>
      <c r="Z556" s="147"/>
      <c r="AA556" s="147"/>
      <c r="AB556" s="147"/>
      <c r="AC556" s="147"/>
      <c r="AD556" s="147"/>
      <c r="AE556" s="147"/>
      <c r="AF556" s="147"/>
      <c r="AG556" s="147" t="s">
        <v>332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1" x14ac:dyDescent="0.25">
      <c r="A557" s="154"/>
      <c r="B557" s="155"/>
      <c r="C557" s="256" t="s">
        <v>1498</v>
      </c>
      <c r="D557" s="257"/>
      <c r="E557" s="257"/>
      <c r="F557" s="257"/>
      <c r="G557" s="257"/>
      <c r="H557" s="157"/>
      <c r="I557" s="157"/>
      <c r="J557" s="157"/>
      <c r="K557" s="157"/>
      <c r="L557" s="157"/>
      <c r="M557" s="157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47"/>
      <c r="Z557" s="147"/>
      <c r="AA557" s="147"/>
      <c r="AB557" s="147"/>
      <c r="AC557" s="147"/>
      <c r="AD557" s="147"/>
      <c r="AE557" s="147"/>
      <c r="AF557" s="147"/>
      <c r="AG557" s="147" t="s">
        <v>253</v>
      </c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outlineLevel="1" x14ac:dyDescent="0.25">
      <c r="A558" s="154"/>
      <c r="B558" s="155"/>
      <c r="C558" s="186" t="s">
        <v>1307</v>
      </c>
      <c r="D558" s="159"/>
      <c r="E558" s="160">
        <v>198.27</v>
      </c>
      <c r="F558" s="157"/>
      <c r="G558" s="157"/>
      <c r="H558" s="157"/>
      <c r="I558" s="157"/>
      <c r="J558" s="157"/>
      <c r="K558" s="157"/>
      <c r="L558" s="157"/>
      <c r="M558" s="157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47"/>
      <c r="Z558" s="147"/>
      <c r="AA558" s="147"/>
      <c r="AB558" s="147"/>
      <c r="AC558" s="147"/>
      <c r="AD558" s="147"/>
      <c r="AE558" s="147"/>
      <c r="AF558" s="147"/>
      <c r="AG558" s="147" t="s">
        <v>287</v>
      </c>
      <c r="AH558" s="147">
        <v>0</v>
      </c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</row>
    <row r="559" spans="1:60" ht="20.399999999999999" outlineLevel="1" x14ac:dyDescent="0.25">
      <c r="A559" s="154"/>
      <c r="B559" s="155"/>
      <c r="C559" s="186" t="s">
        <v>1304</v>
      </c>
      <c r="D559" s="159"/>
      <c r="E559" s="160">
        <v>117.5</v>
      </c>
      <c r="F559" s="157"/>
      <c r="G559" s="157"/>
      <c r="H559" s="157"/>
      <c r="I559" s="157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47"/>
      <c r="Z559" s="147"/>
      <c r="AA559" s="147"/>
      <c r="AB559" s="147"/>
      <c r="AC559" s="147"/>
      <c r="AD559" s="147"/>
      <c r="AE559" s="147"/>
      <c r="AF559" s="147"/>
      <c r="AG559" s="147" t="s">
        <v>287</v>
      </c>
      <c r="AH559" s="147">
        <v>0</v>
      </c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outlineLevel="1" x14ac:dyDescent="0.25">
      <c r="A560" s="154"/>
      <c r="B560" s="155"/>
      <c r="C560" s="186" t="s">
        <v>1315</v>
      </c>
      <c r="D560" s="159"/>
      <c r="E560" s="160">
        <v>432.48</v>
      </c>
      <c r="F560" s="157"/>
      <c r="G560" s="157"/>
      <c r="H560" s="157"/>
      <c r="I560" s="157"/>
      <c r="J560" s="157"/>
      <c r="K560" s="157"/>
      <c r="L560" s="157"/>
      <c r="M560" s="157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47"/>
      <c r="Z560" s="147"/>
      <c r="AA560" s="147"/>
      <c r="AB560" s="147"/>
      <c r="AC560" s="147"/>
      <c r="AD560" s="147"/>
      <c r="AE560" s="147"/>
      <c r="AF560" s="147"/>
      <c r="AG560" s="147" t="s">
        <v>287</v>
      </c>
      <c r="AH560" s="147">
        <v>0</v>
      </c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</row>
    <row r="561" spans="1:60" outlineLevel="1" x14ac:dyDescent="0.25">
      <c r="A561" s="168">
        <v>108</v>
      </c>
      <c r="B561" s="169" t="s">
        <v>1499</v>
      </c>
      <c r="C561" s="185" t="s">
        <v>1500</v>
      </c>
      <c r="D561" s="170" t="s">
        <v>302</v>
      </c>
      <c r="E561" s="171">
        <v>2407.2600000000002</v>
      </c>
      <c r="F561" s="172"/>
      <c r="G561" s="173">
        <f>ROUND(E561*F561,2)</f>
        <v>0</v>
      </c>
      <c r="H561" s="172"/>
      <c r="I561" s="173">
        <f>ROUND(E561*H561,2)</f>
        <v>0</v>
      </c>
      <c r="J561" s="172"/>
      <c r="K561" s="173">
        <f>ROUND(E561*J561,2)</f>
        <v>0</v>
      </c>
      <c r="L561" s="173">
        <v>15</v>
      </c>
      <c r="M561" s="173">
        <f>G561*(1+L561/100)</f>
        <v>0</v>
      </c>
      <c r="N561" s="173">
        <v>0</v>
      </c>
      <c r="O561" s="173">
        <f>ROUND(E561*N561,2)</f>
        <v>0</v>
      </c>
      <c r="P561" s="173">
        <v>0</v>
      </c>
      <c r="Q561" s="173">
        <f>ROUND(E561*P561,2)</f>
        <v>0</v>
      </c>
      <c r="R561" s="173" t="s">
        <v>719</v>
      </c>
      <c r="S561" s="173" t="s">
        <v>248</v>
      </c>
      <c r="T561" s="174" t="s">
        <v>248</v>
      </c>
      <c r="U561" s="157">
        <v>7.0000000000000007E-2</v>
      </c>
      <c r="V561" s="157">
        <f>ROUND(E561*U561,2)</f>
        <v>168.51</v>
      </c>
      <c r="W561" s="157"/>
      <c r="X561" s="157" t="s">
        <v>304</v>
      </c>
      <c r="Y561" s="147"/>
      <c r="Z561" s="147"/>
      <c r="AA561" s="147"/>
      <c r="AB561" s="147"/>
      <c r="AC561" s="147"/>
      <c r="AD561" s="147"/>
      <c r="AE561" s="147"/>
      <c r="AF561" s="147"/>
      <c r="AG561" s="147" t="s">
        <v>639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outlineLevel="1" x14ac:dyDescent="0.25">
      <c r="A562" s="154"/>
      <c r="B562" s="155"/>
      <c r="C562" s="196" t="s">
        <v>464</v>
      </c>
      <c r="D562" s="193"/>
      <c r="E562" s="194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47"/>
      <c r="Z562" s="147"/>
      <c r="AA562" s="147"/>
      <c r="AB562" s="147"/>
      <c r="AC562" s="147"/>
      <c r="AD562" s="147"/>
      <c r="AE562" s="147"/>
      <c r="AF562" s="147"/>
      <c r="AG562" s="147" t="s">
        <v>287</v>
      </c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outlineLevel="1" x14ac:dyDescent="0.25">
      <c r="A563" s="154"/>
      <c r="B563" s="155"/>
      <c r="C563" s="197" t="s">
        <v>1501</v>
      </c>
      <c r="D563" s="193"/>
      <c r="E563" s="194">
        <v>315.55</v>
      </c>
      <c r="F563" s="157"/>
      <c r="G563" s="157"/>
      <c r="H563" s="157"/>
      <c r="I563" s="157"/>
      <c r="J563" s="157"/>
      <c r="K563" s="157"/>
      <c r="L563" s="157"/>
      <c r="M563" s="157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47"/>
      <c r="Z563" s="147"/>
      <c r="AA563" s="147"/>
      <c r="AB563" s="147"/>
      <c r="AC563" s="147"/>
      <c r="AD563" s="147"/>
      <c r="AE563" s="147"/>
      <c r="AF563" s="147"/>
      <c r="AG563" s="147" t="s">
        <v>287</v>
      </c>
      <c r="AH563" s="147">
        <v>2</v>
      </c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outlineLevel="1" x14ac:dyDescent="0.25">
      <c r="A564" s="154"/>
      <c r="B564" s="155"/>
      <c r="C564" s="197" t="s">
        <v>1502</v>
      </c>
      <c r="D564" s="193"/>
      <c r="E564" s="194">
        <v>323.84500000000003</v>
      </c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47"/>
      <c r="Z564" s="147"/>
      <c r="AA564" s="147"/>
      <c r="AB564" s="147"/>
      <c r="AC564" s="147"/>
      <c r="AD564" s="147"/>
      <c r="AE564" s="147"/>
      <c r="AF564" s="147"/>
      <c r="AG564" s="147" t="s">
        <v>287</v>
      </c>
      <c r="AH564" s="147">
        <v>2</v>
      </c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outlineLevel="1" x14ac:dyDescent="0.25">
      <c r="A565" s="154"/>
      <c r="B565" s="155"/>
      <c r="C565" s="197" t="s">
        <v>1503</v>
      </c>
      <c r="D565" s="193"/>
      <c r="E565" s="194">
        <v>-18.688800000000001</v>
      </c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47"/>
      <c r="Z565" s="147"/>
      <c r="AA565" s="147"/>
      <c r="AB565" s="147"/>
      <c r="AC565" s="147"/>
      <c r="AD565" s="147"/>
      <c r="AE565" s="147"/>
      <c r="AF565" s="147"/>
      <c r="AG565" s="147" t="s">
        <v>287</v>
      </c>
      <c r="AH565" s="147">
        <v>2</v>
      </c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outlineLevel="1" x14ac:dyDescent="0.25">
      <c r="A566" s="154"/>
      <c r="B566" s="155"/>
      <c r="C566" s="196" t="s">
        <v>468</v>
      </c>
      <c r="D566" s="193"/>
      <c r="E566" s="194"/>
      <c r="F566" s="157"/>
      <c r="G566" s="157"/>
      <c r="H566" s="157"/>
      <c r="I566" s="157"/>
      <c r="J566" s="157"/>
      <c r="K566" s="157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47"/>
      <c r="Z566" s="147"/>
      <c r="AA566" s="147"/>
      <c r="AB566" s="147"/>
      <c r="AC566" s="147"/>
      <c r="AD566" s="147"/>
      <c r="AE566" s="147"/>
      <c r="AF566" s="147"/>
      <c r="AG566" s="147" t="s">
        <v>287</v>
      </c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outlineLevel="1" x14ac:dyDescent="0.25">
      <c r="A567" s="154"/>
      <c r="B567" s="155"/>
      <c r="C567" s="186" t="s">
        <v>1504</v>
      </c>
      <c r="D567" s="159"/>
      <c r="E567" s="160">
        <v>1862.13</v>
      </c>
      <c r="F567" s="157"/>
      <c r="G567" s="157"/>
      <c r="H567" s="157"/>
      <c r="I567" s="157"/>
      <c r="J567" s="157"/>
      <c r="K567" s="157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47"/>
      <c r="Z567" s="147"/>
      <c r="AA567" s="147"/>
      <c r="AB567" s="147"/>
      <c r="AC567" s="147"/>
      <c r="AD567" s="147"/>
      <c r="AE567" s="147"/>
      <c r="AF567" s="147"/>
      <c r="AG567" s="147" t="s">
        <v>287</v>
      </c>
      <c r="AH567" s="147">
        <v>0</v>
      </c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1" x14ac:dyDescent="0.25">
      <c r="A568" s="154"/>
      <c r="B568" s="155"/>
      <c r="C568" s="186" t="s">
        <v>1505</v>
      </c>
      <c r="D568" s="159"/>
      <c r="E568" s="160">
        <v>445.95</v>
      </c>
      <c r="F568" s="157"/>
      <c r="G568" s="157"/>
      <c r="H568" s="157"/>
      <c r="I568" s="157"/>
      <c r="J568" s="157"/>
      <c r="K568" s="157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47"/>
      <c r="Z568" s="147"/>
      <c r="AA568" s="147"/>
      <c r="AB568" s="147"/>
      <c r="AC568" s="147"/>
      <c r="AD568" s="147"/>
      <c r="AE568" s="147"/>
      <c r="AF568" s="147"/>
      <c r="AG568" s="147" t="s">
        <v>287</v>
      </c>
      <c r="AH568" s="147">
        <v>0</v>
      </c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outlineLevel="1" x14ac:dyDescent="0.25">
      <c r="A569" s="154"/>
      <c r="B569" s="155"/>
      <c r="C569" s="186" t="s">
        <v>1506</v>
      </c>
      <c r="D569" s="159"/>
      <c r="E569" s="160">
        <v>13.77</v>
      </c>
      <c r="F569" s="157"/>
      <c r="G569" s="157"/>
      <c r="H569" s="157"/>
      <c r="I569" s="157"/>
      <c r="J569" s="157"/>
      <c r="K569" s="157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47"/>
      <c r="Z569" s="147"/>
      <c r="AA569" s="147"/>
      <c r="AB569" s="147"/>
      <c r="AC569" s="147"/>
      <c r="AD569" s="147"/>
      <c r="AE569" s="147"/>
      <c r="AF569" s="147"/>
      <c r="AG569" s="147" t="s">
        <v>287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outlineLevel="1" x14ac:dyDescent="0.25">
      <c r="A570" s="154"/>
      <c r="B570" s="155"/>
      <c r="C570" s="186" t="s">
        <v>1462</v>
      </c>
      <c r="D570" s="159"/>
      <c r="E570" s="160">
        <v>81.349999999999994</v>
      </c>
      <c r="F570" s="157"/>
      <c r="G570" s="157"/>
      <c r="H570" s="157"/>
      <c r="I570" s="157"/>
      <c r="J570" s="157"/>
      <c r="K570" s="157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47"/>
      <c r="Z570" s="147"/>
      <c r="AA570" s="147"/>
      <c r="AB570" s="147"/>
      <c r="AC570" s="147"/>
      <c r="AD570" s="147"/>
      <c r="AE570" s="147"/>
      <c r="AF570" s="147"/>
      <c r="AG570" s="147" t="s">
        <v>287</v>
      </c>
      <c r="AH570" s="147">
        <v>0</v>
      </c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1" x14ac:dyDescent="0.25">
      <c r="A571" s="154"/>
      <c r="B571" s="155"/>
      <c r="C571" s="186" t="s">
        <v>1507</v>
      </c>
      <c r="D571" s="159"/>
      <c r="E571" s="160">
        <v>4.0599999999999996</v>
      </c>
      <c r="F571" s="157"/>
      <c r="G571" s="157"/>
      <c r="H571" s="157"/>
      <c r="I571" s="157"/>
      <c r="J571" s="157"/>
      <c r="K571" s="157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47"/>
      <c r="Z571" s="147"/>
      <c r="AA571" s="147"/>
      <c r="AB571" s="147"/>
      <c r="AC571" s="147"/>
      <c r="AD571" s="147"/>
      <c r="AE571" s="147"/>
      <c r="AF571" s="147"/>
      <c r="AG571" s="147" t="s">
        <v>287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outlineLevel="1" x14ac:dyDescent="0.25">
      <c r="A572" s="168">
        <v>109</v>
      </c>
      <c r="B572" s="169" t="s">
        <v>1508</v>
      </c>
      <c r="C572" s="185" t="s">
        <v>1509</v>
      </c>
      <c r="D572" s="170" t="s">
        <v>302</v>
      </c>
      <c r="E572" s="171">
        <v>1030.47</v>
      </c>
      <c r="F572" s="172"/>
      <c r="G572" s="173">
        <f>ROUND(E572*F572,2)</f>
        <v>0</v>
      </c>
      <c r="H572" s="172"/>
      <c r="I572" s="173">
        <f>ROUND(E572*H572,2)</f>
        <v>0</v>
      </c>
      <c r="J572" s="172"/>
      <c r="K572" s="173">
        <f>ROUND(E572*J572,2)</f>
        <v>0</v>
      </c>
      <c r="L572" s="173">
        <v>15</v>
      </c>
      <c r="M572" s="173">
        <f>G572*(1+L572/100)</f>
        <v>0</v>
      </c>
      <c r="N572" s="173">
        <v>1.0000000000000001E-5</v>
      </c>
      <c r="O572" s="173">
        <f>ROUND(E572*N572,2)</f>
        <v>0.01</v>
      </c>
      <c r="P572" s="173">
        <v>0</v>
      </c>
      <c r="Q572" s="173">
        <f>ROUND(E572*P572,2)</f>
        <v>0</v>
      </c>
      <c r="R572" s="173" t="s">
        <v>719</v>
      </c>
      <c r="S572" s="173" t="s">
        <v>248</v>
      </c>
      <c r="T572" s="174" t="s">
        <v>248</v>
      </c>
      <c r="U572" s="157">
        <v>7.0000000000000007E-2</v>
      </c>
      <c r="V572" s="157">
        <f>ROUND(E572*U572,2)</f>
        <v>72.13</v>
      </c>
      <c r="W572" s="157"/>
      <c r="X572" s="157" t="s">
        <v>304</v>
      </c>
      <c r="Y572" s="147"/>
      <c r="Z572" s="147"/>
      <c r="AA572" s="147"/>
      <c r="AB572" s="147"/>
      <c r="AC572" s="147"/>
      <c r="AD572" s="147"/>
      <c r="AE572" s="147"/>
      <c r="AF572" s="147"/>
      <c r="AG572" s="147" t="s">
        <v>332</v>
      </c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1" x14ac:dyDescent="0.25">
      <c r="A573" s="154"/>
      <c r="B573" s="155"/>
      <c r="C573" s="186" t="s">
        <v>402</v>
      </c>
      <c r="D573" s="159"/>
      <c r="E573" s="160"/>
      <c r="F573" s="157"/>
      <c r="G573" s="157"/>
      <c r="H573" s="157"/>
      <c r="I573" s="157"/>
      <c r="J573" s="157"/>
      <c r="K573" s="157"/>
      <c r="L573" s="157"/>
      <c r="M573" s="157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47"/>
      <c r="Z573" s="147"/>
      <c r="AA573" s="147"/>
      <c r="AB573" s="147"/>
      <c r="AC573" s="147"/>
      <c r="AD573" s="147"/>
      <c r="AE573" s="147"/>
      <c r="AF573" s="147"/>
      <c r="AG573" s="147" t="s">
        <v>287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outlineLevel="1" x14ac:dyDescent="0.25">
      <c r="A574" s="154"/>
      <c r="B574" s="155"/>
      <c r="C574" s="186" t="s">
        <v>1307</v>
      </c>
      <c r="D574" s="159"/>
      <c r="E574" s="160">
        <v>198.27</v>
      </c>
      <c r="F574" s="157"/>
      <c r="G574" s="157"/>
      <c r="H574" s="157"/>
      <c r="I574" s="157"/>
      <c r="J574" s="157"/>
      <c r="K574" s="157"/>
      <c r="L574" s="157"/>
      <c r="M574" s="157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47"/>
      <c r="Z574" s="147"/>
      <c r="AA574" s="147"/>
      <c r="AB574" s="147"/>
      <c r="AC574" s="147"/>
      <c r="AD574" s="147"/>
      <c r="AE574" s="147"/>
      <c r="AF574" s="147"/>
      <c r="AG574" s="147" t="s">
        <v>287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ht="20.399999999999999" outlineLevel="1" x14ac:dyDescent="0.25">
      <c r="A575" s="154"/>
      <c r="B575" s="155"/>
      <c r="C575" s="186" t="s">
        <v>1304</v>
      </c>
      <c r="D575" s="159"/>
      <c r="E575" s="160">
        <v>117.5</v>
      </c>
      <c r="F575" s="157"/>
      <c r="G575" s="157"/>
      <c r="H575" s="157"/>
      <c r="I575" s="157"/>
      <c r="J575" s="157"/>
      <c r="K575" s="157"/>
      <c r="L575" s="157"/>
      <c r="M575" s="157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47"/>
      <c r="Z575" s="147"/>
      <c r="AA575" s="147"/>
      <c r="AB575" s="147"/>
      <c r="AC575" s="147"/>
      <c r="AD575" s="147"/>
      <c r="AE575" s="147"/>
      <c r="AF575" s="147"/>
      <c r="AG575" s="147" t="s">
        <v>287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1" x14ac:dyDescent="0.25">
      <c r="A576" s="154"/>
      <c r="B576" s="155"/>
      <c r="C576" s="186" t="s">
        <v>1315</v>
      </c>
      <c r="D576" s="159"/>
      <c r="E576" s="160">
        <v>432.48</v>
      </c>
      <c r="F576" s="157"/>
      <c r="G576" s="157"/>
      <c r="H576" s="157"/>
      <c r="I576" s="157"/>
      <c r="J576" s="157"/>
      <c r="K576" s="157"/>
      <c r="L576" s="157"/>
      <c r="M576" s="157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47"/>
      <c r="Z576" s="147"/>
      <c r="AA576" s="147"/>
      <c r="AB576" s="147"/>
      <c r="AC576" s="147"/>
      <c r="AD576" s="147"/>
      <c r="AE576" s="147"/>
      <c r="AF576" s="147"/>
      <c r="AG576" s="147" t="s">
        <v>287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outlineLevel="1" x14ac:dyDescent="0.25">
      <c r="A577" s="154"/>
      <c r="B577" s="155"/>
      <c r="C577" s="186" t="s">
        <v>1299</v>
      </c>
      <c r="D577" s="159"/>
      <c r="E577" s="160">
        <v>26.07</v>
      </c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47"/>
      <c r="Z577" s="147"/>
      <c r="AA577" s="147"/>
      <c r="AB577" s="147"/>
      <c r="AC577" s="147"/>
      <c r="AD577" s="147"/>
      <c r="AE577" s="147"/>
      <c r="AF577" s="147"/>
      <c r="AG577" s="147" t="s">
        <v>287</v>
      </c>
      <c r="AH577" s="147">
        <v>0</v>
      </c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outlineLevel="1" x14ac:dyDescent="0.25">
      <c r="A578" s="154"/>
      <c r="B578" s="155"/>
      <c r="C578" s="186" t="s">
        <v>1312</v>
      </c>
      <c r="D578" s="159"/>
      <c r="E578" s="160">
        <v>141.82</v>
      </c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47"/>
      <c r="Z578" s="147"/>
      <c r="AA578" s="147"/>
      <c r="AB578" s="147"/>
      <c r="AC578" s="147"/>
      <c r="AD578" s="147"/>
      <c r="AE578" s="147"/>
      <c r="AF578" s="147"/>
      <c r="AG578" s="147" t="s">
        <v>287</v>
      </c>
      <c r="AH578" s="147">
        <v>0</v>
      </c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outlineLevel="1" x14ac:dyDescent="0.25">
      <c r="A579" s="154"/>
      <c r="B579" s="155"/>
      <c r="C579" s="186" t="s">
        <v>1300</v>
      </c>
      <c r="D579" s="159"/>
      <c r="E579" s="160">
        <v>14.51</v>
      </c>
      <c r="F579" s="157"/>
      <c r="G579" s="157"/>
      <c r="H579" s="157"/>
      <c r="I579" s="157"/>
      <c r="J579" s="157"/>
      <c r="K579" s="157"/>
      <c r="L579" s="157"/>
      <c r="M579" s="157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47"/>
      <c r="Z579" s="147"/>
      <c r="AA579" s="147"/>
      <c r="AB579" s="147"/>
      <c r="AC579" s="147"/>
      <c r="AD579" s="147"/>
      <c r="AE579" s="147"/>
      <c r="AF579" s="147"/>
      <c r="AG579" s="147" t="s">
        <v>287</v>
      </c>
      <c r="AH579" s="147">
        <v>0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1" x14ac:dyDescent="0.25">
      <c r="A580" s="154"/>
      <c r="B580" s="155"/>
      <c r="C580" s="186" t="s">
        <v>1495</v>
      </c>
      <c r="D580" s="159"/>
      <c r="E580" s="160">
        <v>99.82</v>
      </c>
      <c r="F580" s="157"/>
      <c r="G580" s="157"/>
      <c r="H580" s="157"/>
      <c r="I580" s="157"/>
      <c r="J580" s="157"/>
      <c r="K580" s="157"/>
      <c r="L580" s="157"/>
      <c r="M580" s="157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47"/>
      <c r="Z580" s="147"/>
      <c r="AA580" s="147"/>
      <c r="AB580" s="147"/>
      <c r="AC580" s="147"/>
      <c r="AD580" s="147"/>
      <c r="AE580" s="147"/>
      <c r="AF580" s="147"/>
      <c r="AG580" s="147" t="s">
        <v>287</v>
      </c>
      <c r="AH580" s="147">
        <v>0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ht="30.6" outlineLevel="1" x14ac:dyDescent="0.25">
      <c r="A581" s="168">
        <v>110</v>
      </c>
      <c r="B581" s="169" t="s">
        <v>1510</v>
      </c>
      <c r="C581" s="185" t="s">
        <v>1511</v>
      </c>
      <c r="D581" s="170" t="s">
        <v>302</v>
      </c>
      <c r="E581" s="171">
        <v>4.71</v>
      </c>
      <c r="F581" s="172"/>
      <c r="G581" s="173">
        <f>ROUND(E581*F581,2)</f>
        <v>0</v>
      </c>
      <c r="H581" s="172"/>
      <c r="I581" s="173">
        <f>ROUND(E581*H581,2)</f>
        <v>0</v>
      </c>
      <c r="J581" s="172"/>
      <c r="K581" s="173">
        <f>ROUND(E581*J581,2)</f>
        <v>0</v>
      </c>
      <c r="L581" s="173">
        <v>15</v>
      </c>
      <c r="M581" s="173">
        <f>G581*(1+L581/100)</f>
        <v>0</v>
      </c>
      <c r="N581" s="173">
        <v>5.1000000000000004E-4</v>
      </c>
      <c r="O581" s="173">
        <f>ROUND(E581*N581,2)</f>
        <v>0</v>
      </c>
      <c r="P581" s="173">
        <v>0</v>
      </c>
      <c r="Q581" s="173">
        <f>ROUND(E581*P581,2)</f>
        <v>0</v>
      </c>
      <c r="R581" s="173" t="s">
        <v>719</v>
      </c>
      <c r="S581" s="173" t="s">
        <v>248</v>
      </c>
      <c r="T581" s="174" t="s">
        <v>248</v>
      </c>
      <c r="U581" s="157">
        <v>0.26700000000000002</v>
      </c>
      <c r="V581" s="157">
        <f>ROUND(E581*U581,2)</f>
        <v>1.26</v>
      </c>
      <c r="W581" s="157"/>
      <c r="X581" s="157" t="s">
        <v>304</v>
      </c>
      <c r="Y581" s="147"/>
      <c r="Z581" s="147"/>
      <c r="AA581" s="147"/>
      <c r="AB581" s="147"/>
      <c r="AC581" s="147"/>
      <c r="AD581" s="147"/>
      <c r="AE581" s="147"/>
      <c r="AF581" s="147"/>
      <c r="AG581" s="147" t="s">
        <v>332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1" x14ac:dyDescent="0.25">
      <c r="A582" s="154"/>
      <c r="B582" s="155"/>
      <c r="C582" s="265" t="s">
        <v>1512</v>
      </c>
      <c r="D582" s="266"/>
      <c r="E582" s="266"/>
      <c r="F582" s="266"/>
      <c r="G582" s="266"/>
      <c r="H582" s="157"/>
      <c r="I582" s="157"/>
      <c r="J582" s="157"/>
      <c r="K582" s="157"/>
      <c r="L582" s="157"/>
      <c r="M582" s="157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47"/>
      <c r="Z582" s="147"/>
      <c r="AA582" s="147"/>
      <c r="AB582" s="147"/>
      <c r="AC582" s="147"/>
      <c r="AD582" s="147"/>
      <c r="AE582" s="147"/>
      <c r="AF582" s="147"/>
      <c r="AG582" s="147" t="s">
        <v>307</v>
      </c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outlineLevel="1" x14ac:dyDescent="0.25">
      <c r="A583" s="154"/>
      <c r="B583" s="155"/>
      <c r="C583" s="267" t="s">
        <v>1513</v>
      </c>
      <c r="D583" s="268"/>
      <c r="E583" s="268"/>
      <c r="F583" s="268"/>
      <c r="G583" s="268"/>
      <c r="H583" s="157"/>
      <c r="I583" s="157"/>
      <c r="J583" s="157"/>
      <c r="K583" s="157"/>
      <c r="L583" s="157"/>
      <c r="M583" s="157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47"/>
      <c r="Z583" s="147"/>
      <c r="AA583" s="147"/>
      <c r="AB583" s="147"/>
      <c r="AC583" s="147"/>
      <c r="AD583" s="147"/>
      <c r="AE583" s="147"/>
      <c r="AF583" s="147"/>
      <c r="AG583" s="147" t="s">
        <v>253</v>
      </c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1" x14ac:dyDescent="0.25">
      <c r="A584" s="154"/>
      <c r="B584" s="155"/>
      <c r="C584" s="186" t="s">
        <v>1514</v>
      </c>
      <c r="D584" s="159"/>
      <c r="E584" s="160">
        <v>4.71</v>
      </c>
      <c r="F584" s="157"/>
      <c r="G584" s="157"/>
      <c r="H584" s="157"/>
      <c r="I584" s="157"/>
      <c r="J584" s="157"/>
      <c r="K584" s="157"/>
      <c r="L584" s="157"/>
      <c r="M584" s="157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47"/>
      <c r="Z584" s="147"/>
      <c r="AA584" s="147"/>
      <c r="AB584" s="147"/>
      <c r="AC584" s="147"/>
      <c r="AD584" s="147"/>
      <c r="AE584" s="147"/>
      <c r="AF584" s="147"/>
      <c r="AG584" s="147" t="s">
        <v>287</v>
      </c>
      <c r="AH584" s="147">
        <v>0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20.399999999999999" outlineLevel="1" x14ac:dyDescent="0.25">
      <c r="A585" s="168">
        <v>111</v>
      </c>
      <c r="B585" s="169" t="s">
        <v>1515</v>
      </c>
      <c r="C585" s="185" t="s">
        <v>1516</v>
      </c>
      <c r="D585" s="170" t="s">
        <v>311</v>
      </c>
      <c r="E585" s="171">
        <v>214.50638000000001</v>
      </c>
      <c r="F585" s="172"/>
      <c r="G585" s="173">
        <f>ROUND(E585*F585,2)</f>
        <v>0</v>
      </c>
      <c r="H585" s="172"/>
      <c r="I585" s="173">
        <f>ROUND(E585*H585,2)</f>
        <v>0</v>
      </c>
      <c r="J585" s="172"/>
      <c r="K585" s="173">
        <f>ROUND(E585*J585,2)</f>
        <v>0</v>
      </c>
      <c r="L585" s="173">
        <v>15</v>
      </c>
      <c r="M585" s="173">
        <f>G585*(1+L585/100)</f>
        <v>0</v>
      </c>
      <c r="N585" s="173">
        <v>0.02</v>
      </c>
      <c r="O585" s="173">
        <f>ROUND(E585*N585,2)</f>
        <v>4.29</v>
      </c>
      <c r="P585" s="173">
        <v>0</v>
      </c>
      <c r="Q585" s="173">
        <f>ROUND(E585*P585,2)</f>
        <v>0</v>
      </c>
      <c r="R585" s="173" t="s">
        <v>751</v>
      </c>
      <c r="S585" s="173" t="s">
        <v>248</v>
      </c>
      <c r="T585" s="174" t="s">
        <v>248</v>
      </c>
      <c r="U585" s="157">
        <v>0</v>
      </c>
      <c r="V585" s="157">
        <f>ROUND(E585*U585,2)</f>
        <v>0</v>
      </c>
      <c r="W585" s="157"/>
      <c r="X585" s="157" t="s">
        <v>752</v>
      </c>
      <c r="Y585" s="147"/>
      <c r="Z585" s="147"/>
      <c r="AA585" s="147"/>
      <c r="AB585" s="147"/>
      <c r="AC585" s="147"/>
      <c r="AD585" s="147"/>
      <c r="AE585" s="147"/>
      <c r="AF585" s="147"/>
      <c r="AG585" s="147" t="s">
        <v>753</v>
      </c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1" x14ac:dyDescent="0.25">
      <c r="A586" s="154"/>
      <c r="B586" s="155"/>
      <c r="C586" s="186" t="s">
        <v>1517</v>
      </c>
      <c r="D586" s="159"/>
      <c r="E586" s="160">
        <v>157.03962999999999</v>
      </c>
      <c r="F586" s="157"/>
      <c r="G586" s="157"/>
      <c r="H586" s="157"/>
      <c r="I586" s="157"/>
      <c r="J586" s="157"/>
      <c r="K586" s="157"/>
      <c r="L586" s="157"/>
      <c r="M586" s="157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47"/>
      <c r="Z586" s="147"/>
      <c r="AA586" s="147"/>
      <c r="AB586" s="147"/>
      <c r="AC586" s="147"/>
      <c r="AD586" s="147"/>
      <c r="AE586" s="147"/>
      <c r="AF586" s="147"/>
      <c r="AG586" s="147" t="s">
        <v>287</v>
      </c>
      <c r="AH586" s="147">
        <v>0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1" x14ac:dyDescent="0.25">
      <c r="A587" s="154"/>
      <c r="B587" s="155"/>
      <c r="C587" s="186" t="s">
        <v>1518</v>
      </c>
      <c r="D587" s="159"/>
      <c r="E587" s="160">
        <v>37.608449999999998</v>
      </c>
      <c r="F587" s="157"/>
      <c r="G587" s="157"/>
      <c r="H587" s="157"/>
      <c r="I587" s="157"/>
      <c r="J587" s="157"/>
      <c r="K587" s="157"/>
      <c r="L587" s="157"/>
      <c r="M587" s="157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47"/>
      <c r="Z587" s="147"/>
      <c r="AA587" s="147"/>
      <c r="AB587" s="147"/>
      <c r="AC587" s="147"/>
      <c r="AD587" s="147"/>
      <c r="AE587" s="147"/>
      <c r="AF587" s="147"/>
      <c r="AG587" s="147" t="s">
        <v>287</v>
      </c>
      <c r="AH587" s="147">
        <v>0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outlineLevel="1" x14ac:dyDescent="0.25">
      <c r="A588" s="154"/>
      <c r="B588" s="155"/>
      <c r="C588" s="186" t="s">
        <v>1519</v>
      </c>
      <c r="D588" s="159"/>
      <c r="E588" s="160">
        <v>1.5146999999999999</v>
      </c>
      <c r="F588" s="157"/>
      <c r="G588" s="157"/>
      <c r="H588" s="157"/>
      <c r="I588" s="157"/>
      <c r="J588" s="157"/>
      <c r="K588" s="157"/>
      <c r="L588" s="157"/>
      <c r="M588" s="157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47"/>
      <c r="Z588" s="147"/>
      <c r="AA588" s="147"/>
      <c r="AB588" s="147"/>
      <c r="AC588" s="147"/>
      <c r="AD588" s="147"/>
      <c r="AE588" s="147"/>
      <c r="AF588" s="147"/>
      <c r="AG588" s="147" t="s">
        <v>287</v>
      </c>
      <c r="AH588" s="147">
        <v>0</v>
      </c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outlineLevel="1" x14ac:dyDescent="0.25">
      <c r="A589" s="154"/>
      <c r="B589" s="155"/>
      <c r="C589" s="186" t="s">
        <v>1520</v>
      </c>
      <c r="D589" s="159"/>
      <c r="E589" s="160">
        <v>17.896999999999998</v>
      </c>
      <c r="F589" s="157"/>
      <c r="G589" s="157"/>
      <c r="H589" s="157"/>
      <c r="I589" s="157"/>
      <c r="J589" s="157"/>
      <c r="K589" s="157"/>
      <c r="L589" s="157"/>
      <c r="M589" s="157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47"/>
      <c r="Z589" s="147"/>
      <c r="AA589" s="147"/>
      <c r="AB589" s="147"/>
      <c r="AC589" s="147"/>
      <c r="AD589" s="147"/>
      <c r="AE589" s="147"/>
      <c r="AF589" s="147"/>
      <c r="AG589" s="147" t="s">
        <v>287</v>
      </c>
      <c r="AH589" s="147">
        <v>0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1" x14ac:dyDescent="0.25">
      <c r="A590" s="154"/>
      <c r="B590" s="155"/>
      <c r="C590" s="186" t="s">
        <v>1521</v>
      </c>
      <c r="D590" s="159"/>
      <c r="E590" s="160">
        <v>0.4466</v>
      </c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47"/>
      <c r="Z590" s="147"/>
      <c r="AA590" s="147"/>
      <c r="AB590" s="147"/>
      <c r="AC590" s="147"/>
      <c r="AD590" s="147"/>
      <c r="AE590" s="147"/>
      <c r="AF590" s="147"/>
      <c r="AG590" s="147" t="s">
        <v>287</v>
      </c>
      <c r="AH590" s="147">
        <v>0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ht="20.399999999999999" outlineLevel="1" x14ac:dyDescent="0.25">
      <c r="A591" s="168">
        <v>112</v>
      </c>
      <c r="B591" s="169" t="s">
        <v>1522</v>
      </c>
      <c r="C591" s="185" t="s">
        <v>1523</v>
      </c>
      <c r="D591" s="170" t="s">
        <v>311</v>
      </c>
      <c r="E591" s="171">
        <v>16.992909999999998</v>
      </c>
      <c r="F591" s="172"/>
      <c r="G591" s="173">
        <f>ROUND(E591*F591,2)</f>
        <v>0</v>
      </c>
      <c r="H591" s="172"/>
      <c r="I591" s="173">
        <f>ROUND(E591*H591,2)</f>
        <v>0</v>
      </c>
      <c r="J591" s="172"/>
      <c r="K591" s="173">
        <f>ROUND(E591*J591,2)</f>
        <v>0</v>
      </c>
      <c r="L591" s="173">
        <v>15</v>
      </c>
      <c r="M591" s="173">
        <f>G591*(1+L591/100)</f>
        <v>0</v>
      </c>
      <c r="N591" s="173">
        <v>0.02</v>
      </c>
      <c r="O591" s="173">
        <f>ROUND(E591*N591,2)</f>
        <v>0.34</v>
      </c>
      <c r="P591" s="173">
        <v>0</v>
      </c>
      <c r="Q591" s="173">
        <f>ROUND(E591*P591,2)</f>
        <v>0</v>
      </c>
      <c r="R591" s="173" t="s">
        <v>751</v>
      </c>
      <c r="S591" s="173" t="s">
        <v>248</v>
      </c>
      <c r="T591" s="174" t="s">
        <v>248</v>
      </c>
      <c r="U591" s="157">
        <v>0</v>
      </c>
      <c r="V591" s="157">
        <f>ROUND(E591*U591,2)</f>
        <v>0</v>
      </c>
      <c r="W591" s="157"/>
      <c r="X591" s="157" t="s">
        <v>752</v>
      </c>
      <c r="Y591" s="147"/>
      <c r="Z591" s="147"/>
      <c r="AA591" s="147"/>
      <c r="AB591" s="147"/>
      <c r="AC591" s="147"/>
      <c r="AD591" s="147"/>
      <c r="AE591" s="147"/>
      <c r="AF591" s="147"/>
      <c r="AG591" s="147" t="s">
        <v>753</v>
      </c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outlineLevel="1" x14ac:dyDescent="0.25">
      <c r="A592" s="154"/>
      <c r="B592" s="155"/>
      <c r="C592" s="186" t="s">
        <v>1524</v>
      </c>
      <c r="D592" s="159"/>
      <c r="E592" s="160">
        <v>13.655620000000001</v>
      </c>
      <c r="F592" s="157"/>
      <c r="G592" s="157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47"/>
      <c r="Z592" s="147"/>
      <c r="AA592" s="147"/>
      <c r="AB592" s="147"/>
      <c r="AC592" s="147"/>
      <c r="AD592" s="147"/>
      <c r="AE592" s="147"/>
      <c r="AF592" s="147"/>
      <c r="AG592" s="147" t="s">
        <v>287</v>
      </c>
      <c r="AH592" s="147">
        <v>0</v>
      </c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1" x14ac:dyDescent="0.25">
      <c r="A593" s="154"/>
      <c r="B593" s="155"/>
      <c r="C593" s="186" t="s">
        <v>1525</v>
      </c>
      <c r="D593" s="159"/>
      <c r="E593" s="160">
        <v>3.2703000000000002</v>
      </c>
      <c r="F593" s="157"/>
      <c r="G593" s="157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47"/>
      <c r="Z593" s="147"/>
      <c r="AA593" s="147"/>
      <c r="AB593" s="147"/>
      <c r="AC593" s="147"/>
      <c r="AD593" s="147"/>
      <c r="AE593" s="147"/>
      <c r="AF593" s="147"/>
      <c r="AG593" s="147" t="s">
        <v>287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1" x14ac:dyDescent="0.25">
      <c r="A594" s="154"/>
      <c r="B594" s="155"/>
      <c r="C594" s="186" t="s">
        <v>1526</v>
      </c>
      <c r="D594" s="159"/>
      <c r="E594" s="160">
        <v>6.6989999999999994E-2</v>
      </c>
      <c r="F594" s="157"/>
      <c r="G594" s="157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47"/>
      <c r="Z594" s="147"/>
      <c r="AA594" s="147"/>
      <c r="AB594" s="147"/>
      <c r="AC594" s="147"/>
      <c r="AD594" s="147"/>
      <c r="AE594" s="147"/>
      <c r="AF594" s="147"/>
      <c r="AG594" s="147" t="s">
        <v>287</v>
      </c>
      <c r="AH594" s="147">
        <v>0</v>
      </c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ht="30.6" outlineLevel="1" x14ac:dyDescent="0.25">
      <c r="A595" s="168">
        <v>113</v>
      </c>
      <c r="B595" s="169" t="s">
        <v>1527</v>
      </c>
      <c r="C595" s="185" t="s">
        <v>1528</v>
      </c>
      <c r="D595" s="170" t="s">
        <v>302</v>
      </c>
      <c r="E595" s="171">
        <v>275.67099999999999</v>
      </c>
      <c r="F595" s="172"/>
      <c r="G595" s="173">
        <f>ROUND(E595*F595,2)</f>
        <v>0</v>
      </c>
      <c r="H595" s="172"/>
      <c r="I595" s="173">
        <f>ROUND(E595*H595,2)</f>
        <v>0</v>
      </c>
      <c r="J595" s="172"/>
      <c r="K595" s="173">
        <f>ROUND(E595*J595,2)</f>
        <v>0</v>
      </c>
      <c r="L595" s="173">
        <v>15</v>
      </c>
      <c r="M595" s="173">
        <f>G595*(1+L595/100)</f>
        <v>0</v>
      </c>
      <c r="N595" s="173">
        <v>8.9999999999999998E-4</v>
      </c>
      <c r="O595" s="173">
        <f>ROUND(E595*N595,2)</f>
        <v>0.25</v>
      </c>
      <c r="P595" s="173">
        <v>0</v>
      </c>
      <c r="Q595" s="173">
        <f>ROUND(E595*P595,2)</f>
        <v>0</v>
      </c>
      <c r="R595" s="173" t="s">
        <v>751</v>
      </c>
      <c r="S595" s="173" t="s">
        <v>248</v>
      </c>
      <c r="T595" s="174" t="s">
        <v>248</v>
      </c>
      <c r="U595" s="157">
        <v>0</v>
      </c>
      <c r="V595" s="157">
        <f>ROUND(E595*U595,2)</f>
        <v>0</v>
      </c>
      <c r="W595" s="157"/>
      <c r="X595" s="157" t="s">
        <v>752</v>
      </c>
      <c r="Y595" s="147"/>
      <c r="Z595" s="147"/>
      <c r="AA595" s="147"/>
      <c r="AB595" s="147"/>
      <c r="AC595" s="147"/>
      <c r="AD595" s="147"/>
      <c r="AE595" s="147"/>
      <c r="AF595" s="147"/>
      <c r="AG595" s="147" t="s">
        <v>753</v>
      </c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1" x14ac:dyDescent="0.25">
      <c r="A596" s="154"/>
      <c r="B596" s="155"/>
      <c r="C596" s="186" t="s">
        <v>1529</v>
      </c>
      <c r="D596" s="159"/>
      <c r="E596" s="160"/>
      <c r="F596" s="157"/>
      <c r="G596" s="157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47"/>
      <c r="Z596" s="147"/>
      <c r="AA596" s="147"/>
      <c r="AB596" s="147"/>
      <c r="AC596" s="147"/>
      <c r="AD596" s="147"/>
      <c r="AE596" s="147"/>
      <c r="AF596" s="147"/>
      <c r="AG596" s="147" t="s">
        <v>287</v>
      </c>
      <c r="AH596" s="147">
        <v>0</v>
      </c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outlineLevel="1" x14ac:dyDescent="0.25">
      <c r="A597" s="154"/>
      <c r="B597" s="155"/>
      <c r="C597" s="186" t="s">
        <v>1530</v>
      </c>
      <c r="D597" s="159"/>
      <c r="E597" s="160">
        <v>255.05699999999999</v>
      </c>
      <c r="F597" s="157"/>
      <c r="G597" s="157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47"/>
      <c r="Z597" s="147"/>
      <c r="AA597" s="147"/>
      <c r="AB597" s="147"/>
      <c r="AC597" s="147"/>
      <c r="AD597" s="147"/>
      <c r="AE597" s="147"/>
      <c r="AF597" s="147"/>
      <c r="AG597" s="147" t="s">
        <v>287</v>
      </c>
      <c r="AH597" s="147">
        <v>0</v>
      </c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outlineLevel="1" x14ac:dyDescent="0.25">
      <c r="A598" s="154"/>
      <c r="B598" s="155"/>
      <c r="C598" s="186" t="s">
        <v>1531</v>
      </c>
      <c r="D598" s="159"/>
      <c r="E598" s="160">
        <v>20.614000000000001</v>
      </c>
      <c r="F598" s="157"/>
      <c r="G598" s="157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47"/>
      <c r="Z598" s="147"/>
      <c r="AA598" s="147"/>
      <c r="AB598" s="147"/>
      <c r="AC598" s="147"/>
      <c r="AD598" s="147"/>
      <c r="AE598" s="147"/>
      <c r="AF598" s="147"/>
      <c r="AG598" s="147" t="s">
        <v>287</v>
      </c>
      <c r="AH598" s="147">
        <v>0</v>
      </c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</row>
    <row r="599" spans="1:60" ht="20.399999999999999" outlineLevel="1" x14ac:dyDescent="0.25">
      <c r="A599" s="168">
        <v>114</v>
      </c>
      <c r="B599" s="169" t="s">
        <v>1532</v>
      </c>
      <c r="C599" s="185" t="s">
        <v>1533</v>
      </c>
      <c r="D599" s="170" t="s">
        <v>302</v>
      </c>
      <c r="E599" s="171">
        <v>5.181</v>
      </c>
      <c r="F599" s="172"/>
      <c r="G599" s="173">
        <f>ROUND(E599*F599,2)</f>
        <v>0</v>
      </c>
      <c r="H599" s="172"/>
      <c r="I599" s="173">
        <f>ROUND(E599*H599,2)</f>
        <v>0</v>
      </c>
      <c r="J599" s="172"/>
      <c r="K599" s="173">
        <f>ROUND(E599*J599,2)</f>
        <v>0</v>
      </c>
      <c r="L599" s="173">
        <v>15</v>
      </c>
      <c r="M599" s="173">
        <f>G599*(1+L599/100)</f>
        <v>0</v>
      </c>
      <c r="N599" s="173">
        <v>4.0000000000000001E-3</v>
      </c>
      <c r="O599" s="173">
        <f>ROUND(E599*N599,2)</f>
        <v>0.02</v>
      </c>
      <c r="P599" s="173">
        <v>0</v>
      </c>
      <c r="Q599" s="173">
        <f>ROUND(E599*P599,2)</f>
        <v>0</v>
      </c>
      <c r="R599" s="173" t="s">
        <v>751</v>
      </c>
      <c r="S599" s="173" t="s">
        <v>248</v>
      </c>
      <c r="T599" s="174" t="s">
        <v>1015</v>
      </c>
      <c r="U599" s="157">
        <v>0</v>
      </c>
      <c r="V599" s="157">
        <f>ROUND(E599*U599,2)</f>
        <v>0</v>
      </c>
      <c r="W599" s="157"/>
      <c r="X599" s="157" t="s">
        <v>752</v>
      </c>
      <c r="Y599" s="147"/>
      <c r="Z599" s="147"/>
      <c r="AA599" s="147"/>
      <c r="AB599" s="147"/>
      <c r="AC599" s="147"/>
      <c r="AD599" s="147"/>
      <c r="AE599" s="147"/>
      <c r="AF599" s="147"/>
      <c r="AG599" s="147" t="s">
        <v>1079</v>
      </c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1" x14ac:dyDescent="0.25">
      <c r="A600" s="154"/>
      <c r="B600" s="155"/>
      <c r="C600" s="186" t="s">
        <v>1534</v>
      </c>
      <c r="D600" s="159"/>
      <c r="E600" s="160">
        <v>5.181</v>
      </c>
      <c r="F600" s="157"/>
      <c r="G600" s="157"/>
      <c r="H600" s="157"/>
      <c r="I600" s="157"/>
      <c r="J600" s="157"/>
      <c r="K600" s="157"/>
      <c r="L600" s="157"/>
      <c r="M600" s="157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47"/>
      <c r="Z600" s="147"/>
      <c r="AA600" s="147"/>
      <c r="AB600" s="147"/>
      <c r="AC600" s="147"/>
      <c r="AD600" s="147"/>
      <c r="AE600" s="147"/>
      <c r="AF600" s="147"/>
      <c r="AG600" s="147" t="s">
        <v>287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ht="20.399999999999999" outlineLevel="1" x14ac:dyDescent="0.25">
      <c r="A601" s="168">
        <v>115</v>
      </c>
      <c r="B601" s="169" t="s">
        <v>1535</v>
      </c>
      <c r="C601" s="185" t="s">
        <v>1536</v>
      </c>
      <c r="D601" s="170" t="s">
        <v>302</v>
      </c>
      <c r="E601" s="171">
        <v>275.67099999999999</v>
      </c>
      <c r="F601" s="172"/>
      <c r="G601" s="173">
        <f>ROUND(E601*F601,2)</f>
        <v>0</v>
      </c>
      <c r="H601" s="172"/>
      <c r="I601" s="173">
        <f>ROUND(E601*H601,2)</f>
        <v>0</v>
      </c>
      <c r="J601" s="172"/>
      <c r="K601" s="173">
        <f>ROUND(E601*J601,2)</f>
        <v>0</v>
      </c>
      <c r="L601" s="173">
        <v>15</v>
      </c>
      <c r="M601" s="173">
        <f>G601*(1+L601/100)</f>
        <v>0</v>
      </c>
      <c r="N601" s="173">
        <v>2.3999999999999998E-3</v>
      </c>
      <c r="O601" s="173">
        <f>ROUND(E601*N601,2)</f>
        <v>0.66</v>
      </c>
      <c r="P601" s="173">
        <v>0</v>
      </c>
      <c r="Q601" s="173">
        <f>ROUND(E601*P601,2)</f>
        <v>0</v>
      </c>
      <c r="R601" s="173" t="s">
        <v>751</v>
      </c>
      <c r="S601" s="173" t="s">
        <v>248</v>
      </c>
      <c r="T601" s="174" t="s">
        <v>248</v>
      </c>
      <c r="U601" s="157">
        <v>0</v>
      </c>
      <c r="V601" s="157">
        <f>ROUND(E601*U601,2)</f>
        <v>0</v>
      </c>
      <c r="W601" s="157"/>
      <c r="X601" s="157" t="s">
        <v>752</v>
      </c>
      <c r="Y601" s="147"/>
      <c r="Z601" s="147"/>
      <c r="AA601" s="147"/>
      <c r="AB601" s="147"/>
      <c r="AC601" s="147"/>
      <c r="AD601" s="147"/>
      <c r="AE601" s="147"/>
      <c r="AF601" s="147"/>
      <c r="AG601" s="147" t="s">
        <v>753</v>
      </c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1" x14ac:dyDescent="0.25">
      <c r="A602" s="154"/>
      <c r="B602" s="155"/>
      <c r="C602" s="186" t="s">
        <v>1530</v>
      </c>
      <c r="D602" s="159"/>
      <c r="E602" s="160">
        <v>255.05699999999999</v>
      </c>
      <c r="F602" s="157"/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47"/>
      <c r="Z602" s="147"/>
      <c r="AA602" s="147"/>
      <c r="AB602" s="147"/>
      <c r="AC602" s="147"/>
      <c r="AD602" s="147"/>
      <c r="AE602" s="147"/>
      <c r="AF602" s="147"/>
      <c r="AG602" s="147" t="s">
        <v>287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outlineLevel="1" x14ac:dyDescent="0.25">
      <c r="A603" s="154"/>
      <c r="B603" s="155"/>
      <c r="C603" s="186" t="s">
        <v>1531</v>
      </c>
      <c r="D603" s="159"/>
      <c r="E603" s="160">
        <v>20.614000000000001</v>
      </c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47"/>
      <c r="Z603" s="147"/>
      <c r="AA603" s="147"/>
      <c r="AB603" s="147"/>
      <c r="AC603" s="147"/>
      <c r="AD603" s="147"/>
      <c r="AE603" s="147"/>
      <c r="AF603" s="147"/>
      <c r="AG603" s="147" t="s">
        <v>287</v>
      </c>
      <c r="AH603" s="147">
        <v>0</v>
      </c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ht="20.399999999999999" outlineLevel="1" x14ac:dyDescent="0.25">
      <c r="A604" s="168">
        <v>116</v>
      </c>
      <c r="B604" s="169" t="s">
        <v>1537</v>
      </c>
      <c r="C604" s="185" t="s">
        <v>1538</v>
      </c>
      <c r="D604" s="170" t="s">
        <v>302</v>
      </c>
      <c r="E604" s="171">
        <v>2150.0709999999999</v>
      </c>
      <c r="F604" s="172"/>
      <c r="G604" s="173">
        <f>ROUND(E604*F604,2)</f>
        <v>0</v>
      </c>
      <c r="H604" s="172"/>
      <c r="I604" s="173">
        <f>ROUND(E604*H604,2)</f>
        <v>0</v>
      </c>
      <c r="J604" s="172"/>
      <c r="K604" s="173">
        <f>ROUND(E604*J604,2)</f>
        <v>0</v>
      </c>
      <c r="L604" s="173">
        <v>15</v>
      </c>
      <c r="M604" s="173">
        <f>G604*(1+L604/100)</f>
        <v>0</v>
      </c>
      <c r="N604" s="173">
        <v>4.4000000000000003E-3</v>
      </c>
      <c r="O604" s="173">
        <f>ROUND(E604*N604,2)</f>
        <v>9.4600000000000009</v>
      </c>
      <c r="P604" s="173">
        <v>0</v>
      </c>
      <c r="Q604" s="173">
        <f>ROUND(E604*P604,2)</f>
        <v>0</v>
      </c>
      <c r="R604" s="173" t="s">
        <v>751</v>
      </c>
      <c r="S604" s="173" t="s">
        <v>248</v>
      </c>
      <c r="T604" s="174" t="s">
        <v>248</v>
      </c>
      <c r="U604" s="157">
        <v>0</v>
      </c>
      <c r="V604" s="157">
        <f>ROUND(E604*U604,2)</f>
        <v>0</v>
      </c>
      <c r="W604" s="157"/>
      <c r="X604" s="157" t="s">
        <v>752</v>
      </c>
      <c r="Y604" s="147"/>
      <c r="Z604" s="147"/>
      <c r="AA604" s="147"/>
      <c r="AB604" s="147"/>
      <c r="AC604" s="147"/>
      <c r="AD604" s="147"/>
      <c r="AE604" s="147"/>
      <c r="AF604" s="147"/>
      <c r="AG604" s="147" t="s">
        <v>753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</row>
    <row r="605" spans="1:60" outlineLevel="1" x14ac:dyDescent="0.25">
      <c r="A605" s="154"/>
      <c r="B605" s="155"/>
      <c r="C605" s="186" t="s">
        <v>1539</v>
      </c>
      <c r="D605" s="159"/>
      <c r="E605" s="160">
        <v>222.15600000000001</v>
      </c>
      <c r="F605" s="157"/>
      <c r="G605" s="157"/>
      <c r="H605" s="157"/>
      <c r="I605" s="157"/>
      <c r="J605" s="157"/>
      <c r="K605" s="157"/>
      <c r="L605" s="157"/>
      <c r="M605" s="157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47"/>
      <c r="Z605" s="147"/>
      <c r="AA605" s="147"/>
      <c r="AB605" s="147"/>
      <c r="AC605" s="147"/>
      <c r="AD605" s="147"/>
      <c r="AE605" s="147"/>
      <c r="AF605" s="147"/>
      <c r="AG605" s="147" t="s">
        <v>287</v>
      </c>
      <c r="AH605" s="147">
        <v>0</v>
      </c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1" x14ac:dyDescent="0.25">
      <c r="A606" s="154"/>
      <c r="B606" s="155"/>
      <c r="C606" s="186" t="s">
        <v>1540</v>
      </c>
      <c r="D606" s="159"/>
      <c r="E606" s="160">
        <v>156.00200000000001</v>
      </c>
      <c r="F606" s="157"/>
      <c r="G606" s="157"/>
      <c r="H606" s="157"/>
      <c r="I606" s="157"/>
      <c r="J606" s="157"/>
      <c r="K606" s="157"/>
      <c r="L606" s="157"/>
      <c r="M606" s="157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47"/>
      <c r="Z606" s="147"/>
      <c r="AA606" s="147"/>
      <c r="AB606" s="147"/>
      <c r="AC606" s="147"/>
      <c r="AD606" s="147"/>
      <c r="AE606" s="147"/>
      <c r="AF606" s="147"/>
      <c r="AG606" s="147" t="s">
        <v>287</v>
      </c>
      <c r="AH606" s="147">
        <v>0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outlineLevel="1" x14ac:dyDescent="0.25">
      <c r="A607" s="154"/>
      <c r="B607" s="155"/>
      <c r="C607" s="186" t="s">
        <v>1541</v>
      </c>
      <c r="D607" s="159"/>
      <c r="E607" s="160">
        <v>15.961</v>
      </c>
      <c r="F607" s="157"/>
      <c r="G607" s="157"/>
      <c r="H607" s="157"/>
      <c r="I607" s="157"/>
      <c r="J607" s="157"/>
      <c r="K607" s="157"/>
      <c r="L607" s="157"/>
      <c r="M607" s="157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47"/>
      <c r="Z607" s="147"/>
      <c r="AA607" s="147"/>
      <c r="AB607" s="147"/>
      <c r="AC607" s="147"/>
      <c r="AD607" s="147"/>
      <c r="AE607" s="147"/>
      <c r="AF607" s="147"/>
      <c r="AG607" s="147" t="s">
        <v>287</v>
      </c>
      <c r="AH607" s="147">
        <v>0</v>
      </c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outlineLevel="1" x14ac:dyDescent="0.25">
      <c r="A608" s="154"/>
      <c r="B608" s="155"/>
      <c r="C608" s="186" t="s">
        <v>1542</v>
      </c>
      <c r="D608" s="159"/>
      <c r="E608" s="160">
        <v>109.80200000000001</v>
      </c>
      <c r="F608" s="157"/>
      <c r="G608" s="157"/>
      <c r="H608" s="157"/>
      <c r="I608" s="157"/>
      <c r="J608" s="157"/>
      <c r="K608" s="157"/>
      <c r="L608" s="157"/>
      <c r="M608" s="157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47"/>
      <c r="Z608" s="147"/>
      <c r="AA608" s="147"/>
      <c r="AB608" s="147"/>
      <c r="AC608" s="147"/>
      <c r="AD608" s="147"/>
      <c r="AE608" s="147"/>
      <c r="AF608" s="147"/>
      <c r="AG608" s="147" t="s">
        <v>287</v>
      </c>
      <c r="AH608" s="147">
        <v>0</v>
      </c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outlineLevel="1" x14ac:dyDescent="0.25">
      <c r="A609" s="154"/>
      <c r="B609" s="155"/>
      <c r="C609" s="195" t="s">
        <v>379</v>
      </c>
      <c r="D609" s="191"/>
      <c r="E609" s="192">
        <v>503.92099999999999</v>
      </c>
      <c r="F609" s="157"/>
      <c r="G609" s="157"/>
      <c r="H609" s="157"/>
      <c r="I609" s="157"/>
      <c r="J609" s="157"/>
      <c r="K609" s="157"/>
      <c r="L609" s="157"/>
      <c r="M609" s="157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47"/>
      <c r="Z609" s="147"/>
      <c r="AA609" s="147"/>
      <c r="AB609" s="147"/>
      <c r="AC609" s="147"/>
      <c r="AD609" s="147"/>
      <c r="AE609" s="147"/>
      <c r="AF609" s="147"/>
      <c r="AG609" s="147" t="s">
        <v>287</v>
      </c>
      <c r="AH609" s="147">
        <v>1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1" x14ac:dyDescent="0.25">
      <c r="A610" s="154"/>
      <c r="B610" s="155"/>
      <c r="C610" s="196" t="s">
        <v>464</v>
      </c>
      <c r="D610" s="193"/>
      <c r="E610" s="194"/>
      <c r="F610" s="157"/>
      <c r="G610" s="157"/>
      <c r="H610" s="157"/>
      <c r="I610" s="157"/>
      <c r="J610" s="157"/>
      <c r="K610" s="157"/>
      <c r="L610" s="157"/>
      <c r="M610" s="157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47"/>
      <c r="Z610" s="147"/>
      <c r="AA610" s="147"/>
      <c r="AB610" s="147"/>
      <c r="AC610" s="147"/>
      <c r="AD610" s="147"/>
      <c r="AE610" s="147"/>
      <c r="AF610" s="147"/>
      <c r="AG610" s="147" t="s">
        <v>287</v>
      </c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outlineLevel="1" x14ac:dyDescent="0.25">
      <c r="A611" s="154"/>
      <c r="B611" s="155"/>
      <c r="C611" s="197" t="s">
        <v>1543</v>
      </c>
      <c r="D611" s="193"/>
      <c r="E611" s="194">
        <v>198.27</v>
      </c>
      <c r="F611" s="157"/>
      <c r="G611" s="157"/>
      <c r="H611" s="157"/>
      <c r="I611" s="157"/>
      <c r="J611" s="157"/>
      <c r="K611" s="157"/>
      <c r="L611" s="157"/>
      <c r="M611" s="157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47"/>
      <c r="Z611" s="147"/>
      <c r="AA611" s="147"/>
      <c r="AB611" s="147"/>
      <c r="AC611" s="147"/>
      <c r="AD611" s="147"/>
      <c r="AE611" s="147"/>
      <c r="AF611" s="147"/>
      <c r="AG611" s="147" t="s">
        <v>287</v>
      </c>
      <c r="AH611" s="147">
        <v>2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ht="20.399999999999999" outlineLevel="1" x14ac:dyDescent="0.25">
      <c r="A612" s="154"/>
      <c r="B612" s="155"/>
      <c r="C612" s="197" t="s">
        <v>1544</v>
      </c>
      <c r="D612" s="193"/>
      <c r="E612" s="194">
        <v>117.5</v>
      </c>
      <c r="F612" s="157"/>
      <c r="G612" s="157"/>
      <c r="H612" s="157"/>
      <c r="I612" s="157"/>
      <c r="J612" s="157"/>
      <c r="K612" s="157"/>
      <c r="L612" s="157"/>
      <c r="M612" s="157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47"/>
      <c r="Z612" s="147"/>
      <c r="AA612" s="147"/>
      <c r="AB612" s="147"/>
      <c r="AC612" s="147"/>
      <c r="AD612" s="147"/>
      <c r="AE612" s="147"/>
      <c r="AF612" s="147"/>
      <c r="AG612" s="147" t="s">
        <v>287</v>
      </c>
      <c r="AH612" s="147">
        <v>2</v>
      </c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ht="20.399999999999999" outlineLevel="1" x14ac:dyDescent="0.25">
      <c r="A613" s="154"/>
      <c r="B613" s="155"/>
      <c r="C613" s="197" t="s">
        <v>1545</v>
      </c>
      <c r="D613" s="193"/>
      <c r="E613" s="194">
        <v>432.48</v>
      </c>
      <c r="F613" s="157"/>
      <c r="G613" s="157"/>
      <c r="H613" s="157"/>
      <c r="I613" s="157"/>
      <c r="J613" s="157"/>
      <c r="K613" s="157"/>
      <c r="L613" s="157"/>
      <c r="M613" s="157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47"/>
      <c r="Z613" s="147"/>
      <c r="AA613" s="147"/>
      <c r="AB613" s="147"/>
      <c r="AC613" s="147"/>
      <c r="AD613" s="147"/>
      <c r="AE613" s="147"/>
      <c r="AF613" s="147"/>
      <c r="AG613" s="147" t="s">
        <v>287</v>
      </c>
      <c r="AH613" s="147">
        <v>2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outlineLevel="1" x14ac:dyDescent="0.25">
      <c r="A614" s="154"/>
      <c r="B614" s="155"/>
      <c r="C614" s="196" t="s">
        <v>468</v>
      </c>
      <c r="D614" s="193"/>
      <c r="E614" s="194"/>
      <c r="F614" s="157"/>
      <c r="G614" s="157"/>
      <c r="H614" s="157"/>
      <c r="I614" s="157"/>
      <c r="J614" s="157"/>
      <c r="K614" s="157"/>
      <c r="L614" s="157"/>
      <c r="M614" s="157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47"/>
      <c r="Z614" s="147"/>
      <c r="AA614" s="147"/>
      <c r="AB614" s="147"/>
      <c r="AC614" s="147"/>
      <c r="AD614" s="147"/>
      <c r="AE614" s="147"/>
      <c r="AF614" s="147"/>
      <c r="AG614" s="147" t="s">
        <v>287</v>
      </c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1" x14ac:dyDescent="0.25">
      <c r="A615" s="154"/>
      <c r="B615" s="155"/>
      <c r="C615" s="186" t="s">
        <v>1546</v>
      </c>
      <c r="D615" s="159"/>
      <c r="E615" s="160">
        <v>1646.15</v>
      </c>
      <c r="F615" s="157"/>
      <c r="G615" s="157"/>
      <c r="H615" s="157"/>
      <c r="I615" s="157"/>
      <c r="J615" s="157"/>
      <c r="K615" s="157"/>
      <c r="L615" s="157"/>
      <c r="M615" s="157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47"/>
      <c r="Z615" s="147"/>
      <c r="AA615" s="147"/>
      <c r="AB615" s="147"/>
      <c r="AC615" s="147"/>
      <c r="AD615" s="147"/>
      <c r="AE615" s="147"/>
      <c r="AF615" s="147"/>
      <c r="AG615" s="147" t="s">
        <v>287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outlineLevel="1" x14ac:dyDescent="0.25">
      <c r="A616" s="168">
        <v>117</v>
      </c>
      <c r="B616" s="169" t="s">
        <v>1547</v>
      </c>
      <c r="C616" s="185" t="s">
        <v>1548</v>
      </c>
      <c r="D616" s="170" t="s">
        <v>698</v>
      </c>
      <c r="E616" s="171">
        <v>15.033440000000001</v>
      </c>
      <c r="F616" s="172"/>
      <c r="G616" s="173">
        <f>ROUND(E616*F616,2)</f>
        <v>0</v>
      </c>
      <c r="H616" s="172"/>
      <c r="I616" s="173">
        <f>ROUND(E616*H616,2)</f>
        <v>0</v>
      </c>
      <c r="J616" s="172"/>
      <c r="K616" s="173">
        <f>ROUND(E616*J616,2)</f>
        <v>0</v>
      </c>
      <c r="L616" s="173">
        <v>15</v>
      </c>
      <c r="M616" s="173">
        <f>G616*(1+L616/100)</f>
        <v>0</v>
      </c>
      <c r="N616" s="173">
        <v>0</v>
      </c>
      <c r="O616" s="173">
        <f>ROUND(E616*N616,2)</f>
        <v>0</v>
      </c>
      <c r="P616" s="173">
        <v>0</v>
      </c>
      <c r="Q616" s="173">
        <f>ROUND(E616*P616,2)</f>
        <v>0</v>
      </c>
      <c r="R616" s="173" t="s">
        <v>719</v>
      </c>
      <c r="S616" s="173" t="s">
        <v>248</v>
      </c>
      <c r="T616" s="174" t="s">
        <v>248</v>
      </c>
      <c r="U616" s="157">
        <v>2.1</v>
      </c>
      <c r="V616" s="157">
        <f>ROUND(E616*U616,2)</f>
        <v>31.57</v>
      </c>
      <c r="W616" s="157"/>
      <c r="X616" s="157" t="s">
        <v>700</v>
      </c>
      <c r="Y616" s="147"/>
      <c r="Z616" s="147"/>
      <c r="AA616" s="147"/>
      <c r="AB616" s="147"/>
      <c r="AC616" s="147"/>
      <c r="AD616" s="147"/>
      <c r="AE616" s="147"/>
      <c r="AF616" s="147"/>
      <c r="AG616" s="147" t="s">
        <v>701</v>
      </c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outlineLevel="1" x14ac:dyDescent="0.25">
      <c r="A617" s="154"/>
      <c r="B617" s="155"/>
      <c r="C617" s="265" t="s">
        <v>757</v>
      </c>
      <c r="D617" s="266"/>
      <c r="E617" s="266"/>
      <c r="F617" s="266"/>
      <c r="G617" s="266"/>
      <c r="H617" s="157"/>
      <c r="I617" s="157"/>
      <c r="J617" s="157"/>
      <c r="K617" s="157"/>
      <c r="L617" s="157"/>
      <c r="M617" s="157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47"/>
      <c r="Z617" s="147"/>
      <c r="AA617" s="147"/>
      <c r="AB617" s="147"/>
      <c r="AC617" s="147"/>
      <c r="AD617" s="147"/>
      <c r="AE617" s="147"/>
      <c r="AF617" s="147"/>
      <c r="AG617" s="147" t="s">
        <v>307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x14ac:dyDescent="0.25">
      <c r="A618" s="162" t="s">
        <v>243</v>
      </c>
      <c r="B618" s="163" t="s">
        <v>155</v>
      </c>
      <c r="C618" s="184" t="s">
        <v>156</v>
      </c>
      <c r="D618" s="164"/>
      <c r="E618" s="165"/>
      <c r="F618" s="166"/>
      <c r="G618" s="166">
        <f>SUMIF(AG619:AG619,"&lt;&gt;NOR",G619:G619)</f>
        <v>0</v>
      </c>
      <c r="H618" s="166"/>
      <c r="I618" s="166">
        <f>SUM(I619:I619)</f>
        <v>0</v>
      </c>
      <c r="J618" s="166"/>
      <c r="K618" s="166">
        <f>SUM(K619:K619)</f>
        <v>0</v>
      </c>
      <c r="L618" s="166"/>
      <c r="M618" s="166">
        <f>SUM(M619:M619)</f>
        <v>0</v>
      </c>
      <c r="N618" s="166"/>
      <c r="O618" s="166">
        <f>SUM(O619:O619)</f>
        <v>0.28000000000000003</v>
      </c>
      <c r="P618" s="166"/>
      <c r="Q618" s="166">
        <f>SUM(Q619:Q619)</f>
        <v>0</v>
      </c>
      <c r="R618" s="166"/>
      <c r="S618" s="166"/>
      <c r="T618" s="167"/>
      <c r="U618" s="161"/>
      <c r="V618" s="161">
        <f>SUM(V619:V619)</f>
        <v>8.0399999999999991</v>
      </c>
      <c r="W618" s="161"/>
      <c r="X618" s="161"/>
      <c r="AG618" t="s">
        <v>244</v>
      </c>
    </row>
    <row r="619" spans="1:60" outlineLevel="1" x14ac:dyDescent="0.25">
      <c r="A619" s="176">
        <v>118</v>
      </c>
      <c r="B619" s="177" t="s">
        <v>1549</v>
      </c>
      <c r="C619" s="187" t="s">
        <v>1550</v>
      </c>
      <c r="D619" s="178" t="s">
        <v>538</v>
      </c>
      <c r="E619" s="179">
        <v>10</v>
      </c>
      <c r="F619" s="180"/>
      <c r="G619" s="181">
        <f>ROUND(E619*F619,2)</f>
        <v>0</v>
      </c>
      <c r="H619" s="180"/>
      <c r="I619" s="181">
        <f>ROUND(E619*H619,2)</f>
        <v>0</v>
      </c>
      <c r="J619" s="180"/>
      <c r="K619" s="181">
        <f>ROUND(E619*J619,2)</f>
        <v>0</v>
      </c>
      <c r="L619" s="181">
        <v>15</v>
      </c>
      <c r="M619" s="181">
        <f>G619*(1+L619/100)</f>
        <v>0</v>
      </c>
      <c r="N619" s="181">
        <v>2.8250000000000001E-2</v>
      </c>
      <c r="O619" s="181">
        <f>ROUND(E619*N619,2)</f>
        <v>0.28000000000000003</v>
      </c>
      <c r="P619" s="181">
        <v>0</v>
      </c>
      <c r="Q619" s="181">
        <f>ROUND(E619*P619,2)</f>
        <v>0</v>
      </c>
      <c r="R619" s="181" t="s">
        <v>1551</v>
      </c>
      <c r="S619" s="181" t="s">
        <v>248</v>
      </c>
      <c r="T619" s="182" t="s">
        <v>248</v>
      </c>
      <c r="U619" s="157">
        <v>0.80400000000000005</v>
      </c>
      <c r="V619" s="157">
        <f>ROUND(E619*U619,2)</f>
        <v>8.0399999999999991</v>
      </c>
      <c r="W619" s="157"/>
      <c r="X619" s="157" t="s">
        <v>304</v>
      </c>
      <c r="Y619" s="147"/>
      <c r="Z619" s="147"/>
      <c r="AA619" s="147"/>
      <c r="AB619" s="147"/>
      <c r="AC619" s="147"/>
      <c r="AD619" s="147"/>
      <c r="AE619" s="147"/>
      <c r="AF619" s="147"/>
      <c r="AG619" s="147" t="s">
        <v>639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x14ac:dyDescent="0.25">
      <c r="A620" s="162" t="s">
        <v>243</v>
      </c>
      <c r="B620" s="163" t="s">
        <v>169</v>
      </c>
      <c r="C620" s="184" t="s">
        <v>170</v>
      </c>
      <c r="D620" s="164"/>
      <c r="E620" s="165"/>
      <c r="F620" s="166"/>
      <c r="G620" s="166">
        <f>SUMIF(AG621:AG633,"&lt;&gt;NOR",G621:G633)</f>
        <v>0</v>
      </c>
      <c r="H620" s="166"/>
      <c r="I620" s="166">
        <f>SUM(I621:I633)</f>
        <v>0</v>
      </c>
      <c r="J620" s="166"/>
      <c r="K620" s="166">
        <f>SUM(K621:K633)</f>
        <v>0</v>
      </c>
      <c r="L620" s="166"/>
      <c r="M620" s="166">
        <f>SUM(M621:M633)</f>
        <v>0</v>
      </c>
      <c r="N620" s="166"/>
      <c r="O620" s="166">
        <f>SUM(O621:O633)</f>
        <v>11.2</v>
      </c>
      <c r="P620" s="166"/>
      <c r="Q620" s="166">
        <f>SUM(Q621:Q633)</f>
        <v>8.23</v>
      </c>
      <c r="R620" s="166"/>
      <c r="S620" s="166"/>
      <c r="T620" s="167"/>
      <c r="U620" s="161"/>
      <c r="V620" s="161">
        <f>SUM(V621:V633)</f>
        <v>110.77000000000001</v>
      </c>
      <c r="W620" s="161"/>
      <c r="X620" s="161"/>
      <c r="AG620" t="s">
        <v>244</v>
      </c>
    </row>
    <row r="621" spans="1:60" ht="20.399999999999999" outlineLevel="1" x14ac:dyDescent="0.25">
      <c r="A621" s="168">
        <v>119</v>
      </c>
      <c r="B621" s="169" t="s">
        <v>1552</v>
      </c>
      <c r="C621" s="185" t="s">
        <v>1553</v>
      </c>
      <c r="D621" s="170" t="s">
        <v>302</v>
      </c>
      <c r="E621" s="171">
        <v>77</v>
      </c>
      <c r="F621" s="172"/>
      <c r="G621" s="173">
        <f>ROUND(E621*F621,2)</f>
        <v>0</v>
      </c>
      <c r="H621" s="172"/>
      <c r="I621" s="173">
        <f>ROUND(E621*H621,2)</f>
        <v>0</v>
      </c>
      <c r="J621" s="172"/>
      <c r="K621" s="173">
        <f>ROUND(E621*J621,2)</f>
        <v>0</v>
      </c>
      <c r="L621" s="173">
        <v>15</v>
      </c>
      <c r="M621" s="173">
        <f>G621*(1+L621/100)</f>
        <v>0</v>
      </c>
      <c r="N621" s="173">
        <v>1.1050000000000001E-2</v>
      </c>
      <c r="O621" s="173">
        <f>ROUND(E621*N621,2)</f>
        <v>0.85</v>
      </c>
      <c r="P621" s="173">
        <v>0</v>
      </c>
      <c r="Q621" s="173">
        <f>ROUND(E621*P621,2)</f>
        <v>0</v>
      </c>
      <c r="R621" s="173" t="s">
        <v>728</v>
      </c>
      <c r="S621" s="173" t="s">
        <v>248</v>
      </c>
      <c r="T621" s="174" t="s">
        <v>248</v>
      </c>
      <c r="U621" s="157">
        <v>0.18</v>
      </c>
      <c r="V621" s="157">
        <f>ROUND(E621*U621,2)</f>
        <v>13.86</v>
      </c>
      <c r="W621" s="157"/>
      <c r="X621" s="157" t="s">
        <v>304</v>
      </c>
      <c r="Y621" s="147"/>
      <c r="Z621" s="147"/>
      <c r="AA621" s="147"/>
      <c r="AB621" s="147"/>
      <c r="AC621" s="147"/>
      <c r="AD621" s="147"/>
      <c r="AE621" s="147"/>
      <c r="AF621" s="147"/>
      <c r="AG621" s="147" t="s">
        <v>639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1" x14ac:dyDescent="0.25">
      <c r="A622" s="154"/>
      <c r="B622" s="155"/>
      <c r="C622" s="186" t="s">
        <v>1554</v>
      </c>
      <c r="D622" s="159"/>
      <c r="E622" s="160">
        <v>77</v>
      </c>
      <c r="F622" s="157"/>
      <c r="G622" s="157"/>
      <c r="H622" s="157"/>
      <c r="I622" s="157"/>
      <c r="J622" s="157"/>
      <c r="K622" s="157"/>
      <c r="L622" s="157"/>
      <c r="M622" s="157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47"/>
      <c r="Z622" s="147"/>
      <c r="AA622" s="147"/>
      <c r="AB622" s="147"/>
      <c r="AC622" s="147"/>
      <c r="AD622" s="147"/>
      <c r="AE622" s="147"/>
      <c r="AF622" s="147"/>
      <c r="AG622" s="147" t="s">
        <v>287</v>
      </c>
      <c r="AH622" s="147">
        <v>0</v>
      </c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ht="20.399999999999999" outlineLevel="1" x14ac:dyDescent="0.25">
      <c r="A623" s="168">
        <v>120</v>
      </c>
      <c r="B623" s="169" t="s">
        <v>740</v>
      </c>
      <c r="C623" s="185" t="s">
        <v>741</v>
      </c>
      <c r="D623" s="170" t="s">
        <v>302</v>
      </c>
      <c r="E623" s="171">
        <v>235</v>
      </c>
      <c r="F623" s="172"/>
      <c r="G623" s="173">
        <f>ROUND(E623*F623,2)</f>
        <v>0</v>
      </c>
      <c r="H623" s="172"/>
      <c r="I623" s="173">
        <f>ROUND(E623*H623,2)</f>
        <v>0</v>
      </c>
      <c r="J623" s="172"/>
      <c r="K623" s="173">
        <f>ROUND(E623*J623,2)</f>
        <v>0</v>
      </c>
      <c r="L623" s="173">
        <v>15</v>
      </c>
      <c r="M623" s="173">
        <f>G623*(1+L623/100)</f>
        <v>0</v>
      </c>
      <c r="N623" s="173">
        <v>0</v>
      </c>
      <c r="O623" s="173">
        <f>ROUND(E623*N623,2)</f>
        <v>0</v>
      </c>
      <c r="P623" s="173">
        <v>3.5000000000000003E-2</v>
      </c>
      <c r="Q623" s="173">
        <f>ROUND(E623*P623,2)</f>
        <v>8.23</v>
      </c>
      <c r="R623" s="173" t="s">
        <v>728</v>
      </c>
      <c r="S623" s="173" t="s">
        <v>248</v>
      </c>
      <c r="T623" s="174" t="s">
        <v>248</v>
      </c>
      <c r="U623" s="157">
        <v>0.09</v>
      </c>
      <c r="V623" s="157">
        <f>ROUND(E623*U623,2)</f>
        <v>21.15</v>
      </c>
      <c r="W623" s="157"/>
      <c r="X623" s="157" t="s">
        <v>304</v>
      </c>
      <c r="Y623" s="147"/>
      <c r="Z623" s="147"/>
      <c r="AA623" s="147"/>
      <c r="AB623" s="147"/>
      <c r="AC623" s="147"/>
      <c r="AD623" s="147"/>
      <c r="AE623" s="147"/>
      <c r="AF623" s="147"/>
      <c r="AG623" s="147" t="s">
        <v>332</v>
      </c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outlineLevel="1" x14ac:dyDescent="0.25">
      <c r="A624" s="154"/>
      <c r="B624" s="155"/>
      <c r="C624" s="186" t="s">
        <v>1555</v>
      </c>
      <c r="D624" s="159"/>
      <c r="E624" s="160">
        <v>105</v>
      </c>
      <c r="F624" s="157"/>
      <c r="G624" s="157"/>
      <c r="H624" s="157"/>
      <c r="I624" s="157"/>
      <c r="J624" s="157"/>
      <c r="K624" s="157"/>
      <c r="L624" s="157"/>
      <c r="M624" s="157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47"/>
      <c r="Z624" s="147"/>
      <c r="AA624" s="147"/>
      <c r="AB624" s="147"/>
      <c r="AC624" s="147"/>
      <c r="AD624" s="147"/>
      <c r="AE624" s="147"/>
      <c r="AF624" s="147"/>
      <c r="AG624" s="147" t="s">
        <v>287</v>
      </c>
      <c r="AH624" s="147">
        <v>0</v>
      </c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1" x14ac:dyDescent="0.25">
      <c r="A625" s="154"/>
      <c r="B625" s="155"/>
      <c r="C625" s="186" t="s">
        <v>1556</v>
      </c>
      <c r="D625" s="159"/>
      <c r="E625" s="160">
        <v>130</v>
      </c>
      <c r="F625" s="157"/>
      <c r="G625" s="157"/>
      <c r="H625" s="157"/>
      <c r="I625" s="157"/>
      <c r="J625" s="157"/>
      <c r="K625" s="157"/>
      <c r="L625" s="157"/>
      <c r="M625" s="157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47"/>
      <c r="Z625" s="147"/>
      <c r="AA625" s="147"/>
      <c r="AB625" s="147"/>
      <c r="AC625" s="147"/>
      <c r="AD625" s="147"/>
      <c r="AE625" s="147"/>
      <c r="AF625" s="147"/>
      <c r="AG625" s="147" t="s">
        <v>287</v>
      </c>
      <c r="AH625" s="147">
        <v>0</v>
      </c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1" x14ac:dyDescent="0.25">
      <c r="A626" s="168">
        <v>121</v>
      </c>
      <c r="B626" s="169" t="s">
        <v>1557</v>
      </c>
      <c r="C626" s="185" t="s">
        <v>1558</v>
      </c>
      <c r="D626" s="170" t="s">
        <v>302</v>
      </c>
      <c r="E626" s="171">
        <v>235</v>
      </c>
      <c r="F626" s="172"/>
      <c r="G626" s="173">
        <f>ROUND(E626*F626,2)</f>
        <v>0</v>
      </c>
      <c r="H626" s="172"/>
      <c r="I626" s="173">
        <f>ROUND(E626*H626,2)</f>
        <v>0</v>
      </c>
      <c r="J626" s="172"/>
      <c r="K626" s="173">
        <f>ROUND(E626*J626,2)</f>
        <v>0</v>
      </c>
      <c r="L626" s="173">
        <v>15</v>
      </c>
      <c r="M626" s="173">
        <f>G626*(1+L626/100)</f>
        <v>0</v>
      </c>
      <c r="N626" s="173">
        <v>5.0000000000000002E-5</v>
      </c>
      <c r="O626" s="173">
        <f>ROUND(E626*N626,2)</f>
        <v>0.01</v>
      </c>
      <c r="P626" s="173">
        <v>0</v>
      </c>
      <c r="Q626" s="173">
        <f>ROUND(E626*P626,2)</f>
        <v>0</v>
      </c>
      <c r="R626" s="173" t="s">
        <v>746</v>
      </c>
      <c r="S626" s="173" t="s">
        <v>248</v>
      </c>
      <c r="T626" s="174" t="s">
        <v>248</v>
      </c>
      <c r="U626" s="157">
        <v>0.22800000000000001</v>
      </c>
      <c r="V626" s="157">
        <f>ROUND(E626*U626,2)</f>
        <v>53.58</v>
      </c>
      <c r="W626" s="157"/>
      <c r="X626" s="157" t="s">
        <v>304</v>
      </c>
      <c r="Y626" s="147"/>
      <c r="Z626" s="147"/>
      <c r="AA626" s="147"/>
      <c r="AB626" s="147"/>
      <c r="AC626" s="147"/>
      <c r="AD626" s="147"/>
      <c r="AE626" s="147"/>
      <c r="AF626" s="147"/>
      <c r="AG626" s="147" t="s">
        <v>639</v>
      </c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25">
      <c r="A627" s="154"/>
      <c r="B627" s="155"/>
      <c r="C627" s="265" t="s">
        <v>747</v>
      </c>
      <c r="D627" s="266"/>
      <c r="E627" s="266"/>
      <c r="F627" s="266"/>
      <c r="G627" s="266"/>
      <c r="H627" s="157"/>
      <c r="I627" s="157"/>
      <c r="J627" s="157"/>
      <c r="K627" s="157"/>
      <c r="L627" s="157"/>
      <c r="M627" s="157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47"/>
      <c r="Z627" s="147"/>
      <c r="AA627" s="147"/>
      <c r="AB627" s="147"/>
      <c r="AC627" s="147"/>
      <c r="AD627" s="147"/>
      <c r="AE627" s="147"/>
      <c r="AF627" s="147"/>
      <c r="AG627" s="147" t="s">
        <v>307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1" x14ac:dyDescent="0.25">
      <c r="A628" s="154"/>
      <c r="B628" s="155"/>
      <c r="C628" s="186" t="s">
        <v>1555</v>
      </c>
      <c r="D628" s="159"/>
      <c r="E628" s="160">
        <v>105</v>
      </c>
      <c r="F628" s="157"/>
      <c r="G628" s="157"/>
      <c r="H628" s="157"/>
      <c r="I628" s="157"/>
      <c r="J628" s="157"/>
      <c r="K628" s="157"/>
      <c r="L628" s="157"/>
      <c r="M628" s="157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47"/>
      <c r="Z628" s="147"/>
      <c r="AA628" s="147"/>
      <c r="AB628" s="147"/>
      <c r="AC628" s="147"/>
      <c r="AD628" s="147"/>
      <c r="AE628" s="147"/>
      <c r="AF628" s="147"/>
      <c r="AG628" s="147" t="s">
        <v>287</v>
      </c>
      <c r="AH628" s="147">
        <v>0</v>
      </c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1" x14ac:dyDescent="0.25">
      <c r="A629" s="154"/>
      <c r="B629" s="155"/>
      <c r="C629" s="186" t="s">
        <v>1556</v>
      </c>
      <c r="D629" s="159"/>
      <c r="E629" s="160">
        <v>130</v>
      </c>
      <c r="F629" s="157"/>
      <c r="G629" s="157"/>
      <c r="H629" s="157"/>
      <c r="I629" s="157"/>
      <c r="J629" s="157"/>
      <c r="K629" s="157"/>
      <c r="L629" s="157"/>
      <c r="M629" s="157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47"/>
      <c r="Z629" s="147"/>
      <c r="AA629" s="147"/>
      <c r="AB629" s="147"/>
      <c r="AC629" s="147"/>
      <c r="AD629" s="147"/>
      <c r="AE629" s="147"/>
      <c r="AF629" s="147"/>
      <c r="AG629" s="147" t="s">
        <v>287</v>
      </c>
      <c r="AH629" s="147">
        <v>0</v>
      </c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25">
      <c r="A630" s="168">
        <v>122</v>
      </c>
      <c r="B630" s="169" t="s">
        <v>1559</v>
      </c>
      <c r="C630" s="185" t="s">
        <v>1560</v>
      </c>
      <c r="D630" s="170" t="s">
        <v>302</v>
      </c>
      <c r="E630" s="171">
        <v>258.5</v>
      </c>
      <c r="F630" s="172"/>
      <c r="G630" s="173">
        <f>ROUND(E630*F630,2)</f>
        <v>0</v>
      </c>
      <c r="H630" s="172"/>
      <c r="I630" s="173">
        <f>ROUND(E630*H630,2)</f>
        <v>0</v>
      </c>
      <c r="J630" s="172"/>
      <c r="K630" s="173">
        <f>ROUND(E630*J630,2)</f>
        <v>0</v>
      </c>
      <c r="L630" s="173">
        <v>15</v>
      </c>
      <c r="M630" s="173">
        <f>G630*(1+L630/100)</f>
        <v>0</v>
      </c>
      <c r="N630" s="173">
        <v>0.04</v>
      </c>
      <c r="O630" s="173">
        <f>ROUND(E630*N630,2)</f>
        <v>10.34</v>
      </c>
      <c r="P630" s="173">
        <v>0</v>
      </c>
      <c r="Q630" s="173">
        <f>ROUND(E630*P630,2)</f>
        <v>0</v>
      </c>
      <c r="R630" s="173" t="s">
        <v>751</v>
      </c>
      <c r="S630" s="173" t="s">
        <v>248</v>
      </c>
      <c r="T630" s="174" t="s">
        <v>248</v>
      </c>
      <c r="U630" s="157">
        <v>0</v>
      </c>
      <c r="V630" s="157">
        <f>ROUND(E630*U630,2)</f>
        <v>0</v>
      </c>
      <c r="W630" s="157"/>
      <c r="X630" s="157" t="s">
        <v>752</v>
      </c>
      <c r="Y630" s="147"/>
      <c r="Z630" s="147"/>
      <c r="AA630" s="147"/>
      <c r="AB630" s="147"/>
      <c r="AC630" s="147"/>
      <c r="AD630" s="147"/>
      <c r="AE630" s="147"/>
      <c r="AF630" s="147"/>
      <c r="AG630" s="147" t="s">
        <v>753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outlineLevel="1" x14ac:dyDescent="0.25">
      <c r="A631" s="154"/>
      <c r="B631" s="155"/>
      <c r="C631" s="186" t="s">
        <v>1561</v>
      </c>
      <c r="D631" s="159"/>
      <c r="E631" s="160">
        <v>258.5</v>
      </c>
      <c r="F631" s="157"/>
      <c r="G631" s="157"/>
      <c r="H631" s="157"/>
      <c r="I631" s="157"/>
      <c r="J631" s="157"/>
      <c r="K631" s="157"/>
      <c r="L631" s="157"/>
      <c r="M631" s="157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47"/>
      <c r="Z631" s="147"/>
      <c r="AA631" s="147"/>
      <c r="AB631" s="147"/>
      <c r="AC631" s="147"/>
      <c r="AD631" s="147"/>
      <c r="AE631" s="147"/>
      <c r="AF631" s="147"/>
      <c r="AG631" s="147" t="s">
        <v>287</v>
      </c>
      <c r="AH631" s="147">
        <v>0</v>
      </c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</row>
    <row r="632" spans="1:60" outlineLevel="1" x14ac:dyDescent="0.25">
      <c r="A632" s="168">
        <v>123</v>
      </c>
      <c r="B632" s="169" t="s">
        <v>1562</v>
      </c>
      <c r="C632" s="185" t="s">
        <v>1563</v>
      </c>
      <c r="D632" s="170" t="s">
        <v>698</v>
      </c>
      <c r="E632" s="171">
        <v>11.2026</v>
      </c>
      <c r="F632" s="172"/>
      <c r="G632" s="173">
        <f>ROUND(E632*F632,2)</f>
        <v>0</v>
      </c>
      <c r="H632" s="172"/>
      <c r="I632" s="173">
        <f>ROUND(E632*H632,2)</f>
        <v>0</v>
      </c>
      <c r="J632" s="172"/>
      <c r="K632" s="173">
        <f>ROUND(E632*J632,2)</f>
        <v>0</v>
      </c>
      <c r="L632" s="173">
        <v>15</v>
      </c>
      <c r="M632" s="173">
        <f>G632*(1+L632/100)</f>
        <v>0</v>
      </c>
      <c r="N632" s="173">
        <v>0</v>
      </c>
      <c r="O632" s="173">
        <f>ROUND(E632*N632,2)</f>
        <v>0</v>
      </c>
      <c r="P632" s="173">
        <v>0</v>
      </c>
      <c r="Q632" s="173">
        <f>ROUND(E632*P632,2)</f>
        <v>0</v>
      </c>
      <c r="R632" s="173" t="s">
        <v>728</v>
      </c>
      <c r="S632" s="173" t="s">
        <v>248</v>
      </c>
      <c r="T632" s="174" t="s">
        <v>248</v>
      </c>
      <c r="U632" s="157">
        <v>1.98</v>
      </c>
      <c r="V632" s="157">
        <f>ROUND(E632*U632,2)</f>
        <v>22.18</v>
      </c>
      <c r="W632" s="157"/>
      <c r="X632" s="157" t="s">
        <v>700</v>
      </c>
      <c r="Y632" s="147"/>
      <c r="Z632" s="147"/>
      <c r="AA632" s="147"/>
      <c r="AB632" s="147"/>
      <c r="AC632" s="147"/>
      <c r="AD632" s="147"/>
      <c r="AE632" s="147"/>
      <c r="AF632" s="147"/>
      <c r="AG632" s="147" t="s">
        <v>701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1" x14ac:dyDescent="0.25">
      <c r="A633" s="154"/>
      <c r="B633" s="155"/>
      <c r="C633" s="265" t="s">
        <v>757</v>
      </c>
      <c r="D633" s="266"/>
      <c r="E633" s="266"/>
      <c r="F633" s="266"/>
      <c r="G633" s="266"/>
      <c r="H633" s="157"/>
      <c r="I633" s="157"/>
      <c r="J633" s="157"/>
      <c r="K633" s="157"/>
      <c r="L633" s="157"/>
      <c r="M633" s="157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47"/>
      <c r="Z633" s="147"/>
      <c r="AA633" s="147"/>
      <c r="AB633" s="147"/>
      <c r="AC633" s="147"/>
      <c r="AD633" s="147"/>
      <c r="AE633" s="147"/>
      <c r="AF633" s="147"/>
      <c r="AG633" s="147" t="s">
        <v>307</v>
      </c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x14ac:dyDescent="0.25">
      <c r="A634" s="162" t="s">
        <v>243</v>
      </c>
      <c r="B634" s="163" t="s">
        <v>173</v>
      </c>
      <c r="C634" s="184" t="s">
        <v>174</v>
      </c>
      <c r="D634" s="164"/>
      <c r="E634" s="165"/>
      <c r="F634" s="166"/>
      <c r="G634" s="166">
        <f>SUMIF(AG635:AG701,"&lt;&gt;NOR",G635:G701)</f>
        <v>0</v>
      </c>
      <c r="H634" s="166"/>
      <c r="I634" s="166">
        <f>SUM(I635:I701)</f>
        <v>0</v>
      </c>
      <c r="J634" s="166"/>
      <c r="K634" s="166">
        <f>SUM(K635:K701)</f>
        <v>0</v>
      </c>
      <c r="L634" s="166"/>
      <c r="M634" s="166">
        <f>SUM(M635:M701)</f>
        <v>0</v>
      </c>
      <c r="N634" s="166"/>
      <c r="O634" s="166">
        <f>SUM(O635:O701)</f>
        <v>3.5899999999999994</v>
      </c>
      <c r="P634" s="166"/>
      <c r="Q634" s="166">
        <f>SUM(Q635:Q701)</f>
        <v>0</v>
      </c>
      <c r="R634" s="166"/>
      <c r="S634" s="166"/>
      <c r="T634" s="167"/>
      <c r="U634" s="161"/>
      <c r="V634" s="161">
        <f>SUM(V635:V701)</f>
        <v>704.2700000000001</v>
      </c>
      <c r="W634" s="161"/>
      <c r="X634" s="161"/>
      <c r="AG634" t="s">
        <v>244</v>
      </c>
    </row>
    <row r="635" spans="1:60" ht="30.6" outlineLevel="1" x14ac:dyDescent="0.25">
      <c r="A635" s="168">
        <v>124</v>
      </c>
      <c r="B635" s="169" t="s">
        <v>1564</v>
      </c>
      <c r="C635" s="185" t="s">
        <v>1565</v>
      </c>
      <c r="D635" s="170" t="s">
        <v>302</v>
      </c>
      <c r="E635" s="171">
        <v>2.4830000000000001</v>
      </c>
      <c r="F635" s="172"/>
      <c r="G635" s="173">
        <f>ROUND(E635*F635,2)</f>
        <v>0</v>
      </c>
      <c r="H635" s="172"/>
      <c r="I635" s="173">
        <f>ROUND(E635*H635,2)</f>
        <v>0</v>
      </c>
      <c r="J635" s="172"/>
      <c r="K635" s="173">
        <f>ROUND(E635*J635,2)</f>
        <v>0</v>
      </c>
      <c r="L635" s="173">
        <v>15</v>
      </c>
      <c r="M635" s="173">
        <f>G635*(1+L635/100)</f>
        <v>0</v>
      </c>
      <c r="N635" s="173">
        <v>1.8870000000000001E-2</v>
      </c>
      <c r="O635" s="173">
        <f>ROUND(E635*N635,2)</f>
        <v>0.05</v>
      </c>
      <c r="P635" s="173">
        <v>0</v>
      </c>
      <c r="Q635" s="173">
        <f>ROUND(E635*P635,2)</f>
        <v>0</v>
      </c>
      <c r="R635" s="173" t="s">
        <v>760</v>
      </c>
      <c r="S635" s="173" t="s">
        <v>248</v>
      </c>
      <c r="T635" s="174" t="s">
        <v>248</v>
      </c>
      <c r="U635" s="157">
        <v>1.46</v>
      </c>
      <c r="V635" s="157">
        <f>ROUND(E635*U635,2)</f>
        <v>3.63</v>
      </c>
      <c r="W635" s="157"/>
      <c r="X635" s="157" t="s">
        <v>304</v>
      </c>
      <c r="Y635" s="147"/>
      <c r="Z635" s="147"/>
      <c r="AA635" s="147"/>
      <c r="AB635" s="147"/>
      <c r="AC635" s="147"/>
      <c r="AD635" s="147"/>
      <c r="AE635" s="147"/>
      <c r="AF635" s="147"/>
      <c r="AG635" s="147" t="s">
        <v>332</v>
      </c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1" x14ac:dyDescent="0.25">
      <c r="A636" s="154"/>
      <c r="B636" s="155"/>
      <c r="C636" s="186" t="s">
        <v>1566</v>
      </c>
      <c r="D636" s="159"/>
      <c r="E636" s="160">
        <v>2.4830000000000001</v>
      </c>
      <c r="F636" s="157"/>
      <c r="G636" s="157"/>
      <c r="H636" s="157"/>
      <c r="I636" s="157"/>
      <c r="J636" s="157"/>
      <c r="K636" s="157"/>
      <c r="L636" s="157"/>
      <c r="M636" s="157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47"/>
      <c r="Z636" s="147"/>
      <c r="AA636" s="147"/>
      <c r="AB636" s="147"/>
      <c r="AC636" s="147"/>
      <c r="AD636" s="147"/>
      <c r="AE636" s="147"/>
      <c r="AF636" s="147"/>
      <c r="AG636" s="147" t="s">
        <v>287</v>
      </c>
      <c r="AH636" s="147">
        <v>0</v>
      </c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30.6" outlineLevel="1" x14ac:dyDescent="0.25">
      <c r="A637" s="168">
        <v>125</v>
      </c>
      <c r="B637" s="169" t="s">
        <v>1567</v>
      </c>
      <c r="C637" s="185" t="s">
        <v>1568</v>
      </c>
      <c r="D637" s="170" t="s">
        <v>576</v>
      </c>
      <c r="E637" s="171">
        <v>176.79</v>
      </c>
      <c r="F637" s="172"/>
      <c r="G637" s="173">
        <f>ROUND(E637*F637,2)</f>
        <v>0</v>
      </c>
      <c r="H637" s="172"/>
      <c r="I637" s="173">
        <f>ROUND(E637*H637,2)</f>
        <v>0</v>
      </c>
      <c r="J637" s="172"/>
      <c r="K637" s="173">
        <f>ROUND(E637*J637,2)</f>
        <v>0</v>
      </c>
      <c r="L637" s="173">
        <v>15</v>
      </c>
      <c r="M637" s="173">
        <f>G637*(1+L637/100)</f>
        <v>0</v>
      </c>
      <c r="N637" s="173">
        <v>5.3800000000000002E-3</v>
      </c>
      <c r="O637" s="173">
        <f>ROUND(E637*N637,2)</f>
        <v>0.95</v>
      </c>
      <c r="P637" s="173">
        <v>0</v>
      </c>
      <c r="Q637" s="173">
        <f>ROUND(E637*P637,2)</f>
        <v>0</v>
      </c>
      <c r="R637" s="173" t="s">
        <v>760</v>
      </c>
      <c r="S637" s="173" t="s">
        <v>248</v>
      </c>
      <c r="T637" s="174" t="s">
        <v>249</v>
      </c>
      <c r="U637" s="157">
        <v>0.83</v>
      </c>
      <c r="V637" s="157">
        <f>ROUND(E637*U637,2)</f>
        <v>146.74</v>
      </c>
      <c r="W637" s="157"/>
      <c r="X637" s="157" t="s">
        <v>304</v>
      </c>
      <c r="Y637" s="147"/>
      <c r="Z637" s="147"/>
      <c r="AA637" s="147"/>
      <c r="AB637" s="147"/>
      <c r="AC637" s="147"/>
      <c r="AD637" s="147"/>
      <c r="AE637" s="147"/>
      <c r="AF637" s="147"/>
      <c r="AG637" s="147" t="s">
        <v>639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1" x14ac:dyDescent="0.25">
      <c r="A638" s="154"/>
      <c r="B638" s="155"/>
      <c r="C638" s="186" t="s">
        <v>1569</v>
      </c>
      <c r="D638" s="159"/>
      <c r="E638" s="160">
        <v>5.9</v>
      </c>
      <c r="F638" s="157"/>
      <c r="G638" s="157"/>
      <c r="H638" s="157"/>
      <c r="I638" s="157"/>
      <c r="J638" s="157"/>
      <c r="K638" s="157"/>
      <c r="L638" s="157"/>
      <c r="M638" s="157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47"/>
      <c r="Z638" s="147"/>
      <c r="AA638" s="147"/>
      <c r="AB638" s="147"/>
      <c r="AC638" s="147"/>
      <c r="AD638" s="147"/>
      <c r="AE638" s="147"/>
      <c r="AF638" s="147"/>
      <c r="AG638" s="147" t="s">
        <v>287</v>
      </c>
      <c r="AH638" s="147">
        <v>0</v>
      </c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1" x14ac:dyDescent="0.25">
      <c r="A639" s="154"/>
      <c r="B639" s="155"/>
      <c r="C639" s="186" t="s">
        <v>1570</v>
      </c>
      <c r="D639" s="159"/>
      <c r="E639" s="160">
        <v>8.1</v>
      </c>
      <c r="F639" s="157"/>
      <c r="G639" s="157"/>
      <c r="H639" s="157"/>
      <c r="I639" s="157"/>
      <c r="J639" s="157"/>
      <c r="K639" s="157"/>
      <c r="L639" s="157"/>
      <c r="M639" s="157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47"/>
      <c r="Z639" s="147"/>
      <c r="AA639" s="147"/>
      <c r="AB639" s="147"/>
      <c r="AC639" s="147"/>
      <c r="AD639" s="147"/>
      <c r="AE639" s="147"/>
      <c r="AF639" s="147"/>
      <c r="AG639" s="147" t="s">
        <v>287</v>
      </c>
      <c r="AH639" s="147">
        <v>0</v>
      </c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1" x14ac:dyDescent="0.25">
      <c r="A640" s="154"/>
      <c r="B640" s="155"/>
      <c r="C640" s="186" t="s">
        <v>1571</v>
      </c>
      <c r="D640" s="159"/>
      <c r="E640" s="160">
        <v>26.35</v>
      </c>
      <c r="F640" s="157"/>
      <c r="G640" s="157"/>
      <c r="H640" s="157"/>
      <c r="I640" s="157"/>
      <c r="J640" s="157"/>
      <c r="K640" s="157"/>
      <c r="L640" s="157"/>
      <c r="M640" s="157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47"/>
      <c r="Z640" s="147"/>
      <c r="AA640" s="147"/>
      <c r="AB640" s="147"/>
      <c r="AC640" s="147"/>
      <c r="AD640" s="147"/>
      <c r="AE640" s="147"/>
      <c r="AF640" s="147"/>
      <c r="AG640" s="147" t="s">
        <v>287</v>
      </c>
      <c r="AH640" s="147">
        <v>0</v>
      </c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outlineLevel="1" x14ac:dyDescent="0.25">
      <c r="A641" s="154"/>
      <c r="B641" s="155"/>
      <c r="C641" s="186" t="s">
        <v>1572</v>
      </c>
      <c r="D641" s="159"/>
      <c r="E641" s="160">
        <v>118.5</v>
      </c>
      <c r="F641" s="157"/>
      <c r="G641" s="157"/>
      <c r="H641" s="157"/>
      <c r="I641" s="157"/>
      <c r="J641" s="157"/>
      <c r="K641" s="157"/>
      <c r="L641" s="157"/>
      <c r="M641" s="157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47"/>
      <c r="Z641" s="147"/>
      <c r="AA641" s="147"/>
      <c r="AB641" s="147"/>
      <c r="AC641" s="147"/>
      <c r="AD641" s="147"/>
      <c r="AE641" s="147"/>
      <c r="AF641" s="147"/>
      <c r="AG641" s="147" t="s">
        <v>287</v>
      </c>
      <c r="AH641" s="147">
        <v>0</v>
      </c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1" x14ac:dyDescent="0.25">
      <c r="A642" s="154"/>
      <c r="B642" s="155"/>
      <c r="C642" s="186" t="s">
        <v>1573</v>
      </c>
      <c r="D642" s="159"/>
      <c r="E642" s="160">
        <v>1.25</v>
      </c>
      <c r="F642" s="157"/>
      <c r="G642" s="157"/>
      <c r="H642" s="157"/>
      <c r="I642" s="157"/>
      <c r="J642" s="157"/>
      <c r="K642" s="157"/>
      <c r="L642" s="157"/>
      <c r="M642" s="157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47"/>
      <c r="Z642" s="147"/>
      <c r="AA642" s="147"/>
      <c r="AB642" s="147"/>
      <c r="AC642" s="147"/>
      <c r="AD642" s="147"/>
      <c r="AE642" s="147"/>
      <c r="AF642" s="147"/>
      <c r="AG642" s="147" t="s">
        <v>287</v>
      </c>
      <c r="AH642" s="147">
        <v>0</v>
      </c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1" x14ac:dyDescent="0.25">
      <c r="A643" s="154"/>
      <c r="B643" s="155"/>
      <c r="C643" s="186" t="s">
        <v>1574</v>
      </c>
      <c r="D643" s="159"/>
      <c r="E643" s="160">
        <v>3.45</v>
      </c>
      <c r="F643" s="157"/>
      <c r="G643" s="157"/>
      <c r="H643" s="157"/>
      <c r="I643" s="157"/>
      <c r="J643" s="157"/>
      <c r="K643" s="157"/>
      <c r="L643" s="157"/>
      <c r="M643" s="157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47"/>
      <c r="Z643" s="147"/>
      <c r="AA643" s="147"/>
      <c r="AB643" s="147"/>
      <c r="AC643" s="147"/>
      <c r="AD643" s="147"/>
      <c r="AE643" s="147"/>
      <c r="AF643" s="147"/>
      <c r="AG643" s="147" t="s">
        <v>287</v>
      </c>
      <c r="AH643" s="147">
        <v>0</v>
      </c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1" x14ac:dyDescent="0.25">
      <c r="A644" s="154"/>
      <c r="B644" s="155"/>
      <c r="C644" s="186" t="s">
        <v>1575</v>
      </c>
      <c r="D644" s="159"/>
      <c r="E644" s="160">
        <v>2.95</v>
      </c>
      <c r="F644" s="157"/>
      <c r="G644" s="157"/>
      <c r="H644" s="157"/>
      <c r="I644" s="157"/>
      <c r="J644" s="157"/>
      <c r="K644" s="157"/>
      <c r="L644" s="157"/>
      <c r="M644" s="157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47"/>
      <c r="Z644" s="147"/>
      <c r="AA644" s="147"/>
      <c r="AB644" s="147"/>
      <c r="AC644" s="147"/>
      <c r="AD644" s="147"/>
      <c r="AE644" s="147"/>
      <c r="AF644" s="147"/>
      <c r="AG644" s="147" t="s">
        <v>287</v>
      </c>
      <c r="AH644" s="147">
        <v>0</v>
      </c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1" x14ac:dyDescent="0.25">
      <c r="A645" s="154"/>
      <c r="B645" s="155"/>
      <c r="C645" s="186" t="s">
        <v>1576</v>
      </c>
      <c r="D645" s="159"/>
      <c r="E645" s="160">
        <v>6.3</v>
      </c>
      <c r="F645" s="157"/>
      <c r="G645" s="157"/>
      <c r="H645" s="157"/>
      <c r="I645" s="157"/>
      <c r="J645" s="157"/>
      <c r="K645" s="157"/>
      <c r="L645" s="157"/>
      <c r="M645" s="157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47"/>
      <c r="Z645" s="147"/>
      <c r="AA645" s="147"/>
      <c r="AB645" s="147"/>
      <c r="AC645" s="147"/>
      <c r="AD645" s="147"/>
      <c r="AE645" s="147"/>
      <c r="AF645" s="147"/>
      <c r="AG645" s="147" t="s">
        <v>287</v>
      </c>
      <c r="AH645" s="147">
        <v>0</v>
      </c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outlineLevel="1" x14ac:dyDescent="0.25">
      <c r="A646" s="154"/>
      <c r="B646" s="155"/>
      <c r="C646" s="186" t="s">
        <v>1577</v>
      </c>
      <c r="D646" s="159"/>
      <c r="E646" s="160">
        <v>3.99</v>
      </c>
      <c r="F646" s="157"/>
      <c r="G646" s="157"/>
      <c r="H646" s="157"/>
      <c r="I646" s="157"/>
      <c r="J646" s="157"/>
      <c r="K646" s="157"/>
      <c r="L646" s="157"/>
      <c r="M646" s="157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47"/>
      <c r="Z646" s="147"/>
      <c r="AA646" s="147"/>
      <c r="AB646" s="147"/>
      <c r="AC646" s="147"/>
      <c r="AD646" s="147"/>
      <c r="AE646" s="147"/>
      <c r="AF646" s="147"/>
      <c r="AG646" s="147" t="s">
        <v>287</v>
      </c>
      <c r="AH646" s="147">
        <v>0</v>
      </c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ht="20.399999999999999" outlineLevel="1" x14ac:dyDescent="0.25">
      <c r="A647" s="168">
        <v>126</v>
      </c>
      <c r="B647" s="169" t="s">
        <v>1578</v>
      </c>
      <c r="C647" s="185" t="s">
        <v>1579</v>
      </c>
      <c r="D647" s="170" t="s">
        <v>576</v>
      </c>
      <c r="E647" s="171">
        <v>40.975000000000001</v>
      </c>
      <c r="F647" s="172"/>
      <c r="G647" s="173">
        <f>ROUND(E647*F647,2)</f>
        <v>0</v>
      </c>
      <c r="H647" s="172"/>
      <c r="I647" s="173">
        <f>ROUND(E647*H647,2)</f>
        <v>0</v>
      </c>
      <c r="J647" s="172"/>
      <c r="K647" s="173">
        <f>ROUND(E647*J647,2)</f>
        <v>0</v>
      </c>
      <c r="L647" s="173">
        <v>15</v>
      </c>
      <c r="M647" s="173">
        <f>G647*(1+L647/100)</f>
        <v>0</v>
      </c>
      <c r="N647" s="173">
        <v>4.3499999999999997E-3</v>
      </c>
      <c r="O647" s="173">
        <f>ROUND(E647*N647,2)</f>
        <v>0.18</v>
      </c>
      <c r="P647" s="173">
        <v>0</v>
      </c>
      <c r="Q647" s="173">
        <f>ROUND(E647*P647,2)</f>
        <v>0</v>
      </c>
      <c r="R647" s="173" t="s">
        <v>760</v>
      </c>
      <c r="S647" s="173" t="s">
        <v>248</v>
      </c>
      <c r="T647" s="174" t="s">
        <v>249</v>
      </c>
      <c r="U647" s="157">
        <v>0.85</v>
      </c>
      <c r="V647" s="157">
        <f>ROUND(E647*U647,2)</f>
        <v>34.83</v>
      </c>
      <c r="W647" s="157"/>
      <c r="X647" s="157" t="s">
        <v>304</v>
      </c>
      <c r="Y647" s="147"/>
      <c r="Z647" s="147"/>
      <c r="AA647" s="147"/>
      <c r="AB647" s="147"/>
      <c r="AC647" s="147"/>
      <c r="AD647" s="147"/>
      <c r="AE647" s="147"/>
      <c r="AF647" s="147"/>
      <c r="AG647" s="147" t="s">
        <v>338</v>
      </c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1" x14ac:dyDescent="0.25">
      <c r="A648" s="154"/>
      <c r="B648" s="155"/>
      <c r="C648" s="265" t="s">
        <v>1580</v>
      </c>
      <c r="D648" s="266"/>
      <c r="E648" s="266"/>
      <c r="F648" s="266"/>
      <c r="G648" s="266"/>
      <c r="H648" s="157"/>
      <c r="I648" s="157"/>
      <c r="J648" s="157"/>
      <c r="K648" s="157"/>
      <c r="L648" s="157"/>
      <c r="M648" s="157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47"/>
      <c r="Z648" s="147"/>
      <c r="AA648" s="147"/>
      <c r="AB648" s="147"/>
      <c r="AC648" s="147"/>
      <c r="AD648" s="147"/>
      <c r="AE648" s="147"/>
      <c r="AF648" s="147"/>
      <c r="AG648" s="147" t="s">
        <v>307</v>
      </c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1" x14ac:dyDescent="0.25">
      <c r="A649" s="154"/>
      <c r="B649" s="155"/>
      <c r="C649" s="186" t="s">
        <v>1581</v>
      </c>
      <c r="D649" s="159"/>
      <c r="E649" s="160">
        <v>7.55</v>
      </c>
      <c r="F649" s="157"/>
      <c r="G649" s="157"/>
      <c r="H649" s="157"/>
      <c r="I649" s="157"/>
      <c r="J649" s="157"/>
      <c r="K649" s="157"/>
      <c r="L649" s="157"/>
      <c r="M649" s="157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47"/>
      <c r="Z649" s="147"/>
      <c r="AA649" s="147"/>
      <c r="AB649" s="147"/>
      <c r="AC649" s="147"/>
      <c r="AD649" s="147"/>
      <c r="AE649" s="147"/>
      <c r="AF649" s="147"/>
      <c r="AG649" s="147" t="s">
        <v>287</v>
      </c>
      <c r="AH649" s="147">
        <v>0</v>
      </c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outlineLevel="1" x14ac:dyDescent="0.25">
      <c r="A650" s="154"/>
      <c r="B650" s="155"/>
      <c r="C650" s="186" t="s">
        <v>1582</v>
      </c>
      <c r="D650" s="159"/>
      <c r="E650" s="160">
        <v>10.25</v>
      </c>
      <c r="F650" s="157"/>
      <c r="G650" s="157"/>
      <c r="H650" s="157"/>
      <c r="I650" s="157"/>
      <c r="J650" s="157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47"/>
      <c r="Z650" s="147"/>
      <c r="AA650" s="147"/>
      <c r="AB650" s="147"/>
      <c r="AC650" s="147"/>
      <c r="AD650" s="147"/>
      <c r="AE650" s="147"/>
      <c r="AF650" s="147"/>
      <c r="AG650" s="147" t="s">
        <v>287</v>
      </c>
      <c r="AH650" s="147">
        <v>0</v>
      </c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1" x14ac:dyDescent="0.25">
      <c r="A651" s="154"/>
      <c r="B651" s="155"/>
      <c r="C651" s="186" t="s">
        <v>1583</v>
      </c>
      <c r="D651" s="159"/>
      <c r="E651" s="160">
        <v>9.9</v>
      </c>
      <c r="F651" s="157"/>
      <c r="G651" s="157"/>
      <c r="H651" s="157"/>
      <c r="I651" s="157"/>
      <c r="J651" s="157"/>
      <c r="K651" s="157"/>
      <c r="L651" s="157"/>
      <c r="M651" s="157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47"/>
      <c r="Z651" s="147"/>
      <c r="AA651" s="147"/>
      <c r="AB651" s="147"/>
      <c r="AC651" s="147"/>
      <c r="AD651" s="147"/>
      <c r="AE651" s="147"/>
      <c r="AF651" s="147"/>
      <c r="AG651" s="147" t="s">
        <v>287</v>
      </c>
      <c r="AH651" s="147">
        <v>0</v>
      </c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1" x14ac:dyDescent="0.25">
      <c r="A652" s="154"/>
      <c r="B652" s="155"/>
      <c r="C652" s="186" t="s">
        <v>1584</v>
      </c>
      <c r="D652" s="159"/>
      <c r="E652" s="160">
        <v>1.4750000000000001</v>
      </c>
      <c r="F652" s="157"/>
      <c r="G652" s="157"/>
      <c r="H652" s="157"/>
      <c r="I652" s="157"/>
      <c r="J652" s="157"/>
      <c r="K652" s="157"/>
      <c r="L652" s="157"/>
      <c r="M652" s="157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47"/>
      <c r="Z652" s="147"/>
      <c r="AA652" s="147"/>
      <c r="AB652" s="147"/>
      <c r="AC652" s="147"/>
      <c r="AD652" s="147"/>
      <c r="AE652" s="147"/>
      <c r="AF652" s="147"/>
      <c r="AG652" s="147" t="s">
        <v>287</v>
      </c>
      <c r="AH652" s="147">
        <v>0</v>
      </c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outlineLevel="1" x14ac:dyDescent="0.25">
      <c r="A653" s="154"/>
      <c r="B653" s="155"/>
      <c r="C653" s="186" t="s">
        <v>1585</v>
      </c>
      <c r="D653" s="159"/>
      <c r="E653" s="160">
        <v>0.6</v>
      </c>
      <c r="F653" s="157"/>
      <c r="G653" s="157"/>
      <c r="H653" s="157"/>
      <c r="I653" s="157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47"/>
      <c r="Z653" s="147"/>
      <c r="AA653" s="147"/>
      <c r="AB653" s="147"/>
      <c r="AC653" s="147"/>
      <c r="AD653" s="147"/>
      <c r="AE653" s="147"/>
      <c r="AF653" s="147"/>
      <c r="AG653" s="147" t="s">
        <v>287</v>
      </c>
      <c r="AH653" s="147">
        <v>0</v>
      </c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1" x14ac:dyDescent="0.25">
      <c r="A654" s="154"/>
      <c r="B654" s="155"/>
      <c r="C654" s="186" t="s">
        <v>1586</v>
      </c>
      <c r="D654" s="159"/>
      <c r="E654" s="160">
        <v>11.2</v>
      </c>
      <c r="F654" s="157"/>
      <c r="G654" s="157"/>
      <c r="H654" s="157"/>
      <c r="I654" s="157"/>
      <c r="J654" s="157"/>
      <c r="K654" s="157"/>
      <c r="L654" s="157"/>
      <c r="M654" s="157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47"/>
      <c r="Z654" s="147"/>
      <c r="AA654" s="147"/>
      <c r="AB654" s="147"/>
      <c r="AC654" s="147"/>
      <c r="AD654" s="147"/>
      <c r="AE654" s="147"/>
      <c r="AF654" s="147"/>
      <c r="AG654" s="147" t="s">
        <v>287</v>
      </c>
      <c r="AH654" s="147">
        <v>0</v>
      </c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ht="30.6" outlineLevel="1" x14ac:dyDescent="0.25">
      <c r="A655" s="168">
        <v>127</v>
      </c>
      <c r="B655" s="169" t="s">
        <v>1587</v>
      </c>
      <c r="C655" s="185" t="s">
        <v>1588</v>
      </c>
      <c r="D655" s="170" t="s">
        <v>576</v>
      </c>
      <c r="E655" s="171">
        <v>370.66</v>
      </c>
      <c r="F655" s="172"/>
      <c r="G655" s="173">
        <f>ROUND(E655*F655,2)</f>
        <v>0</v>
      </c>
      <c r="H655" s="172"/>
      <c r="I655" s="173">
        <f>ROUND(E655*H655,2)</f>
        <v>0</v>
      </c>
      <c r="J655" s="172"/>
      <c r="K655" s="173">
        <f>ROUND(E655*J655,2)</f>
        <v>0</v>
      </c>
      <c r="L655" s="173">
        <v>15</v>
      </c>
      <c r="M655" s="173">
        <f>G655*(1+L655/100)</f>
        <v>0</v>
      </c>
      <c r="N655" s="173">
        <v>4.6899999999999997E-3</v>
      </c>
      <c r="O655" s="173">
        <f>ROUND(E655*N655,2)</f>
        <v>1.74</v>
      </c>
      <c r="P655" s="173">
        <v>0</v>
      </c>
      <c r="Q655" s="173">
        <f>ROUND(E655*P655,2)</f>
        <v>0</v>
      </c>
      <c r="R655" s="173" t="s">
        <v>760</v>
      </c>
      <c r="S655" s="173" t="s">
        <v>248</v>
      </c>
      <c r="T655" s="174" t="s">
        <v>249</v>
      </c>
      <c r="U655" s="157">
        <v>0.97</v>
      </c>
      <c r="V655" s="157">
        <f>ROUND(E655*U655,2)</f>
        <v>359.54</v>
      </c>
      <c r="W655" s="157"/>
      <c r="X655" s="157" t="s">
        <v>304</v>
      </c>
      <c r="Y655" s="147"/>
      <c r="Z655" s="147"/>
      <c r="AA655" s="147"/>
      <c r="AB655" s="147"/>
      <c r="AC655" s="147"/>
      <c r="AD655" s="147"/>
      <c r="AE655" s="147"/>
      <c r="AF655" s="147"/>
      <c r="AG655" s="147" t="s">
        <v>639</v>
      </c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25">
      <c r="A656" s="154"/>
      <c r="B656" s="155"/>
      <c r="C656" s="186" t="s">
        <v>1589</v>
      </c>
      <c r="D656" s="159"/>
      <c r="E656" s="160">
        <v>5.2</v>
      </c>
      <c r="F656" s="157"/>
      <c r="G656" s="157"/>
      <c r="H656" s="157"/>
      <c r="I656" s="157"/>
      <c r="J656" s="157"/>
      <c r="K656" s="157"/>
      <c r="L656" s="157"/>
      <c r="M656" s="157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47"/>
      <c r="Z656" s="147"/>
      <c r="AA656" s="147"/>
      <c r="AB656" s="147"/>
      <c r="AC656" s="147"/>
      <c r="AD656" s="147"/>
      <c r="AE656" s="147"/>
      <c r="AF656" s="147"/>
      <c r="AG656" s="147" t="s">
        <v>287</v>
      </c>
      <c r="AH656" s="147">
        <v>0</v>
      </c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1" x14ac:dyDescent="0.25">
      <c r="A657" s="154"/>
      <c r="B657" s="155"/>
      <c r="C657" s="186" t="s">
        <v>1590</v>
      </c>
      <c r="D657" s="159"/>
      <c r="E657" s="160">
        <v>54.7</v>
      </c>
      <c r="F657" s="157"/>
      <c r="G657" s="157"/>
      <c r="H657" s="157"/>
      <c r="I657" s="157"/>
      <c r="J657" s="157"/>
      <c r="K657" s="157"/>
      <c r="L657" s="157"/>
      <c r="M657" s="157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47"/>
      <c r="Z657" s="147"/>
      <c r="AA657" s="147"/>
      <c r="AB657" s="147"/>
      <c r="AC657" s="147"/>
      <c r="AD657" s="147"/>
      <c r="AE657" s="147"/>
      <c r="AF657" s="147"/>
      <c r="AG657" s="147" t="s">
        <v>287</v>
      </c>
      <c r="AH657" s="147">
        <v>0</v>
      </c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1" x14ac:dyDescent="0.25">
      <c r="A658" s="154"/>
      <c r="B658" s="155"/>
      <c r="C658" s="186" t="s">
        <v>1591</v>
      </c>
      <c r="D658" s="159"/>
      <c r="E658" s="160">
        <v>101.75</v>
      </c>
      <c r="F658" s="157"/>
      <c r="G658" s="157"/>
      <c r="H658" s="157"/>
      <c r="I658" s="157"/>
      <c r="J658" s="157"/>
      <c r="K658" s="157"/>
      <c r="L658" s="157"/>
      <c r="M658" s="157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47"/>
      <c r="Z658" s="147"/>
      <c r="AA658" s="147"/>
      <c r="AB658" s="147"/>
      <c r="AC658" s="147"/>
      <c r="AD658" s="147"/>
      <c r="AE658" s="147"/>
      <c r="AF658" s="147"/>
      <c r="AG658" s="147" t="s">
        <v>287</v>
      </c>
      <c r="AH658" s="147">
        <v>0</v>
      </c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1" x14ac:dyDescent="0.25">
      <c r="A659" s="154"/>
      <c r="B659" s="155"/>
      <c r="C659" s="186" t="s">
        <v>1592</v>
      </c>
      <c r="D659" s="159"/>
      <c r="E659" s="160">
        <v>61.4</v>
      </c>
      <c r="F659" s="157"/>
      <c r="G659" s="157"/>
      <c r="H659" s="157"/>
      <c r="I659" s="157"/>
      <c r="J659" s="157"/>
      <c r="K659" s="157"/>
      <c r="L659" s="157"/>
      <c r="M659" s="157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47"/>
      <c r="Z659" s="147"/>
      <c r="AA659" s="147"/>
      <c r="AB659" s="147"/>
      <c r="AC659" s="147"/>
      <c r="AD659" s="147"/>
      <c r="AE659" s="147"/>
      <c r="AF659" s="147"/>
      <c r="AG659" s="147" t="s">
        <v>287</v>
      </c>
      <c r="AH659" s="147">
        <v>0</v>
      </c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1" x14ac:dyDescent="0.25">
      <c r="A660" s="154"/>
      <c r="B660" s="155"/>
      <c r="C660" s="186" t="s">
        <v>1593</v>
      </c>
      <c r="D660" s="159"/>
      <c r="E660" s="160">
        <v>13.2</v>
      </c>
      <c r="F660" s="157"/>
      <c r="G660" s="157"/>
      <c r="H660" s="157"/>
      <c r="I660" s="157"/>
      <c r="J660" s="157"/>
      <c r="K660" s="157"/>
      <c r="L660" s="157"/>
      <c r="M660" s="157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47"/>
      <c r="Z660" s="147"/>
      <c r="AA660" s="147"/>
      <c r="AB660" s="147"/>
      <c r="AC660" s="147"/>
      <c r="AD660" s="147"/>
      <c r="AE660" s="147"/>
      <c r="AF660" s="147"/>
      <c r="AG660" s="147" t="s">
        <v>287</v>
      </c>
      <c r="AH660" s="147">
        <v>0</v>
      </c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outlineLevel="1" x14ac:dyDescent="0.25">
      <c r="A661" s="154"/>
      <c r="B661" s="155"/>
      <c r="C661" s="186" t="s">
        <v>1594</v>
      </c>
      <c r="D661" s="159"/>
      <c r="E661" s="160">
        <v>55</v>
      </c>
      <c r="F661" s="157"/>
      <c r="G661" s="157"/>
      <c r="H661" s="157"/>
      <c r="I661" s="157"/>
      <c r="J661" s="157"/>
      <c r="K661" s="157"/>
      <c r="L661" s="157"/>
      <c r="M661" s="157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47"/>
      <c r="Z661" s="147"/>
      <c r="AA661" s="147"/>
      <c r="AB661" s="147"/>
      <c r="AC661" s="147"/>
      <c r="AD661" s="147"/>
      <c r="AE661" s="147"/>
      <c r="AF661" s="147"/>
      <c r="AG661" s="147" t="s">
        <v>287</v>
      </c>
      <c r="AH661" s="147">
        <v>0</v>
      </c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outlineLevel="1" x14ac:dyDescent="0.25">
      <c r="A662" s="154"/>
      <c r="B662" s="155"/>
      <c r="C662" s="186" t="s">
        <v>1595</v>
      </c>
      <c r="D662" s="159"/>
      <c r="E662" s="160">
        <v>6.6</v>
      </c>
      <c r="F662" s="157"/>
      <c r="G662" s="157"/>
      <c r="H662" s="157"/>
      <c r="I662" s="157"/>
      <c r="J662" s="157"/>
      <c r="K662" s="157"/>
      <c r="L662" s="157"/>
      <c r="M662" s="157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47"/>
      <c r="Z662" s="147"/>
      <c r="AA662" s="147"/>
      <c r="AB662" s="147"/>
      <c r="AC662" s="147"/>
      <c r="AD662" s="147"/>
      <c r="AE662" s="147"/>
      <c r="AF662" s="147"/>
      <c r="AG662" s="147" t="s">
        <v>287</v>
      </c>
      <c r="AH662" s="147">
        <v>0</v>
      </c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</row>
    <row r="663" spans="1:60" outlineLevel="1" x14ac:dyDescent="0.25">
      <c r="A663" s="154"/>
      <c r="B663" s="155"/>
      <c r="C663" s="186" t="s">
        <v>1596</v>
      </c>
      <c r="D663" s="159"/>
      <c r="E663" s="160">
        <v>4.3</v>
      </c>
      <c r="F663" s="157"/>
      <c r="G663" s="157"/>
      <c r="H663" s="157"/>
      <c r="I663" s="157"/>
      <c r="J663" s="157"/>
      <c r="K663" s="157"/>
      <c r="L663" s="157"/>
      <c r="M663" s="157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47"/>
      <c r="Z663" s="147"/>
      <c r="AA663" s="147"/>
      <c r="AB663" s="147"/>
      <c r="AC663" s="147"/>
      <c r="AD663" s="147"/>
      <c r="AE663" s="147"/>
      <c r="AF663" s="147"/>
      <c r="AG663" s="147" t="s">
        <v>287</v>
      </c>
      <c r="AH663" s="147">
        <v>0</v>
      </c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25">
      <c r="A664" s="154"/>
      <c r="B664" s="155"/>
      <c r="C664" s="186" t="s">
        <v>1597</v>
      </c>
      <c r="D664" s="159"/>
      <c r="E664" s="160">
        <v>30.66</v>
      </c>
      <c r="F664" s="157"/>
      <c r="G664" s="157"/>
      <c r="H664" s="157"/>
      <c r="I664" s="157"/>
      <c r="J664" s="157"/>
      <c r="K664" s="157"/>
      <c r="L664" s="157"/>
      <c r="M664" s="157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47"/>
      <c r="Z664" s="147"/>
      <c r="AA664" s="147"/>
      <c r="AB664" s="147"/>
      <c r="AC664" s="147"/>
      <c r="AD664" s="147"/>
      <c r="AE664" s="147"/>
      <c r="AF664" s="147"/>
      <c r="AG664" s="147" t="s">
        <v>287</v>
      </c>
      <c r="AH664" s="147">
        <v>0</v>
      </c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outlineLevel="1" x14ac:dyDescent="0.25">
      <c r="A665" s="154"/>
      <c r="B665" s="155"/>
      <c r="C665" s="186" t="s">
        <v>1598</v>
      </c>
      <c r="D665" s="159"/>
      <c r="E665" s="160">
        <v>30.8</v>
      </c>
      <c r="F665" s="157"/>
      <c r="G665" s="157"/>
      <c r="H665" s="157"/>
      <c r="I665" s="157"/>
      <c r="J665" s="157"/>
      <c r="K665" s="157"/>
      <c r="L665" s="157"/>
      <c r="M665" s="157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47"/>
      <c r="Z665" s="147"/>
      <c r="AA665" s="147"/>
      <c r="AB665" s="147"/>
      <c r="AC665" s="147"/>
      <c r="AD665" s="147"/>
      <c r="AE665" s="147"/>
      <c r="AF665" s="147"/>
      <c r="AG665" s="147" t="s">
        <v>287</v>
      </c>
      <c r="AH665" s="147">
        <v>0</v>
      </c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</row>
    <row r="666" spans="1:60" outlineLevel="1" x14ac:dyDescent="0.25">
      <c r="A666" s="154"/>
      <c r="B666" s="155"/>
      <c r="C666" s="186" t="s">
        <v>1599</v>
      </c>
      <c r="D666" s="159"/>
      <c r="E666" s="160">
        <v>7.05</v>
      </c>
      <c r="F666" s="157"/>
      <c r="G666" s="157"/>
      <c r="H666" s="157"/>
      <c r="I666" s="157"/>
      <c r="J666" s="157"/>
      <c r="K666" s="157"/>
      <c r="L666" s="157"/>
      <c r="M666" s="157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47"/>
      <c r="Z666" s="147"/>
      <c r="AA666" s="147"/>
      <c r="AB666" s="147"/>
      <c r="AC666" s="147"/>
      <c r="AD666" s="147"/>
      <c r="AE666" s="147"/>
      <c r="AF666" s="147"/>
      <c r="AG666" s="147" t="s">
        <v>287</v>
      </c>
      <c r="AH666" s="147">
        <v>0</v>
      </c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ht="20.399999999999999" outlineLevel="1" x14ac:dyDescent="0.25">
      <c r="A667" s="168">
        <v>128</v>
      </c>
      <c r="B667" s="169" t="s">
        <v>1600</v>
      </c>
      <c r="C667" s="185" t="s">
        <v>1601</v>
      </c>
      <c r="D667" s="170" t="s">
        <v>576</v>
      </c>
      <c r="E667" s="171">
        <v>9.56</v>
      </c>
      <c r="F667" s="172"/>
      <c r="G667" s="173">
        <f>ROUND(E667*F667,2)</f>
        <v>0</v>
      </c>
      <c r="H667" s="172"/>
      <c r="I667" s="173">
        <f>ROUND(E667*H667,2)</f>
        <v>0</v>
      </c>
      <c r="J667" s="172"/>
      <c r="K667" s="173">
        <f>ROUND(E667*J667,2)</f>
        <v>0</v>
      </c>
      <c r="L667" s="173">
        <v>15</v>
      </c>
      <c r="M667" s="173">
        <f>G667*(1+L667/100)</f>
        <v>0</v>
      </c>
      <c r="N667" s="173">
        <v>8.4000000000000003E-4</v>
      </c>
      <c r="O667" s="173">
        <f>ROUND(E667*N667,2)</f>
        <v>0.01</v>
      </c>
      <c r="P667" s="173">
        <v>0</v>
      </c>
      <c r="Q667" s="173">
        <f>ROUND(E667*P667,2)</f>
        <v>0</v>
      </c>
      <c r="R667" s="173" t="s">
        <v>760</v>
      </c>
      <c r="S667" s="173" t="s">
        <v>248</v>
      </c>
      <c r="T667" s="174" t="s">
        <v>249</v>
      </c>
      <c r="U667" s="157">
        <v>0.73</v>
      </c>
      <c r="V667" s="157">
        <f>ROUND(E667*U667,2)</f>
        <v>6.98</v>
      </c>
      <c r="W667" s="157"/>
      <c r="X667" s="157" t="s">
        <v>304</v>
      </c>
      <c r="Y667" s="147"/>
      <c r="Z667" s="147"/>
      <c r="AA667" s="147"/>
      <c r="AB667" s="147"/>
      <c r="AC667" s="147"/>
      <c r="AD667" s="147"/>
      <c r="AE667" s="147"/>
      <c r="AF667" s="147"/>
      <c r="AG667" s="147" t="s">
        <v>639</v>
      </c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25">
      <c r="A668" s="154"/>
      <c r="B668" s="155"/>
      <c r="C668" s="186" t="s">
        <v>1602</v>
      </c>
      <c r="D668" s="159"/>
      <c r="E668" s="160">
        <v>9.56</v>
      </c>
      <c r="F668" s="157"/>
      <c r="G668" s="157"/>
      <c r="H668" s="157"/>
      <c r="I668" s="157"/>
      <c r="J668" s="157"/>
      <c r="K668" s="157"/>
      <c r="L668" s="157"/>
      <c r="M668" s="157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47"/>
      <c r="Z668" s="147"/>
      <c r="AA668" s="147"/>
      <c r="AB668" s="147"/>
      <c r="AC668" s="147"/>
      <c r="AD668" s="147"/>
      <c r="AE668" s="147"/>
      <c r="AF668" s="147"/>
      <c r="AG668" s="147" t="s">
        <v>287</v>
      </c>
      <c r="AH668" s="147">
        <v>0</v>
      </c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ht="20.399999999999999" outlineLevel="1" x14ac:dyDescent="0.25">
      <c r="A669" s="168">
        <v>129</v>
      </c>
      <c r="B669" s="169" t="s">
        <v>1603</v>
      </c>
      <c r="C669" s="185" t="s">
        <v>1604</v>
      </c>
      <c r="D669" s="170" t="s">
        <v>576</v>
      </c>
      <c r="E669" s="171">
        <v>0.9</v>
      </c>
      <c r="F669" s="172"/>
      <c r="G669" s="173">
        <f>ROUND(E669*F669,2)</f>
        <v>0</v>
      </c>
      <c r="H669" s="172"/>
      <c r="I669" s="173">
        <f>ROUND(E669*H669,2)</f>
        <v>0</v>
      </c>
      <c r="J669" s="172"/>
      <c r="K669" s="173">
        <f>ROUND(E669*J669,2)</f>
        <v>0</v>
      </c>
      <c r="L669" s="173">
        <v>15</v>
      </c>
      <c r="M669" s="173">
        <f>G669*(1+L669/100)</f>
        <v>0</v>
      </c>
      <c r="N669" s="173">
        <v>2.3800000000000002E-3</v>
      </c>
      <c r="O669" s="173">
        <f>ROUND(E669*N669,2)</f>
        <v>0</v>
      </c>
      <c r="P669" s="173">
        <v>0</v>
      </c>
      <c r="Q669" s="173">
        <f>ROUND(E669*P669,2)</f>
        <v>0</v>
      </c>
      <c r="R669" s="173" t="s">
        <v>760</v>
      </c>
      <c r="S669" s="173" t="s">
        <v>248</v>
      </c>
      <c r="T669" s="174" t="s">
        <v>249</v>
      </c>
      <c r="U669" s="157">
        <v>0.85</v>
      </c>
      <c r="V669" s="157">
        <f>ROUND(E669*U669,2)</f>
        <v>0.77</v>
      </c>
      <c r="W669" s="157"/>
      <c r="X669" s="157" t="s">
        <v>304</v>
      </c>
      <c r="Y669" s="147"/>
      <c r="Z669" s="147"/>
      <c r="AA669" s="147"/>
      <c r="AB669" s="147"/>
      <c r="AC669" s="147"/>
      <c r="AD669" s="147"/>
      <c r="AE669" s="147"/>
      <c r="AF669" s="147"/>
      <c r="AG669" s="147" t="s">
        <v>639</v>
      </c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outlineLevel="1" x14ac:dyDescent="0.25">
      <c r="A670" s="154"/>
      <c r="B670" s="155"/>
      <c r="C670" s="265" t="s">
        <v>1580</v>
      </c>
      <c r="D670" s="266"/>
      <c r="E670" s="266"/>
      <c r="F670" s="266"/>
      <c r="G670" s="266"/>
      <c r="H670" s="157"/>
      <c r="I670" s="157"/>
      <c r="J670" s="157"/>
      <c r="K670" s="157"/>
      <c r="L670" s="157"/>
      <c r="M670" s="157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47"/>
      <c r="Z670" s="147"/>
      <c r="AA670" s="147"/>
      <c r="AB670" s="147"/>
      <c r="AC670" s="147"/>
      <c r="AD670" s="147"/>
      <c r="AE670" s="147"/>
      <c r="AF670" s="147"/>
      <c r="AG670" s="147" t="s">
        <v>307</v>
      </c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</row>
    <row r="671" spans="1:60" ht="20.399999999999999" outlineLevel="1" x14ac:dyDescent="0.25">
      <c r="A671" s="168">
        <v>130</v>
      </c>
      <c r="B671" s="169" t="s">
        <v>1605</v>
      </c>
      <c r="C671" s="185" t="s">
        <v>1606</v>
      </c>
      <c r="D671" s="170" t="s">
        <v>576</v>
      </c>
      <c r="E671" s="171">
        <v>124.04</v>
      </c>
      <c r="F671" s="172"/>
      <c r="G671" s="173">
        <f>ROUND(E671*F671,2)</f>
        <v>0</v>
      </c>
      <c r="H671" s="172"/>
      <c r="I671" s="173">
        <f>ROUND(E671*H671,2)</f>
        <v>0</v>
      </c>
      <c r="J671" s="172"/>
      <c r="K671" s="173">
        <f>ROUND(E671*J671,2)</f>
        <v>0</v>
      </c>
      <c r="L671" s="173">
        <v>15</v>
      </c>
      <c r="M671" s="173">
        <f>G671*(1+L671/100)</f>
        <v>0</v>
      </c>
      <c r="N671" s="173">
        <v>2.9499999999999999E-3</v>
      </c>
      <c r="O671" s="173">
        <f>ROUND(E671*N671,2)</f>
        <v>0.37</v>
      </c>
      <c r="P671" s="173">
        <v>0</v>
      </c>
      <c r="Q671" s="173">
        <f>ROUND(E671*P671,2)</f>
        <v>0</v>
      </c>
      <c r="R671" s="173" t="s">
        <v>760</v>
      </c>
      <c r="S671" s="173" t="s">
        <v>248</v>
      </c>
      <c r="T671" s="174" t="s">
        <v>249</v>
      </c>
      <c r="U671" s="157">
        <v>0.68</v>
      </c>
      <c r="V671" s="157">
        <f>ROUND(E671*U671,2)</f>
        <v>84.35</v>
      </c>
      <c r="W671" s="157"/>
      <c r="X671" s="157" t="s">
        <v>304</v>
      </c>
      <c r="Y671" s="147"/>
      <c r="Z671" s="147"/>
      <c r="AA671" s="147"/>
      <c r="AB671" s="147"/>
      <c r="AC671" s="147"/>
      <c r="AD671" s="147"/>
      <c r="AE671" s="147"/>
      <c r="AF671" s="147"/>
      <c r="AG671" s="147" t="s">
        <v>639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1" x14ac:dyDescent="0.25">
      <c r="A672" s="154"/>
      <c r="B672" s="155"/>
      <c r="C672" s="265" t="s">
        <v>1580</v>
      </c>
      <c r="D672" s="266"/>
      <c r="E672" s="266"/>
      <c r="F672" s="266"/>
      <c r="G672" s="266"/>
      <c r="H672" s="157"/>
      <c r="I672" s="157"/>
      <c r="J672" s="157"/>
      <c r="K672" s="157"/>
      <c r="L672" s="157"/>
      <c r="M672" s="157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47"/>
      <c r="Z672" s="147"/>
      <c r="AA672" s="147"/>
      <c r="AB672" s="147"/>
      <c r="AC672" s="147"/>
      <c r="AD672" s="147"/>
      <c r="AE672" s="147"/>
      <c r="AF672" s="147"/>
      <c r="AG672" s="147" t="s">
        <v>307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1" x14ac:dyDescent="0.25">
      <c r="A673" s="154"/>
      <c r="B673" s="155"/>
      <c r="C673" s="186" t="s">
        <v>1607</v>
      </c>
      <c r="D673" s="159"/>
      <c r="E673" s="160">
        <v>50.32</v>
      </c>
      <c r="F673" s="157"/>
      <c r="G673" s="157"/>
      <c r="H673" s="157"/>
      <c r="I673" s="157"/>
      <c r="J673" s="157"/>
      <c r="K673" s="157"/>
      <c r="L673" s="157"/>
      <c r="M673" s="157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47"/>
      <c r="Z673" s="147"/>
      <c r="AA673" s="147"/>
      <c r="AB673" s="147"/>
      <c r="AC673" s="147"/>
      <c r="AD673" s="147"/>
      <c r="AE673" s="147"/>
      <c r="AF673" s="147"/>
      <c r="AG673" s="147" t="s">
        <v>287</v>
      </c>
      <c r="AH673" s="147">
        <v>0</v>
      </c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25">
      <c r="A674" s="154"/>
      <c r="B674" s="155"/>
      <c r="C674" s="186" t="s">
        <v>1608</v>
      </c>
      <c r="D674" s="159"/>
      <c r="E674" s="160">
        <v>50.32</v>
      </c>
      <c r="F674" s="157"/>
      <c r="G674" s="157"/>
      <c r="H674" s="157"/>
      <c r="I674" s="157"/>
      <c r="J674" s="157"/>
      <c r="K674" s="157"/>
      <c r="L674" s="157"/>
      <c r="M674" s="157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47"/>
      <c r="Z674" s="147"/>
      <c r="AA674" s="147"/>
      <c r="AB674" s="147"/>
      <c r="AC674" s="147"/>
      <c r="AD674" s="147"/>
      <c r="AE674" s="147"/>
      <c r="AF674" s="147"/>
      <c r="AG674" s="147" t="s">
        <v>287</v>
      </c>
      <c r="AH674" s="147">
        <v>0</v>
      </c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outlineLevel="1" x14ac:dyDescent="0.25">
      <c r="A675" s="154"/>
      <c r="B675" s="155"/>
      <c r="C675" s="186" t="s">
        <v>1609</v>
      </c>
      <c r="D675" s="159"/>
      <c r="E675" s="160">
        <v>15.5</v>
      </c>
      <c r="F675" s="157"/>
      <c r="G675" s="157"/>
      <c r="H675" s="157"/>
      <c r="I675" s="157"/>
      <c r="J675" s="157"/>
      <c r="K675" s="157"/>
      <c r="L675" s="157"/>
      <c r="M675" s="157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47"/>
      <c r="Z675" s="147"/>
      <c r="AA675" s="147"/>
      <c r="AB675" s="147"/>
      <c r="AC675" s="147"/>
      <c r="AD675" s="147"/>
      <c r="AE675" s="147"/>
      <c r="AF675" s="147"/>
      <c r="AG675" s="147" t="s">
        <v>287</v>
      </c>
      <c r="AH675" s="147">
        <v>0</v>
      </c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1" x14ac:dyDescent="0.25">
      <c r="A676" s="154"/>
      <c r="B676" s="155"/>
      <c r="C676" s="186" t="s">
        <v>1610</v>
      </c>
      <c r="D676" s="159"/>
      <c r="E676" s="160">
        <v>7.9</v>
      </c>
      <c r="F676" s="157"/>
      <c r="G676" s="157"/>
      <c r="H676" s="157"/>
      <c r="I676" s="157"/>
      <c r="J676" s="157"/>
      <c r="K676" s="157"/>
      <c r="L676" s="157"/>
      <c r="M676" s="157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47"/>
      <c r="Z676" s="147"/>
      <c r="AA676" s="147"/>
      <c r="AB676" s="147"/>
      <c r="AC676" s="147"/>
      <c r="AD676" s="147"/>
      <c r="AE676" s="147"/>
      <c r="AF676" s="147"/>
      <c r="AG676" s="147" t="s">
        <v>287</v>
      </c>
      <c r="AH676" s="147">
        <v>0</v>
      </c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ht="20.399999999999999" outlineLevel="1" x14ac:dyDescent="0.25">
      <c r="A677" s="168">
        <v>131</v>
      </c>
      <c r="B677" s="169" t="s">
        <v>1611</v>
      </c>
      <c r="C677" s="185" t="s">
        <v>1612</v>
      </c>
      <c r="D677" s="170" t="s">
        <v>576</v>
      </c>
      <c r="E677" s="171">
        <v>45.975000000000001</v>
      </c>
      <c r="F677" s="172"/>
      <c r="G677" s="173">
        <f>ROUND(E677*F677,2)</f>
        <v>0</v>
      </c>
      <c r="H677" s="172"/>
      <c r="I677" s="173">
        <f>ROUND(E677*H677,2)</f>
        <v>0</v>
      </c>
      <c r="J677" s="172"/>
      <c r="K677" s="173">
        <f>ROUND(E677*J677,2)</f>
        <v>0</v>
      </c>
      <c r="L677" s="173">
        <v>15</v>
      </c>
      <c r="M677" s="173">
        <f>G677*(1+L677/100)</f>
        <v>0</v>
      </c>
      <c r="N677" s="173">
        <v>1.8699999999999999E-3</v>
      </c>
      <c r="O677" s="173">
        <f>ROUND(E677*N677,2)</f>
        <v>0.09</v>
      </c>
      <c r="P677" s="173">
        <v>0</v>
      </c>
      <c r="Q677" s="173">
        <f>ROUND(E677*P677,2)</f>
        <v>0</v>
      </c>
      <c r="R677" s="173" t="s">
        <v>760</v>
      </c>
      <c r="S677" s="173" t="s">
        <v>248</v>
      </c>
      <c r="T677" s="174" t="s">
        <v>249</v>
      </c>
      <c r="U677" s="157">
        <v>0.23</v>
      </c>
      <c r="V677" s="157">
        <f>ROUND(E677*U677,2)</f>
        <v>10.57</v>
      </c>
      <c r="W677" s="157"/>
      <c r="X677" s="157" t="s">
        <v>304</v>
      </c>
      <c r="Y677" s="147"/>
      <c r="Z677" s="147"/>
      <c r="AA677" s="147"/>
      <c r="AB677" s="147"/>
      <c r="AC677" s="147"/>
      <c r="AD677" s="147"/>
      <c r="AE677" s="147"/>
      <c r="AF677" s="147"/>
      <c r="AG677" s="147" t="s">
        <v>639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1" x14ac:dyDescent="0.25">
      <c r="A678" s="154"/>
      <c r="B678" s="155"/>
      <c r="C678" s="186" t="s">
        <v>1613</v>
      </c>
      <c r="D678" s="159"/>
      <c r="E678" s="160">
        <v>4.6749999999999998</v>
      </c>
      <c r="F678" s="157"/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47"/>
      <c r="Z678" s="147"/>
      <c r="AA678" s="147"/>
      <c r="AB678" s="147"/>
      <c r="AC678" s="147"/>
      <c r="AD678" s="147"/>
      <c r="AE678" s="147"/>
      <c r="AF678" s="147"/>
      <c r="AG678" s="147" t="s">
        <v>287</v>
      </c>
      <c r="AH678" s="147">
        <v>0</v>
      </c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1" x14ac:dyDescent="0.25">
      <c r="A679" s="154"/>
      <c r="B679" s="155"/>
      <c r="C679" s="186" t="s">
        <v>1614</v>
      </c>
      <c r="D679" s="159"/>
      <c r="E679" s="160">
        <v>5</v>
      </c>
      <c r="F679" s="157"/>
      <c r="G679" s="157"/>
      <c r="H679" s="157"/>
      <c r="I679" s="157"/>
      <c r="J679" s="157"/>
      <c r="K679" s="157"/>
      <c r="L679" s="157"/>
      <c r="M679" s="157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47"/>
      <c r="Z679" s="147"/>
      <c r="AA679" s="147"/>
      <c r="AB679" s="147"/>
      <c r="AC679" s="147"/>
      <c r="AD679" s="147"/>
      <c r="AE679" s="147"/>
      <c r="AF679" s="147"/>
      <c r="AG679" s="147" t="s">
        <v>287</v>
      </c>
      <c r="AH679" s="147">
        <v>0</v>
      </c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outlineLevel="1" x14ac:dyDescent="0.25">
      <c r="A680" s="154"/>
      <c r="B680" s="155"/>
      <c r="C680" s="186" t="s">
        <v>1615</v>
      </c>
      <c r="D680" s="159"/>
      <c r="E680" s="160">
        <v>21</v>
      </c>
      <c r="F680" s="157"/>
      <c r="G680" s="157"/>
      <c r="H680" s="157"/>
      <c r="I680" s="157"/>
      <c r="J680" s="157"/>
      <c r="K680" s="157"/>
      <c r="L680" s="157"/>
      <c r="M680" s="157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47"/>
      <c r="Z680" s="147"/>
      <c r="AA680" s="147"/>
      <c r="AB680" s="147"/>
      <c r="AC680" s="147"/>
      <c r="AD680" s="147"/>
      <c r="AE680" s="147"/>
      <c r="AF680" s="147"/>
      <c r="AG680" s="147" t="s">
        <v>287</v>
      </c>
      <c r="AH680" s="147">
        <v>0</v>
      </c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1" x14ac:dyDescent="0.25">
      <c r="A681" s="154"/>
      <c r="B681" s="155"/>
      <c r="C681" s="186" t="s">
        <v>1616</v>
      </c>
      <c r="D681" s="159"/>
      <c r="E681" s="160">
        <v>7.5</v>
      </c>
      <c r="F681" s="157"/>
      <c r="G681" s="157"/>
      <c r="H681" s="157"/>
      <c r="I681" s="157"/>
      <c r="J681" s="157"/>
      <c r="K681" s="157"/>
      <c r="L681" s="157"/>
      <c r="M681" s="157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47"/>
      <c r="Z681" s="147"/>
      <c r="AA681" s="147"/>
      <c r="AB681" s="147"/>
      <c r="AC681" s="147"/>
      <c r="AD681" s="147"/>
      <c r="AE681" s="147"/>
      <c r="AF681" s="147"/>
      <c r="AG681" s="147" t="s">
        <v>287</v>
      </c>
      <c r="AH681" s="147">
        <v>0</v>
      </c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25">
      <c r="A682" s="154"/>
      <c r="B682" s="155"/>
      <c r="C682" s="186" t="s">
        <v>1617</v>
      </c>
      <c r="D682" s="159"/>
      <c r="E682" s="160">
        <v>7.8</v>
      </c>
      <c r="F682" s="157"/>
      <c r="G682" s="157"/>
      <c r="H682" s="157"/>
      <c r="I682" s="157"/>
      <c r="J682" s="157"/>
      <c r="K682" s="157"/>
      <c r="L682" s="157"/>
      <c r="M682" s="157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47"/>
      <c r="Z682" s="147"/>
      <c r="AA682" s="147"/>
      <c r="AB682" s="147"/>
      <c r="AC682" s="147"/>
      <c r="AD682" s="147"/>
      <c r="AE682" s="147"/>
      <c r="AF682" s="147"/>
      <c r="AG682" s="147" t="s">
        <v>287</v>
      </c>
      <c r="AH682" s="147">
        <v>0</v>
      </c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ht="20.399999999999999" outlineLevel="1" x14ac:dyDescent="0.25">
      <c r="A683" s="168">
        <v>132</v>
      </c>
      <c r="B683" s="169" t="s">
        <v>1618</v>
      </c>
      <c r="C683" s="185" t="s">
        <v>1619</v>
      </c>
      <c r="D683" s="170" t="s">
        <v>576</v>
      </c>
      <c r="E683" s="171">
        <v>50.4</v>
      </c>
      <c r="F683" s="172"/>
      <c r="G683" s="173">
        <f>ROUND(E683*F683,2)</f>
        <v>0</v>
      </c>
      <c r="H683" s="172"/>
      <c r="I683" s="173">
        <f>ROUND(E683*H683,2)</f>
        <v>0</v>
      </c>
      <c r="J683" s="172"/>
      <c r="K683" s="173">
        <f>ROUND(E683*J683,2)</f>
        <v>0</v>
      </c>
      <c r="L683" s="173">
        <v>15</v>
      </c>
      <c r="M683" s="173">
        <f>G683*(1+L683/100)</f>
        <v>0</v>
      </c>
      <c r="N683" s="173">
        <v>2.65E-3</v>
      </c>
      <c r="O683" s="173">
        <f>ROUND(E683*N683,2)</f>
        <v>0.13</v>
      </c>
      <c r="P683" s="173">
        <v>0</v>
      </c>
      <c r="Q683" s="173">
        <f>ROUND(E683*P683,2)</f>
        <v>0</v>
      </c>
      <c r="R683" s="173" t="s">
        <v>760</v>
      </c>
      <c r="S683" s="173" t="s">
        <v>248</v>
      </c>
      <c r="T683" s="174" t="s">
        <v>248</v>
      </c>
      <c r="U683" s="157">
        <v>0.71</v>
      </c>
      <c r="V683" s="157">
        <f>ROUND(E683*U683,2)</f>
        <v>35.78</v>
      </c>
      <c r="W683" s="157"/>
      <c r="X683" s="157" t="s">
        <v>304</v>
      </c>
      <c r="Y683" s="147"/>
      <c r="Z683" s="147"/>
      <c r="AA683" s="147"/>
      <c r="AB683" s="147"/>
      <c r="AC683" s="147"/>
      <c r="AD683" s="147"/>
      <c r="AE683" s="147"/>
      <c r="AF683" s="147"/>
      <c r="AG683" s="147" t="s">
        <v>338</v>
      </c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1" x14ac:dyDescent="0.25">
      <c r="A684" s="154"/>
      <c r="B684" s="155"/>
      <c r="C684" s="265" t="s">
        <v>1620</v>
      </c>
      <c r="D684" s="266"/>
      <c r="E684" s="266"/>
      <c r="F684" s="266"/>
      <c r="G684" s="266"/>
      <c r="H684" s="157"/>
      <c r="I684" s="157"/>
      <c r="J684" s="157"/>
      <c r="K684" s="157"/>
      <c r="L684" s="157"/>
      <c r="M684" s="157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47"/>
      <c r="Z684" s="147"/>
      <c r="AA684" s="147"/>
      <c r="AB684" s="147"/>
      <c r="AC684" s="147"/>
      <c r="AD684" s="147"/>
      <c r="AE684" s="147"/>
      <c r="AF684" s="147"/>
      <c r="AG684" s="147" t="s">
        <v>307</v>
      </c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1" x14ac:dyDescent="0.25">
      <c r="A685" s="154"/>
      <c r="B685" s="155"/>
      <c r="C685" s="186" t="s">
        <v>1621</v>
      </c>
      <c r="D685" s="159"/>
      <c r="E685" s="160">
        <v>40.799999999999997</v>
      </c>
      <c r="F685" s="157"/>
      <c r="G685" s="157"/>
      <c r="H685" s="157"/>
      <c r="I685" s="157"/>
      <c r="J685" s="157"/>
      <c r="K685" s="157"/>
      <c r="L685" s="157"/>
      <c r="M685" s="157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47"/>
      <c r="Z685" s="147"/>
      <c r="AA685" s="147"/>
      <c r="AB685" s="147"/>
      <c r="AC685" s="147"/>
      <c r="AD685" s="147"/>
      <c r="AE685" s="147"/>
      <c r="AF685" s="147"/>
      <c r="AG685" s="147" t="s">
        <v>287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25">
      <c r="A686" s="154"/>
      <c r="B686" s="155"/>
      <c r="C686" s="186" t="s">
        <v>1622</v>
      </c>
      <c r="D686" s="159"/>
      <c r="E686" s="160">
        <v>9.6</v>
      </c>
      <c r="F686" s="157"/>
      <c r="G686" s="157"/>
      <c r="H686" s="157"/>
      <c r="I686" s="157"/>
      <c r="J686" s="157"/>
      <c r="K686" s="157"/>
      <c r="L686" s="157"/>
      <c r="M686" s="157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47"/>
      <c r="Z686" s="147"/>
      <c r="AA686" s="147"/>
      <c r="AB686" s="147"/>
      <c r="AC686" s="147"/>
      <c r="AD686" s="147"/>
      <c r="AE686" s="147"/>
      <c r="AF686" s="147"/>
      <c r="AG686" s="147" t="s">
        <v>287</v>
      </c>
      <c r="AH686" s="147">
        <v>0</v>
      </c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outlineLevel="1" x14ac:dyDescent="0.25">
      <c r="A687" s="168">
        <v>133</v>
      </c>
      <c r="B687" s="169" t="s">
        <v>1623</v>
      </c>
      <c r="C687" s="185" t="s">
        <v>1624</v>
      </c>
      <c r="D687" s="170" t="s">
        <v>276</v>
      </c>
      <c r="E687" s="171">
        <v>1</v>
      </c>
      <c r="F687" s="172"/>
      <c r="G687" s="173">
        <f>ROUND(E687*F687,2)</f>
        <v>0</v>
      </c>
      <c r="H687" s="172"/>
      <c r="I687" s="173">
        <f>ROUND(E687*H687,2)</f>
        <v>0</v>
      </c>
      <c r="J687" s="172"/>
      <c r="K687" s="173">
        <f>ROUND(E687*J687,2)</f>
        <v>0</v>
      </c>
      <c r="L687" s="173">
        <v>15</v>
      </c>
      <c r="M687" s="173">
        <f>G687*(1+L687/100)</f>
        <v>0</v>
      </c>
      <c r="N687" s="173">
        <v>0.05</v>
      </c>
      <c r="O687" s="173">
        <f>ROUND(E687*N687,2)</f>
        <v>0.05</v>
      </c>
      <c r="P687" s="173">
        <v>0</v>
      </c>
      <c r="Q687" s="173">
        <f>ROUND(E687*P687,2)</f>
        <v>0</v>
      </c>
      <c r="R687" s="173"/>
      <c r="S687" s="173" t="s">
        <v>277</v>
      </c>
      <c r="T687" s="174" t="s">
        <v>249</v>
      </c>
      <c r="U687" s="157">
        <v>0</v>
      </c>
      <c r="V687" s="157">
        <f>ROUND(E687*U687,2)</f>
        <v>0</v>
      </c>
      <c r="W687" s="157"/>
      <c r="X687" s="157" t="s">
        <v>304</v>
      </c>
      <c r="Y687" s="147"/>
      <c r="Z687" s="147"/>
      <c r="AA687" s="147"/>
      <c r="AB687" s="147"/>
      <c r="AC687" s="147"/>
      <c r="AD687" s="147"/>
      <c r="AE687" s="147"/>
      <c r="AF687" s="147"/>
      <c r="AG687" s="147" t="s">
        <v>332</v>
      </c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outlineLevel="1" x14ac:dyDescent="0.25">
      <c r="A688" s="154"/>
      <c r="B688" s="155"/>
      <c r="C688" s="186" t="s">
        <v>1625</v>
      </c>
      <c r="D688" s="159"/>
      <c r="E688" s="160">
        <v>1</v>
      </c>
      <c r="F688" s="157"/>
      <c r="G688" s="157"/>
      <c r="H688" s="157"/>
      <c r="I688" s="157"/>
      <c r="J688" s="157"/>
      <c r="K688" s="157"/>
      <c r="L688" s="157"/>
      <c r="M688" s="157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47"/>
      <c r="Z688" s="147"/>
      <c r="AA688" s="147"/>
      <c r="AB688" s="147"/>
      <c r="AC688" s="147"/>
      <c r="AD688" s="147"/>
      <c r="AE688" s="147"/>
      <c r="AF688" s="147"/>
      <c r="AG688" s="147" t="s">
        <v>287</v>
      </c>
      <c r="AH688" s="147">
        <v>0</v>
      </c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1" x14ac:dyDescent="0.25">
      <c r="A689" s="168">
        <v>134</v>
      </c>
      <c r="B689" s="169" t="s">
        <v>1626</v>
      </c>
      <c r="C689" s="185" t="s">
        <v>1627</v>
      </c>
      <c r="D689" s="170" t="s">
        <v>576</v>
      </c>
      <c r="E689" s="171">
        <v>4.5</v>
      </c>
      <c r="F689" s="172"/>
      <c r="G689" s="173">
        <f>ROUND(E689*F689,2)</f>
        <v>0</v>
      </c>
      <c r="H689" s="172"/>
      <c r="I689" s="173">
        <f>ROUND(E689*H689,2)</f>
        <v>0</v>
      </c>
      <c r="J689" s="172"/>
      <c r="K689" s="173">
        <f>ROUND(E689*J689,2)</f>
        <v>0</v>
      </c>
      <c r="L689" s="173">
        <v>15</v>
      </c>
      <c r="M689" s="173">
        <f>G689*(1+L689/100)</f>
        <v>0</v>
      </c>
      <c r="N689" s="173">
        <v>0</v>
      </c>
      <c r="O689" s="173">
        <f>ROUND(E689*N689,2)</f>
        <v>0</v>
      </c>
      <c r="P689" s="173">
        <v>0</v>
      </c>
      <c r="Q689" s="173">
        <f>ROUND(E689*P689,2)</f>
        <v>0</v>
      </c>
      <c r="R689" s="173"/>
      <c r="S689" s="173" t="s">
        <v>277</v>
      </c>
      <c r="T689" s="174" t="s">
        <v>249</v>
      </c>
      <c r="U689" s="157">
        <v>0</v>
      </c>
      <c r="V689" s="157">
        <f>ROUND(E689*U689,2)</f>
        <v>0</v>
      </c>
      <c r="W689" s="157"/>
      <c r="X689" s="157" t="s">
        <v>304</v>
      </c>
      <c r="Y689" s="147"/>
      <c r="Z689" s="147"/>
      <c r="AA689" s="147"/>
      <c r="AB689" s="147"/>
      <c r="AC689" s="147"/>
      <c r="AD689" s="147"/>
      <c r="AE689" s="147"/>
      <c r="AF689" s="147"/>
      <c r="AG689" s="147" t="s">
        <v>332</v>
      </c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1" x14ac:dyDescent="0.25">
      <c r="A690" s="154"/>
      <c r="B690" s="155"/>
      <c r="C690" s="186" t="s">
        <v>1628</v>
      </c>
      <c r="D690" s="159"/>
      <c r="E690" s="160">
        <v>1.5</v>
      </c>
      <c r="F690" s="157"/>
      <c r="G690" s="157"/>
      <c r="H690" s="157"/>
      <c r="I690" s="157"/>
      <c r="J690" s="157"/>
      <c r="K690" s="157"/>
      <c r="L690" s="157"/>
      <c r="M690" s="157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47"/>
      <c r="Z690" s="147"/>
      <c r="AA690" s="147"/>
      <c r="AB690" s="147"/>
      <c r="AC690" s="147"/>
      <c r="AD690" s="147"/>
      <c r="AE690" s="147"/>
      <c r="AF690" s="147"/>
      <c r="AG690" s="147" t="s">
        <v>287</v>
      </c>
      <c r="AH690" s="147">
        <v>0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outlineLevel="1" x14ac:dyDescent="0.25">
      <c r="A691" s="154"/>
      <c r="B691" s="155"/>
      <c r="C691" s="186" t="s">
        <v>1629</v>
      </c>
      <c r="D691" s="159"/>
      <c r="E691" s="160">
        <v>3</v>
      </c>
      <c r="F691" s="157"/>
      <c r="G691" s="157"/>
      <c r="H691" s="157"/>
      <c r="I691" s="157"/>
      <c r="J691" s="157"/>
      <c r="K691" s="157"/>
      <c r="L691" s="157"/>
      <c r="M691" s="157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47"/>
      <c r="Z691" s="147"/>
      <c r="AA691" s="147"/>
      <c r="AB691" s="147"/>
      <c r="AC691" s="147"/>
      <c r="AD691" s="147"/>
      <c r="AE691" s="147"/>
      <c r="AF691" s="147"/>
      <c r="AG691" s="147" t="s">
        <v>287</v>
      </c>
      <c r="AH691" s="147">
        <v>0</v>
      </c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1" x14ac:dyDescent="0.25">
      <c r="A692" s="168">
        <v>135</v>
      </c>
      <c r="B692" s="169" t="s">
        <v>1630</v>
      </c>
      <c r="C692" s="185" t="s">
        <v>1631</v>
      </c>
      <c r="D692" s="170" t="s">
        <v>1632</v>
      </c>
      <c r="E692" s="171">
        <v>24.55</v>
      </c>
      <c r="F692" s="172"/>
      <c r="G692" s="173">
        <f>ROUND(E692*F692,2)</f>
        <v>0</v>
      </c>
      <c r="H692" s="172"/>
      <c r="I692" s="173">
        <f>ROUND(E692*H692,2)</f>
        <v>0</v>
      </c>
      <c r="J692" s="172"/>
      <c r="K692" s="173">
        <f>ROUND(E692*J692,2)</f>
        <v>0</v>
      </c>
      <c r="L692" s="173">
        <v>15</v>
      </c>
      <c r="M692" s="173">
        <f>G692*(1+L692/100)</f>
        <v>0</v>
      </c>
      <c r="N692" s="173">
        <v>0</v>
      </c>
      <c r="O692" s="173">
        <f>ROUND(E692*N692,2)</f>
        <v>0</v>
      </c>
      <c r="P692" s="173">
        <v>0</v>
      </c>
      <c r="Q692" s="173">
        <f>ROUND(E692*P692,2)</f>
        <v>0</v>
      </c>
      <c r="R692" s="173"/>
      <c r="S692" s="173" t="s">
        <v>277</v>
      </c>
      <c r="T692" s="174" t="s">
        <v>249</v>
      </c>
      <c r="U692" s="157">
        <v>0</v>
      </c>
      <c r="V692" s="157">
        <f>ROUND(E692*U692,2)</f>
        <v>0</v>
      </c>
      <c r="W692" s="157"/>
      <c r="X692" s="157" t="s">
        <v>304</v>
      </c>
      <c r="Y692" s="147"/>
      <c r="Z692" s="147"/>
      <c r="AA692" s="147"/>
      <c r="AB692" s="147"/>
      <c r="AC692" s="147"/>
      <c r="AD692" s="147"/>
      <c r="AE692" s="147"/>
      <c r="AF692" s="147"/>
      <c r="AG692" s="147" t="s">
        <v>639</v>
      </c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1" x14ac:dyDescent="0.25">
      <c r="A693" s="154"/>
      <c r="B693" s="155"/>
      <c r="C693" s="186" t="s">
        <v>1633</v>
      </c>
      <c r="D693" s="159"/>
      <c r="E693" s="160">
        <v>24.55</v>
      </c>
      <c r="F693" s="157"/>
      <c r="G693" s="157"/>
      <c r="H693" s="157"/>
      <c r="I693" s="157"/>
      <c r="J693" s="157"/>
      <c r="K693" s="157"/>
      <c r="L693" s="157"/>
      <c r="M693" s="157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47"/>
      <c r="Z693" s="147"/>
      <c r="AA693" s="147"/>
      <c r="AB693" s="147"/>
      <c r="AC693" s="147"/>
      <c r="AD693" s="147"/>
      <c r="AE693" s="147"/>
      <c r="AF693" s="147"/>
      <c r="AG693" s="147" t="s">
        <v>287</v>
      </c>
      <c r="AH693" s="147">
        <v>0</v>
      </c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outlineLevel="1" x14ac:dyDescent="0.25">
      <c r="A694" s="168">
        <v>136</v>
      </c>
      <c r="B694" s="169" t="s">
        <v>1634</v>
      </c>
      <c r="C694" s="185" t="s">
        <v>1635</v>
      </c>
      <c r="D694" s="170" t="s">
        <v>1632</v>
      </c>
      <c r="E694" s="171">
        <v>24.55</v>
      </c>
      <c r="F694" s="172"/>
      <c r="G694" s="173">
        <f>ROUND(E694*F694,2)</f>
        <v>0</v>
      </c>
      <c r="H694" s="172"/>
      <c r="I694" s="173">
        <f>ROUND(E694*H694,2)</f>
        <v>0</v>
      </c>
      <c r="J694" s="172"/>
      <c r="K694" s="173">
        <f>ROUND(E694*J694,2)</f>
        <v>0</v>
      </c>
      <c r="L694" s="173">
        <v>15</v>
      </c>
      <c r="M694" s="173">
        <f>G694*(1+L694/100)</f>
        <v>0</v>
      </c>
      <c r="N694" s="173">
        <v>0</v>
      </c>
      <c r="O694" s="173">
        <f>ROUND(E694*N694,2)</f>
        <v>0</v>
      </c>
      <c r="P694" s="173">
        <v>0</v>
      </c>
      <c r="Q694" s="173">
        <f>ROUND(E694*P694,2)</f>
        <v>0</v>
      </c>
      <c r="R694" s="173"/>
      <c r="S694" s="173" t="s">
        <v>277</v>
      </c>
      <c r="T694" s="174" t="s">
        <v>249</v>
      </c>
      <c r="U694" s="157">
        <v>0</v>
      </c>
      <c r="V694" s="157">
        <f>ROUND(E694*U694,2)</f>
        <v>0</v>
      </c>
      <c r="W694" s="157"/>
      <c r="X694" s="157" t="s">
        <v>304</v>
      </c>
      <c r="Y694" s="147"/>
      <c r="Z694" s="147"/>
      <c r="AA694" s="147"/>
      <c r="AB694" s="147"/>
      <c r="AC694" s="147"/>
      <c r="AD694" s="147"/>
      <c r="AE694" s="147"/>
      <c r="AF694" s="147"/>
      <c r="AG694" s="147" t="s">
        <v>332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outlineLevel="1" x14ac:dyDescent="0.25">
      <c r="A695" s="154"/>
      <c r="B695" s="155"/>
      <c r="C695" s="186" t="s">
        <v>1636</v>
      </c>
      <c r="D695" s="159"/>
      <c r="E695" s="160">
        <v>24.55</v>
      </c>
      <c r="F695" s="157"/>
      <c r="G695" s="157"/>
      <c r="H695" s="157"/>
      <c r="I695" s="157"/>
      <c r="J695" s="157"/>
      <c r="K695" s="157"/>
      <c r="L695" s="157"/>
      <c r="M695" s="157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47"/>
      <c r="Z695" s="147"/>
      <c r="AA695" s="147"/>
      <c r="AB695" s="147"/>
      <c r="AC695" s="147"/>
      <c r="AD695" s="147"/>
      <c r="AE695" s="147"/>
      <c r="AF695" s="147"/>
      <c r="AG695" s="147" t="s">
        <v>287</v>
      </c>
      <c r="AH695" s="147">
        <v>0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25">
      <c r="A696" s="168">
        <v>137</v>
      </c>
      <c r="B696" s="169" t="s">
        <v>1637</v>
      </c>
      <c r="C696" s="185" t="s">
        <v>1638</v>
      </c>
      <c r="D696" s="170" t="s">
        <v>576</v>
      </c>
      <c r="E696" s="171">
        <v>2.52</v>
      </c>
      <c r="F696" s="172"/>
      <c r="G696" s="173">
        <f>ROUND(E696*F696,2)</f>
        <v>0</v>
      </c>
      <c r="H696" s="172"/>
      <c r="I696" s="173">
        <f>ROUND(E696*H696,2)</f>
        <v>0</v>
      </c>
      <c r="J696" s="172"/>
      <c r="K696" s="173">
        <f>ROUND(E696*J696,2)</f>
        <v>0</v>
      </c>
      <c r="L696" s="173">
        <v>15</v>
      </c>
      <c r="M696" s="173">
        <f>G696*(1+L696/100)</f>
        <v>0</v>
      </c>
      <c r="N696" s="173">
        <v>5.9699999999999996E-3</v>
      </c>
      <c r="O696" s="173">
        <f>ROUND(E696*N696,2)</f>
        <v>0.02</v>
      </c>
      <c r="P696" s="173">
        <v>0</v>
      </c>
      <c r="Q696" s="173">
        <f>ROUND(E696*P696,2)</f>
        <v>0</v>
      </c>
      <c r="R696" s="173"/>
      <c r="S696" s="173" t="s">
        <v>277</v>
      </c>
      <c r="T696" s="174" t="s">
        <v>249</v>
      </c>
      <c r="U696" s="157">
        <v>0.94</v>
      </c>
      <c r="V696" s="157">
        <f>ROUND(E696*U696,2)</f>
        <v>2.37</v>
      </c>
      <c r="W696" s="157"/>
      <c r="X696" s="157" t="s">
        <v>304</v>
      </c>
      <c r="Y696" s="147"/>
      <c r="Z696" s="147"/>
      <c r="AA696" s="147"/>
      <c r="AB696" s="147"/>
      <c r="AC696" s="147"/>
      <c r="AD696" s="147"/>
      <c r="AE696" s="147"/>
      <c r="AF696" s="147"/>
      <c r="AG696" s="147" t="s">
        <v>332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outlineLevel="1" x14ac:dyDescent="0.25">
      <c r="A697" s="154"/>
      <c r="B697" s="155"/>
      <c r="C697" s="186" t="s">
        <v>1639</v>
      </c>
      <c r="D697" s="159"/>
      <c r="E697" s="160">
        <v>2.52</v>
      </c>
      <c r="F697" s="157"/>
      <c r="G697" s="157"/>
      <c r="H697" s="157"/>
      <c r="I697" s="157"/>
      <c r="J697" s="157"/>
      <c r="K697" s="157"/>
      <c r="L697" s="157"/>
      <c r="M697" s="157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47"/>
      <c r="Z697" s="147"/>
      <c r="AA697" s="147"/>
      <c r="AB697" s="147"/>
      <c r="AC697" s="147"/>
      <c r="AD697" s="147"/>
      <c r="AE697" s="147"/>
      <c r="AF697" s="147"/>
      <c r="AG697" s="147" t="s">
        <v>287</v>
      </c>
      <c r="AH697" s="147">
        <v>0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outlineLevel="1" x14ac:dyDescent="0.25">
      <c r="A698" s="168">
        <v>138</v>
      </c>
      <c r="B698" s="169" t="s">
        <v>1640</v>
      </c>
      <c r="C698" s="185" t="s">
        <v>1641</v>
      </c>
      <c r="D698" s="170" t="s">
        <v>538</v>
      </c>
      <c r="E698" s="171">
        <v>1</v>
      </c>
      <c r="F698" s="172"/>
      <c r="G698" s="173">
        <f>ROUND(E698*F698,2)</f>
        <v>0</v>
      </c>
      <c r="H698" s="172"/>
      <c r="I698" s="173">
        <f>ROUND(E698*H698,2)</f>
        <v>0</v>
      </c>
      <c r="J698" s="172"/>
      <c r="K698" s="173">
        <f>ROUND(E698*J698,2)</f>
        <v>0</v>
      </c>
      <c r="L698" s="173">
        <v>15</v>
      </c>
      <c r="M698" s="173">
        <f>G698*(1+L698/100)</f>
        <v>0</v>
      </c>
      <c r="N698" s="173">
        <v>2.5600000000000002E-3</v>
      </c>
      <c r="O698" s="173">
        <f>ROUND(E698*N698,2)</f>
        <v>0</v>
      </c>
      <c r="P698" s="173">
        <v>0</v>
      </c>
      <c r="Q698" s="173">
        <f>ROUND(E698*P698,2)</f>
        <v>0</v>
      </c>
      <c r="R698" s="173"/>
      <c r="S698" s="173" t="s">
        <v>277</v>
      </c>
      <c r="T698" s="174" t="s">
        <v>249</v>
      </c>
      <c r="U698" s="157">
        <v>0.56999999999999995</v>
      </c>
      <c r="V698" s="157">
        <f>ROUND(E698*U698,2)</f>
        <v>0.56999999999999995</v>
      </c>
      <c r="W698" s="157"/>
      <c r="X698" s="157" t="s">
        <v>304</v>
      </c>
      <c r="Y698" s="147"/>
      <c r="Z698" s="147"/>
      <c r="AA698" s="147"/>
      <c r="AB698" s="147"/>
      <c r="AC698" s="147"/>
      <c r="AD698" s="147"/>
      <c r="AE698" s="147"/>
      <c r="AF698" s="147"/>
      <c r="AG698" s="147" t="s">
        <v>332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outlineLevel="1" x14ac:dyDescent="0.25">
      <c r="A699" s="154"/>
      <c r="B699" s="155"/>
      <c r="C699" s="186" t="s">
        <v>1642</v>
      </c>
      <c r="D699" s="159"/>
      <c r="E699" s="160">
        <v>1</v>
      </c>
      <c r="F699" s="157"/>
      <c r="G699" s="157"/>
      <c r="H699" s="157"/>
      <c r="I699" s="157"/>
      <c r="J699" s="157"/>
      <c r="K699" s="157"/>
      <c r="L699" s="157"/>
      <c r="M699" s="157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47"/>
      <c r="Z699" s="147"/>
      <c r="AA699" s="147"/>
      <c r="AB699" s="147"/>
      <c r="AC699" s="147"/>
      <c r="AD699" s="147"/>
      <c r="AE699" s="147"/>
      <c r="AF699" s="147"/>
      <c r="AG699" s="147" t="s">
        <v>287</v>
      </c>
      <c r="AH699" s="147">
        <v>0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outlineLevel="1" x14ac:dyDescent="0.25">
      <c r="A700" s="168">
        <v>139</v>
      </c>
      <c r="B700" s="169" t="s">
        <v>1643</v>
      </c>
      <c r="C700" s="185" t="s">
        <v>1644</v>
      </c>
      <c r="D700" s="170" t="s">
        <v>698</v>
      </c>
      <c r="E700" s="171">
        <v>3.5778500000000002</v>
      </c>
      <c r="F700" s="172"/>
      <c r="G700" s="173">
        <f>ROUND(E700*F700,2)</f>
        <v>0</v>
      </c>
      <c r="H700" s="172"/>
      <c r="I700" s="173">
        <f>ROUND(E700*H700,2)</f>
        <v>0</v>
      </c>
      <c r="J700" s="172"/>
      <c r="K700" s="173">
        <f>ROUND(E700*J700,2)</f>
        <v>0</v>
      </c>
      <c r="L700" s="173">
        <v>15</v>
      </c>
      <c r="M700" s="173">
        <f>G700*(1+L700/100)</f>
        <v>0</v>
      </c>
      <c r="N700" s="173">
        <v>0</v>
      </c>
      <c r="O700" s="173">
        <f>ROUND(E700*N700,2)</f>
        <v>0</v>
      </c>
      <c r="P700" s="173">
        <v>0</v>
      </c>
      <c r="Q700" s="173">
        <f>ROUND(E700*P700,2)</f>
        <v>0</v>
      </c>
      <c r="R700" s="173" t="s">
        <v>760</v>
      </c>
      <c r="S700" s="173" t="s">
        <v>248</v>
      </c>
      <c r="T700" s="174" t="s">
        <v>248</v>
      </c>
      <c r="U700" s="157">
        <v>5.07</v>
      </c>
      <c r="V700" s="157">
        <f>ROUND(E700*U700,2)</f>
        <v>18.14</v>
      </c>
      <c r="W700" s="157"/>
      <c r="X700" s="157" t="s">
        <v>700</v>
      </c>
      <c r="Y700" s="147"/>
      <c r="Z700" s="147"/>
      <c r="AA700" s="147"/>
      <c r="AB700" s="147"/>
      <c r="AC700" s="147"/>
      <c r="AD700" s="147"/>
      <c r="AE700" s="147"/>
      <c r="AF700" s="147"/>
      <c r="AG700" s="147" t="s">
        <v>701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outlineLevel="1" x14ac:dyDescent="0.25">
      <c r="A701" s="154"/>
      <c r="B701" s="155"/>
      <c r="C701" s="265" t="s">
        <v>757</v>
      </c>
      <c r="D701" s="266"/>
      <c r="E701" s="266"/>
      <c r="F701" s="266"/>
      <c r="G701" s="266"/>
      <c r="H701" s="157"/>
      <c r="I701" s="157"/>
      <c r="J701" s="157"/>
      <c r="K701" s="157"/>
      <c r="L701" s="157"/>
      <c r="M701" s="157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47"/>
      <c r="Z701" s="147"/>
      <c r="AA701" s="147"/>
      <c r="AB701" s="147"/>
      <c r="AC701" s="147"/>
      <c r="AD701" s="147"/>
      <c r="AE701" s="147"/>
      <c r="AF701" s="147"/>
      <c r="AG701" s="147" t="s">
        <v>307</v>
      </c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x14ac:dyDescent="0.25">
      <c r="A702" s="162" t="s">
        <v>243</v>
      </c>
      <c r="B702" s="163" t="s">
        <v>175</v>
      </c>
      <c r="C702" s="184" t="s">
        <v>176</v>
      </c>
      <c r="D702" s="164"/>
      <c r="E702" s="165"/>
      <c r="F702" s="166"/>
      <c r="G702" s="166">
        <f>SUMIF(AG703:AG778,"&lt;&gt;NOR",G703:G778)</f>
        <v>0</v>
      </c>
      <c r="H702" s="166"/>
      <c r="I702" s="166">
        <f>SUM(I703:I778)</f>
        <v>0</v>
      </c>
      <c r="J702" s="166"/>
      <c r="K702" s="166">
        <f>SUM(K703:K778)</f>
        <v>0</v>
      </c>
      <c r="L702" s="166"/>
      <c r="M702" s="166">
        <f>SUM(M703:M778)</f>
        <v>0</v>
      </c>
      <c r="N702" s="166"/>
      <c r="O702" s="166">
        <f>SUM(O703:O778)</f>
        <v>5.81</v>
      </c>
      <c r="P702" s="166"/>
      <c r="Q702" s="166">
        <f>SUM(Q703:Q778)</f>
        <v>0</v>
      </c>
      <c r="R702" s="166"/>
      <c r="S702" s="166"/>
      <c r="T702" s="167"/>
      <c r="U702" s="161"/>
      <c r="V702" s="161">
        <f>SUM(V703:V778)</f>
        <v>1887</v>
      </c>
      <c r="W702" s="161"/>
      <c r="X702" s="161"/>
      <c r="AG702" t="s">
        <v>244</v>
      </c>
    </row>
    <row r="703" spans="1:60" ht="20.399999999999999" outlineLevel="1" x14ac:dyDescent="0.25">
      <c r="A703" s="168">
        <v>140</v>
      </c>
      <c r="B703" s="169" t="s">
        <v>1645</v>
      </c>
      <c r="C703" s="185" t="s">
        <v>1646</v>
      </c>
      <c r="D703" s="170" t="s">
        <v>302</v>
      </c>
      <c r="E703" s="171">
        <v>450</v>
      </c>
      <c r="F703" s="172"/>
      <c r="G703" s="173">
        <f>ROUND(E703*F703,2)</f>
        <v>0</v>
      </c>
      <c r="H703" s="172"/>
      <c r="I703" s="173">
        <f>ROUND(E703*H703,2)</f>
        <v>0</v>
      </c>
      <c r="J703" s="172"/>
      <c r="K703" s="173">
        <f>ROUND(E703*J703,2)</f>
        <v>0</v>
      </c>
      <c r="L703" s="173">
        <v>15</v>
      </c>
      <c r="M703" s="173">
        <f>G703*(1+L703/100)</f>
        <v>0</v>
      </c>
      <c r="N703" s="173">
        <v>1.8000000000000001E-4</v>
      </c>
      <c r="O703" s="173">
        <f>ROUND(E703*N703,2)</f>
        <v>0.08</v>
      </c>
      <c r="P703" s="173">
        <v>0</v>
      </c>
      <c r="Q703" s="173">
        <f>ROUND(E703*P703,2)</f>
        <v>0</v>
      </c>
      <c r="R703" s="173" t="s">
        <v>779</v>
      </c>
      <c r="S703" s="173" t="s">
        <v>248</v>
      </c>
      <c r="T703" s="174" t="s">
        <v>248</v>
      </c>
      <c r="U703" s="157">
        <v>0.45300000000000001</v>
      </c>
      <c r="V703" s="157">
        <f>ROUND(E703*U703,2)</f>
        <v>203.85</v>
      </c>
      <c r="W703" s="157"/>
      <c r="X703" s="157" t="s">
        <v>304</v>
      </c>
      <c r="Y703" s="147"/>
      <c r="Z703" s="147"/>
      <c r="AA703" s="147"/>
      <c r="AB703" s="147"/>
      <c r="AC703" s="147"/>
      <c r="AD703" s="147"/>
      <c r="AE703" s="147"/>
      <c r="AF703" s="147"/>
      <c r="AG703" s="147" t="s">
        <v>639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outlineLevel="1" x14ac:dyDescent="0.25">
      <c r="A704" s="154"/>
      <c r="B704" s="155"/>
      <c r="C704" s="186" t="s">
        <v>1647</v>
      </c>
      <c r="D704" s="159"/>
      <c r="E704" s="160">
        <v>450</v>
      </c>
      <c r="F704" s="157"/>
      <c r="G704" s="157"/>
      <c r="H704" s="157"/>
      <c r="I704" s="157"/>
      <c r="J704" s="157"/>
      <c r="K704" s="157"/>
      <c r="L704" s="157"/>
      <c r="M704" s="157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57"/>
      <c r="Y704" s="147"/>
      <c r="Z704" s="147"/>
      <c r="AA704" s="147"/>
      <c r="AB704" s="147"/>
      <c r="AC704" s="147"/>
      <c r="AD704" s="147"/>
      <c r="AE704" s="147"/>
      <c r="AF704" s="147"/>
      <c r="AG704" s="147" t="s">
        <v>287</v>
      </c>
      <c r="AH704" s="147">
        <v>0</v>
      </c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1" x14ac:dyDescent="0.25">
      <c r="A705" s="168">
        <v>141</v>
      </c>
      <c r="B705" s="169" t="s">
        <v>1648</v>
      </c>
      <c r="C705" s="185" t="s">
        <v>1649</v>
      </c>
      <c r="D705" s="170" t="s">
        <v>302</v>
      </c>
      <c r="E705" s="171">
        <v>510.04500000000002</v>
      </c>
      <c r="F705" s="172"/>
      <c r="G705" s="173">
        <f>ROUND(E705*F705,2)</f>
        <v>0</v>
      </c>
      <c r="H705" s="172"/>
      <c r="I705" s="173">
        <f>ROUND(E705*H705,2)</f>
        <v>0</v>
      </c>
      <c r="J705" s="172"/>
      <c r="K705" s="173">
        <f>ROUND(E705*J705,2)</f>
        <v>0</v>
      </c>
      <c r="L705" s="173">
        <v>15</v>
      </c>
      <c r="M705" s="173">
        <f>G705*(1+L705/100)</f>
        <v>0</v>
      </c>
      <c r="N705" s="173">
        <v>2.7999999999999998E-4</v>
      </c>
      <c r="O705" s="173">
        <f>ROUND(E705*N705,2)</f>
        <v>0.14000000000000001</v>
      </c>
      <c r="P705" s="173">
        <v>0</v>
      </c>
      <c r="Q705" s="173">
        <f>ROUND(E705*P705,2)</f>
        <v>0</v>
      </c>
      <c r="R705" s="173" t="s">
        <v>779</v>
      </c>
      <c r="S705" s="173" t="s">
        <v>248</v>
      </c>
      <c r="T705" s="174" t="s">
        <v>249</v>
      </c>
      <c r="U705" s="157">
        <v>3.3</v>
      </c>
      <c r="V705" s="157">
        <f>ROUND(E705*U705,2)</f>
        <v>1683.15</v>
      </c>
      <c r="W705" s="157"/>
      <c r="X705" s="157" t="s">
        <v>304</v>
      </c>
      <c r="Y705" s="147"/>
      <c r="Z705" s="147"/>
      <c r="AA705" s="147"/>
      <c r="AB705" s="147"/>
      <c r="AC705" s="147"/>
      <c r="AD705" s="147"/>
      <c r="AE705" s="147"/>
      <c r="AF705" s="147"/>
      <c r="AG705" s="147" t="s">
        <v>338</v>
      </c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25">
      <c r="A706" s="154"/>
      <c r="B706" s="155"/>
      <c r="C706" s="186" t="s">
        <v>1650</v>
      </c>
      <c r="D706" s="159"/>
      <c r="E706" s="160">
        <v>44.65</v>
      </c>
      <c r="F706" s="157"/>
      <c r="G706" s="157"/>
      <c r="H706" s="157"/>
      <c r="I706" s="157"/>
      <c r="J706" s="157"/>
      <c r="K706" s="157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47"/>
      <c r="Z706" s="147"/>
      <c r="AA706" s="147"/>
      <c r="AB706" s="147"/>
      <c r="AC706" s="147"/>
      <c r="AD706" s="147"/>
      <c r="AE706" s="147"/>
      <c r="AF706" s="147"/>
      <c r="AG706" s="147" t="s">
        <v>287</v>
      </c>
      <c r="AH706" s="147">
        <v>0</v>
      </c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outlineLevel="1" x14ac:dyDescent="0.25">
      <c r="A707" s="154"/>
      <c r="B707" s="155"/>
      <c r="C707" s="186" t="s">
        <v>1651</v>
      </c>
      <c r="D707" s="159"/>
      <c r="E707" s="160">
        <v>87.48</v>
      </c>
      <c r="F707" s="157"/>
      <c r="G707" s="157"/>
      <c r="H707" s="157"/>
      <c r="I707" s="157"/>
      <c r="J707" s="157"/>
      <c r="K707" s="157"/>
      <c r="L707" s="157"/>
      <c r="M707" s="157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47"/>
      <c r="Z707" s="147"/>
      <c r="AA707" s="147"/>
      <c r="AB707" s="147"/>
      <c r="AC707" s="147"/>
      <c r="AD707" s="147"/>
      <c r="AE707" s="147"/>
      <c r="AF707" s="147"/>
      <c r="AG707" s="147" t="s">
        <v>287</v>
      </c>
      <c r="AH707" s="147">
        <v>0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1" x14ac:dyDescent="0.25">
      <c r="A708" s="154"/>
      <c r="B708" s="155"/>
      <c r="C708" s="186" t="s">
        <v>1652</v>
      </c>
      <c r="D708" s="159"/>
      <c r="E708" s="160">
        <v>98.8</v>
      </c>
      <c r="F708" s="157"/>
      <c r="G708" s="157"/>
      <c r="H708" s="157"/>
      <c r="I708" s="157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47"/>
      <c r="Z708" s="147"/>
      <c r="AA708" s="147"/>
      <c r="AB708" s="147"/>
      <c r="AC708" s="147"/>
      <c r="AD708" s="147"/>
      <c r="AE708" s="147"/>
      <c r="AF708" s="147"/>
      <c r="AG708" s="147" t="s">
        <v>287</v>
      </c>
      <c r="AH708" s="147">
        <v>0</v>
      </c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outlineLevel="1" x14ac:dyDescent="0.25">
      <c r="A709" s="154"/>
      <c r="B709" s="155"/>
      <c r="C709" s="186" t="s">
        <v>1653</v>
      </c>
      <c r="D709" s="159"/>
      <c r="E709" s="160">
        <v>41.951999999999998</v>
      </c>
      <c r="F709" s="157"/>
      <c r="G709" s="157"/>
      <c r="H709" s="157"/>
      <c r="I709" s="157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47"/>
      <c r="Z709" s="147"/>
      <c r="AA709" s="147"/>
      <c r="AB709" s="147"/>
      <c r="AC709" s="147"/>
      <c r="AD709" s="147"/>
      <c r="AE709" s="147"/>
      <c r="AF709" s="147"/>
      <c r="AG709" s="147" t="s">
        <v>287</v>
      </c>
      <c r="AH709" s="147">
        <v>0</v>
      </c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outlineLevel="1" x14ac:dyDescent="0.25">
      <c r="A710" s="154"/>
      <c r="B710" s="155"/>
      <c r="C710" s="186" t="s">
        <v>1654</v>
      </c>
      <c r="D710" s="159"/>
      <c r="E710" s="160">
        <v>97.152000000000001</v>
      </c>
      <c r="F710" s="157"/>
      <c r="G710" s="157"/>
      <c r="H710" s="157"/>
      <c r="I710" s="157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47"/>
      <c r="Z710" s="147"/>
      <c r="AA710" s="147"/>
      <c r="AB710" s="147"/>
      <c r="AC710" s="147"/>
      <c r="AD710" s="147"/>
      <c r="AE710" s="147"/>
      <c r="AF710" s="147"/>
      <c r="AG710" s="147" t="s">
        <v>287</v>
      </c>
      <c r="AH710" s="147">
        <v>0</v>
      </c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</row>
    <row r="711" spans="1:60" outlineLevel="1" x14ac:dyDescent="0.25">
      <c r="A711" s="154"/>
      <c r="B711" s="155"/>
      <c r="C711" s="186" t="s">
        <v>1655</v>
      </c>
      <c r="D711" s="159"/>
      <c r="E711" s="160">
        <v>36.695999999999998</v>
      </c>
      <c r="F711" s="157"/>
      <c r="G711" s="157"/>
      <c r="H711" s="157"/>
      <c r="I711" s="157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47"/>
      <c r="Z711" s="147"/>
      <c r="AA711" s="147"/>
      <c r="AB711" s="147"/>
      <c r="AC711" s="147"/>
      <c r="AD711" s="147"/>
      <c r="AE711" s="147"/>
      <c r="AF711" s="147"/>
      <c r="AG711" s="147" t="s">
        <v>287</v>
      </c>
      <c r="AH711" s="147">
        <v>0</v>
      </c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outlineLevel="1" x14ac:dyDescent="0.25">
      <c r="A712" s="154"/>
      <c r="B712" s="155"/>
      <c r="C712" s="186" t="s">
        <v>1656</v>
      </c>
      <c r="D712" s="159"/>
      <c r="E712" s="160">
        <v>46.55</v>
      </c>
      <c r="F712" s="157"/>
      <c r="G712" s="157"/>
      <c r="H712" s="157"/>
      <c r="I712" s="157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47"/>
      <c r="Z712" s="147"/>
      <c r="AA712" s="147"/>
      <c r="AB712" s="147"/>
      <c r="AC712" s="147"/>
      <c r="AD712" s="147"/>
      <c r="AE712" s="147"/>
      <c r="AF712" s="147"/>
      <c r="AG712" s="147" t="s">
        <v>287</v>
      </c>
      <c r="AH712" s="147">
        <v>0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1" x14ac:dyDescent="0.25">
      <c r="A713" s="154"/>
      <c r="B713" s="155"/>
      <c r="C713" s="186" t="s">
        <v>1657</v>
      </c>
      <c r="D713" s="159"/>
      <c r="E713" s="160">
        <v>2.82</v>
      </c>
      <c r="F713" s="157"/>
      <c r="G713" s="157"/>
      <c r="H713" s="157"/>
      <c r="I713" s="157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47"/>
      <c r="Z713" s="147"/>
      <c r="AA713" s="147"/>
      <c r="AB713" s="147"/>
      <c r="AC713" s="147"/>
      <c r="AD713" s="147"/>
      <c r="AE713" s="147"/>
      <c r="AF713" s="147"/>
      <c r="AG713" s="147" t="s">
        <v>287</v>
      </c>
      <c r="AH713" s="147">
        <v>0</v>
      </c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outlineLevel="1" x14ac:dyDescent="0.25">
      <c r="A714" s="154"/>
      <c r="B714" s="155"/>
      <c r="C714" s="186" t="s">
        <v>1658</v>
      </c>
      <c r="D714" s="159"/>
      <c r="E714" s="160">
        <v>1.615</v>
      </c>
      <c r="F714" s="157"/>
      <c r="G714" s="157"/>
      <c r="H714" s="157"/>
      <c r="I714" s="157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47"/>
      <c r="Z714" s="147"/>
      <c r="AA714" s="147"/>
      <c r="AB714" s="147"/>
      <c r="AC714" s="147"/>
      <c r="AD714" s="147"/>
      <c r="AE714" s="147"/>
      <c r="AF714" s="147"/>
      <c r="AG714" s="147" t="s">
        <v>287</v>
      </c>
      <c r="AH714" s="147">
        <v>0</v>
      </c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1" x14ac:dyDescent="0.25">
      <c r="A715" s="154"/>
      <c r="B715" s="155"/>
      <c r="C715" s="186" t="s">
        <v>1659</v>
      </c>
      <c r="D715" s="159"/>
      <c r="E715" s="160">
        <v>5.89</v>
      </c>
      <c r="F715" s="157"/>
      <c r="G715" s="157"/>
      <c r="H715" s="157"/>
      <c r="I715" s="157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47"/>
      <c r="Z715" s="147"/>
      <c r="AA715" s="147"/>
      <c r="AB715" s="147"/>
      <c r="AC715" s="147"/>
      <c r="AD715" s="147"/>
      <c r="AE715" s="147"/>
      <c r="AF715" s="147"/>
      <c r="AG715" s="147" t="s">
        <v>287</v>
      </c>
      <c r="AH715" s="147">
        <v>0</v>
      </c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outlineLevel="1" x14ac:dyDescent="0.25">
      <c r="A716" s="154"/>
      <c r="B716" s="155"/>
      <c r="C716" s="186" t="s">
        <v>1660</v>
      </c>
      <c r="D716" s="159"/>
      <c r="E716" s="160">
        <v>45.6</v>
      </c>
      <c r="F716" s="157"/>
      <c r="G716" s="157"/>
      <c r="H716" s="157"/>
      <c r="I716" s="157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47"/>
      <c r="Z716" s="147"/>
      <c r="AA716" s="147"/>
      <c r="AB716" s="147"/>
      <c r="AC716" s="147"/>
      <c r="AD716" s="147"/>
      <c r="AE716" s="147"/>
      <c r="AF716" s="147"/>
      <c r="AG716" s="147" t="s">
        <v>287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1" x14ac:dyDescent="0.25">
      <c r="A717" s="154"/>
      <c r="B717" s="155"/>
      <c r="C717" s="186" t="s">
        <v>1661</v>
      </c>
      <c r="D717" s="159"/>
      <c r="E717" s="160">
        <v>0.84</v>
      </c>
      <c r="F717" s="157"/>
      <c r="G717" s="157"/>
      <c r="H717" s="157"/>
      <c r="I717" s="157"/>
      <c r="J717" s="157"/>
      <c r="K717" s="157"/>
      <c r="L717" s="157"/>
      <c r="M717" s="157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47"/>
      <c r="Z717" s="147"/>
      <c r="AA717" s="147"/>
      <c r="AB717" s="147"/>
      <c r="AC717" s="147"/>
      <c r="AD717" s="147"/>
      <c r="AE717" s="147"/>
      <c r="AF717" s="147"/>
      <c r="AG717" s="147" t="s">
        <v>287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25">
      <c r="A718" s="176">
        <v>142</v>
      </c>
      <c r="B718" s="177" t="s">
        <v>1662</v>
      </c>
      <c r="C718" s="187" t="s">
        <v>1663</v>
      </c>
      <c r="D718" s="178" t="s">
        <v>538</v>
      </c>
      <c r="E718" s="179">
        <v>1</v>
      </c>
      <c r="F718" s="180"/>
      <c r="G718" s="181">
        <f t="shared" ref="G718:G725" si="0">ROUND(E718*F718,2)</f>
        <v>0</v>
      </c>
      <c r="H718" s="180"/>
      <c r="I718" s="181">
        <f t="shared" ref="I718:I725" si="1">ROUND(E718*H718,2)</f>
        <v>0</v>
      </c>
      <c r="J718" s="180"/>
      <c r="K718" s="181">
        <f t="shared" ref="K718:K725" si="2">ROUND(E718*J718,2)</f>
        <v>0</v>
      </c>
      <c r="L718" s="181">
        <v>15</v>
      </c>
      <c r="M718" s="181">
        <f t="shared" ref="M718:M725" si="3">G718*(1+L718/100)</f>
        <v>0</v>
      </c>
      <c r="N718" s="181">
        <v>0</v>
      </c>
      <c r="O718" s="181">
        <f t="shared" ref="O718:O725" si="4">ROUND(E718*N718,2)</f>
        <v>0</v>
      </c>
      <c r="P718" s="181">
        <v>0</v>
      </c>
      <c r="Q718" s="181">
        <f t="shared" ref="Q718:Q725" si="5">ROUND(E718*P718,2)</f>
        <v>0</v>
      </c>
      <c r="R718" s="181"/>
      <c r="S718" s="181" t="s">
        <v>277</v>
      </c>
      <c r="T718" s="182" t="s">
        <v>249</v>
      </c>
      <c r="U718" s="157">
        <v>0</v>
      </c>
      <c r="V718" s="157">
        <f t="shared" ref="V718:V725" si="6">ROUND(E718*U718,2)</f>
        <v>0</v>
      </c>
      <c r="W718" s="157"/>
      <c r="X718" s="157" t="s">
        <v>304</v>
      </c>
      <c r="Y718" s="147"/>
      <c r="Z718" s="147"/>
      <c r="AA718" s="147"/>
      <c r="AB718" s="147"/>
      <c r="AC718" s="147"/>
      <c r="AD718" s="147"/>
      <c r="AE718" s="147"/>
      <c r="AF718" s="147"/>
      <c r="AG718" s="147" t="s">
        <v>332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1" x14ac:dyDescent="0.25">
      <c r="A719" s="176">
        <v>143</v>
      </c>
      <c r="B719" s="177" t="s">
        <v>1664</v>
      </c>
      <c r="C719" s="187" t="s">
        <v>1665</v>
      </c>
      <c r="D719" s="178" t="s">
        <v>538</v>
      </c>
      <c r="E719" s="179">
        <v>2</v>
      </c>
      <c r="F719" s="180"/>
      <c r="G719" s="181">
        <f t="shared" si="0"/>
        <v>0</v>
      </c>
      <c r="H719" s="180"/>
      <c r="I719" s="181">
        <f t="shared" si="1"/>
        <v>0</v>
      </c>
      <c r="J719" s="180"/>
      <c r="K719" s="181">
        <f t="shared" si="2"/>
        <v>0</v>
      </c>
      <c r="L719" s="181">
        <v>15</v>
      </c>
      <c r="M719" s="181">
        <f t="shared" si="3"/>
        <v>0</v>
      </c>
      <c r="N719" s="181">
        <v>0</v>
      </c>
      <c r="O719" s="181">
        <f t="shared" si="4"/>
        <v>0</v>
      </c>
      <c r="P719" s="181">
        <v>0</v>
      </c>
      <c r="Q719" s="181">
        <f t="shared" si="5"/>
        <v>0</v>
      </c>
      <c r="R719" s="181"/>
      <c r="S719" s="181" t="s">
        <v>277</v>
      </c>
      <c r="T719" s="182" t="s">
        <v>249</v>
      </c>
      <c r="U719" s="157">
        <v>0</v>
      </c>
      <c r="V719" s="157">
        <f t="shared" si="6"/>
        <v>0</v>
      </c>
      <c r="W719" s="157"/>
      <c r="X719" s="157" t="s">
        <v>304</v>
      </c>
      <c r="Y719" s="147"/>
      <c r="Z719" s="147"/>
      <c r="AA719" s="147"/>
      <c r="AB719" s="147"/>
      <c r="AC719" s="147"/>
      <c r="AD719" s="147"/>
      <c r="AE719" s="147"/>
      <c r="AF719" s="147"/>
      <c r="AG719" s="147" t="s">
        <v>639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ht="20.399999999999999" outlineLevel="1" x14ac:dyDescent="0.25">
      <c r="A720" s="176">
        <v>144</v>
      </c>
      <c r="B720" s="177" t="s">
        <v>1666</v>
      </c>
      <c r="C720" s="187" t="s">
        <v>1667</v>
      </c>
      <c r="D720" s="178" t="s">
        <v>538</v>
      </c>
      <c r="E720" s="179">
        <v>4</v>
      </c>
      <c r="F720" s="180"/>
      <c r="G720" s="181">
        <f t="shared" si="0"/>
        <v>0</v>
      </c>
      <c r="H720" s="180"/>
      <c r="I720" s="181">
        <f t="shared" si="1"/>
        <v>0</v>
      </c>
      <c r="J720" s="180"/>
      <c r="K720" s="181">
        <f t="shared" si="2"/>
        <v>0</v>
      </c>
      <c r="L720" s="181">
        <v>15</v>
      </c>
      <c r="M720" s="181">
        <f t="shared" si="3"/>
        <v>0</v>
      </c>
      <c r="N720" s="181">
        <v>0</v>
      </c>
      <c r="O720" s="181">
        <f t="shared" si="4"/>
        <v>0</v>
      </c>
      <c r="P720" s="181">
        <v>0</v>
      </c>
      <c r="Q720" s="181">
        <f t="shared" si="5"/>
        <v>0</v>
      </c>
      <c r="R720" s="181"/>
      <c r="S720" s="181" t="s">
        <v>277</v>
      </c>
      <c r="T720" s="182" t="s">
        <v>249</v>
      </c>
      <c r="U720" s="157">
        <v>0</v>
      </c>
      <c r="V720" s="157">
        <f t="shared" si="6"/>
        <v>0</v>
      </c>
      <c r="W720" s="157"/>
      <c r="X720" s="157" t="s">
        <v>304</v>
      </c>
      <c r="Y720" s="147"/>
      <c r="Z720" s="147"/>
      <c r="AA720" s="147"/>
      <c r="AB720" s="147"/>
      <c r="AC720" s="147"/>
      <c r="AD720" s="147"/>
      <c r="AE720" s="147"/>
      <c r="AF720" s="147"/>
      <c r="AG720" s="147" t="s">
        <v>639</v>
      </c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ht="20.399999999999999" outlineLevel="1" x14ac:dyDescent="0.25">
      <c r="A721" s="176">
        <v>145</v>
      </c>
      <c r="B721" s="177" t="s">
        <v>1668</v>
      </c>
      <c r="C721" s="187" t="s">
        <v>1669</v>
      </c>
      <c r="D721" s="178" t="s">
        <v>538</v>
      </c>
      <c r="E721" s="179">
        <v>2</v>
      </c>
      <c r="F721" s="180"/>
      <c r="G721" s="181">
        <f t="shared" si="0"/>
        <v>0</v>
      </c>
      <c r="H721" s="180"/>
      <c r="I721" s="181">
        <f t="shared" si="1"/>
        <v>0</v>
      </c>
      <c r="J721" s="180"/>
      <c r="K721" s="181">
        <f t="shared" si="2"/>
        <v>0</v>
      </c>
      <c r="L721" s="181">
        <v>15</v>
      </c>
      <c r="M721" s="181">
        <f t="shared" si="3"/>
        <v>0</v>
      </c>
      <c r="N721" s="181">
        <v>0</v>
      </c>
      <c r="O721" s="181">
        <f t="shared" si="4"/>
        <v>0</v>
      </c>
      <c r="P721" s="181">
        <v>0</v>
      </c>
      <c r="Q721" s="181">
        <f t="shared" si="5"/>
        <v>0</v>
      </c>
      <c r="R721" s="181"/>
      <c r="S721" s="181" t="s">
        <v>277</v>
      </c>
      <c r="T721" s="182" t="s">
        <v>249</v>
      </c>
      <c r="U721" s="157">
        <v>0</v>
      </c>
      <c r="V721" s="157">
        <f t="shared" si="6"/>
        <v>0</v>
      </c>
      <c r="W721" s="157"/>
      <c r="X721" s="157" t="s">
        <v>304</v>
      </c>
      <c r="Y721" s="147"/>
      <c r="Z721" s="147"/>
      <c r="AA721" s="147"/>
      <c r="AB721" s="147"/>
      <c r="AC721" s="147"/>
      <c r="AD721" s="147"/>
      <c r="AE721" s="147"/>
      <c r="AF721" s="147"/>
      <c r="AG721" s="147" t="s">
        <v>639</v>
      </c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ht="20.399999999999999" outlineLevel="1" x14ac:dyDescent="0.25">
      <c r="A722" s="176">
        <v>146</v>
      </c>
      <c r="B722" s="177" t="s">
        <v>1670</v>
      </c>
      <c r="C722" s="187" t="s">
        <v>1671</v>
      </c>
      <c r="D722" s="178" t="s">
        <v>538</v>
      </c>
      <c r="E722" s="179">
        <v>1</v>
      </c>
      <c r="F722" s="180"/>
      <c r="G722" s="181">
        <f t="shared" si="0"/>
        <v>0</v>
      </c>
      <c r="H722" s="180"/>
      <c r="I722" s="181">
        <f t="shared" si="1"/>
        <v>0</v>
      </c>
      <c r="J722" s="180"/>
      <c r="K722" s="181">
        <f t="shared" si="2"/>
        <v>0</v>
      </c>
      <c r="L722" s="181">
        <v>15</v>
      </c>
      <c r="M722" s="181">
        <f t="shared" si="3"/>
        <v>0</v>
      </c>
      <c r="N722" s="181">
        <v>0</v>
      </c>
      <c r="O722" s="181">
        <f t="shared" si="4"/>
        <v>0</v>
      </c>
      <c r="P722" s="181">
        <v>0</v>
      </c>
      <c r="Q722" s="181">
        <f t="shared" si="5"/>
        <v>0</v>
      </c>
      <c r="R722" s="181"/>
      <c r="S722" s="181" t="s">
        <v>277</v>
      </c>
      <c r="T722" s="182" t="s">
        <v>249</v>
      </c>
      <c r="U722" s="157">
        <v>0</v>
      </c>
      <c r="V722" s="157">
        <f t="shared" si="6"/>
        <v>0</v>
      </c>
      <c r="W722" s="157"/>
      <c r="X722" s="157" t="s">
        <v>304</v>
      </c>
      <c r="Y722" s="147"/>
      <c r="Z722" s="147"/>
      <c r="AA722" s="147"/>
      <c r="AB722" s="147"/>
      <c r="AC722" s="147"/>
      <c r="AD722" s="147"/>
      <c r="AE722" s="147"/>
      <c r="AF722" s="147"/>
      <c r="AG722" s="147" t="s">
        <v>639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1" x14ac:dyDescent="0.25">
      <c r="A723" s="176">
        <v>147</v>
      </c>
      <c r="B723" s="177" t="s">
        <v>1672</v>
      </c>
      <c r="C723" s="187" t="s">
        <v>1673</v>
      </c>
      <c r="D723" s="178" t="s">
        <v>538</v>
      </c>
      <c r="E723" s="179">
        <v>1</v>
      </c>
      <c r="F723" s="180"/>
      <c r="G723" s="181">
        <f t="shared" si="0"/>
        <v>0</v>
      </c>
      <c r="H723" s="180"/>
      <c r="I723" s="181">
        <f t="shared" si="1"/>
        <v>0</v>
      </c>
      <c r="J723" s="180"/>
      <c r="K723" s="181">
        <f t="shared" si="2"/>
        <v>0</v>
      </c>
      <c r="L723" s="181">
        <v>15</v>
      </c>
      <c r="M723" s="181">
        <f t="shared" si="3"/>
        <v>0</v>
      </c>
      <c r="N723" s="181">
        <v>0</v>
      </c>
      <c r="O723" s="181">
        <f t="shared" si="4"/>
        <v>0</v>
      </c>
      <c r="P723" s="181">
        <v>0</v>
      </c>
      <c r="Q723" s="181">
        <f t="shared" si="5"/>
        <v>0</v>
      </c>
      <c r="R723" s="181"/>
      <c r="S723" s="181" t="s">
        <v>277</v>
      </c>
      <c r="T723" s="182" t="s">
        <v>249</v>
      </c>
      <c r="U723" s="157">
        <v>0</v>
      </c>
      <c r="V723" s="157">
        <f t="shared" si="6"/>
        <v>0</v>
      </c>
      <c r="W723" s="157"/>
      <c r="X723" s="157" t="s">
        <v>304</v>
      </c>
      <c r="Y723" s="147"/>
      <c r="Z723" s="147"/>
      <c r="AA723" s="147"/>
      <c r="AB723" s="147"/>
      <c r="AC723" s="147"/>
      <c r="AD723" s="147"/>
      <c r="AE723" s="147"/>
      <c r="AF723" s="147"/>
      <c r="AG723" s="147" t="s">
        <v>639</v>
      </c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outlineLevel="1" x14ac:dyDescent="0.25">
      <c r="A724" s="176">
        <v>148</v>
      </c>
      <c r="B724" s="177" t="s">
        <v>1674</v>
      </c>
      <c r="C724" s="187" t="s">
        <v>1675</v>
      </c>
      <c r="D724" s="178" t="s">
        <v>538</v>
      </c>
      <c r="E724" s="179">
        <v>1</v>
      </c>
      <c r="F724" s="180"/>
      <c r="G724" s="181">
        <f t="shared" si="0"/>
        <v>0</v>
      </c>
      <c r="H724" s="180"/>
      <c r="I724" s="181">
        <f t="shared" si="1"/>
        <v>0</v>
      </c>
      <c r="J724" s="180"/>
      <c r="K724" s="181">
        <f t="shared" si="2"/>
        <v>0</v>
      </c>
      <c r="L724" s="181">
        <v>15</v>
      </c>
      <c r="M724" s="181">
        <f t="shared" si="3"/>
        <v>0</v>
      </c>
      <c r="N724" s="181">
        <v>0</v>
      </c>
      <c r="O724" s="181">
        <f t="shared" si="4"/>
        <v>0</v>
      </c>
      <c r="P724" s="181">
        <v>0</v>
      </c>
      <c r="Q724" s="181">
        <f t="shared" si="5"/>
        <v>0</v>
      </c>
      <c r="R724" s="181"/>
      <c r="S724" s="181" t="s">
        <v>277</v>
      </c>
      <c r="T724" s="182" t="s">
        <v>249</v>
      </c>
      <c r="U724" s="157">
        <v>0</v>
      </c>
      <c r="V724" s="157">
        <f t="shared" si="6"/>
        <v>0</v>
      </c>
      <c r="W724" s="157"/>
      <c r="X724" s="157" t="s">
        <v>304</v>
      </c>
      <c r="Y724" s="147"/>
      <c r="Z724" s="147"/>
      <c r="AA724" s="147"/>
      <c r="AB724" s="147"/>
      <c r="AC724" s="147"/>
      <c r="AD724" s="147"/>
      <c r="AE724" s="147"/>
      <c r="AF724" s="147"/>
      <c r="AG724" s="147" t="s">
        <v>639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ht="20.399999999999999" outlineLevel="1" x14ac:dyDescent="0.25">
      <c r="A725" s="168">
        <v>149</v>
      </c>
      <c r="B725" s="169" t="s">
        <v>1676</v>
      </c>
      <c r="C725" s="185" t="s">
        <v>1677</v>
      </c>
      <c r="D725" s="170" t="s">
        <v>538</v>
      </c>
      <c r="E725" s="171">
        <v>3</v>
      </c>
      <c r="F725" s="172"/>
      <c r="G725" s="173">
        <f t="shared" si="0"/>
        <v>0</v>
      </c>
      <c r="H725" s="172"/>
      <c r="I725" s="173">
        <f t="shared" si="1"/>
        <v>0</v>
      </c>
      <c r="J725" s="172"/>
      <c r="K725" s="173">
        <f t="shared" si="2"/>
        <v>0</v>
      </c>
      <c r="L725" s="173">
        <v>15</v>
      </c>
      <c r="M725" s="173">
        <f t="shared" si="3"/>
        <v>0</v>
      </c>
      <c r="N725" s="173">
        <v>0</v>
      </c>
      <c r="O725" s="173">
        <f t="shared" si="4"/>
        <v>0</v>
      </c>
      <c r="P725" s="173">
        <v>0</v>
      </c>
      <c r="Q725" s="173">
        <f t="shared" si="5"/>
        <v>0</v>
      </c>
      <c r="R725" s="173"/>
      <c r="S725" s="173" t="s">
        <v>277</v>
      </c>
      <c r="T725" s="174" t="s">
        <v>249</v>
      </c>
      <c r="U725" s="157">
        <v>0</v>
      </c>
      <c r="V725" s="157">
        <f t="shared" si="6"/>
        <v>0</v>
      </c>
      <c r="W725" s="157"/>
      <c r="X725" s="157" t="s">
        <v>304</v>
      </c>
      <c r="Y725" s="147"/>
      <c r="Z725" s="147"/>
      <c r="AA725" s="147"/>
      <c r="AB725" s="147"/>
      <c r="AC725" s="147"/>
      <c r="AD725" s="147"/>
      <c r="AE725" s="147"/>
      <c r="AF725" s="147"/>
      <c r="AG725" s="147" t="s">
        <v>639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1" x14ac:dyDescent="0.25">
      <c r="A726" s="154"/>
      <c r="B726" s="155"/>
      <c r="C726" s="186" t="s">
        <v>1678</v>
      </c>
      <c r="D726" s="159"/>
      <c r="E726" s="160">
        <v>3</v>
      </c>
      <c r="F726" s="157"/>
      <c r="G726" s="157"/>
      <c r="H726" s="157"/>
      <c r="I726" s="157"/>
      <c r="J726" s="157"/>
      <c r="K726" s="157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47"/>
      <c r="Z726" s="147"/>
      <c r="AA726" s="147"/>
      <c r="AB726" s="147"/>
      <c r="AC726" s="147"/>
      <c r="AD726" s="147"/>
      <c r="AE726" s="147"/>
      <c r="AF726" s="147"/>
      <c r="AG726" s="147" t="s">
        <v>287</v>
      </c>
      <c r="AH726" s="147">
        <v>0</v>
      </c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ht="20.399999999999999" outlineLevel="1" x14ac:dyDescent="0.25">
      <c r="A727" s="176">
        <v>150</v>
      </c>
      <c r="B727" s="177" t="s">
        <v>1679</v>
      </c>
      <c r="C727" s="187" t="s">
        <v>1680</v>
      </c>
      <c r="D727" s="178" t="s">
        <v>538</v>
      </c>
      <c r="E727" s="179">
        <v>2</v>
      </c>
      <c r="F727" s="180"/>
      <c r="G727" s="181">
        <f t="shared" ref="G727:G734" si="7">ROUND(E727*F727,2)</f>
        <v>0</v>
      </c>
      <c r="H727" s="180"/>
      <c r="I727" s="181">
        <f t="shared" ref="I727:I734" si="8">ROUND(E727*H727,2)</f>
        <v>0</v>
      </c>
      <c r="J727" s="180"/>
      <c r="K727" s="181">
        <f t="shared" ref="K727:K734" si="9">ROUND(E727*J727,2)</f>
        <v>0</v>
      </c>
      <c r="L727" s="181">
        <v>15</v>
      </c>
      <c r="M727" s="181">
        <f t="shared" ref="M727:M734" si="10">G727*(1+L727/100)</f>
        <v>0</v>
      </c>
      <c r="N727" s="181">
        <v>0</v>
      </c>
      <c r="O727" s="181">
        <f t="shared" ref="O727:O734" si="11">ROUND(E727*N727,2)</f>
        <v>0</v>
      </c>
      <c r="P727" s="181">
        <v>0</v>
      </c>
      <c r="Q727" s="181">
        <f t="shared" ref="Q727:Q734" si="12">ROUND(E727*P727,2)</f>
        <v>0</v>
      </c>
      <c r="R727" s="181"/>
      <c r="S727" s="181" t="s">
        <v>277</v>
      </c>
      <c r="T727" s="182" t="s">
        <v>249</v>
      </c>
      <c r="U727" s="157">
        <v>0</v>
      </c>
      <c r="V727" s="157">
        <f t="shared" ref="V727:V734" si="13">ROUND(E727*U727,2)</f>
        <v>0</v>
      </c>
      <c r="W727" s="157"/>
      <c r="X727" s="157" t="s">
        <v>304</v>
      </c>
      <c r="Y727" s="147"/>
      <c r="Z727" s="147"/>
      <c r="AA727" s="147"/>
      <c r="AB727" s="147"/>
      <c r="AC727" s="147"/>
      <c r="AD727" s="147"/>
      <c r="AE727" s="147"/>
      <c r="AF727" s="147"/>
      <c r="AG727" s="147" t="s">
        <v>639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ht="20.399999999999999" outlineLevel="1" x14ac:dyDescent="0.25">
      <c r="A728" s="176">
        <v>151</v>
      </c>
      <c r="B728" s="177" t="s">
        <v>1681</v>
      </c>
      <c r="C728" s="187" t="s">
        <v>1682</v>
      </c>
      <c r="D728" s="178" t="s">
        <v>538</v>
      </c>
      <c r="E728" s="179">
        <v>1</v>
      </c>
      <c r="F728" s="180"/>
      <c r="G728" s="181">
        <f t="shared" si="7"/>
        <v>0</v>
      </c>
      <c r="H728" s="180"/>
      <c r="I728" s="181">
        <f t="shared" si="8"/>
        <v>0</v>
      </c>
      <c r="J728" s="180"/>
      <c r="K728" s="181">
        <f t="shared" si="9"/>
        <v>0</v>
      </c>
      <c r="L728" s="181">
        <v>15</v>
      </c>
      <c r="M728" s="181">
        <f t="shared" si="10"/>
        <v>0</v>
      </c>
      <c r="N728" s="181">
        <v>0</v>
      </c>
      <c r="O728" s="181">
        <f t="shared" si="11"/>
        <v>0</v>
      </c>
      <c r="P728" s="181">
        <v>0</v>
      </c>
      <c r="Q728" s="181">
        <f t="shared" si="12"/>
        <v>0</v>
      </c>
      <c r="R728" s="181"/>
      <c r="S728" s="181" t="s">
        <v>277</v>
      </c>
      <c r="T728" s="182" t="s">
        <v>249</v>
      </c>
      <c r="U728" s="157">
        <v>0</v>
      </c>
      <c r="V728" s="157">
        <f t="shared" si="13"/>
        <v>0</v>
      </c>
      <c r="W728" s="157"/>
      <c r="X728" s="157" t="s">
        <v>304</v>
      </c>
      <c r="Y728" s="147"/>
      <c r="Z728" s="147"/>
      <c r="AA728" s="147"/>
      <c r="AB728" s="147"/>
      <c r="AC728" s="147"/>
      <c r="AD728" s="147"/>
      <c r="AE728" s="147"/>
      <c r="AF728" s="147"/>
      <c r="AG728" s="147" t="s">
        <v>639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ht="20.399999999999999" outlineLevel="1" x14ac:dyDescent="0.25">
      <c r="A729" s="176">
        <v>152</v>
      </c>
      <c r="B729" s="177" t="s">
        <v>1683</v>
      </c>
      <c r="C729" s="187" t="s">
        <v>1684</v>
      </c>
      <c r="D729" s="178" t="s">
        <v>538</v>
      </c>
      <c r="E729" s="179">
        <v>33</v>
      </c>
      <c r="F729" s="180"/>
      <c r="G729" s="181">
        <f t="shared" si="7"/>
        <v>0</v>
      </c>
      <c r="H729" s="180"/>
      <c r="I729" s="181">
        <f t="shared" si="8"/>
        <v>0</v>
      </c>
      <c r="J729" s="180"/>
      <c r="K729" s="181">
        <f t="shared" si="9"/>
        <v>0</v>
      </c>
      <c r="L729" s="181">
        <v>15</v>
      </c>
      <c r="M729" s="181">
        <f t="shared" si="10"/>
        <v>0</v>
      </c>
      <c r="N729" s="181">
        <v>0</v>
      </c>
      <c r="O729" s="181">
        <f t="shared" si="11"/>
        <v>0</v>
      </c>
      <c r="P729" s="181">
        <v>0</v>
      </c>
      <c r="Q729" s="181">
        <f t="shared" si="12"/>
        <v>0</v>
      </c>
      <c r="R729" s="181"/>
      <c r="S729" s="181" t="s">
        <v>277</v>
      </c>
      <c r="T729" s="182" t="s">
        <v>249</v>
      </c>
      <c r="U729" s="157">
        <v>0</v>
      </c>
      <c r="V729" s="157">
        <f t="shared" si="13"/>
        <v>0</v>
      </c>
      <c r="W729" s="157"/>
      <c r="X729" s="157" t="s">
        <v>304</v>
      </c>
      <c r="Y729" s="147"/>
      <c r="Z729" s="147"/>
      <c r="AA729" s="147"/>
      <c r="AB729" s="147"/>
      <c r="AC729" s="147"/>
      <c r="AD729" s="147"/>
      <c r="AE729" s="147"/>
      <c r="AF729" s="147"/>
      <c r="AG729" s="147" t="s">
        <v>639</v>
      </c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outlineLevel="1" x14ac:dyDescent="0.25">
      <c r="A730" s="176">
        <v>153</v>
      </c>
      <c r="B730" s="177" t="s">
        <v>1685</v>
      </c>
      <c r="C730" s="187" t="s">
        <v>1686</v>
      </c>
      <c r="D730" s="178" t="s">
        <v>538</v>
      </c>
      <c r="E730" s="179">
        <v>2</v>
      </c>
      <c r="F730" s="180"/>
      <c r="G730" s="181">
        <f t="shared" si="7"/>
        <v>0</v>
      </c>
      <c r="H730" s="180"/>
      <c r="I730" s="181">
        <f t="shared" si="8"/>
        <v>0</v>
      </c>
      <c r="J730" s="180"/>
      <c r="K730" s="181">
        <f t="shared" si="9"/>
        <v>0</v>
      </c>
      <c r="L730" s="181">
        <v>15</v>
      </c>
      <c r="M730" s="181">
        <f t="shared" si="10"/>
        <v>0</v>
      </c>
      <c r="N730" s="181">
        <v>0</v>
      </c>
      <c r="O730" s="181">
        <f t="shared" si="11"/>
        <v>0</v>
      </c>
      <c r="P730" s="181">
        <v>0</v>
      </c>
      <c r="Q730" s="181">
        <f t="shared" si="12"/>
        <v>0</v>
      </c>
      <c r="R730" s="181"/>
      <c r="S730" s="181" t="s">
        <v>277</v>
      </c>
      <c r="T730" s="182" t="s">
        <v>249</v>
      </c>
      <c r="U730" s="157">
        <v>0</v>
      </c>
      <c r="V730" s="157">
        <f t="shared" si="13"/>
        <v>0</v>
      </c>
      <c r="W730" s="157"/>
      <c r="X730" s="157" t="s">
        <v>304</v>
      </c>
      <c r="Y730" s="147"/>
      <c r="Z730" s="147"/>
      <c r="AA730" s="147"/>
      <c r="AB730" s="147"/>
      <c r="AC730" s="147"/>
      <c r="AD730" s="147"/>
      <c r="AE730" s="147"/>
      <c r="AF730" s="147"/>
      <c r="AG730" s="147" t="s">
        <v>639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ht="20.399999999999999" outlineLevel="1" x14ac:dyDescent="0.25">
      <c r="A731" s="176">
        <v>154</v>
      </c>
      <c r="B731" s="177" t="s">
        <v>1687</v>
      </c>
      <c r="C731" s="187" t="s">
        <v>1688</v>
      </c>
      <c r="D731" s="178" t="s">
        <v>538</v>
      </c>
      <c r="E731" s="179">
        <v>1</v>
      </c>
      <c r="F731" s="180"/>
      <c r="G731" s="181">
        <f t="shared" si="7"/>
        <v>0</v>
      </c>
      <c r="H731" s="180"/>
      <c r="I731" s="181">
        <f t="shared" si="8"/>
        <v>0</v>
      </c>
      <c r="J731" s="180"/>
      <c r="K731" s="181">
        <f t="shared" si="9"/>
        <v>0</v>
      </c>
      <c r="L731" s="181">
        <v>15</v>
      </c>
      <c r="M731" s="181">
        <f t="shared" si="10"/>
        <v>0</v>
      </c>
      <c r="N731" s="181">
        <v>0</v>
      </c>
      <c r="O731" s="181">
        <f t="shared" si="11"/>
        <v>0</v>
      </c>
      <c r="P731" s="181">
        <v>0</v>
      </c>
      <c r="Q731" s="181">
        <f t="shared" si="12"/>
        <v>0</v>
      </c>
      <c r="R731" s="181"/>
      <c r="S731" s="181" t="s">
        <v>277</v>
      </c>
      <c r="T731" s="182" t="s">
        <v>249</v>
      </c>
      <c r="U731" s="157">
        <v>0</v>
      </c>
      <c r="V731" s="157">
        <f t="shared" si="13"/>
        <v>0</v>
      </c>
      <c r="W731" s="157"/>
      <c r="X731" s="157" t="s">
        <v>304</v>
      </c>
      <c r="Y731" s="147"/>
      <c r="Z731" s="147"/>
      <c r="AA731" s="147"/>
      <c r="AB731" s="147"/>
      <c r="AC731" s="147"/>
      <c r="AD731" s="147"/>
      <c r="AE731" s="147"/>
      <c r="AF731" s="147"/>
      <c r="AG731" s="147" t="s">
        <v>639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ht="20.399999999999999" outlineLevel="1" x14ac:dyDescent="0.25">
      <c r="A732" s="176">
        <v>155</v>
      </c>
      <c r="B732" s="177" t="s">
        <v>1689</v>
      </c>
      <c r="C732" s="187" t="s">
        <v>1690</v>
      </c>
      <c r="D732" s="178" t="s">
        <v>538</v>
      </c>
      <c r="E732" s="179">
        <v>25</v>
      </c>
      <c r="F732" s="180"/>
      <c r="G732" s="181">
        <f t="shared" si="7"/>
        <v>0</v>
      </c>
      <c r="H732" s="180"/>
      <c r="I732" s="181">
        <f t="shared" si="8"/>
        <v>0</v>
      </c>
      <c r="J732" s="180"/>
      <c r="K732" s="181">
        <f t="shared" si="9"/>
        <v>0</v>
      </c>
      <c r="L732" s="181">
        <v>15</v>
      </c>
      <c r="M732" s="181">
        <f t="shared" si="10"/>
        <v>0</v>
      </c>
      <c r="N732" s="181">
        <v>0</v>
      </c>
      <c r="O732" s="181">
        <f t="shared" si="11"/>
        <v>0</v>
      </c>
      <c r="P732" s="181">
        <v>0</v>
      </c>
      <c r="Q732" s="181">
        <f t="shared" si="12"/>
        <v>0</v>
      </c>
      <c r="R732" s="181"/>
      <c r="S732" s="181" t="s">
        <v>277</v>
      </c>
      <c r="T732" s="182" t="s">
        <v>249</v>
      </c>
      <c r="U732" s="157">
        <v>0</v>
      </c>
      <c r="V732" s="157">
        <f t="shared" si="13"/>
        <v>0</v>
      </c>
      <c r="W732" s="157"/>
      <c r="X732" s="157" t="s">
        <v>304</v>
      </c>
      <c r="Y732" s="147"/>
      <c r="Z732" s="147"/>
      <c r="AA732" s="147"/>
      <c r="AB732" s="147"/>
      <c r="AC732" s="147"/>
      <c r="AD732" s="147"/>
      <c r="AE732" s="147"/>
      <c r="AF732" s="147"/>
      <c r="AG732" s="147" t="s">
        <v>639</v>
      </c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ht="20.399999999999999" outlineLevel="1" x14ac:dyDescent="0.25">
      <c r="A733" s="176">
        <v>156</v>
      </c>
      <c r="B733" s="177" t="s">
        <v>1691</v>
      </c>
      <c r="C733" s="187" t="s">
        <v>1692</v>
      </c>
      <c r="D733" s="178" t="s">
        <v>538</v>
      </c>
      <c r="E733" s="179">
        <v>1</v>
      </c>
      <c r="F733" s="180"/>
      <c r="G733" s="181">
        <f t="shared" si="7"/>
        <v>0</v>
      </c>
      <c r="H733" s="180"/>
      <c r="I733" s="181">
        <f t="shared" si="8"/>
        <v>0</v>
      </c>
      <c r="J733" s="180"/>
      <c r="K733" s="181">
        <f t="shared" si="9"/>
        <v>0</v>
      </c>
      <c r="L733" s="181">
        <v>15</v>
      </c>
      <c r="M733" s="181">
        <f t="shared" si="10"/>
        <v>0</v>
      </c>
      <c r="N733" s="181">
        <v>0</v>
      </c>
      <c r="O733" s="181">
        <f t="shared" si="11"/>
        <v>0</v>
      </c>
      <c r="P733" s="181">
        <v>0</v>
      </c>
      <c r="Q733" s="181">
        <f t="shared" si="12"/>
        <v>0</v>
      </c>
      <c r="R733" s="181"/>
      <c r="S733" s="181" t="s">
        <v>277</v>
      </c>
      <c r="T733" s="182" t="s">
        <v>249</v>
      </c>
      <c r="U733" s="157">
        <v>0</v>
      </c>
      <c r="V733" s="157">
        <f t="shared" si="13"/>
        <v>0</v>
      </c>
      <c r="W733" s="157"/>
      <c r="X733" s="157" t="s">
        <v>304</v>
      </c>
      <c r="Y733" s="147"/>
      <c r="Z733" s="147"/>
      <c r="AA733" s="147"/>
      <c r="AB733" s="147"/>
      <c r="AC733" s="147"/>
      <c r="AD733" s="147"/>
      <c r="AE733" s="147"/>
      <c r="AF733" s="147"/>
      <c r="AG733" s="147" t="s">
        <v>639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ht="20.399999999999999" outlineLevel="1" x14ac:dyDescent="0.25">
      <c r="A734" s="168">
        <v>157</v>
      </c>
      <c r="B734" s="169" t="s">
        <v>1693</v>
      </c>
      <c r="C734" s="185" t="s">
        <v>1694</v>
      </c>
      <c r="D734" s="170" t="s">
        <v>538</v>
      </c>
      <c r="E734" s="171">
        <v>1</v>
      </c>
      <c r="F734" s="172"/>
      <c r="G734" s="173">
        <f t="shared" si="7"/>
        <v>0</v>
      </c>
      <c r="H734" s="172"/>
      <c r="I734" s="173">
        <f t="shared" si="8"/>
        <v>0</v>
      </c>
      <c r="J734" s="172"/>
      <c r="K734" s="173">
        <f t="shared" si="9"/>
        <v>0</v>
      </c>
      <c r="L734" s="173">
        <v>15</v>
      </c>
      <c r="M734" s="173">
        <f t="shared" si="10"/>
        <v>0</v>
      </c>
      <c r="N734" s="173">
        <v>0</v>
      </c>
      <c r="O734" s="173">
        <f t="shared" si="11"/>
        <v>0</v>
      </c>
      <c r="P734" s="173">
        <v>0</v>
      </c>
      <c r="Q734" s="173">
        <f t="shared" si="12"/>
        <v>0</v>
      </c>
      <c r="R734" s="173"/>
      <c r="S734" s="173" t="s">
        <v>277</v>
      </c>
      <c r="T734" s="174" t="s">
        <v>249</v>
      </c>
      <c r="U734" s="157">
        <v>0</v>
      </c>
      <c r="V734" s="157">
        <f t="shared" si="13"/>
        <v>0</v>
      </c>
      <c r="W734" s="157"/>
      <c r="X734" s="157" t="s">
        <v>304</v>
      </c>
      <c r="Y734" s="147"/>
      <c r="Z734" s="147"/>
      <c r="AA734" s="147"/>
      <c r="AB734" s="147"/>
      <c r="AC734" s="147"/>
      <c r="AD734" s="147"/>
      <c r="AE734" s="147"/>
      <c r="AF734" s="147"/>
      <c r="AG734" s="147" t="s">
        <v>338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1" x14ac:dyDescent="0.25">
      <c r="A735" s="154"/>
      <c r="B735" s="155"/>
      <c r="C735" s="186" t="s">
        <v>1695</v>
      </c>
      <c r="D735" s="159"/>
      <c r="E735" s="160">
        <v>1</v>
      </c>
      <c r="F735" s="157"/>
      <c r="G735" s="157"/>
      <c r="H735" s="157"/>
      <c r="I735" s="157"/>
      <c r="J735" s="157"/>
      <c r="K735" s="157"/>
      <c r="L735" s="157"/>
      <c r="M735" s="157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47"/>
      <c r="Z735" s="147"/>
      <c r="AA735" s="147"/>
      <c r="AB735" s="147"/>
      <c r="AC735" s="147"/>
      <c r="AD735" s="147"/>
      <c r="AE735" s="147"/>
      <c r="AF735" s="147"/>
      <c r="AG735" s="147" t="s">
        <v>287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ht="20.399999999999999" outlineLevel="1" x14ac:dyDescent="0.25">
      <c r="A736" s="176">
        <v>158</v>
      </c>
      <c r="B736" s="177" t="s">
        <v>1696</v>
      </c>
      <c r="C736" s="187" t="s">
        <v>1697</v>
      </c>
      <c r="D736" s="178" t="s">
        <v>538</v>
      </c>
      <c r="E736" s="179">
        <v>1</v>
      </c>
      <c r="F736" s="180"/>
      <c r="G736" s="181">
        <f t="shared" ref="G736:G775" si="14">ROUND(E736*F736,2)</f>
        <v>0</v>
      </c>
      <c r="H736" s="180"/>
      <c r="I736" s="181">
        <f t="shared" ref="I736:I775" si="15">ROUND(E736*H736,2)</f>
        <v>0</v>
      </c>
      <c r="J736" s="180"/>
      <c r="K736" s="181">
        <f t="shared" ref="K736:K775" si="16">ROUND(E736*J736,2)</f>
        <v>0</v>
      </c>
      <c r="L736" s="181">
        <v>15</v>
      </c>
      <c r="M736" s="181">
        <f t="shared" ref="M736:M775" si="17">G736*(1+L736/100)</f>
        <v>0</v>
      </c>
      <c r="N736" s="181">
        <v>0</v>
      </c>
      <c r="O736" s="181">
        <f t="shared" ref="O736:O775" si="18">ROUND(E736*N736,2)</f>
        <v>0</v>
      </c>
      <c r="P736" s="181">
        <v>0</v>
      </c>
      <c r="Q736" s="181">
        <f t="shared" ref="Q736:Q775" si="19">ROUND(E736*P736,2)</f>
        <v>0</v>
      </c>
      <c r="R736" s="181"/>
      <c r="S736" s="181" t="s">
        <v>277</v>
      </c>
      <c r="T736" s="182" t="s">
        <v>249</v>
      </c>
      <c r="U736" s="157">
        <v>0</v>
      </c>
      <c r="V736" s="157">
        <f t="shared" ref="V736:V775" si="20">ROUND(E736*U736,2)</f>
        <v>0</v>
      </c>
      <c r="W736" s="157"/>
      <c r="X736" s="157" t="s">
        <v>304</v>
      </c>
      <c r="Y736" s="147"/>
      <c r="Z736" s="147"/>
      <c r="AA736" s="147"/>
      <c r="AB736" s="147"/>
      <c r="AC736" s="147"/>
      <c r="AD736" s="147"/>
      <c r="AE736" s="147"/>
      <c r="AF736" s="147"/>
      <c r="AG736" s="147" t="s">
        <v>639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ht="20.399999999999999" outlineLevel="1" x14ac:dyDescent="0.25">
      <c r="A737" s="176">
        <v>159</v>
      </c>
      <c r="B737" s="177" t="s">
        <v>1698</v>
      </c>
      <c r="C737" s="187" t="s">
        <v>1699</v>
      </c>
      <c r="D737" s="178" t="s">
        <v>538</v>
      </c>
      <c r="E737" s="179">
        <v>53</v>
      </c>
      <c r="F737" s="180"/>
      <c r="G737" s="181">
        <f t="shared" si="14"/>
        <v>0</v>
      </c>
      <c r="H737" s="180"/>
      <c r="I737" s="181">
        <f t="shared" si="15"/>
        <v>0</v>
      </c>
      <c r="J737" s="180"/>
      <c r="K737" s="181">
        <f t="shared" si="16"/>
        <v>0</v>
      </c>
      <c r="L737" s="181">
        <v>15</v>
      </c>
      <c r="M737" s="181">
        <f t="shared" si="17"/>
        <v>0</v>
      </c>
      <c r="N737" s="181">
        <v>0</v>
      </c>
      <c r="O737" s="181">
        <f t="shared" si="18"/>
        <v>0</v>
      </c>
      <c r="P737" s="181">
        <v>0</v>
      </c>
      <c r="Q737" s="181">
        <f t="shared" si="19"/>
        <v>0</v>
      </c>
      <c r="R737" s="181"/>
      <c r="S737" s="181" t="s">
        <v>277</v>
      </c>
      <c r="T737" s="182" t="s">
        <v>249</v>
      </c>
      <c r="U737" s="157">
        <v>0</v>
      </c>
      <c r="V737" s="157">
        <f t="shared" si="20"/>
        <v>0</v>
      </c>
      <c r="W737" s="157"/>
      <c r="X737" s="157" t="s">
        <v>304</v>
      </c>
      <c r="Y737" s="147"/>
      <c r="Z737" s="147"/>
      <c r="AA737" s="147"/>
      <c r="AB737" s="147"/>
      <c r="AC737" s="147"/>
      <c r="AD737" s="147"/>
      <c r="AE737" s="147"/>
      <c r="AF737" s="147"/>
      <c r="AG737" s="147" t="s">
        <v>639</v>
      </c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ht="20.399999999999999" outlineLevel="1" x14ac:dyDescent="0.25">
      <c r="A738" s="176">
        <v>160</v>
      </c>
      <c r="B738" s="177" t="s">
        <v>1700</v>
      </c>
      <c r="C738" s="187" t="s">
        <v>1701</v>
      </c>
      <c r="D738" s="178" t="s">
        <v>538</v>
      </c>
      <c r="E738" s="179">
        <v>77</v>
      </c>
      <c r="F738" s="180"/>
      <c r="G738" s="181">
        <f t="shared" si="14"/>
        <v>0</v>
      </c>
      <c r="H738" s="180"/>
      <c r="I738" s="181">
        <f t="shared" si="15"/>
        <v>0</v>
      </c>
      <c r="J738" s="180"/>
      <c r="K738" s="181">
        <f t="shared" si="16"/>
        <v>0</v>
      </c>
      <c r="L738" s="181">
        <v>15</v>
      </c>
      <c r="M738" s="181">
        <f t="shared" si="17"/>
        <v>0</v>
      </c>
      <c r="N738" s="181">
        <v>0</v>
      </c>
      <c r="O738" s="181">
        <f t="shared" si="18"/>
        <v>0</v>
      </c>
      <c r="P738" s="181">
        <v>0</v>
      </c>
      <c r="Q738" s="181">
        <f t="shared" si="19"/>
        <v>0</v>
      </c>
      <c r="R738" s="181"/>
      <c r="S738" s="181" t="s">
        <v>277</v>
      </c>
      <c r="T738" s="182" t="s">
        <v>249</v>
      </c>
      <c r="U738" s="157">
        <v>0</v>
      </c>
      <c r="V738" s="157">
        <f t="shared" si="20"/>
        <v>0</v>
      </c>
      <c r="W738" s="157"/>
      <c r="X738" s="157" t="s">
        <v>304</v>
      </c>
      <c r="Y738" s="147"/>
      <c r="Z738" s="147"/>
      <c r="AA738" s="147"/>
      <c r="AB738" s="147"/>
      <c r="AC738" s="147"/>
      <c r="AD738" s="147"/>
      <c r="AE738" s="147"/>
      <c r="AF738" s="147"/>
      <c r="AG738" s="147" t="s">
        <v>639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ht="20.399999999999999" outlineLevel="1" x14ac:dyDescent="0.25">
      <c r="A739" s="176">
        <v>161</v>
      </c>
      <c r="B739" s="177" t="s">
        <v>1702</v>
      </c>
      <c r="C739" s="187" t="s">
        <v>1703</v>
      </c>
      <c r="D739" s="178" t="s">
        <v>538</v>
      </c>
      <c r="E739" s="179">
        <v>1</v>
      </c>
      <c r="F739" s="180"/>
      <c r="G739" s="181">
        <f t="shared" si="14"/>
        <v>0</v>
      </c>
      <c r="H739" s="180"/>
      <c r="I739" s="181">
        <f t="shared" si="15"/>
        <v>0</v>
      </c>
      <c r="J739" s="180"/>
      <c r="K739" s="181">
        <f t="shared" si="16"/>
        <v>0</v>
      </c>
      <c r="L739" s="181">
        <v>15</v>
      </c>
      <c r="M739" s="181">
        <f t="shared" si="17"/>
        <v>0</v>
      </c>
      <c r="N739" s="181">
        <v>0</v>
      </c>
      <c r="O739" s="181">
        <f t="shared" si="18"/>
        <v>0</v>
      </c>
      <c r="P739" s="181">
        <v>0</v>
      </c>
      <c r="Q739" s="181">
        <f t="shared" si="19"/>
        <v>0</v>
      </c>
      <c r="R739" s="181"/>
      <c r="S739" s="181" t="s">
        <v>277</v>
      </c>
      <c r="T739" s="182" t="s">
        <v>249</v>
      </c>
      <c r="U739" s="157">
        <v>0</v>
      </c>
      <c r="V739" s="157">
        <f t="shared" si="20"/>
        <v>0</v>
      </c>
      <c r="W739" s="157"/>
      <c r="X739" s="157" t="s">
        <v>304</v>
      </c>
      <c r="Y739" s="147"/>
      <c r="Z739" s="147"/>
      <c r="AA739" s="147"/>
      <c r="AB739" s="147"/>
      <c r="AC739" s="147"/>
      <c r="AD739" s="147"/>
      <c r="AE739" s="147"/>
      <c r="AF739" s="147"/>
      <c r="AG739" s="147" t="s">
        <v>639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ht="20.399999999999999" outlineLevel="1" x14ac:dyDescent="0.25">
      <c r="A740" s="176">
        <v>162</v>
      </c>
      <c r="B740" s="177" t="s">
        <v>1704</v>
      </c>
      <c r="C740" s="187" t="s">
        <v>1705</v>
      </c>
      <c r="D740" s="178" t="s">
        <v>538</v>
      </c>
      <c r="E740" s="179">
        <v>1</v>
      </c>
      <c r="F740" s="180"/>
      <c r="G740" s="181">
        <f t="shared" si="14"/>
        <v>0</v>
      </c>
      <c r="H740" s="180"/>
      <c r="I740" s="181">
        <f t="shared" si="15"/>
        <v>0</v>
      </c>
      <c r="J740" s="180"/>
      <c r="K740" s="181">
        <f t="shared" si="16"/>
        <v>0</v>
      </c>
      <c r="L740" s="181">
        <v>15</v>
      </c>
      <c r="M740" s="181">
        <f t="shared" si="17"/>
        <v>0</v>
      </c>
      <c r="N740" s="181">
        <v>0</v>
      </c>
      <c r="O740" s="181">
        <f t="shared" si="18"/>
        <v>0</v>
      </c>
      <c r="P740" s="181">
        <v>0</v>
      </c>
      <c r="Q740" s="181">
        <f t="shared" si="19"/>
        <v>0</v>
      </c>
      <c r="R740" s="181"/>
      <c r="S740" s="181" t="s">
        <v>277</v>
      </c>
      <c r="T740" s="182" t="s">
        <v>249</v>
      </c>
      <c r="U740" s="157">
        <v>0</v>
      </c>
      <c r="V740" s="157">
        <f t="shared" si="20"/>
        <v>0</v>
      </c>
      <c r="W740" s="157"/>
      <c r="X740" s="157" t="s">
        <v>304</v>
      </c>
      <c r="Y740" s="147"/>
      <c r="Z740" s="147"/>
      <c r="AA740" s="147"/>
      <c r="AB740" s="147"/>
      <c r="AC740" s="147"/>
      <c r="AD740" s="147"/>
      <c r="AE740" s="147"/>
      <c r="AF740" s="147"/>
      <c r="AG740" s="147" t="s">
        <v>639</v>
      </c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ht="20.399999999999999" outlineLevel="1" x14ac:dyDescent="0.25">
      <c r="A741" s="176">
        <v>163</v>
      </c>
      <c r="B741" s="177" t="s">
        <v>1706</v>
      </c>
      <c r="C741" s="187" t="s">
        <v>1707</v>
      </c>
      <c r="D741" s="178" t="s">
        <v>276</v>
      </c>
      <c r="E741" s="179">
        <v>1</v>
      </c>
      <c r="F741" s="180"/>
      <c r="G741" s="181">
        <f t="shared" si="14"/>
        <v>0</v>
      </c>
      <c r="H741" s="180"/>
      <c r="I741" s="181">
        <f t="shared" si="15"/>
        <v>0</v>
      </c>
      <c r="J741" s="180"/>
      <c r="K741" s="181">
        <f t="shared" si="16"/>
        <v>0</v>
      </c>
      <c r="L741" s="181">
        <v>15</v>
      </c>
      <c r="M741" s="181">
        <f t="shared" si="17"/>
        <v>0</v>
      </c>
      <c r="N741" s="181">
        <v>0</v>
      </c>
      <c r="O741" s="181">
        <f t="shared" si="18"/>
        <v>0</v>
      </c>
      <c r="P741" s="181">
        <v>0</v>
      </c>
      <c r="Q741" s="181">
        <f t="shared" si="19"/>
        <v>0</v>
      </c>
      <c r="R741" s="181"/>
      <c r="S741" s="181" t="s">
        <v>277</v>
      </c>
      <c r="T741" s="182" t="s">
        <v>249</v>
      </c>
      <c r="U741" s="157">
        <v>0</v>
      </c>
      <c r="V741" s="157">
        <f t="shared" si="20"/>
        <v>0</v>
      </c>
      <c r="W741" s="157"/>
      <c r="X741" s="157" t="s">
        <v>304</v>
      </c>
      <c r="Y741" s="147"/>
      <c r="Z741" s="147"/>
      <c r="AA741" s="147"/>
      <c r="AB741" s="147"/>
      <c r="AC741" s="147"/>
      <c r="AD741" s="147"/>
      <c r="AE741" s="147"/>
      <c r="AF741" s="147"/>
      <c r="AG741" s="147" t="s">
        <v>332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ht="20.399999999999999" outlineLevel="1" x14ac:dyDescent="0.25">
      <c r="A742" s="176">
        <v>164</v>
      </c>
      <c r="B742" s="177" t="s">
        <v>1708</v>
      </c>
      <c r="C742" s="187" t="s">
        <v>1709</v>
      </c>
      <c r="D742" s="178" t="s">
        <v>538</v>
      </c>
      <c r="E742" s="179">
        <v>1</v>
      </c>
      <c r="F742" s="180"/>
      <c r="G742" s="181">
        <f t="shared" si="14"/>
        <v>0</v>
      </c>
      <c r="H742" s="180"/>
      <c r="I742" s="181">
        <f t="shared" si="15"/>
        <v>0</v>
      </c>
      <c r="J742" s="180"/>
      <c r="K742" s="181">
        <f t="shared" si="16"/>
        <v>0</v>
      </c>
      <c r="L742" s="181">
        <v>15</v>
      </c>
      <c r="M742" s="181">
        <f t="shared" si="17"/>
        <v>0</v>
      </c>
      <c r="N742" s="181">
        <v>0</v>
      </c>
      <c r="O742" s="181">
        <f t="shared" si="18"/>
        <v>0</v>
      </c>
      <c r="P742" s="181">
        <v>0</v>
      </c>
      <c r="Q742" s="181">
        <f t="shared" si="19"/>
        <v>0</v>
      </c>
      <c r="R742" s="181"/>
      <c r="S742" s="181" t="s">
        <v>277</v>
      </c>
      <c r="T742" s="182" t="s">
        <v>249</v>
      </c>
      <c r="U742" s="157">
        <v>0</v>
      </c>
      <c r="V742" s="157">
        <f t="shared" si="20"/>
        <v>0</v>
      </c>
      <c r="W742" s="157"/>
      <c r="X742" s="157" t="s">
        <v>304</v>
      </c>
      <c r="Y742" s="147"/>
      <c r="Z742" s="147"/>
      <c r="AA742" s="147"/>
      <c r="AB742" s="147"/>
      <c r="AC742" s="147"/>
      <c r="AD742" s="147"/>
      <c r="AE742" s="147"/>
      <c r="AF742" s="147"/>
      <c r="AG742" s="147" t="s">
        <v>639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ht="20.399999999999999" outlineLevel="1" x14ac:dyDescent="0.25">
      <c r="A743" s="176">
        <v>165</v>
      </c>
      <c r="B743" s="177" t="s">
        <v>1710</v>
      </c>
      <c r="C743" s="187" t="s">
        <v>1711</v>
      </c>
      <c r="D743" s="178" t="s">
        <v>538</v>
      </c>
      <c r="E743" s="179">
        <v>1</v>
      </c>
      <c r="F743" s="180"/>
      <c r="G743" s="181">
        <f t="shared" si="14"/>
        <v>0</v>
      </c>
      <c r="H743" s="180"/>
      <c r="I743" s="181">
        <f t="shared" si="15"/>
        <v>0</v>
      </c>
      <c r="J743" s="180"/>
      <c r="K743" s="181">
        <f t="shared" si="16"/>
        <v>0</v>
      </c>
      <c r="L743" s="181">
        <v>15</v>
      </c>
      <c r="M743" s="181">
        <f t="shared" si="17"/>
        <v>0</v>
      </c>
      <c r="N743" s="181">
        <v>0</v>
      </c>
      <c r="O743" s="181">
        <f t="shared" si="18"/>
        <v>0</v>
      </c>
      <c r="P743" s="181">
        <v>0</v>
      </c>
      <c r="Q743" s="181">
        <f t="shared" si="19"/>
        <v>0</v>
      </c>
      <c r="R743" s="181"/>
      <c r="S743" s="181" t="s">
        <v>277</v>
      </c>
      <c r="T743" s="182" t="s">
        <v>249</v>
      </c>
      <c r="U743" s="157">
        <v>0</v>
      </c>
      <c r="V743" s="157">
        <f t="shared" si="20"/>
        <v>0</v>
      </c>
      <c r="W743" s="157"/>
      <c r="X743" s="157" t="s">
        <v>304</v>
      </c>
      <c r="Y743" s="147"/>
      <c r="Z743" s="147"/>
      <c r="AA743" s="147"/>
      <c r="AB743" s="147"/>
      <c r="AC743" s="147"/>
      <c r="AD743" s="147"/>
      <c r="AE743" s="147"/>
      <c r="AF743" s="147"/>
      <c r="AG743" s="147" t="s">
        <v>639</v>
      </c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ht="20.399999999999999" outlineLevel="1" x14ac:dyDescent="0.25">
      <c r="A744" s="176">
        <v>166</v>
      </c>
      <c r="B744" s="177" t="s">
        <v>1712</v>
      </c>
      <c r="C744" s="187" t="s">
        <v>1713</v>
      </c>
      <c r="D744" s="178" t="s">
        <v>538</v>
      </c>
      <c r="E744" s="179">
        <v>1</v>
      </c>
      <c r="F744" s="180"/>
      <c r="G744" s="181">
        <f t="shared" si="14"/>
        <v>0</v>
      </c>
      <c r="H744" s="180"/>
      <c r="I744" s="181">
        <f t="shared" si="15"/>
        <v>0</v>
      </c>
      <c r="J744" s="180"/>
      <c r="K744" s="181">
        <f t="shared" si="16"/>
        <v>0</v>
      </c>
      <c r="L744" s="181">
        <v>15</v>
      </c>
      <c r="M744" s="181">
        <f t="shared" si="17"/>
        <v>0</v>
      </c>
      <c r="N744" s="181">
        <v>0</v>
      </c>
      <c r="O744" s="181">
        <f t="shared" si="18"/>
        <v>0</v>
      </c>
      <c r="P744" s="181">
        <v>0</v>
      </c>
      <c r="Q744" s="181">
        <f t="shared" si="19"/>
        <v>0</v>
      </c>
      <c r="R744" s="181"/>
      <c r="S744" s="181" t="s">
        <v>277</v>
      </c>
      <c r="T744" s="182" t="s">
        <v>249</v>
      </c>
      <c r="U744" s="157">
        <v>0</v>
      </c>
      <c r="V744" s="157">
        <f t="shared" si="20"/>
        <v>0</v>
      </c>
      <c r="W744" s="157"/>
      <c r="X744" s="157" t="s">
        <v>304</v>
      </c>
      <c r="Y744" s="147"/>
      <c r="Z744" s="147"/>
      <c r="AA744" s="147"/>
      <c r="AB744" s="147"/>
      <c r="AC744" s="147"/>
      <c r="AD744" s="147"/>
      <c r="AE744" s="147"/>
      <c r="AF744" s="147"/>
      <c r="AG744" s="147" t="s">
        <v>639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ht="20.399999999999999" outlineLevel="1" x14ac:dyDescent="0.25">
      <c r="A745" s="176">
        <v>167</v>
      </c>
      <c r="B745" s="177" t="s">
        <v>1714</v>
      </c>
      <c r="C745" s="187" t="s">
        <v>1715</v>
      </c>
      <c r="D745" s="178" t="s">
        <v>538</v>
      </c>
      <c r="E745" s="179">
        <v>3</v>
      </c>
      <c r="F745" s="180"/>
      <c r="G745" s="181">
        <f t="shared" si="14"/>
        <v>0</v>
      </c>
      <c r="H745" s="180"/>
      <c r="I745" s="181">
        <f t="shared" si="15"/>
        <v>0</v>
      </c>
      <c r="J745" s="180"/>
      <c r="K745" s="181">
        <f t="shared" si="16"/>
        <v>0</v>
      </c>
      <c r="L745" s="181">
        <v>15</v>
      </c>
      <c r="M745" s="181">
        <f t="shared" si="17"/>
        <v>0</v>
      </c>
      <c r="N745" s="181">
        <v>0</v>
      </c>
      <c r="O745" s="181">
        <f t="shared" si="18"/>
        <v>0</v>
      </c>
      <c r="P745" s="181">
        <v>0</v>
      </c>
      <c r="Q745" s="181">
        <f t="shared" si="19"/>
        <v>0</v>
      </c>
      <c r="R745" s="181"/>
      <c r="S745" s="181" t="s">
        <v>277</v>
      </c>
      <c r="T745" s="182" t="s">
        <v>249</v>
      </c>
      <c r="U745" s="157">
        <v>0</v>
      </c>
      <c r="V745" s="157">
        <f t="shared" si="20"/>
        <v>0</v>
      </c>
      <c r="W745" s="157"/>
      <c r="X745" s="157" t="s">
        <v>304</v>
      </c>
      <c r="Y745" s="147"/>
      <c r="Z745" s="147"/>
      <c r="AA745" s="147"/>
      <c r="AB745" s="147"/>
      <c r="AC745" s="147"/>
      <c r="AD745" s="147"/>
      <c r="AE745" s="147"/>
      <c r="AF745" s="147"/>
      <c r="AG745" s="147" t="s">
        <v>639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ht="20.399999999999999" outlineLevel="1" x14ac:dyDescent="0.25">
      <c r="A746" s="176">
        <v>168</v>
      </c>
      <c r="B746" s="177" t="s">
        <v>1716</v>
      </c>
      <c r="C746" s="187" t="s">
        <v>1717</v>
      </c>
      <c r="D746" s="178" t="s">
        <v>538</v>
      </c>
      <c r="E746" s="179">
        <v>11</v>
      </c>
      <c r="F746" s="180"/>
      <c r="G746" s="181">
        <f t="shared" si="14"/>
        <v>0</v>
      </c>
      <c r="H746" s="180"/>
      <c r="I746" s="181">
        <f t="shared" si="15"/>
        <v>0</v>
      </c>
      <c r="J746" s="180"/>
      <c r="K746" s="181">
        <f t="shared" si="16"/>
        <v>0</v>
      </c>
      <c r="L746" s="181">
        <v>15</v>
      </c>
      <c r="M746" s="181">
        <f t="shared" si="17"/>
        <v>0</v>
      </c>
      <c r="N746" s="181">
        <v>0</v>
      </c>
      <c r="O746" s="181">
        <f t="shared" si="18"/>
        <v>0</v>
      </c>
      <c r="P746" s="181">
        <v>0</v>
      </c>
      <c r="Q746" s="181">
        <f t="shared" si="19"/>
        <v>0</v>
      </c>
      <c r="R746" s="181"/>
      <c r="S746" s="181" t="s">
        <v>277</v>
      </c>
      <c r="T746" s="182" t="s">
        <v>249</v>
      </c>
      <c r="U746" s="157">
        <v>0</v>
      </c>
      <c r="V746" s="157">
        <f t="shared" si="20"/>
        <v>0</v>
      </c>
      <c r="W746" s="157"/>
      <c r="X746" s="157" t="s">
        <v>304</v>
      </c>
      <c r="Y746" s="147"/>
      <c r="Z746" s="147"/>
      <c r="AA746" s="147"/>
      <c r="AB746" s="147"/>
      <c r="AC746" s="147"/>
      <c r="AD746" s="147"/>
      <c r="AE746" s="147"/>
      <c r="AF746" s="147"/>
      <c r="AG746" s="147" t="s">
        <v>639</v>
      </c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ht="20.399999999999999" outlineLevel="1" x14ac:dyDescent="0.25">
      <c r="A747" s="176">
        <v>169</v>
      </c>
      <c r="B747" s="177" t="s">
        <v>1718</v>
      </c>
      <c r="C747" s="187" t="s">
        <v>1719</v>
      </c>
      <c r="D747" s="178" t="s">
        <v>538</v>
      </c>
      <c r="E747" s="179">
        <v>1</v>
      </c>
      <c r="F747" s="180"/>
      <c r="G747" s="181">
        <f t="shared" si="14"/>
        <v>0</v>
      </c>
      <c r="H747" s="180"/>
      <c r="I747" s="181">
        <f t="shared" si="15"/>
        <v>0</v>
      </c>
      <c r="J747" s="180"/>
      <c r="K747" s="181">
        <f t="shared" si="16"/>
        <v>0</v>
      </c>
      <c r="L747" s="181">
        <v>15</v>
      </c>
      <c r="M747" s="181">
        <f t="shared" si="17"/>
        <v>0</v>
      </c>
      <c r="N747" s="181">
        <v>0</v>
      </c>
      <c r="O747" s="181">
        <f t="shared" si="18"/>
        <v>0</v>
      </c>
      <c r="P747" s="181">
        <v>0</v>
      </c>
      <c r="Q747" s="181">
        <f t="shared" si="19"/>
        <v>0</v>
      </c>
      <c r="R747" s="181"/>
      <c r="S747" s="181" t="s">
        <v>277</v>
      </c>
      <c r="T747" s="182" t="s">
        <v>249</v>
      </c>
      <c r="U747" s="157">
        <v>0</v>
      </c>
      <c r="V747" s="157">
        <f t="shared" si="20"/>
        <v>0</v>
      </c>
      <c r="W747" s="157"/>
      <c r="X747" s="157" t="s">
        <v>304</v>
      </c>
      <c r="Y747" s="147"/>
      <c r="Z747" s="147"/>
      <c r="AA747" s="147"/>
      <c r="AB747" s="147"/>
      <c r="AC747" s="147"/>
      <c r="AD747" s="147"/>
      <c r="AE747" s="147"/>
      <c r="AF747" s="147"/>
      <c r="AG747" s="147" t="s">
        <v>639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ht="20.399999999999999" outlineLevel="1" x14ac:dyDescent="0.25">
      <c r="A748" s="176">
        <v>170</v>
      </c>
      <c r="B748" s="177" t="s">
        <v>1720</v>
      </c>
      <c r="C748" s="187" t="s">
        <v>1721</v>
      </c>
      <c r="D748" s="178" t="s">
        <v>538</v>
      </c>
      <c r="E748" s="179">
        <v>1</v>
      </c>
      <c r="F748" s="180"/>
      <c r="G748" s="181">
        <f t="shared" si="14"/>
        <v>0</v>
      </c>
      <c r="H748" s="180"/>
      <c r="I748" s="181">
        <f t="shared" si="15"/>
        <v>0</v>
      </c>
      <c r="J748" s="180"/>
      <c r="K748" s="181">
        <f t="shared" si="16"/>
        <v>0</v>
      </c>
      <c r="L748" s="181">
        <v>15</v>
      </c>
      <c r="M748" s="181">
        <f t="shared" si="17"/>
        <v>0</v>
      </c>
      <c r="N748" s="181">
        <v>0</v>
      </c>
      <c r="O748" s="181">
        <f t="shared" si="18"/>
        <v>0</v>
      </c>
      <c r="P748" s="181">
        <v>0</v>
      </c>
      <c r="Q748" s="181">
        <f t="shared" si="19"/>
        <v>0</v>
      </c>
      <c r="R748" s="181"/>
      <c r="S748" s="181" t="s">
        <v>277</v>
      </c>
      <c r="T748" s="182" t="s">
        <v>249</v>
      </c>
      <c r="U748" s="157">
        <v>0</v>
      </c>
      <c r="V748" s="157">
        <f t="shared" si="20"/>
        <v>0</v>
      </c>
      <c r="W748" s="157"/>
      <c r="X748" s="157" t="s">
        <v>304</v>
      </c>
      <c r="Y748" s="147"/>
      <c r="Z748" s="147"/>
      <c r="AA748" s="147"/>
      <c r="AB748" s="147"/>
      <c r="AC748" s="147"/>
      <c r="AD748" s="147"/>
      <c r="AE748" s="147"/>
      <c r="AF748" s="147"/>
      <c r="AG748" s="147" t="s">
        <v>639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ht="20.399999999999999" outlineLevel="1" x14ac:dyDescent="0.25">
      <c r="A749" s="176">
        <v>171</v>
      </c>
      <c r="B749" s="177" t="s">
        <v>1722</v>
      </c>
      <c r="C749" s="187" t="s">
        <v>1723</v>
      </c>
      <c r="D749" s="178" t="s">
        <v>538</v>
      </c>
      <c r="E749" s="179">
        <v>1</v>
      </c>
      <c r="F749" s="180"/>
      <c r="G749" s="181">
        <f t="shared" si="14"/>
        <v>0</v>
      </c>
      <c r="H749" s="180"/>
      <c r="I749" s="181">
        <f t="shared" si="15"/>
        <v>0</v>
      </c>
      <c r="J749" s="180"/>
      <c r="K749" s="181">
        <f t="shared" si="16"/>
        <v>0</v>
      </c>
      <c r="L749" s="181">
        <v>15</v>
      </c>
      <c r="M749" s="181">
        <f t="shared" si="17"/>
        <v>0</v>
      </c>
      <c r="N749" s="181">
        <v>0</v>
      </c>
      <c r="O749" s="181">
        <f t="shared" si="18"/>
        <v>0</v>
      </c>
      <c r="P749" s="181">
        <v>0</v>
      </c>
      <c r="Q749" s="181">
        <f t="shared" si="19"/>
        <v>0</v>
      </c>
      <c r="R749" s="181"/>
      <c r="S749" s="181" t="s">
        <v>277</v>
      </c>
      <c r="T749" s="182" t="s">
        <v>249</v>
      </c>
      <c r="U749" s="157">
        <v>0</v>
      </c>
      <c r="V749" s="157">
        <f t="shared" si="20"/>
        <v>0</v>
      </c>
      <c r="W749" s="157"/>
      <c r="X749" s="157" t="s">
        <v>304</v>
      </c>
      <c r="Y749" s="147"/>
      <c r="Z749" s="147"/>
      <c r="AA749" s="147"/>
      <c r="AB749" s="147"/>
      <c r="AC749" s="147"/>
      <c r="AD749" s="147"/>
      <c r="AE749" s="147"/>
      <c r="AF749" s="147"/>
      <c r="AG749" s="147" t="s">
        <v>639</v>
      </c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ht="20.399999999999999" outlineLevel="1" x14ac:dyDescent="0.25">
      <c r="A750" s="176">
        <v>172</v>
      </c>
      <c r="B750" s="177" t="s">
        <v>1724</v>
      </c>
      <c r="C750" s="187" t="s">
        <v>1725</v>
      </c>
      <c r="D750" s="178" t="s">
        <v>538</v>
      </c>
      <c r="E750" s="179">
        <v>11</v>
      </c>
      <c r="F750" s="180"/>
      <c r="G750" s="181">
        <f t="shared" si="14"/>
        <v>0</v>
      </c>
      <c r="H750" s="180"/>
      <c r="I750" s="181">
        <f t="shared" si="15"/>
        <v>0</v>
      </c>
      <c r="J750" s="180"/>
      <c r="K750" s="181">
        <f t="shared" si="16"/>
        <v>0</v>
      </c>
      <c r="L750" s="181">
        <v>15</v>
      </c>
      <c r="M750" s="181">
        <f t="shared" si="17"/>
        <v>0</v>
      </c>
      <c r="N750" s="181">
        <v>0</v>
      </c>
      <c r="O750" s="181">
        <f t="shared" si="18"/>
        <v>0</v>
      </c>
      <c r="P750" s="181">
        <v>0</v>
      </c>
      <c r="Q750" s="181">
        <f t="shared" si="19"/>
        <v>0</v>
      </c>
      <c r="R750" s="181"/>
      <c r="S750" s="181" t="s">
        <v>277</v>
      </c>
      <c r="T750" s="182" t="s">
        <v>249</v>
      </c>
      <c r="U750" s="157">
        <v>0</v>
      </c>
      <c r="V750" s="157">
        <f t="shared" si="20"/>
        <v>0</v>
      </c>
      <c r="W750" s="157"/>
      <c r="X750" s="157" t="s">
        <v>304</v>
      </c>
      <c r="Y750" s="147"/>
      <c r="Z750" s="147"/>
      <c r="AA750" s="147"/>
      <c r="AB750" s="147"/>
      <c r="AC750" s="147"/>
      <c r="AD750" s="147"/>
      <c r="AE750" s="147"/>
      <c r="AF750" s="147"/>
      <c r="AG750" s="147" t="s">
        <v>639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ht="20.399999999999999" outlineLevel="1" x14ac:dyDescent="0.25">
      <c r="A751" s="176">
        <v>173</v>
      </c>
      <c r="B751" s="177" t="s">
        <v>1726</v>
      </c>
      <c r="C751" s="187" t="s">
        <v>1727</v>
      </c>
      <c r="D751" s="178" t="s">
        <v>538</v>
      </c>
      <c r="E751" s="179">
        <v>9</v>
      </c>
      <c r="F751" s="180"/>
      <c r="G751" s="181">
        <f t="shared" si="14"/>
        <v>0</v>
      </c>
      <c r="H751" s="180"/>
      <c r="I751" s="181">
        <f t="shared" si="15"/>
        <v>0</v>
      </c>
      <c r="J751" s="180"/>
      <c r="K751" s="181">
        <f t="shared" si="16"/>
        <v>0</v>
      </c>
      <c r="L751" s="181">
        <v>15</v>
      </c>
      <c r="M751" s="181">
        <f t="shared" si="17"/>
        <v>0</v>
      </c>
      <c r="N751" s="181">
        <v>0</v>
      </c>
      <c r="O751" s="181">
        <f t="shared" si="18"/>
        <v>0</v>
      </c>
      <c r="P751" s="181">
        <v>0</v>
      </c>
      <c r="Q751" s="181">
        <f t="shared" si="19"/>
        <v>0</v>
      </c>
      <c r="R751" s="181"/>
      <c r="S751" s="181" t="s">
        <v>277</v>
      </c>
      <c r="T751" s="182" t="s">
        <v>249</v>
      </c>
      <c r="U751" s="157">
        <v>0</v>
      </c>
      <c r="V751" s="157">
        <f t="shared" si="20"/>
        <v>0</v>
      </c>
      <c r="W751" s="157"/>
      <c r="X751" s="157" t="s">
        <v>304</v>
      </c>
      <c r="Y751" s="147"/>
      <c r="Z751" s="147"/>
      <c r="AA751" s="147"/>
      <c r="AB751" s="147"/>
      <c r="AC751" s="147"/>
      <c r="AD751" s="147"/>
      <c r="AE751" s="147"/>
      <c r="AF751" s="147"/>
      <c r="AG751" s="147" t="s">
        <v>639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ht="20.399999999999999" outlineLevel="1" x14ac:dyDescent="0.25">
      <c r="A752" s="176">
        <v>174</v>
      </c>
      <c r="B752" s="177" t="s">
        <v>1728</v>
      </c>
      <c r="C752" s="187" t="s">
        <v>1729</v>
      </c>
      <c r="D752" s="178" t="s">
        <v>538</v>
      </c>
      <c r="E752" s="179">
        <v>18</v>
      </c>
      <c r="F752" s="180"/>
      <c r="G752" s="181">
        <f t="shared" si="14"/>
        <v>0</v>
      </c>
      <c r="H752" s="180"/>
      <c r="I752" s="181">
        <f t="shared" si="15"/>
        <v>0</v>
      </c>
      <c r="J752" s="180"/>
      <c r="K752" s="181">
        <f t="shared" si="16"/>
        <v>0</v>
      </c>
      <c r="L752" s="181">
        <v>15</v>
      </c>
      <c r="M752" s="181">
        <f t="shared" si="17"/>
        <v>0</v>
      </c>
      <c r="N752" s="181">
        <v>0</v>
      </c>
      <c r="O752" s="181">
        <f t="shared" si="18"/>
        <v>0</v>
      </c>
      <c r="P752" s="181">
        <v>0</v>
      </c>
      <c r="Q752" s="181">
        <f t="shared" si="19"/>
        <v>0</v>
      </c>
      <c r="R752" s="181"/>
      <c r="S752" s="181" t="s">
        <v>277</v>
      </c>
      <c r="T752" s="182" t="s">
        <v>249</v>
      </c>
      <c r="U752" s="157">
        <v>0</v>
      </c>
      <c r="V752" s="157">
        <f t="shared" si="20"/>
        <v>0</v>
      </c>
      <c r="W752" s="157"/>
      <c r="X752" s="157" t="s">
        <v>304</v>
      </c>
      <c r="Y752" s="147"/>
      <c r="Z752" s="147"/>
      <c r="AA752" s="147"/>
      <c r="AB752" s="147"/>
      <c r="AC752" s="147"/>
      <c r="AD752" s="147"/>
      <c r="AE752" s="147"/>
      <c r="AF752" s="147"/>
      <c r="AG752" s="147" t="s">
        <v>639</v>
      </c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ht="20.399999999999999" outlineLevel="1" x14ac:dyDescent="0.25">
      <c r="A753" s="176">
        <v>175</v>
      </c>
      <c r="B753" s="177" t="s">
        <v>1730</v>
      </c>
      <c r="C753" s="187" t="s">
        <v>1731</v>
      </c>
      <c r="D753" s="178" t="s">
        <v>538</v>
      </c>
      <c r="E753" s="179">
        <v>10</v>
      </c>
      <c r="F753" s="180"/>
      <c r="G753" s="181">
        <f t="shared" si="14"/>
        <v>0</v>
      </c>
      <c r="H753" s="180"/>
      <c r="I753" s="181">
        <f t="shared" si="15"/>
        <v>0</v>
      </c>
      <c r="J753" s="180"/>
      <c r="K753" s="181">
        <f t="shared" si="16"/>
        <v>0</v>
      </c>
      <c r="L753" s="181">
        <v>15</v>
      </c>
      <c r="M753" s="181">
        <f t="shared" si="17"/>
        <v>0</v>
      </c>
      <c r="N753" s="181">
        <v>0</v>
      </c>
      <c r="O753" s="181">
        <f t="shared" si="18"/>
        <v>0</v>
      </c>
      <c r="P753" s="181">
        <v>0</v>
      </c>
      <c r="Q753" s="181">
        <f t="shared" si="19"/>
        <v>0</v>
      </c>
      <c r="R753" s="181"/>
      <c r="S753" s="181" t="s">
        <v>277</v>
      </c>
      <c r="T753" s="182" t="s">
        <v>249</v>
      </c>
      <c r="U753" s="157">
        <v>0</v>
      </c>
      <c r="V753" s="157">
        <f t="shared" si="20"/>
        <v>0</v>
      </c>
      <c r="W753" s="157"/>
      <c r="X753" s="157" t="s">
        <v>304</v>
      </c>
      <c r="Y753" s="147"/>
      <c r="Z753" s="147"/>
      <c r="AA753" s="147"/>
      <c r="AB753" s="147"/>
      <c r="AC753" s="147"/>
      <c r="AD753" s="147"/>
      <c r="AE753" s="147"/>
      <c r="AF753" s="147"/>
      <c r="AG753" s="147" t="s">
        <v>639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ht="20.399999999999999" outlineLevel="1" x14ac:dyDescent="0.25">
      <c r="A754" s="176">
        <v>176</v>
      </c>
      <c r="B754" s="177" t="s">
        <v>1732</v>
      </c>
      <c r="C754" s="187" t="s">
        <v>1733</v>
      </c>
      <c r="D754" s="178" t="s">
        <v>538</v>
      </c>
      <c r="E754" s="179">
        <v>15</v>
      </c>
      <c r="F754" s="180"/>
      <c r="G754" s="181">
        <f t="shared" si="14"/>
        <v>0</v>
      </c>
      <c r="H754" s="180"/>
      <c r="I754" s="181">
        <f t="shared" si="15"/>
        <v>0</v>
      </c>
      <c r="J754" s="180"/>
      <c r="K754" s="181">
        <f t="shared" si="16"/>
        <v>0</v>
      </c>
      <c r="L754" s="181">
        <v>15</v>
      </c>
      <c r="M754" s="181">
        <f t="shared" si="17"/>
        <v>0</v>
      </c>
      <c r="N754" s="181">
        <v>0</v>
      </c>
      <c r="O754" s="181">
        <f t="shared" si="18"/>
        <v>0</v>
      </c>
      <c r="P754" s="181">
        <v>0</v>
      </c>
      <c r="Q754" s="181">
        <f t="shared" si="19"/>
        <v>0</v>
      </c>
      <c r="R754" s="181"/>
      <c r="S754" s="181" t="s">
        <v>277</v>
      </c>
      <c r="T754" s="182" t="s">
        <v>249</v>
      </c>
      <c r="U754" s="157">
        <v>0</v>
      </c>
      <c r="V754" s="157">
        <f t="shared" si="20"/>
        <v>0</v>
      </c>
      <c r="W754" s="157"/>
      <c r="X754" s="157" t="s">
        <v>304</v>
      </c>
      <c r="Y754" s="147"/>
      <c r="Z754" s="147"/>
      <c r="AA754" s="147"/>
      <c r="AB754" s="147"/>
      <c r="AC754" s="147"/>
      <c r="AD754" s="147"/>
      <c r="AE754" s="147"/>
      <c r="AF754" s="147"/>
      <c r="AG754" s="147" t="s">
        <v>639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ht="20.399999999999999" outlineLevel="1" x14ac:dyDescent="0.25">
      <c r="A755" s="176">
        <v>177</v>
      </c>
      <c r="B755" s="177" t="s">
        <v>1734</v>
      </c>
      <c r="C755" s="187" t="s">
        <v>1735</v>
      </c>
      <c r="D755" s="178" t="s">
        <v>538</v>
      </c>
      <c r="E755" s="179">
        <v>5</v>
      </c>
      <c r="F755" s="180"/>
      <c r="G755" s="181">
        <f t="shared" si="14"/>
        <v>0</v>
      </c>
      <c r="H755" s="180"/>
      <c r="I755" s="181">
        <f t="shared" si="15"/>
        <v>0</v>
      </c>
      <c r="J755" s="180"/>
      <c r="K755" s="181">
        <f t="shared" si="16"/>
        <v>0</v>
      </c>
      <c r="L755" s="181">
        <v>15</v>
      </c>
      <c r="M755" s="181">
        <f t="shared" si="17"/>
        <v>0</v>
      </c>
      <c r="N755" s="181">
        <v>0</v>
      </c>
      <c r="O755" s="181">
        <f t="shared" si="18"/>
        <v>0</v>
      </c>
      <c r="P755" s="181">
        <v>0</v>
      </c>
      <c r="Q755" s="181">
        <f t="shared" si="19"/>
        <v>0</v>
      </c>
      <c r="R755" s="181"/>
      <c r="S755" s="181" t="s">
        <v>277</v>
      </c>
      <c r="T755" s="182" t="s">
        <v>249</v>
      </c>
      <c r="U755" s="157">
        <v>0</v>
      </c>
      <c r="V755" s="157">
        <f t="shared" si="20"/>
        <v>0</v>
      </c>
      <c r="W755" s="157"/>
      <c r="X755" s="157" t="s">
        <v>304</v>
      </c>
      <c r="Y755" s="147"/>
      <c r="Z755" s="147"/>
      <c r="AA755" s="147"/>
      <c r="AB755" s="147"/>
      <c r="AC755" s="147"/>
      <c r="AD755" s="147"/>
      <c r="AE755" s="147"/>
      <c r="AF755" s="147"/>
      <c r="AG755" s="147" t="s">
        <v>639</v>
      </c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ht="20.399999999999999" outlineLevel="1" x14ac:dyDescent="0.25">
      <c r="A756" s="176">
        <v>178</v>
      </c>
      <c r="B756" s="177" t="s">
        <v>1736</v>
      </c>
      <c r="C756" s="187" t="s">
        <v>1737</v>
      </c>
      <c r="D756" s="178" t="s">
        <v>538</v>
      </c>
      <c r="E756" s="179">
        <v>1</v>
      </c>
      <c r="F756" s="180"/>
      <c r="G756" s="181">
        <f t="shared" si="14"/>
        <v>0</v>
      </c>
      <c r="H756" s="180"/>
      <c r="I756" s="181">
        <f t="shared" si="15"/>
        <v>0</v>
      </c>
      <c r="J756" s="180"/>
      <c r="K756" s="181">
        <f t="shared" si="16"/>
        <v>0</v>
      </c>
      <c r="L756" s="181">
        <v>15</v>
      </c>
      <c r="M756" s="181">
        <f t="shared" si="17"/>
        <v>0</v>
      </c>
      <c r="N756" s="181">
        <v>0</v>
      </c>
      <c r="O756" s="181">
        <f t="shared" si="18"/>
        <v>0</v>
      </c>
      <c r="P756" s="181">
        <v>0</v>
      </c>
      <c r="Q756" s="181">
        <f t="shared" si="19"/>
        <v>0</v>
      </c>
      <c r="R756" s="181"/>
      <c r="S756" s="181" t="s">
        <v>277</v>
      </c>
      <c r="T756" s="182" t="s">
        <v>249</v>
      </c>
      <c r="U756" s="157">
        <v>0</v>
      </c>
      <c r="V756" s="157">
        <f t="shared" si="20"/>
        <v>0</v>
      </c>
      <c r="W756" s="157"/>
      <c r="X756" s="157" t="s">
        <v>304</v>
      </c>
      <c r="Y756" s="147"/>
      <c r="Z756" s="147"/>
      <c r="AA756" s="147"/>
      <c r="AB756" s="147"/>
      <c r="AC756" s="147"/>
      <c r="AD756" s="147"/>
      <c r="AE756" s="147"/>
      <c r="AF756" s="147"/>
      <c r="AG756" s="147" t="s">
        <v>639</v>
      </c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ht="20.399999999999999" outlineLevel="1" x14ac:dyDescent="0.25">
      <c r="A757" s="176">
        <v>179</v>
      </c>
      <c r="B757" s="177" t="s">
        <v>1738</v>
      </c>
      <c r="C757" s="187" t="s">
        <v>1739</v>
      </c>
      <c r="D757" s="178" t="s">
        <v>538</v>
      </c>
      <c r="E757" s="179">
        <v>22</v>
      </c>
      <c r="F757" s="180"/>
      <c r="G757" s="181">
        <f t="shared" si="14"/>
        <v>0</v>
      </c>
      <c r="H757" s="180"/>
      <c r="I757" s="181">
        <f t="shared" si="15"/>
        <v>0</v>
      </c>
      <c r="J757" s="180"/>
      <c r="K757" s="181">
        <f t="shared" si="16"/>
        <v>0</v>
      </c>
      <c r="L757" s="181">
        <v>15</v>
      </c>
      <c r="M757" s="181">
        <f t="shared" si="17"/>
        <v>0</v>
      </c>
      <c r="N757" s="181">
        <v>0</v>
      </c>
      <c r="O757" s="181">
        <f t="shared" si="18"/>
        <v>0</v>
      </c>
      <c r="P757" s="181">
        <v>0</v>
      </c>
      <c r="Q757" s="181">
        <f t="shared" si="19"/>
        <v>0</v>
      </c>
      <c r="R757" s="181"/>
      <c r="S757" s="181" t="s">
        <v>277</v>
      </c>
      <c r="T757" s="182" t="s">
        <v>249</v>
      </c>
      <c r="U757" s="157">
        <v>0</v>
      </c>
      <c r="V757" s="157">
        <f t="shared" si="20"/>
        <v>0</v>
      </c>
      <c r="W757" s="157"/>
      <c r="X757" s="157" t="s">
        <v>304</v>
      </c>
      <c r="Y757" s="147"/>
      <c r="Z757" s="147"/>
      <c r="AA757" s="147"/>
      <c r="AB757" s="147"/>
      <c r="AC757" s="147"/>
      <c r="AD757" s="147"/>
      <c r="AE757" s="147"/>
      <c r="AF757" s="147"/>
      <c r="AG757" s="147" t="s">
        <v>639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ht="20.399999999999999" outlineLevel="1" x14ac:dyDescent="0.25">
      <c r="A758" s="176">
        <v>180</v>
      </c>
      <c r="B758" s="177" t="s">
        <v>1740</v>
      </c>
      <c r="C758" s="187" t="s">
        <v>1741</v>
      </c>
      <c r="D758" s="178" t="s">
        <v>538</v>
      </c>
      <c r="E758" s="179">
        <v>1</v>
      </c>
      <c r="F758" s="180"/>
      <c r="G758" s="181">
        <f t="shared" si="14"/>
        <v>0</v>
      </c>
      <c r="H758" s="180"/>
      <c r="I758" s="181">
        <f t="shared" si="15"/>
        <v>0</v>
      </c>
      <c r="J758" s="180"/>
      <c r="K758" s="181">
        <f t="shared" si="16"/>
        <v>0</v>
      </c>
      <c r="L758" s="181">
        <v>15</v>
      </c>
      <c r="M758" s="181">
        <f t="shared" si="17"/>
        <v>0</v>
      </c>
      <c r="N758" s="181">
        <v>0</v>
      </c>
      <c r="O758" s="181">
        <f t="shared" si="18"/>
        <v>0</v>
      </c>
      <c r="P758" s="181">
        <v>0</v>
      </c>
      <c r="Q758" s="181">
        <f t="shared" si="19"/>
        <v>0</v>
      </c>
      <c r="R758" s="181"/>
      <c r="S758" s="181" t="s">
        <v>277</v>
      </c>
      <c r="T758" s="182" t="s">
        <v>249</v>
      </c>
      <c r="U758" s="157">
        <v>0</v>
      </c>
      <c r="V758" s="157">
        <f t="shared" si="20"/>
        <v>0</v>
      </c>
      <c r="W758" s="157"/>
      <c r="X758" s="157" t="s">
        <v>304</v>
      </c>
      <c r="Y758" s="147"/>
      <c r="Z758" s="147"/>
      <c r="AA758" s="147"/>
      <c r="AB758" s="147"/>
      <c r="AC758" s="147"/>
      <c r="AD758" s="147"/>
      <c r="AE758" s="147"/>
      <c r="AF758" s="147"/>
      <c r="AG758" s="147" t="s">
        <v>639</v>
      </c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ht="20.399999999999999" outlineLevel="1" x14ac:dyDescent="0.25">
      <c r="A759" s="176">
        <v>181</v>
      </c>
      <c r="B759" s="177" t="s">
        <v>1742</v>
      </c>
      <c r="C759" s="187" t="s">
        <v>1743</v>
      </c>
      <c r="D759" s="178" t="s">
        <v>538</v>
      </c>
      <c r="E759" s="179">
        <v>3</v>
      </c>
      <c r="F759" s="180"/>
      <c r="G759" s="181">
        <f t="shared" si="14"/>
        <v>0</v>
      </c>
      <c r="H759" s="180"/>
      <c r="I759" s="181">
        <f t="shared" si="15"/>
        <v>0</v>
      </c>
      <c r="J759" s="180"/>
      <c r="K759" s="181">
        <f t="shared" si="16"/>
        <v>0</v>
      </c>
      <c r="L759" s="181">
        <v>15</v>
      </c>
      <c r="M759" s="181">
        <f t="shared" si="17"/>
        <v>0</v>
      </c>
      <c r="N759" s="181">
        <v>0</v>
      </c>
      <c r="O759" s="181">
        <f t="shared" si="18"/>
        <v>0</v>
      </c>
      <c r="P759" s="181">
        <v>0</v>
      </c>
      <c r="Q759" s="181">
        <f t="shared" si="19"/>
        <v>0</v>
      </c>
      <c r="R759" s="181"/>
      <c r="S759" s="181" t="s">
        <v>277</v>
      </c>
      <c r="T759" s="182" t="s">
        <v>249</v>
      </c>
      <c r="U759" s="157">
        <v>0</v>
      </c>
      <c r="V759" s="157">
        <f t="shared" si="20"/>
        <v>0</v>
      </c>
      <c r="W759" s="157"/>
      <c r="X759" s="157" t="s">
        <v>304</v>
      </c>
      <c r="Y759" s="147"/>
      <c r="Z759" s="147"/>
      <c r="AA759" s="147"/>
      <c r="AB759" s="147"/>
      <c r="AC759" s="147"/>
      <c r="AD759" s="147"/>
      <c r="AE759" s="147"/>
      <c r="AF759" s="147"/>
      <c r="AG759" s="147" t="s">
        <v>639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ht="20.399999999999999" outlineLevel="1" x14ac:dyDescent="0.25">
      <c r="A760" s="176">
        <v>182</v>
      </c>
      <c r="B760" s="177" t="s">
        <v>1744</v>
      </c>
      <c r="C760" s="187" t="s">
        <v>1745</v>
      </c>
      <c r="D760" s="178" t="s">
        <v>538</v>
      </c>
      <c r="E760" s="179">
        <v>1</v>
      </c>
      <c r="F760" s="180"/>
      <c r="G760" s="181">
        <f t="shared" si="14"/>
        <v>0</v>
      </c>
      <c r="H760" s="180"/>
      <c r="I760" s="181">
        <f t="shared" si="15"/>
        <v>0</v>
      </c>
      <c r="J760" s="180"/>
      <c r="K760" s="181">
        <f t="shared" si="16"/>
        <v>0</v>
      </c>
      <c r="L760" s="181">
        <v>15</v>
      </c>
      <c r="M760" s="181">
        <f t="shared" si="17"/>
        <v>0</v>
      </c>
      <c r="N760" s="181">
        <v>0</v>
      </c>
      <c r="O760" s="181">
        <f t="shared" si="18"/>
        <v>0</v>
      </c>
      <c r="P760" s="181">
        <v>0</v>
      </c>
      <c r="Q760" s="181">
        <f t="shared" si="19"/>
        <v>0</v>
      </c>
      <c r="R760" s="181"/>
      <c r="S760" s="181" t="s">
        <v>277</v>
      </c>
      <c r="T760" s="182" t="s">
        <v>249</v>
      </c>
      <c r="U760" s="157">
        <v>0</v>
      </c>
      <c r="V760" s="157">
        <f t="shared" si="20"/>
        <v>0</v>
      </c>
      <c r="W760" s="157"/>
      <c r="X760" s="157" t="s">
        <v>304</v>
      </c>
      <c r="Y760" s="147"/>
      <c r="Z760" s="147"/>
      <c r="AA760" s="147"/>
      <c r="AB760" s="147"/>
      <c r="AC760" s="147"/>
      <c r="AD760" s="147"/>
      <c r="AE760" s="147"/>
      <c r="AF760" s="147"/>
      <c r="AG760" s="147" t="s">
        <v>639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ht="20.399999999999999" outlineLevel="1" x14ac:dyDescent="0.25">
      <c r="A761" s="176">
        <v>183</v>
      </c>
      <c r="B761" s="177" t="s">
        <v>1746</v>
      </c>
      <c r="C761" s="187" t="s">
        <v>1747</v>
      </c>
      <c r="D761" s="178" t="s">
        <v>538</v>
      </c>
      <c r="E761" s="179">
        <v>2</v>
      </c>
      <c r="F761" s="180"/>
      <c r="G761" s="181">
        <f t="shared" si="14"/>
        <v>0</v>
      </c>
      <c r="H761" s="180"/>
      <c r="I761" s="181">
        <f t="shared" si="15"/>
        <v>0</v>
      </c>
      <c r="J761" s="180"/>
      <c r="K761" s="181">
        <f t="shared" si="16"/>
        <v>0</v>
      </c>
      <c r="L761" s="181">
        <v>15</v>
      </c>
      <c r="M761" s="181">
        <f t="shared" si="17"/>
        <v>0</v>
      </c>
      <c r="N761" s="181">
        <v>0</v>
      </c>
      <c r="O761" s="181">
        <f t="shared" si="18"/>
        <v>0</v>
      </c>
      <c r="P761" s="181">
        <v>0</v>
      </c>
      <c r="Q761" s="181">
        <f t="shared" si="19"/>
        <v>0</v>
      </c>
      <c r="R761" s="181"/>
      <c r="S761" s="181" t="s">
        <v>277</v>
      </c>
      <c r="T761" s="182" t="s">
        <v>249</v>
      </c>
      <c r="U761" s="157">
        <v>0</v>
      </c>
      <c r="V761" s="157">
        <f t="shared" si="20"/>
        <v>0</v>
      </c>
      <c r="W761" s="157"/>
      <c r="X761" s="157" t="s">
        <v>304</v>
      </c>
      <c r="Y761" s="147"/>
      <c r="Z761" s="147"/>
      <c r="AA761" s="147"/>
      <c r="AB761" s="147"/>
      <c r="AC761" s="147"/>
      <c r="AD761" s="147"/>
      <c r="AE761" s="147"/>
      <c r="AF761" s="147"/>
      <c r="AG761" s="147" t="s">
        <v>639</v>
      </c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ht="20.399999999999999" outlineLevel="1" x14ac:dyDescent="0.25">
      <c r="A762" s="176">
        <v>184</v>
      </c>
      <c r="B762" s="177" t="s">
        <v>1748</v>
      </c>
      <c r="C762" s="187" t="s">
        <v>1749</v>
      </c>
      <c r="D762" s="178" t="s">
        <v>538</v>
      </c>
      <c r="E762" s="179">
        <v>1</v>
      </c>
      <c r="F762" s="180"/>
      <c r="G762" s="181">
        <f t="shared" si="14"/>
        <v>0</v>
      </c>
      <c r="H762" s="180"/>
      <c r="I762" s="181">
        <f t="shared" si="15"/>
        <v>0</v>
      </c>
      <c r="J762" s="180"/>
      <c r="K762" s="181">
        <f t="shared" si="16"/>
        <v>0</v>
      </c>
      <c r="L762" s="181">
        <v>15</v>
      </c>
      <c r="M762" s="181">
        <f t="shared" si="17"/>
        <v>0</v>
      </c>
      <c r="N762" s="181">
        <v>0</v>
      </c>
      <c r="O762" s="181">
        <f t="shared" si="18"/>
        <v>0</v>
      </c>
      <c r="P762" s="181">
        <v>0</v>
      </c>
      <c r="Q762" s="181">
        <f t="shared" si="19"/>
        <v>0</v>
      </c>
      <c r="R762" s="181"/>
      <c r="S762" s="181" t="s">
        <v>277</v>
      </c>
      <c r="T762" s="182" t="s">
        <v>249</v>
      </c>
      <c r="U762" s="157">
        <v>0</v>
      </c>
      <c r="V762" s="157">
        <f t="shared" si="20"/>
        <v>0</v>
      </c>
      <c r="W762" s="157"/>
      <c r="X762" s="157" t="s">
        <v>304</v>
      </c>
      <c r="Y762" s="147"/>
      <c r="Z762" s="147"/>
      <c r="AA762" s="147"/>
      <c r="AB762" s="147"/>
      <c r="AC762" s="147"/>
      <c r="AD762" s="147"/>
      <c r="AE762" s="147"/>
      <c r="AF762" s="147"/>
      <c r="AG762" s="147" t="s">
        <v>639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ht="20.399999999999999" outlineLevel="1" x14ac:dyDescent="0.25">
      <c r="A763" s="176">
        <v>185</v>
      </c>
      <c r="B763" s="177" t="s">
        <v>1750</v>
      </c>
      <c r="C763" s="187" t="s">
        <v>1751</v>
      </c>
      <c r="D763" s="178" t="s">
        <v>538</v>
      </c>
      <c r="E763" s="179">
        <v>1</v>
      </c>
      <c r="F763" s="180"/>
      <c r="G763" s="181">
        <f t="shared" si="14"/>
        <v>0</v>
      </c>
      <c r="H763" s="180"/>
      <c r="I763" s="181">
        <f t="shared" si="15"/>
        <v>0</v>
      </c>
      <c r="J763" s="180"/>
      <c r="K763" s="181">
        <f t="shared" si="16"/>
        <v>0</v>
      </c>
      <c r="L763" s="181">
        <v>15</v>
      </c>
      <c r="M763" s="181">
        <f t="shared" si="17"/>
        <v>0</v>
      </c>
      <c r="N763" s="181">
        <v>0</v>
      </c>
      <c r="O763" s="181">
        <f t="shared" si="18"/>
        <v>0</v>
      </c>
      <c r="P763" s="181">
        <v>0</v>
      </c>
      <c r="Q763" s="181">
        <f t="shared" si="19"/>
        <v>0</v>
      </c>
      <c r="R763" s="181"/>
      <c r="S763" s="181" t="s">
        <v>277</v>
      </c>
      <c r="T763" s="182" t="s">
        <v>249</v>
      </c>
      <c r="U763" s="157">
        <v>0</v>
      </c>
      <c r="V763" s="157">
        <f t="shared" si="20"/>
        <v>0</v>
      </c>
      <c r="W763" s="157"/>
      <c r="X763" s="157" t="s">
        <v>304</v>
      </c>
      <c r="Y763" s="147"/>
      <c r="Z763" s="147"/>
      <c r="AA763" s="147"/>
      <c r="AB763" s="147"/>
      <c r="AC763" s="147"/>
      <c r="AD763" s="147"/>
      <c r="AE763" s="147"/>
      <c r="AF763" s="147"/>
      <c r="AG763" s="147" t="s">
        <v>639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ht="20.399999999999999" outlineLevel="1" x14ac:dyDescent="0.25">
      <c r="A764" s="176">
        <v>186</v>
      </c>
      <c r="B764" s="177" t="s">
        <v>1752</v>
      </c>
      <c r="C764" s="187" t="s">
        <v>1753</v>
      </c>
      <c r="D764" s="178" t="s">
        <v>538</v>
      </c>
      <c r="E764" s="179">
        <v>1</v>
      </c>
      <c r="F764" s="180"/>
      <c r="G764" s="181">
        <f t="shared" si="14"/>
        <v>0</v>
      </c>
      <c r="H764" s="180"/>
      <c r="I764" s="181">
        <f t="shared" si="15"/>
        <v>0</v>
      </c>
      <c r="J764" s="180"/>
      <c r="K764" s="181">
        <f t="shared" si="16"/>
        <v>0</v>
      </c>
      <c r="L764" s="181">
        <v>15</v>
      </c>
      <c r="M764" s="181">
        <f t="shared" si="17"/>
        <v>0</v>
      </c>
      <c r="N764" s="181">
        <v>0</v>
      </c>
      <c r="O764" s="181">
        <f t="shared" si="18"/>
        <v>0</v>
      </c>
      <c r="P764" s="181">
        <v>0</v>
      </c>
      <c r="Q764" s="181">
        <f t="shared" si="19"/>
        <v>0</v>
      </c>
      <c r="R764" s="181"/>
      <c r="S764" s="181" t="s">
        <v>277</v>
      </c>
      <c r="T764" s="182" t="s">
        <v>249</v>
      </c>
      <c r="U764" s="157">
        <v>0</v>
      </c>
      <c r="V764" s="157">
        <f t="shared" si="20"/>
        <v>0</v>
      </c>
      <c r="W764" s="157"/>
      <c r="X764" s="157" t="s">
        <v>304</v>
      </c>
      <c r="Y764" s="147"/>
      <c r="Z764" s="147"/>
      <c r="AA764" s="147"/>
      <c r="AB764" s="147"/>
      <c r="AC764" s="147"/>
      <c r="AD764" s="147"/>
      <c r="AE764" s="147"/>
      <c r="AF764" s="147"/>
      <c r="AG764" s="147" t="s">
        <v>639</v>
      </c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ht="20.399999999999999" outlineLevel="1" x14ac:dyDescent="0.25">
      <c r="A765" s="176">
        <v>187</v>
      </c>
      <c r="B765" s="177" t="s">
        <v>1754</v>
      </c>
      <c r="C765" s="187" t="s">
        <v>1755</v>
      </c>
      <c r="D765" s="178" t="s">
        <v>538</v>
      </c>
      <c r="E765" s="179">
        <v>1</v>
      </c>
      <c r="F765" s="180"/>
      <c r="G765" s="181">
        <f t="shared" si="14"/>
        <v>0</v>
      </c>
      <c r="H765" s="180"/>
      <c r="I765" s="181">
        <f t="shared" si="15"/>
        <v>0</v>
      </c>
      <c r="J765" s="180"/>
      <c r="K765" s="181">
        <f t="shared" si="16"/>
        <v>0</v>
      </c>
      <c r="L765" s="181">
        <v>15</v>
      </c>
      <c r="M765" s="181">
        <f t="shared" si="17"/>
        <v>0</v>
      </c>
      <c r="N765" s="181">
        <v>0</v>
      </c>
      <c r="O765" s="181">
        <f t="shared" si="18"/>
        <v>0</v>
      </c>
      <c r="P765" s="181">
        <v>0</v>
      </c>
      <c r="Q765" s="181">
        <f t="shared" si="19"/>
        <v>0</v>
      </c>
      <c r="R765" s="181"/>
      <c r="S765" s="181" t="s">
        <v>277</v>
      </c>
      <c r="T765" s="182" t="s">
        <v>249</v>
      </c>
      <c r="U765" s="157">
        <v>0</v>
      </c>
      <c r="V765" s="157">
        <f t="shared" si="20"/>
        <v>0</v>
      </c>
      <c r="W765" s="157"/>
      <c r="X765" s="157" t="s">
        <v>304</v>
      </c>
      <c r="Y765" s="147"/>
      <c r="Z765" s="147"/>
      <c r="AA765" s="147"/>
      <c r="AB765" s="147"/>
      <c r="AC765" s="147"/>
      <c r="AD765" s="147"/>
      <c r="AE765" s="147"/>
      <c r="AF765" s="147"/>
      <c r="AG765" s="147" t="s">
        <v>639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ht="20.399999999999999" outlineLevel="1" x14ac:dyDescent="0.25">
      <c r="A766" s="176">
        <v>188</v>
      </c>
      <c r="B766" s="177" t="s">
        <v>1756</v>
      </c>
      <c r="C766" s="187" t="s">
        <v>1757</v>
      </c>
      <c r="D766" s="178" t="s">
        <v>538</v>
      </c>
      <c r="E766" s="179">
        <v>2</v>
      </c>
      <c r="F766" s="180"/>
      <c r="G766" s="181">
        <f t="shared" si="14"/>
        <v>0</v>
      </c>
      <c r="H766" s="180"/>
      <c r="I766" s="181">
        <f t="shared" si="15"/>
        <v>0</v>
      </c>
      <c r="J766" s="180"/>
      <c r="K766" s="181">
        <f t="shared" si="16"/>
        <v>0</v>
      </c>
      <c r="L766" s="181">
        <v>15</v>
      </c>
      <c r="M766" s="181">
        <f t="shared" si="17"/>
        <v>0</v>
      </c>
      <c r="N766" s="181">
        <v>0</v>
      </c>
      <c r="O766" s="181">
        <f t="shared" si="18"/>
        <v>0</v>
      </c>
      <c r="P766" s="181">
        <v>0</v>
      </c>
      <c r="Q766" s="181">
        <f t="shared" si="19"/>
        <v>0</v>
      </c>
      <c r="R766" s="181"/>
      <c r="S766" s="181" t="s">
        <v>277</v>
      </c>
      <c r="T766" s="182" t="s">
        <v>249</v>
      </c>
      <c r="U766" s="157">
        <v>0</v>
      </c>
      <c r="V766" s="157">
        <f t="shared" si="20"/>
        <v>0</v>
      </c>
      <c r="W766" s="157"/>
      <c r="X766" s="157" t="s">
        <v>304</v>
      </c>
      <c r="Y766" s="147"/>
      <c r="Z766" s="147"/>
      <c r="AA766" s="147"/>
      <c r="AB766" s="147"/>
      <c r="AC766" s="147"/>
      <c r="AD766" s="147"/>
      <c r="AE766" s="147"/>
      <c r="AF766" s="147"/>
      <c r="AG766" s="147" t="s">
        <v>639</v>
      </c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ht="20.399999999999999" outlineLevel="1" x14ac:dyDescent="0.25">
      <c r="A767" s="176">
        <v>189</v>
      </c>
      <c r="B767" s="177" t="s">
        <v>1758</v>
      </c>
      <c r="C767" s="187" t="s">
        <v>1759</v>
      </c>
      <c r="D767" s="178" t="s">
        <v>538</v>
      </c>
      <c r="E767" s="179">
        <v>2</v>
      </c>
      <c r="F767" s="180"/>
      <c r="G767" s="181">
        <f t="shared" si="14"/>
        <v>0</v>
      </c>
      <c r="H767" s="180"/>
      <c r="I767" s="181">
        <f t="shared" si="15"/>
        <v>0</v>
      </c>
      <c r="J767" s="180"/>
      <c r="K767" s="181">
        <f t="shared" si="16"/>
        <v>0</v>
      </c>
      <c r="L767" s="181">
        <v>15</v>
      </c>
      <c r="M767" s="181">
        <f t="shared" si="17"/>
        <v>0</v>
      </c>
      <c r="N767" s="181">
        <v>0</v>
      </c>
      <c r="O767" s="181">
        <f t="shared" si="18"/>
        <v>0</v>
      </c>
      <c r="P767" s="181">
        <v>0</v>
      </c>
      <c r="Q767" s="181">
        <f t="shared" si="19"/>
        <v>0</v>
      </c>
      <c r="R767" s="181"/>
      <c r="S767" s="181" t="s">
        <v>277</v>
      </c>
      <c r="T767" s="182" t="s">
        <v>249</v>
      </c>
      <c r="U767" s="157">
        <v>0</v>
      </c>
      <c r="V767" s="157">
        <f t="shared" si="20"/>
        <v>0</v>
      </c>
      <c r="W767" s="157"/>
      <c r="X767" s="157" t="s">
        <v>304</v>
      </c>
      <c r="Y767" s="147"/>
      <c r="Z767" s="147"/>
      <c r="AA767" s="147"/>
      <c r="AB767" s="147"/>
      <c r="AC767" s="147"/>
      <c r="AD767" s="147"/>
      <c r="AE767" s="147"/>
      <c r="AF767" s="147"/>
      <c r="AG767" s="147" t="s">
        <v>639</v>
      </c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ht="20.399999999999999" outlineLevel="1" x14ac:dyDescent="0.25">
      <c r="A768" s="176">
        <v>190</v>
      </c>
      <c r="B768" s="177" t="s">
        <v>1760</v>
      </c>
      <c r="C768" s="187" t="s">
        <v>1761</v>
      </c>
      <c r="D768" s="178" t="s">
        <v>538</v>
      </c>
      <c r="E768" s="179">
        <v>1</v>
      </c>
      <c r="F768" s="180"/>
      <c r="G768" s="181">
        <f t="shared" si="14"/>
        <v>0</v>
      </c>
      <c r="H768" s="180"/>
      <c r="I768" s="181">
        <f t="shared" si="15"/>
        <v>0</v>
      </c>
      <c r="J768" s="180"/>
      <c r="K768" s="181">
        <f t="shared" si="16"/>
        <v>0</v>
      </c>
      <c r="L768" s="181">
        <v>15</v>
      </c>
      <c r="M768" s="181">
        <f t="shared" si="17"/>
        <v>0</v>
      </c>
      <c r="N768" s="181">
        <v>0</v>
      </c>
      <c r="O768" s="181">
        <f t="shared" si="18"/>
        <v>0</v>
      </c>
      <c r="P768" s="181">
        <v>0</v>
      </c>
      <c r="Q768" s="181">
        <f t="shared" si="19"/>
        <v>0</v>
      </c>
      <c r="R768" s="181"/>
      <c r="S768" s="181" t="s">
        <v>277</v>
      </c>
      <c r="T768" s="182" t="s">
        <v>249</v>
      </c>
      <c r="U768" s="157">
        <v>0</v>
      </c>
      <c r="V768" s="157">
        <f t="shared" si="20"/>
        <v>0</v>
      </c>
      <c r="W768" s="157"/>
      <c r="X768" s="157" t="s">
        <v>304</v>
      </c>
      <c r="Y768" s="147"/>
      <c r="Z768" s="147"/>
      <c r="AA768" s="147"/>
      <c r="AB768" s="147"/>
      <c r="AC768" s="147"/>
      <c r="AD768" s="147"/>
      <c r="AE768" s="147"/>
      <c r="AF768" s="147"/>
      <c r="AG768" s="147" t="s">
        <v>639</v>
      </c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ht="20.399999999999999" outlineLevel="1" x14ac:dyDescent="0.25">
      <c r="A769" s="176">
        <v>191</v>
      </c>
      <c r="B769" s="177" t="s">
        <v>1762</v>
      </c>
      <c r="C769" s="187" t="s">
        <v>1763</v>
      </c>
      <c r="D769" s="178" t="s">
        <v>538</v>
      </c>
      <c r="E769" s="179">
        <v>1</v>
      </c>
      <c r="F769" s="180"/>
      <c r="G769" s="181">
        <f t="shared" si="14"/>
        <v>0</v>
      </c>
      <c r="H769" s="180"/>
      <c r="I769" s="181">
        <f t="shared" si="15"/>
        <v>0</v>
      </c>
      <c r="J769" s="180"/>
      <c r="K769" s="181">
        <f t="shared" si="16"/>
        <v>0</v>
      </c>
      <c r="L769" s="181">
        <v>15</v>
      </c>
      <c r="M769" s="181">
        <f t="shared" si="17"/>
        <v>0</v>
      </c>
      <c r="N769" s="181">
        <v>0</v>
      </c>
      <c r="O769" s="181">
        <f t="shared" si="18"/>
        <v>0</v>
      </c>
      <c r="P769" s="181">
        <v>0</v>
      </c>
      <c r="Q769" s="181">
        <f t="shared" si="19"/>
        <v>0</v>
      </c>
      <c r="R769" s="181"/>
      <c r="S769" s="181" t="s">
        <v>277</v>
      </c>
      <c r="T769" s="182" t="s">
        <v>249</v>
      </c>
      <c r="U769" s="157">
        <v>0</v>
      </c>
      <c r="V769" s="157">
        <f t="shared" si="20"/>
        <v>0</v>
      </c>
      <c r="W769" s="157"/>
      <c r="X769" s="157" t="s">
        <v>304</v>
      </c>
      <c r="Y769" s="147"/>
      <c r="Z769" s="147"/>
      <c r="AA769" s="147"/>
      <c r="AB769" s="147"/>
      <c r="AC769" s="147"/>
      <c r="AD769" s="147"/>
      <c r="AE769" s="147"/>
      <c r="AF769" s="147"/>
      <c r="AG769" s="147" t="s">
        <v>639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ht="20.399999999999999" outlineLevel="1" x14ac:dyDescent="0.25">
      <c r="A770" s="176">
        <v>192</v>
      </c>
      <c r="B770" s="177" t="s">
        <v>1764</v>
      </c>
      <c r="C770" s="187" t="s">
        <v>1765</v>
      </c>
      <c r="D770" s="178" t="s">
        <v>538</v>
      </c>
      <c r="E770" s="179">
        <v>2</v>
      </c>
      <c r="F770" s="180"/>
      <c r="G770" s="181">
        <f t="shared" si="14"/>
        <v>0</v>
      </c>
      <c r="H770" s="180"/>
      <c r="I770" s="181">
        <f t="shared" si="15"/>
        <v>0</v>
      </c>
      <c r="J770" s="180"/>
      <c r="K770" s="181">
        <f t="shared" si="16"/>
        <v>0</v>
      </c>
      <c r="L770" s="181">
        <v>15</v>
      </c>
      <c r="M770" s="181">
        <f t="shared" si="17"/>
        <v>0</v>
      </c>
      <c r="N770" s="181">
        <v>0</v>
      </c>
      <c r="O770" s="181">
        <f t="shared" si="18"/>
        <v>0</v>
      </c>
      <c r="P770" s="181">
        <v>0</v>
      </c>
      <c r="Q770" s="181">
        <f t="shared" si="19"/>
        <v>0</v>
      </c>
      <c r="R770" s="181"/>
      <c r="S770" s="181" t="s">
        <v>277</v>
      </c>
      <c r="T770" s="182" t="s">
        <v>249</v>
      </c>
      <c r="U770" s="157">
        <v>0</v>
      </c>
      <c r="V770" s="157">
        <f t="shared" si="20"/>
        <v>0</v>
      </c>
      <c r="W770" s="157"/>
      <c r="X770" s="157" t="s">
        <v>304</v>
      </c>
      <c r="Y770" s="147"/>
      <c r="Z770" s="147"/>
      <c r="AA770" s="147"/>
      <c r="AB770" s="147"/>
      <c r="AC770" s="147"/>
      <c r="AD770" s="147"/>
      <c r="AE770" s="147"/>
      <c r="AF770" s="147"/>
      <c r="AG770" s="147" t="s">
        <v>639</v>
      </c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ht="20.399999999999999" outlineLevel="1" x14ac:dyDescent="0.25">
      <c r="A771" s="176">
        <v>193</v>
      </c>
      <c r="B771" s="177" t="s">
        <v>1766</v>
      </c>
      <c r="C771" s="187" t="s">
        <v>1767</v>
      </c>
      <c r="D771" s="178" t="s">
        <v>538</v>
      </c>
      <c r="E771" s="179">
        <v>1</v>
      </c>
      <c r="F771" s="180"/>
      <c r="G771" s="181">
        <f t="shared" si="14"/>
        <v>0</v>
      </c>
      <c r="H771" s="180"/>
      <c r="I771" s="181">
        <f t="shared" si="15"/>
        <v>0</v>
      </c>
      <c r="J771" s="180"/>
      <c r="K771" s="181">
        <f t="shared" si="16"/>
        <v>0</v>
      </c>
      <c r="L771" s="181">
        <v>15</v>
      </c>
      <c r="M771" s="181">
        <f t="shared" si="17"/>
        <v>0</v>
      </c>
      <c r="N771" s="181">
        <v>0</v>
      </c>
      <c r="O771" s="181">
        <f t="shared" si="18"/>
        <v>0</v>
      </c>
      <c r="P771" s="181">
        <v>0</v>
      </c>
      <c r="Q771" s="181">
        <f t="shared" si="19"/>
        <v>0</v>
      </c>
      <c r="R771" s="181"/>
      <c r="S771" s="181" t="s">
        <v>277</v>
      </c>
      <c r="T771" s="182" t="s">
        <v>249</v>
      </c>
      <c r="U771" s="157">
        <v>0</v>
      </c>
      <c r="V771" s="157">
        <f t="shared" si="20"/>
        <v>0</v>
      </c>
      <c r="W771" s="157"/>
      <c r="X771" s="157" t="s">
        <v>304</v>
      </c>
      <c r="Y771" s="147"/>
      <c r="Z771" s="147"/>
      <c r="AA771" s="147"/>
      <c r="AB771" s="147"/>
      <c r="AC771" s="147"/>
      <c r="AD771" s="147"/>
      <c r="AE771" s="147"/>
      <c r="AF771" s="147"/>
      <c r="AG771" s="147" t="s">
        <v>639</v>
      </c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ht="20.399999999999999" outlineLevel="1" x14ac:dyDescent="0.25">
      <c r="A772" s="176">
        <v>194</v>
      </c>
      <c r="B772" s="177" t="s">
        <v>1768</v>
      </c>
      <c r="C772" s="187" t="s">
        <v>1769</v>
      </c>
      <c r="D772" s="178" t="s">
        <v>538</v>
      </c>
      <c r="E772" s="179">
        <v>1</v>
      </c>
      <c r="F772" s="180"/>
      <c r="G772" s="181">
        <f t="shared" si="14"/>
        <v>0</v>
      </c>
      <c r="H772" s="180"/>
      <c r="I772" s="181">
        <f t="shared" si="15"/>
        <v>0</v>
      </c>
      <c r="J772" s="180"/>
      <c r="K772" s="181">
        <f t="shared" si="16"/>
        <v>0</v>
      </c>
      <c r="L772" s="181">
        <v>15</v>
      </c>
      <c r="M772" s="181">
        <f t="shared" si="17"/>
        <v>0</v>
      </c>
      <c r="N772" s="181">
        <v>0</v>
      </c>
      <c r="O772" s="181">
        <f t="shared" si="18"/>
        <v>0</v>
      </c>
      <c r="P772" s="181">
        <v>0</v>
      </c>
      <c r="Q772" s="181">
        <f t="shared" si="19"/>
        <v>0</v>
      </c>
      <c r="R772" s="181"/>
      <c r="S772" s="181" t="s">
        <v>277</v>
      </c>
      <c r="T772" s="182" t="s">
        <v>249</v>
      </c>
      <c r="U772" s="157">
        <v>0</v>
      </c>
      <c r="V772" s="157">
        <f t="shared" si="20"/>
        <v>0</v>
      </c>
      <c r="W772" s="157"/>
      <c r="X772" s="157" t="s">
        <v>304</v>
      </c>
      <c r="Y772" s="147"/>
      <c r="Z772" s="147"/>
      <c r="AA772" s="147"/>
      <c r="AB772" s="147"/>
      <c r="AC772" s="147"/>
      <c r="AD772" s="147"/>
      <c r="AE772" s="147"/>
      <c r="AF772" s="147"/>
      <c r="AG772" s="147" t="s">
        <v>639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ht="20.399999999999999" outlineLevel="1" x14ac:dyDescent="0.25">
      <c r="A773" s="176">
        <v>195</v>
      </c>
      <c r="B773" s="177" t="s">
        <v>1770</v>
      </c>
      <c r="C773" s="187" t="s">
        <v>1771</v>
      </c>
      <c r="D773" s="178" t="s">
        <v>538</v>
      </c>
      <c r="E773" s="179">
        <v>1</v>
      </c>
      <c r="F773" s="180"/>
      <c r="G773" s="181">
        <f t="shared" si="14"/>
        <v>0</v>
      </c>
      <c r="H773" s="180"/>
      <c r="I773" s="181">
        <f t="shared" si="15"/>
        <v>0</v>
      </c>
      <c r="J773" s="180"/>
      <c r="K773" s="181">
        <f t="shared" si="16"/>
        <v>0</v>
      </c>
      <c r="L773" s="181">
        <v>15</v>
      </c>
      <c r="M773" s="181">
        <f t="shared" si="17"/>
        <v>0</v>
      </c>
      <c r="N773" s="181">
        <v>0</v>
      </c>
      <c r="O773" s="181">
        <f t="shared" si="18"/>
        <v>0</v>
      </c>
      <c r="P773" s="181">
        <v>0</v>
      </c>
      <c r="Q773" s="181">
        <f t="shared" si="19"/>
        <v>0</v>
      </c>
      <c r="R773" s="181"/>
      <c r="S773" s="181" t="s">
        <v>277</v>
      </c>
      <c r="T773" s="182" t="s">
        <v>249</v>
      </c>
      <c r="U773" s="157">
        <v>0</v>
      </c>
      <c r="V773" s="157">
        <f t="shared" si="20"/>
        <v>0</v>
      </c>
      <c r="W773" s="157"/>
      <c r="X773" s="157" t="s">
        <v>304</v>
      </c>
      <c r="Y773" s="147"/>
      <c r="Z773" s="147"/>
      <c r="AA773" s="147"/>
      <c r="AB773" s="147"/>
      <c r="AC773" s="147"/>
      <c r="AD773" s="147"/>
      <c r="AE773" s="147"/>
      <c r="AF773" s="147"/>
      <c r="AG773" s="147" t="s">
        <v>639</v>
      </c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ht="20.399999999999999" outlineLevel="1" x14ac:dyDescent="0.25">
      <c r="A774" s="176">
        <v>196</v>
      </c>
      <c r="B774" s="177" t="s">
        <v>1772</v>
      </c>
      <c r="C774" s="187" t="s">
        <v>1773</v>
      </c>
      <c r="D774" s="178" t="s">
        <v>538</v>
      </c>
      <c r="E774" s="179">
        <v>2</v>
      </c>
      <c r="F774" s="180"/>
      <c r="G774" s="181">
        <f t="shared" si="14"/>
        <v>0</v>
      </c>
      <c r="H774" s="180"/>
      <c r="I774" s="181">
        <f t="shared" si="15"/>
        <v>0</v>
      </c>
      <c r="J774" s="180"/>
      <c r="K774" s="181">
        <f t="shared" si="16"/>
        <v>0</v>
      </c>
      <c r="L774" s="181">
        <v>15</v>
      </c>
      <c r="M774" s="181">
        <f t="shared" si="17"/>
        <v>0</v>
      </c>
      <c r="N774" s="181">
        <v>0</v>
      </c>
      <c r="O774" s="181">
        <f t="shared" si="18"/>
        <v>0</v>
      </c>
      <c r="P774" s="181">
        <v>0</v>
      </c>
      <c r="Q774" s="181">
        <f t="shared" si="19"/>
        <v>0</v>
      </c>
      <c r="R774" s="181"/>
      <c r="S774" s="181" t="s">
        <v>277</v>
      </c>
      <c r="T774" s="182" t="s">
        <v>249</v>
      </c>
      <c r="U774" s="157">
        <v>0</v>
      </c>
      <c r="V774" s="157">
        <f t="shared" si="20"/>
        <v>0</v>
      </c>
      <c r="W774" s="157"/>
      <c r="X774" s="157" t="s">
        <v>304</v>
      </c>
      <c r="Y774" s="147"/>
      <c r="Z774" s="147"/>
      <c r="AA774" s="147"/>
      <c r="AB774" s="147"/>
      <c r="AC774" s="147"/>
      <c r="AD774" s="147"/>
      <c r="AE774" s="147"/>
      <c r="AF774" s="147"/>
      <c r="AG774" s="147" t="s">
        <v>639</v>
      </c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ht="20.399999999999999" outlineLevel="1" x14ac:dyDescent="0.25">
      <c r="A775" s="168">
        <v>197</v>
      </c>
      <c r="B775" s="169" t="s">
        <v>1774</v>
      </c>
      <c r="C775" s="185" t="s">
        <v>1775</v>
      </c>
      <c r="D775" s="170" t="s">
        <v>302</v>
      </c>
      <c r="E775" s="171">
        <v>495</v>
      </c>
      <c r="F775" s="172"/>
      <c r="G775" s="173">
        <f t="shared" si="14"/>
        <v>0</v>
      </c>
      <c r="H775" s="172"/>
      <c r="I775" s="173">
        <f t="shared" si="15"/>
        <v>0</v>
      </c>
      <c r="J775" s="172"/>
      <c r="K775" s="173">
        <f t="shared" si="16"/>
        <v>0</v>
      </c>
      <c r="L775" s="173">
        <v>15</v>
      </c>
      <c r="M775" s="173">
        <f t="shared" si="17"/>
        <v>0</v>
      </c>
      <c r="N775" s="173">
        <v>1.1299999999999999E-2</v>
      </c>
      <c r="O775" s="173">
        <f t="shared" si="18"/>
        <v>5.59</v>
      </c>
      <c r="P775" s="173">
        <v>0</v>
      </c>
      <c r="Q775" s="173">
        <f t="shared" si="19"/>
        <v>0</v>
      </c>
      <c r="R775" s="173" t="s">
        <v>751</v>
      </c>
      <c r="S775" s="173" t="s">
        <v>248</v>
      </c>
      <c r="T775" s="174" t="s">
        <v>248</v>
      </c>
      <c r="U775" s="157">
        <v>0</v>
      </c>
      <c r="V775" s="157">
        <f t="shared" si="20"/>
        <v>0</v>
      </c>
      <c r="W775" s="157"/>
      <c r="X775" s="157" t="s">
        <v>752</v>
      </c>
      <c r="Y775" s="147"/>
      <c r="Z775" s="147"/>
      <c r="AA775" s="147"/>
      <c r="AB775" s="147"/>
      <c r="AC775" s="147"/>
      <c r="AD775" s="147"/>
      <c r="AE775" s="147"/>
      <c r="AF775" s="147"/>
      <c r="AG775" s="147" t="s">
        <v>753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1" x14ac:dyDescent="0.25">
      <c r="A776" s="154"/>
      <c r="B776" s="155"/>
      <c r="C776" s="186" t="s">
        <v>1776</v>
      </c>
      <c r="D776" s="159"/>
      <c r="E776" s="160">
        <v>495</v>
      </c>
      <c r="F776" s="157"/>
      <c r="G776" s="157"/>
      <c r="H776" s="157"/>
      <c r="I776" s="157"/>
      <c r="J776" s="157"/>
      <c r="K776" s="157"/>
      <c r="L776" s="157"/>
      <c r="M776" s="157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47"/>
      <c r="Z776" s="147"/>
      <c r="AA776" s="147"/>
      <c r="AB776" s="147"/>
      <c r="AC776" s="147"/>
      <c r="AD776" s="147"/>
      <c r="AE776" s="147"/>
      <c r="AF776" s="147"/>
      <c r="AG776" s="147" t="s">
        <v>287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outlineLevel="1" x14ac:dyDescent="0.25">
      <c r="A777" s="154">
        <v>198</v>
      </c>
      <c r="B777" s="155" t="s">
        <v>1777</v>
      </c>
      <c r="C777" s="199" t="s">
        <v>1778</v>
      </c>
      <c r="D777" s="156" t="s">
        <v>0</v>
      </c>
      <c r="E777" s="198"/>
      <c r="F777" s="158"/>
      <c r="G777" s="157">
        <f>ROUND(E777*F777,2)</f>
        <v>0</v>
      </c>
      <c r="H777" s="158"/>
      <c r="I777" s="157">
        <f>ROUND(E777*H777,2)</f>
        <v>0</v>
      </c>
      <c r="J777" s="158"/>
      <c r="K777" s="157">
        <f>ROUND(E777*J777,2)</f>
        <v>0</v>
      </c>
      <c r="L777" s="157">
        <v>15</v>
      </c>
      <c r="M777" s="157">
        <f>G777*(1+L777/100)</f>
        <v>0</v>
      </c>
      <c r="N777" s="157">
        <v>0</v>
      </c>
      <c r="O777" s="157">
        <f>ROUND(E777*N777,2)</f>
        <v>0</v>
      </c>
      <c r="P777" s="157">
        <v>0</v>
      </c>
      <c r="Q777" s="157">
        <f>ROUND(E777*P777,2)</f>
        <v>0</v>
      </c>
      <c r="R777" s="157" t="s">
        <v>779</v>
      </c>
      <c r="S777" s="157" t="s">
        <v>248</v>
      </c>
      <c r="T777" s="157" t="s">
        <v>248</v>
      </c>
      <c r="U777" s="157">
        <v>0</v>
      </c>
      <c r="V777" s="157">
        <f>ROUND(E777*U777,2)</f>
        <v>0</v>
      </c>
      <c r="W777" s="157"/>
      <c r="X777" s="157" t="s">
        <v>700</v>
      </c>
      <c r="Y777" s="147"/>
      <c r="Z777" s="147"/>
      <c r="AA777" s="147"/>
      <c r="AB777" s="147"/>
      <c r="AC777" s="147"/>
      <c r="AD777" s="147"/>
      <c r="AE777" s="147"/>
      <c r="AF777" s="147"/>
      <c r="AG777" s="147" t="s">
        <v>701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1" x14ac:dyDescent="0.25">
      <c r="A778" s="154"/>
      <c r="B778" s="155"/>
      <c r="C778" s="269" t="s">
        <v>757</v>
      </c>
      <c r="D778" s="270"/>
      <c r="E778" s="270"/>
      <c r="F778" s="270"/>
      <c r="G778" s="270"/>
      <c r="H778" s="157"/>
      <c r="I778" s="157"/>
      <c r="J778" s="157"/>
      <c r="K778" s="157"/>
      <c r="L778" s="157"/>
      <c r="M778" s="157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47"/>
      <c r="Z778" s="147"/>
      <c r="AA778" s="147"/>
      <c r="AB778" s="147"/>
      <c r="AC778" s="147"/>
      <c r="AD778" s="147"/>
      <c r="AE778" s="147"/>
      <c r="AF778" s="147"/>
      <c r="AG778" s="147" t="s">
        <v>307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x14ac:dyDescent="0.25">
      <c r="A779" s="162" t="s">
        <v>243</v>
      </c>
      <c r="B779" s="163" t="s">
        <v>177</v>
      </c>
      <c r="C779" s="184" t="s">
        <v>178</v>
      </c>
      <c r="D779" s="164"/>
      <c r="E779" s="165"/>
      <c r="F779" s="166"/>
      <c r="G779" s="166">
        <f>SUMIF(AG780:AG944,"&lt;&gt;NOR",G780:G944)</f>
        <v>0</v>
      </c>
      <c r="H779" s="166"/>
      <c r="I779" s="166">
        <f>SUM(I780:I944)</f>
        <v>0</v>
      </c>
      <c r="J779" s="166"/>
      <c r="K779" s="166">
        <f>SUM(K780:K944)</f>
        <v>0</v>
      </c>
      <c r="L779" s="166"/>
      <c r="M779" s="166">
        <f>SUM(M780:M944)</f>
        <v>0</v>
      </c>
      <c r="N779" s="166"/>
      <c r="O779" s="166">
        <f>SUM(O780:O944)</f>
        <v>161.41000000000003</v>
      </c>
      <c r="P779" s="166"/>
      <c r="Q779" s="166">
        <f>SUM(Q780:Q944)</f>
        <v>0.02</v>
      </c>
      <c r="R779" s="166"/>
      <c r="S779" s="166"/>
      <c r="T779" s="167"/>
      <c r="U779" s="161"/>
      <c r="V779" s="161">
        <f>SUM(V780:V944)</f>
        <v>1292.6500000000001</v>
      </c>
      <c r="W779" s="161"/>
      <c r="X779" s="161"/>
      <c r="AG779" t="s">
        <v>244</v>
      </c>
    </row>
    <row r="780" spans="1:60" outlineLevel="1" x14ac:dyDescent="0.25">
      <c r="A780" s="168">
        <v>199</v>
      </c>
      <c r="B780" s="169" t="s">
        <v>1779</v>
      </c>
      <c r="C780" s="185" t="s">
        <v>1780</v>
      </c>
      <c r="D780" s="170" t="s">
        <v>538</v>
      </c>
      <c r="E780" s="171">
        <v>2</v>
      </c>
      <c r="F780" s="172"/>
      <c r="G780" s="173">
        <f>ROUND(E780*F780,2)</f>
        <v>0</v>
      </c>
      <c r="H780" s="172"/>
      <c r="I780" s="173">
        <f>ROUND(E780*H780,2)</f>
        <v>0</v>
      </c>
      <c r="J780" s="172"/>
      <c r="K780" s="173">
        <f>ROUND(E780*J780,2)</f>
        <v>0</v>
      </c>
      <c r="L780" s="173">
        <v>15</v>
      </c>
      <c r="M780" s="173">
        <f>G780*(1+L780/100)</f>
        <v>0</v>
      </c>
      <c r="N780" s="173">
        <v>3.0000000000000001E-5</v>
      </c>
      <c r="O780" s="173">
        <f>ROUND(E780*N780,2)</f>
        <v>0</v>
      </c>
      <c r="P780" s="173">
        <v>0</v>
      </c>
      <c r="Q780" s="173">
        <f>ROUND(E780*P780,2)</f>
        <v>0</v>
      </c>
      <c r="R780" s="173" t="s">
        <v>638</v>
      </c>
      <c r="S780" s="173" t="s">
        <v>248</v>
      </c>
      <c r="T780" s="174" t="s">
        <v>248</v>
      </c>
      <c r="U780" s="157">
        <v>0.59</v>
      </c>
      <c r="V780" s="157">
        <f>ROUND(E780*U780,2)</f>
        <v>1.18</v>
      </c>
      <c r="W780" s="157"/>
      <c r="X780" s="157" t="s">
        <v>304</v>
      </c>
      <c r="Y780" s="147"/>
      <c r="Z780" s="147"/>
      <c r="AA780" s="147"/>
      <c r="AB780" s="147"/>
      <c r="AC780" s="147"/>
      <c r="AD780" s="147"/>
      <c r="AE780" s="147"/>
      <c r="AF780" s="147"/>
      <c r="AG780" s="147" t="s">
        <v>639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1" x14ac:dyDescent="0.25">
      <c r="A781" s="154"/>
      <c r="B781" s="155"/>
      <c r="C781" s="186" t="s">
        <v>1781</v>
      </c>
      <c r="D781" s="159"/>
      <c r="E781" s="160">
        <v>1</v>
      </c>
      <c r="F781" s="157"/>
      <c r="G781" s="157"/>
      <c r="H781" s="157"/>
      <c r="I781" s="157"/>
      <c r="J781" s="157"/>
      <c r="K781" s="157"/>
      <c r="L781" s="157"/>
      <c r="M781" s="157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47"/>
      <c r="Z781" s="147"/>
      <c r="AA781" s="147"/>
      <c r="AB781" s="147"/>
      <c r="AC781" s="147"/>
      <c r="AD781" s="147"/>
      <c r="AE781" s="147"/>
      <c r="AF781" s="147"/>
      <c r="AG781" s="147" t="s">
        <v>287</v>
      </c>
      <c r="AH781" s="147">
        <v>0</v>
      </c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1" x14ac:dyDescent="0.25">
      <c r="A782" s="154"/>
      <c r="B782" s="155"/>
      <c r="C782" s="186" t="s">
        <v>1782</v>
      </c>
      <c r="D782" s="159"/>
      <c r="E782" s="160">
        <v>1</v>
      </c>
      <c r="F782" s="157"/>
      <c r="G782" s="157"/>
      <c r="H782" s="157"/>
      <c r="I782" s="157"/>
      <c r="J782" s="157"/>
      <c r="K782" s="157"/>
      <c r="L782" s="157"/>
      <c r="M782" s="157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47"/>
      <c r="Z782" s="147"/>
      <c r="AA782" s="147"/>
      <c r="AB782" s="147"/>
      <c r="AC782" s="147"/>
      <c r="AD782" s="147"/>
      <c r="AE782" s="147"/>
      <c r="AF782" s="147"/>
      <c r="AG782" s="147" t="s">
        <v>287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outlineLevel="1" x14ac:dyDescent="0.25">
      <c r="A783" s="168">
        <v>200</v>
      </c>
      <c r="B783" s="169" t="s">
        <v>1783</v>
      </c>
      <c r="C783" s="185" t="s">
        <v>1784</v>
      </c>
      <c r="D783" s="170" t="s">
        <v>576</v>
      </c>
      <c r="E783" s="171">
        <v>2.7</v>
      </c>
      <c r="F783" s="172"/>
      <c r="G783" s="173">
        <f>ROUND(E783*F783,2)</f>
        <v>0</v>
      </c>
      <c r="H783" s="172"/>
      <c r="I783" s="173">
        <f>ROUND(E783*H783,2)</f>
        <v>0</v>
      </c>
      <c r="J783" s="172"/>
      <c r="K783" s="173">
        <f>ROUND(E783*J783,2)</f>
        <v>0</v>
      </c>
      <c r="L783" s="173">
        <v>15</v>
      </c>
      <c r="M783" s="173">
        <f>G783*(1+L783/100)</f>
        <v>0</v>
      </c>
      <c r="N783" s="173">
        <v>6.0000000000000002E-5</v>
      </c>
      <c r="O783" s="173">
        <f>ROUND(E783*N783,2)</f>
        <v>0</v>
      </c>
      <c r="P783" s="173">
        <v>0</v>
      </c>
      <c r="Q783" s="173">
        <f>ROUND(E783*P783,2)</f>
        <v>0</v>
      </c>
      <c r="R783" s="173" t="s">
        <v>638</v>
      </c>
      <c r="S783" s="173" t="s">
        <v>248</v>
      </c>
      <c r="T783" s="174" t="s">
        <v>249</v>
      </c>
      <c r="U783" s="157">
        <v>0.52</v>
      </c>
      <c r="V783" s="157">
        <f>ROUND(E783*U783,2)</f>
        <v>1.4</v>
      </c>
      <c r="W783" s="157"/>
      <c r="X783" s="157" t="s">
        <v>304</v>
      </c>
      <c r="Y783" s="147"/>
      <c r="Z783" s="147"/>
      <c r="AA783" s="147"/>
      <c r="AB783" s="147"/>
      <c r="AC783" s="147"/>
      <c r="AD783" s="147"/>
      <c r="AE783" s="147"/>
      <c r="AF783" s="147"/>
      <c r="AG783" s="147" t="s">
        <v>639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1" x14ac:dyDescent="0.25">
      <c r="A784" s="154"/>
      <c r="B784" s="155"/>
      <c r="C784" s="186" t="s">
        <v>1785</v>
      </c>
      <c r="D784" s="159"/>
      <c r="E784" s="160">
        <v>2.7</v>
      </c>
      <c r="F784" s="157"/>
      <c r="G784" s="157"/>
      <c r="H784" s="157"/>
      <c r="I784" s="157"/>
      <c r="J784" s="157"/>
      <c r="K784" s="157"/>
      <c r="L784" s="157"/>
      <c r="M784" s="157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47"/>
      <c r="Z784" s="147"/>
      <c r="AA784" s="147"/>
      <c r="AB784" s="147"/>
      <c r="AC784" s="147"/>
      <c r="AD784" s="147"/>
      <c r="AE784" s="147"/>
      <c r="AF784" s="147"/>
      <c r="AG784" s="147" t="s">
        <v>287</v>
      </c>
      <c r="AH784" s="147">
        <v>0</v>
      </c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1" x14ac:dyDescent="0.25">
      <c r="A785" s="176">
        <v>201</v>
      </c>
      <c r="B785" s="177" t="s">
        <v>957</v>
      </c>
      <c r="C785" s="187" t="s">
        <v>958</v>
      </c>
      <c r="D785" s="178" t="s">
        <v>792</v>
      </c>
      <c r="E785" s="179">
        <v>9352</v>
      </c>
      <c r="F785" s="180"/>
      <c r="G785" s="181">
        <f>ROUND(E785*F785,2)</f>
        <v>0</v>
      </c>
      <c r="H785" s="180"/>
      <c r="I785" s="181">
        <f>ROUND(E785*H785,2)</f>
        <v>0</v>
      </c>
      <c r="J785" s="180"/>
      <c r="K785" s="181">
        <f>ROUND(E785*J785,2)</f>
        <v>0</v>
      </c>
      <c r="L785" s="181">
        <v>15</v>
      </c>
      <c r="M785" s="181">
        <f>G785*(1+L785/100)</f>
        <v>0</v>
      </c>
      <c r="N785" s="181">
        <v>5.0000000000000002E-5</v>
      </c>
      <c r="O785" s="181">
        <f>ROUND(E785*N785,2)</f>
        <v>0.47</v>
      </c>
      <c r="P785" s="181">
        <v>0</v>
      </c>
      <c r="Q785" s="181">
        <f>ROUND(E785*P785,2)</f>
        <v>0</v>
      </c>
      <c r="R785" s="181" t="s">
        <v>638</v>
      </c>
      <c r="S785" s="181" t="s">
        <v>248</v>
      </c>
      <c r="T785" s="182" t="s">
        <v>249</v>
      </c>
      <c r="U785" s="157">
        <v>0.1</v>
      </c>
      <c r="V785" s="157">
        <f>ROUND(E785*U785,2)</f>
        <v>935.2</v>
      </c>
      <c r="W785" s="157"/>
      <c r="X785" s="157" t="s">
        <v>304</v>
      </c>
      <c r="Y785" s="147"/>
      <c r="Z785" s="147"/>
      <c r="AA785" s="147"/>
      <c r="AB785" s="147"/>
      <c r="AC785" s="147"/>
      <c r="AD785" s="147"/>
      <c r="AE785" s="147"/>
      <c r="AF785" s="147"/>
      <c r="AG785" s="147" t="s">
        <v>639</v>
      </c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outlineLevel="1" x14ac:dyDescent="0.25">
      <c r="A786" s="168">
        <v>202</v>
      </c>
      <c r="B786" s="169" t="s">
        <v>962</v>
      </c>
      <c r="C786" s="185" t="s">
        <v>963</v>
      </c>
      <c r="D786" s="170" t="s">
        <v>792</v>
      </c>
      <c r="E786" s="171">
        <v>3725.85</v>
      </c>
      <c r="F786" s="172"/>
      <c r="G786" s="173">
        <f>ROUND(E786*F786,2)</f>
        <v>0</v>
      </c>
      <c r="H786" s="172"/>
      <c r="I786" s="173">
        <f>ROUND(E786*H786,2)</f>
        <v>0</v>
      </c>
      <c r="J786" s="172"/>
      <c r="K786" s="173">
        <f>ROUND(E786*J786,2)</f>
        <v>0</v>
      </c>
      <c r="L786" s="173">
        <v>15</v>
      </c>
      <c r="M786" s="173">
        <f>G786*(1+L786/100)</f>
        <v>0</v>
      </c>
      <c r="N786" s="173">
        <v>5.0000000000000002E-5</v>
      </c>
      <c r="O786" s="173">
        <f>ROUND(E786*N786,2)</f>
        <v>0.19</v>
      </c>
      <c r="P786" s="173">
        <v>0</v>
      </c>
      <c r="Q786" s="173">
        <f>ROUND(E786*P786,2)</f>
        <v>0</v>
      </c>
      <c r="R786" s="173" t="s">
        <v>638</v>
      </c>
      <c r="S786" s="173" t="s">
        <v>248</v>
      </c>
      <c r="T786" s="174" t="s">
        <v>249</v>
      </c>
      <c r="U786" s="157">
        <v>0.08</v>
      </c>
      <c r="V786" s="157">
        <f>ROUND(E786*U786,2)</f>
        <v>298.07</v>
      </c>
      <c r="W786" s="157"/>
      <c r="X786" s="157" t="s">
        <v>304</v>
      </c>
      <c r="Y786" s="147"/>
      <c r="Z786" s="147"/>
      <c r="AA786" s="147"/>
      <c r="AB786" s="147"/>
      <c r="AC786" s="147"/>
      <c r="AD786" s="147"/>
      <c r="AE786" s="147"/>
      <c r="AF786" s="147"/>
      <c r="AG786" s="147" t="s">
        <v>338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1" x14ac:dyDescent="0.25">
      <c r="A787" s="154"/>
      <c r="B787" s="155"/>
      <c r="C787" s="186" t="s">
        <v>1786</v>
      </c>
      <c r="D787" s="159"/>
      <c r="E787" s="160">
        <v>2706.55</v>
      </c>
      <c r="F787" s="157"/>
      <c r="G787" s="157"/>
      <c r="H787" s="157"/>
      <c r="I787" s="157"/>
      <c r="J787" s="157"/>
      <c r="K787" s="157"/>
      <c r="L787" s="157"/>
      <c r="M787" s="157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47"/>
      <c r="Z787" s="147"/>
      <c r="AA787" s="147"/>
      <c r="AB787" s="147"/>
      <c r="AC787" s="147"/>
      <c r="AD787" s="147"/>
      <c r="AE787" s="147"/>
      <c r="AF787" s="147"/>
      <c r="AG787" s="147" t="s">
        <v>287</v>
      </c>
      <c r="AH787" s="147">
        <v>0</v>
      </c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25">
      <c r="A788" s="154"/>
      <c r="B788" s="155"/>
      <c r="C788" s="186" t="s">
        <v>1787</v>
      </c>
      <c r="D788" s="159"/>
      <c r="E788" s="160">
        <v>180</v>
      </c>
      <c r="F788" s="157"/>
      <c r="G788" s="157"/>
      <c r="H788" s="157"/>
      <c r="I788" s="157"/>
      <c r="J788" s="157"/>
      <c r="K788" s="157"/>
      <c r="L788" s="157"/>
      <c r="M788" s="157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47"/>
      <c r="Z788" s="147"/>
      <c r="AA788" s="147"/>
      <c r="AB788" s="147"/>
      <c r="AC788" s="147"/>
      <c r="AD788" s="147"/>
      <c r="AE788" s="147"/>
      <c r="AF788" s="147"/>
      <c r="AG788" s="147" t="s">
        <v>287</v>
      </c>
      <c r="AH788" s="147">
        <v>0</v>
      </c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1" x14ac:dyDescent="0.25">
      <c r="A789" s="154"/>
      <c r="B789" s="155"/>
      <c r="C789" s="186" t="s">
        <v>1788</v>
      </c>
      <c r="D789" s="159"/>
      <c r="E789" s="160">
        <v>78</v>
      </c>
      <c r="F789" s="157"/>
      <c r="G789" s="157"/>
      <c r="H789" s="157"/>
      <c r="I789" s="157"/>
      <c r="J789" s="157"/>
      <c r="K789" s="157"/>
      <c r="L789" s="157"/>
      <c r="M789" s="157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47"/>
      <c r="Z789" s="147"/>
      <c r="AA789" s="147"/>
      <c r="AB789" s="147"/>
      <c r="AC789" s="147"/>
      <c r="AD789" s="147"/>
      <c r="AE789" s="147"/>
      <c r="AF789" s="147"/>
      <c r="AG789" s="147" t="s">
        <v>287</v>
      </c>
      <c r="AH789" s="147">
        <v>0</v>
      </c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1" x14ac:dyDescent="0.25">
      <c r="A790" s="154"/>
      <c r="B790" s="155"/>
      <c r="C790" s="186" t="s">
        <v>1789</v>
      </c>
      <c r="D790" s="159"/>
      <c r="E790" s="160">
        <v>761.3</v>
      </c>
      <c r="F790" s="157"/>
      <c r="G790" s="157"/>
      <c r="H790" s="157"/>
      <c r="I790" s="157"/>
      <c r="J790" s="157"/>
      <c r="K790" s="157"/>
      <c r="L790" s="157"/>
      <c r="M790" s="157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47"/>
      <c r="Z790" s="147"/>
      <c r="AA790" s="147"/>
      <c r="AB790" s="147"/>
      <c r="AC790" s="147"/>
      <c r="AD790" s="147"/>
      <c r="AE790" s="147"/>
      <c r="AF790" s="147"/>
      <c r="AG790" s="147" t="s">
        <v>287</v>
      </c>
      <c r="AH790" s="147">
        <v>0</v>
      </c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25">
      <c r="A791" s="168">
        <v>203</v>
      </c>
      <c r="B791" s="169" t="s">
        <v>1790</v>
      </c>
      <c r="C791" s="185" t="s">
        <v>1791</v>
      </c>
      <c r="D791" s="170" t="s">
        <v>302</v>
      </c>
      <c r="E791" s="171">
        <v>5.4</v>
      </c>
      <c r="F791" s="172"/>
      <c r="G791" s="173">
        <f>ROUND(E791*F791,2)</f>
        <v>0</v>
      </c>
      <c r="H791" s="172"/>
      <c r="I791" s="173">
        <f>ROUND(E791*H791,2)</f>
        <v>0</v>
      </c>
      <c r="J791" s="172"/>
      <c r="K791" s="173">
        <f>ROUND(E791*J791,2)</f>
        <v>0</v>
      </c>
      <c r="L791" s="173">
        <v>15</v>
      </c>
      <c r="M791" s="173">
        <f>G791*(1+L791/100)</f>
        <v>0</v>
      </c>
      <c r="N791" s="173">
        <v>0</v>
      </c>
      <c r="O791" s="173">
        <f>ROUND(E791*N791,2)</f>
        <v>0</v>
      </c>
      <c r="P791" s="173">
        <v>0</v>
      </c>
      <c r="Q791" s="173">
        <f>ROUND(E791*P791,2)</f>
        <v>0</v>
      </c>
      <c r="R791" s="173"/>
      <c r="S791" s="173" t="s">
        <v>277</v>
      </c>
      <c r="T791" s="174" t="s">
        <v>249</v>
      </c>
      <c r="U791" s="157">
        <v>0</v>
      </c>
      <c r="V791" s="157">
        <f>ROUND(E791*U791,2)</f>
        <v>0</v>
      </c>
      <c r="W791" s="157"/>
      <c r="X791" s="157" t="s">
        <v>304</v>
      </c>
      <c r="Y791" s="147"/>
      <c r="Z791" s="147"/>
      <c r="AA791" s="147"/>
      <c r="AB791" s="147"/>
      <c r="AC791" s="147"/>
      <c r="AD791" s="147"/>
      <c r="AE791" s="147"/>
      <c r="AF791" s="147"/>
      <c r="AG791" s="147" t="s">
        <v>639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1" x14ac:dyDescent="0.25">
      <c r="A792" s="154"/>
      <c r="B792" s="155"/>
      <c r="C792" s="186" t="s">
        <v>1792</v>
      </c>
      <c r="D792" s="159"/>
      <c r="E792" s="160">
        <v>5.4</v>
      </c>
      <c r="F792" s="157"/>
      <c r="G792" s="157"/>
      <c r="H792" s="157"/>
      <c r="I792" s="157"/>
      <c r="J792" s="157"/>
      <c r="K792" s="157"/>
      <c r="L792" s="157"/>
      <c r="M792" s="157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57"/>
      <c r="Y792" s="147"/>
      <c r="Z792" s="147"/>
      <c r="AA792" s="147"/>
      <c r="AB792" s="147"/>
      <c r="AC792" s="147"/>
      <c r="AD792" s="147"/>
      <c r="AE792" s="147"/>
      <c r="AF792" s="147"/>
      <c r="AG792" s="147" t="s">
        <v>287</v>
      </c>
      <c r="AH792" s="147">
        <v>0</v>
      </c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outlineLevel="1" x14ac:dyDescent="0.25">
      <c r="A793" s="168">
        <v>204</v>
      </c>
      <c r="B793" s="169" t="s">
        <v>1793</v>
      </c>
      <c r="C793" s="185" t="s">
        <v>1794</v>
      </c>
      <c r="D793" s="170" t="s">
        <v>302</v>
      </c>
      <c r="E793" s="171">
        <v>1.62</v>
      </c>
      <c r="F793" s="172"/>
      <c r="G793" s="173">
        <f>ROUND(E793*F793,2)</f>
        <v>0</v>
      </c>
      <c r="H793" s="172"/>
      <c r="I793" s="173">
        <f>ROUND(E793*H793,2)</f>
        <v>0</v>
      </c>
      <c r="J793" s="172"/>
      <c r="K793" s="173">
        <f>ROUND(E793*J793,2)</f>
        <v>0</v>
      </c>
      <c r="L793" s="173">
        <v>15</v>
      </c>
      <c r="M793" s="173">
        <f>G793*(1+L793/100)</f>
        <v>0</v>
      </c>
      <c r="N793" s="173">
        <v>0</v>
      </c>
      <c r="O793" s="173">
        <f>ROUND(E793*N793,2)</f>
        <v>0</v>
      </c>
      <c r="P793" s="173">
        <v>0</v>
      </c>
      <c r="Q793" s="173">
        <f>ROUND(E793*P793,2)</f>
        <v>0</v>
      </c>
      <c r="R793" s="173"/>
      <c r="S793" s="173" t="s">
        <v>277</v>
      </c>
      <c r="T793" s="174" t="s">
        <v>249</v>
      </c>
      <c r="U793" s="157">
        <v>0</v>
      </c>
      <c r="V793" s="157">
        <f>ROUND(E793*U793,2)</f>
        <v>0</v>
      </c>
      <c r="W793" s="157"/>
      <c r="X793" s="157" t="s">
        <v>304</v>
      </c>
      <c r="Y793" s="147"/>
      <c r="Z793" s="147"/>
      <c r="AA793" s="147"/>
      <c r="AB793" s="147"/>
      <c r="AC793" s="147"/>
      <c r="AD793" s="147"/>
      <c r="AE793" s="147"/>
      <c r="AF793" s="147"/>
      <c r="AG793" s="147" t="s">
        <v>332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1" x14ac:dyDescent="0.25">
      <c r="A794" s="154"/>
      <c r="B794" s="155"/>
      <c r="C794" s="186" t="s">
        <v>1795</v>
      </c>
      <c r="D794" s="159"/>
      <c r="E794" s="160">
        <v>1.62</v>
      </c>
      <c r="F794" s="157"/>
      <c r="G794" s="157"/>
      <c r="H794" s="157"/>
      <c r="I794" s="157"/>
      <c r="J794" s="157"/>
      <c r="K794" s="157"/>
      <c r="L794" s="157"/>
      <c r="M794" s="157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47"/>
      <c r="Z794" s="147"/>
      <c r="AA794" s="147"/>
      <c r="AB794" s="147"/>
      <c r="AC794" s="147"/>
      <c r="AD794" s="147"/>
      <c r="AE794" s="147"/>
      <c r="AF794" s="147"/>
      <c r="AG794" s="147" t="s">
        <v>287</v>
      </c>
      <c r="AH794" s="147">
        <v>0</v>
      </c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ht="20.399999999999999" outlineLevel="1" x14ac:dyDescent="0.25">
      <c r="A795" s="168">
        <v>205</v>
      </c>
      <c r="B795" s="169" t="s">
        <v>1796</v>
      </c>
      <c r="C795" s="185" t="s">
        <v>1797</v>
      </c>
      <c r="D795" s="170" t="s">
        <v>538</v>
      </c>
      <c r="E795" s="171">
        <v>2</v>
      </c>
      <c r="F795" s="172"/>
      <c r="G795" s="173">
        <f>ROUND(E795*F795,2)</f>
        <v>0</v>
      </c>
      <c r="H795" s="172"/>
      <c r="I795" s="173">
        <f>ROUND(E795*H795,2)</f>
        <v>0</v>
      </c>
      <c r="J795" s="172"/>
      <c r="K795" s="173">
        <f>ROUND(E795*J795,2)</f>
        <v>0</v>
      </c>
      <c r="L795" s="173">
        <v>15</v>
      </c>
      <c r="M795" s="173">
        <f>G795*(1+L795/100)</f>
        <v>0</v>
      </c>
      <c r="N795" s="173">
        <v>0</v>
      </c>
      <c r="O795" s="173">
        <f>ROUND(E795*N795,2)</f>
        <v>0</v>
      </c>
      <c r="P795" s="173">
        <v>0</v>
      </c>
      <c r="Q795" s="173">
        <f>ROUND(E795*P795,2)</f>
        <v>0</v>
      </c>
      <c r="R795" s="173"/>
      <c r="S795" s="173" t="s">
        <v>277</v>
      </c>
      <c r="T795" s="174" t="s">
        <v>249</v>
      </c>
      <c r="U795" s="157">
        <v>0</v>
      </c>
      <c r="V795" s="157">
        <f>ROUND(E795*U795,2)</f>
        <v>0</v>
      </c>
      <c r="W795" s="157"/>
      <c r="X795" s="157" t="s">
        <v>304</v>
      </c>
      <c r="Y795" s="147"/>
      <c r="Z795" s="147"/>
      <c r="AA795" s="147"/>
      <c r="AB795" s="147"/>
      <c r="AC795" s="147"/>
      <c r="AD795" s="147"/>
      <c r="AE795" s="147"/>
      <c r="AF795" s="147"/>
      <c r="AG795" s="147" t="s">
        <v>332</v>
      </c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outlineLevel="1" x14ac:dyDescent="0.25">
      <c r="A796" s="154"/>
      <c r="B796" s="155"/>
      <c r="C796" s="186" t="s">
        <v>1798</v>
      </c>
      <c r="D796" s="159"/>
      <c r="E796" s="160"/>
      <c r="F796" s="157"/>
      <c r="G796" s="157"/>
      <c r="H796" s="157"/>
      <c r="I796" s="157"/>
      <c r="J796" s="157"/>
      <c r="K796" s="157"/>
      <c r="L796" s="157"/>
      <c r="M796" s="157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47"/>
      <c r="Z796" s="147"/>
      <c r="AA796" s="147"/>
      <c r="AB796" s="147"/>
      <c r="AC796" s="147"/>
      <c r="AD796" s="147"/>
      <c r="AE796" s="147"/>
      <c r="AF796" s="147"/>
      <c r="AG796" s="147" t="s">
        <v>287</v>
      </c>
      <c r="AH796" s="147">
        <v>0</v>
      </c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1" x14ac:dyDescent="0.25">
      <c r="A797" s="154"/>
      <c r="B797" s="155"/>
      <c r="C797" s="186" t="s">
        <v>1799</v>
      </c>
      <c r="D797" s="159"/>
      <c r="E797" s="160">
        <v>2</v>
      </c>
      <c r="F797" s="157"/>
      <c r="G797" s="157"/>
      <c r="H797" s="157"/>
      <c r="I797" s="157"/>
      <c r="J797" s="157"/>
      <c r="K797" s="157"/>
      <c r="L797" s="157"/>
      <c r="M797" s="157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47"/>
      <c r="Z797" s="147"/>
      <c r="AA797" s="147"/>
      <c r="AB797" s="147"/>
      <c r="AC797" s="147"/>
      <c r="AD797" s="147"/>
      <c r="AE797" s="147"/>
      <c r="AF797" s="147"/>
      <c r="AG797" s="147" t="s">
        <v>287</v>
      </c>
      <c r="AH797" s="147">
        <v>0</v>
      </c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outlineLevel="1" x14ac:dyDescent="0.25">
      <c r="A798" s="168">
        <v>206</v>
      </c>
      <c r="B798" s="169" t="s">
        <v>1800</v>
      </c>
      <c r="C798" s="185" t="s">
        <v>1801</v>
      </c>
      <c r="D798" s="170" t="s">
        <v>538</v>
      </c>
      <c r="E798" s="171">
        <v>1</v>
      </c>
      <c r="F798" s="172"/>
      <c r="G798" s="173">
        <f>ROUND(E798*F798,2)</f>
        <v>0</v>
      </c>
      <c r="H798" s="172"/>
      <c r="I798" s="173">
        <f>ROUND(E798*H798,2)</f>
        <v>0</v>
      </c>
      <c r="J798" s="172"/>
      <c r="K798" s="173">
        <f>ROUND(E798*J798,2)</f>
        <v>0</v>
      </c>
      <c r="L798" s="173">
        <v>15</v>
      </c>
      <c r="M798" s="173">
        <f>G798*(1+L798/100)</f>
        <v>0</v>
      </c>
      <c r="N798" s="173">
        <v>0</v>
      </c>
      <c r="O798" s="173">
        <f>ROUND(E798*N798,2)</f>
        <v>0</v>
      </c>
      <c r="P798" s="173">
        <v>0</v>
      </c>
      <c r="Q798" s="173">
        <f>ROUND(E798*P798,2)</f>
        <v>0</v>
      </c>
      <c r="R798" s="173"/>
      <c r="S798" s="173" t="s">
        <v>277</v>
      </c>
      <c r="T798" s="174" t="s">
        <v>249</v>
      </c>
      <c r="U798" s="157">
        <v>0</v>
      </c>
      <c r="V798" s="157">
        <f>ROUND(E798*U798,2)</f>
        <v>0</v>
      </c>
      <c r="W798" s="157"/>
      <c r="X798" s="157" t="s">
        <v>304</v>
      </c>
      <c r="Y798" s="147"/>
      <c r="Z798" s="147"/>
      <c r="AA798" s="147"/>
      <c r="AB798" s="147"/>
      <c r="AC798" s="147"/>
      <c r="AD798" s="147"/>
      <c r="AE798" s="147"/>
      <c r="AF798" s="147"/>
      <c r="AG798" s="147" t="s">
        <v>639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outlineLevel="1" x14ac:dyDescent="0.25">
      <c r="A799" s="154"/>
      <c r="B799" s="155"/>
      <c r="C799" s="186" t="s">
        <v>1798</v>
      </c>
      <c r="D799" s="159"/>
      <c r="E799" s="160"/>
      <c r="F799" s="157"/>
      <c r="G799" s="157"/>
      <c r="H799" s="157"/>
      <c r="I799" s="157"/>
      <c r="J799" s="157"/>
      <c r="K799" s="157"/>
      <c r="L799" s="157"/>
      <c r="M799" s="157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47"/>
      <c r="Z799" s="147"/>
      <c r="AA799" s="147"/>
      <c r="AB799" s="147"/>
      <c r="AC799" s="147"/>
      <c r="AD799" s="147"/>
      <c r="AE799" s="147"/>
      <c r="AF799" s="147"/>
      <c r="AG799" s="147" t="s">
        <v>287</v>
      </c>
      <c r="AH799" s="147">
        <v>0</v>
      </c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1" x14ac:dyDescent="0.25">
      <c r="A800" s="154"/>
      <c r="B800" s="155"/>
      <c r="C800" s="186" t="s">
        <v>1802</v>
      </c>
      <c r="D800" s="159"/>
      <c r="E800" s="160">
        <v>1</v>
      </c>
      <c r="F800" s="157"/>
      <c r="G800" s="157"/>
      <c r="H800" s="157"/>
      <c r="I800" s="157"/>
      <c r="J800" s="157"/>
      <c r="K800" s="157"/>
      <c r="L800" s="157"/>
      <c r="M800" s="157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47"/>
      <c r="Z800" s="147"/>
      <c r="AA800" s="147"/>
      <c r="AB800" s="147"/>
      <c r="AC800" s="147"/>
      <c r="AD800" s="147"/>
      <c r="AE800" s="147"/>
      <c r="AF800" s="147"/>
      <c r="AG800" s="147" t="s">
        <v>287</v>
      </c>
      <c r="AH800" s="147">
        <v>0</v>
      </c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ht="20.399999999999999" outlineLevel="1" x14ac:dyDescent="0.25">
      <c r="A801" s="168">
        <v>207</v>
      </c>
      <c r="B801" s="169" t="s">
        <v>1803</v>
      </c>
      <c r="C801" s="185" t="s">
        <v>1804</v>
      </c>
      <c r="D801" s="170" t="s">
        <v>538</v>
      </c>
      <c r="E801" s="171">
        <v>2</v>
      </c>
      <c r="F801" s="172"/>
      <c r="G801" s="173">
        <f>ROUND(E801*F801,2)</f>
        <v>0</v>
      </c>
      <c r="H801" s="172"/>
      <c r="I801" s="173">
        <f>ROUND(E801*H801,2)</f>
        <v>0</v>
      </c>
      <c r="J801" s="172"/>
      <c r="K801" s="173">
        <f>ROUND(E801*J801,2)</f>
        <v>0</v>
      </c>
      <c r="L801" s="173">
        <v>15</v>
      </c>
      <c r="M801" s="173">
        <f>G801*(1+L801/100)</f>
        <v>0</v>
      </c>
      <c r="N801" s="173">
        <v>0</v>
      </c>
      <c r="O801" s="173">
        <f>ROUND(E801*N801,2)</f>
        <v>0</v>
      </c>
      <c r="P801" s="173">
        <v>0</v>
      </c>
      <c r="Q801" s="173">
        <f>ROUND(E801*P801,2)</f>
        <v>0</v>
      </c>
      <c r="R801" s="173"/>
      <c r="S801" s="173" t="s">
        <v>277</v>
      </c>
      <c r="T801" s="174" t="s">
        <v>249</v>
      </c>
      <c r="U801" s="157">
        <v>0</v>
      </c>
      <c r="V801" s="157">
        <f>ROUND(E801*U801,2)</f>
        <v>0</v>
      </c>
      <c r="W801" s="157"/>
      <c r="X801" s="157" t="s">
        <v>304</v>
      </c>
      <c r="Y801" s="147"/>
      <c r="Z801" s="147"/>
      <c r="AA801" s="147"/>
      <c r="AB801" s="147"/>
      <c r="AC801" s="147"/>
      <c r="AD801" s="147"/>
      <c r="AE801" s="147"/>
      <c r="AF801" s="147"/>
      <c r="AG801" s="147" t="s">
        <v>639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1" x14ac:dyDescent="0.25">
      <c r="A802" s="154"/>
      <c r="B802" s="155"/>
      <c r="C802" s="186" t="s">
        <v>1798</v>
      </c>
      <c r="D802" s="159"/>
      <c r="E802" s="160"/>
      <c r="F802" s="157"/>
      <c r="G802" s="157"/>
      <c r="H802" s="157"/>
      <c r="I802" s="157"/>
      <c r="J802" s="157"/>
      <c r="K802" s="157"/>
      <c r="L802" s="157"/>
      <c r="M802" s="157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47"/>
      <c r="Z802" s="147"/>
      <c r="AA802" s="147"/>
      <c r="AB802" s="147"/>
      <c r="AC802" s="147"/>
      <c r="AD802" s="147"/>
      <c r="AE802" s="147"/>
      <c r="AF802" s="147"/>
      <c r="AG802" s="147" t="s">
        <v>287</v>
      </c>
      <c r="AH802" s="147">
        <v>0</v>
      </c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1" x14ac:dyDescent="0.25">
      <c r="A803" s="154"/>
      <c r="B803" s="155"/>
      <c r="C803" s="186" t="s">
        <v>1799</v>
      </c>
      <c r="D803" s="159"/>
      <c r="E803" s="160">
        <v>2</v>
      </c>
      <c r="F803" s="157"/>
      <c r="G803" s="157"/>
      <c r="H803" s="157"/>
      <c r="I803" s="157"/>
      <c r="J803" s="157"/>
      <c r="K803" s="157"/>
      <c r="L803" s="157"/>
      <c r="M803" s="157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47"/>
      <c r="Z803" s="147"/>
      <c r="AA803" s="147"/>
      <c r="AB803" s="147"/>
      <c r="AC803" s="147"/>
      <c r="AD803" s="147"/>
      <c r="AE803" s="147"/>
      <c r="AF803" s="147"/>
      <c r="AG803" s="147" t="s">
        <v>287</v>
      </c>
      <c r="AH803" s="147">
        <v>0</v>
      </c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25">
      <c r="A804" s="176">
        <v>208</v>
      </c>
      <c r="B804" s="177" t="s">
        <v>1805</v>
      </c>
      <c r="C804" s="187" t="s">
        <v>1806</v>
      </c>
      <c r="D804" s="178" t="s">
        <v>538</v>
      </c>
      <c r="E804" s="179">
        <v>2</v>
      </c>
      <c r="F804" s="180"/>
      <c r="G804" s="181">
        <f t="shared" ref="G804:G813" si="21">ROUND(E804*F804,2)</f>
        <v>0</v>
      </c>
      <c r="H804" s="180"/>
      <c r="I804" s="181">
        <f t="shared" ref="I804:I813" si="22">ROUND(E804*H804,2)</f>
        <v>0</v>
      </c>
      <c r="J804" s="180"/>
      <c r="K804" s="181">
        <f t="shared" ref="K804:K813" si="23">ROUND(E804*J804,2)</f>
        <v>0</v>
      </c>
      <c r="L804" s="181">
        <v>15</v>
      </c>
      <c r="M804" s="181">
        <f t="shared" ref="M804:M813" si="24">G804*(1+L804/100)</f>
        <v>0</v>
      </c>
      <c r="N804" s="181">
        <v>0</v>
      </c>
      <c r="O804" s="181">
        <f t="shared" ref="O804:O813" si="25">ROUND(E804*N804,2)</f>
        <v>0</v>
      </c>
      <c r="P804" s="181">
        <v>0</v>
      </c>
      <c r="Q804" s="181">
        <f t="shared" ref="Q804:Q813" si="26">ROUND(E804*P804,2)</f>
        <v>0</v>
      </c>
      <c r="R804" s="181"/>
      <c r="S804" s="181" t="s">
        <v>277</v>
      </c>
      <c r="T804" s="182" t="s">
        <v>249</v>
      </c>
      <c r="U804" s="157">
        <v>0</v>
      </c>
      <c r="V804" s="157">
        <f t="shared" ref="V804:V813" si="27">ROUND(E804*U804,2)</f>
        <v>0</v>
      </c>
      <c r="W804" s="157"/>
      <c r="X804" s="157" t="s">
        <v>304</v>
      </c>
      <c r="Y804" s="147"/>
      <c r="Z804" s="147"/>
      <c r="AA804" s="147"/>
      <c r="AB804" s="147"/>
      <c r="AC804" s="147"/>
      <c r="AD804" s="147"/>
      <c r="AE804" s="147"/>
      <c r="AF804" s="147"/>
      <c r="AG804" s="147" t="s">
        <v>639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ht="20.399999999999999" outlineLevel="1" x14ac:dyDescent="0.25">
      <c r="A805" s="176">
        <v>209</v>
      </c>
      <c r="B805" s="177" t="s">
        <v>1807</v>
      </c>
      <c r="C805" s="187" t="s">
        <v>1808</v>
      </c>
      <c r="D805" s="178" t="s">
        <v>538</v>
      </c>
      <c r="E805" s="179">
        <v>1</v>
      </c>
      <c r="F805" s="180"/>
      <c r="G805" s="181">
        <f t="shared" si="21"/>
        <v>0</v>
      </c>
      <c r="H805" s="180"/>
      <c r="I805" s="181">
        <f t="shared" si="22"/>
        <v>0</v>
      </c>
      <c r="J805" s="180"/>
      <c r="K805" s="181">
        <f t="shared" si="23"/>
        <v>0</v>
      </c>
      <c r="L805" s="181">
        <v>15</v>
      </c>
      <c r="M805" s="181">
        <f t="shared" si="24"/>
        <v>0</v>
      </c>
      <c r="N805" s="181">
        <v>0</v>
      </c>
      <c r="O805" s="181">
        <f t="shared" si="25"/>
        <v>0</v>
      </c>
      <c r="P805" s="181">
        <v>0</v>
      </c>
      <c r="Q805" s="181">
        <f t="shared" si="26"/>
        <v>0</v>
      </c>
      <c r="R805" s="181"/>
      <c r="S805" s="181" t="s">
        <v>277</v>
      </c>
      <c r="T805" s="182" t="s">
        <v>249</v>
      </c>
      <c r="U805" s="157">
        <v>0</v>
      </c>
      <c r="V805" s="157">
        <f t="shared" si="27"/>
        <v>0</v>
      </c>
      <c r="W805" s="157"/>
      <c r="X805" s="157" t="s">
        <v>304</v>
      </c>
      <c r="Y805" s="147"/>
      <c r="Z805" s="147"/>
      <c r="AA805" s="147"/>
      <c r="AB805" s="147"/>
      <c r="AC805" s="147"/>
      <c r="AD805" s="147"/>
      <c r="AE805" s="147"/>
      <c r="AF805" s="147"/>
      <c r="AG805" s="147" t="s">
        <v>639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1" x14ac:dyDescent="0.25">
      <c r="A806" s="176">
        <v>210</v>
      </c>
      <c r="B806" s="177" t="s">
        <v>1809</v>
      </c>
      <c r="C806" s="187" t="s">
        <v>1810</v>
      </c>
      <c r="D806" s="178" t="s">
        <v>538</v>
      </c>
      <c r="E806" s="179">
        <v>1</v>
      </c>
      <c r="F806" s="180"/>
      <c r="G806" s="181">
        <f t="shared" si="21"/>
        <v>0</v>
      </c>
      <c r="H806" s="180"/>
      <c r="I806" s="181">
        <f t="shared" si="22"/>
        <v>0</v>
      </c>
      <c r="J806" s="180"/>
      <c r="K806" s="181">
        <f t="shared" si="23"/>
        <v>0</v>
      </c>
      <c r="L806" s="181">
        <v>15</v>
      </c>
      <c r="M806" s="181">
        <f t="shared" si="24"/>
        <v>0</v>
      </c>
      <c r="N806" s="181">
        <v>0</v>
      </c>
      <c r="O806" s="181">
        <f t="shared" si="25"/>
        <v>0</v>
      </c>
      <c r="P806" s="181">
        <v>0</v>
      </c>
      <c r="Q806" s="181">
        <f t="shared" si="26"/>
        <v>0</v>
      </c>
      <c r="R806" s="181"/>
      <c r="S806" s="181" t="s">
        <v>277</v>
      </c>
      <c r="T806" s="182" t="s">
        <v>249</v>
      </c>
      <c r="U806" s="157">
        <v>0</v>
      </c>
      <c r="V806" s="157">
        <f t="shared" si="27"/>
        <v>0</v>
      </c>
      <c r="W806" s="157"/>
      <c r="X806" s="157" t="s">
        <v>304</v>
      </c>
      <c r="Y806" s="147"/>
      <c r="Z806" s="147"/>
      <c r="AA806" s="147"/>
      <c r="AB806" s="147"/>
      <c r="AC806" s="147"/>
      <c r="AD806" s="147"/>
      <c r="AE806" s="147"/>
      <c r="AF806" s="147"/>
      <c r="AG806" s="147" t="s">
        <v>639</v>
      </c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outlineLevel="1" x14ac:dyDescent="0.25">
      <c r="A807" s="176">
        <v>211</v>
      </c>
      <c r="B807" s="177" t="s">
        <v>1811</v>
      </c>
      <c r="C807" s="187" t="s">
        <v>1812</v>
      </c>
      <c r="D807" s="178" t="s">
        <v>538</v>
      </c>
      <c r="E807" s="179">
        <v>4</v>
      </c>
      <c r="F807" s="180"/>
      <c r="G807" s="181">
        <f t="shared" si="21"/>
        <v>0</v>
      </c>
      <c r="H807" s="180"/>
      <c r="I807" s="181">
        <f t="shared" si="22"/>
        <v>0</v>
      </c>
      <c r="J807" s="180"/>
      <c r="K807" s="181">
        <f t="shared" si="23"/>
        <v>0</v>
      </c>
      <c r="L807" s="181">
        <v>15</v>
      </c>
      <c r="M807" s="181">
        <f t="shared" si="24"/>
        <v>0</v>
      </c>
      <c r="N807" s="181">
        <v>0</v>
      </c>
      <c r="O807" s="181">
        <f t="shared" si="25"/>
        <v>0</v>
      </c>
      <c r="P807" s="181">
        <v>0</v>
      </c>
      <c r="Q807" s="181">
        <f t="shared" si="26"/>
        <v>0</v>
      </c>
      <c r="R807" s="181"/>
      <c r="S807" s="181" t="s">
        <v>277</v>
      </c>
      <c r="T807" s="182" t="s">
        <v>249</v>
      </c>
      <c r="U807" s="157">
        <v>0</v>
      </c>
      <c r="V807" s="157">
        <f t="shared" si="27"/>
        <v>0</v>
      </c>
      <c r="W807" s="157"/>
      <c r="X807" s="157" t="s">
        <v>304</v>
      </c>
      <c r="Y807" s="147"/>
      <c r="Z807" s="147"/>
      <c r="AA807" s="147"/>
      <c r="AB807" s="147"/>
      <c r="AC807" s="147"/>
      <c r="AD807" s="147"/>
      <c r="AE807" s="147"/>
      <c r="AF807" s="147"/>
      <c r="AG807" s="147" t="s">
        <v>639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1" x14ac:dyDescent="0.25">
      <c r="A808" s="176">
        <v>212</v>
      </c>
      <c r="B808" s="177" t="s">
        <v>1813</v>
      </c>
      <c r="C808" s="187" t="s">
        <v>1814</v>
      </c>
      <c r="D808" s="178" t="s">
        <v>538</v>
      </c>
      <c r="E808" s="179">
        <v>1</v>
      </c>
      <c r="F808" s="180"/>
      <c r="G808" s="181">
        <f t="shared" si="21"/>
        <v>0</v>
      </c>
      <c r="H808" s="180"/>
      <c r="I808" s="181">
        <f t="shared" si="22"/>
        <v>0</v>
      </c>
      <c r="J808" s="180"/>
      <c r="K808" s="181">
        <f t="shared" si="23"/>
        <v>0</v>
      </c>
      <c r="L808" s="181">
        <v>15</v>
      </c>
      <c r="M808" s="181">
        <f t="shared" si="24"/>
        <v>0</v>
      </c>
      <c r="N808" s="181">
        <v>0</v>
      </c>
      <c r="O808" s="181">
        <f t="shared" si="25"/>
        <v>0</v>
      </c>
      <c r="P808" s="181">
        <v>0</v>
      </c>
      <c r="Q808" s="181">
        <f t="shared" si="26"/>
        <v>0</v>
      </c>
      <c r="R808" s="181"/>
      <c r="S808" s="181" t="s">
        <v>277</v>
      </c>
      <c r="T808" s="182" t="s">
        <v>249</v>
      </c>
      <c r="U808" s="157">
        <v>0</v>
      </c>
      <c r="V808" s="157">
        <f t="shared" si="27"/>
        <v>0</v>
      </c>
      <c r="W808" s="157"/>
      <c r="X808" s="157" t="s">
        <v>304</v>
      </c>
      <c r="Y808" s="147"/>
      <c r="Z808" s="147"/>
      <c r="AA808" s="147"/>
      <c r="AB808" s="147"/>
      <c r="AC808" s="147"/>
      <c r="AD808" s="147"/>
      <c r="AE808" s="147"/>
      <c r="AF808" s="147"/>
      <c r="AG808" s="147" t="s">
        <v>639</v>
      </c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outlineLevel="1" x14ac:dyDescent="0.25">
      <c r="A809" s="176">
        <v>213</v>
      </c>
      <c r="B809" s="177" t="s">
        <v>1815</v>
      </c>
      <c r="C809" s="187" t="s">
        <v>1816</v>
      </c>
      <c r="D809" s="178" t="s">
        <v>538</v>
      </c>
      <c r="E809" s="179">
        <v>1</v>
      </c>
      <c r="F809" s="180"/>
      <c r="G809" s="181">
        <f t="shared" si="21"/>
        <v>0</v>
      </c>
      <c r="H809" s="180"/>
      <c r="I809" s="181">
        <f t="shared" si="22"/>
        <v>0</v>
      </c>
      <c r="J809" s="180"/>
      <c r="K809" s="181">
        <f t="shared" si="23"/>
        <v>0</v>
      </c>
      <c r="L809" s="181">
        <v>15</v>
      </c>
      <c r="M809" s="181">
        <f t="shared" si="24"/>
        <v>0</v>
      </c>
      <c r="N809" s="181">
        <v>0</v>
      </c>
      <c r="O809" s="181">
        <f t="shared" si="25"/>
        <v>0</v>
      </c>
      <c r="P809" s="181">
        <v>0</v>
      </c>
      <c r="Q809" s="181">
        <f t="shared" si="26"/>
        <v>0</v>
      </c>
      <c r="R809" s="181"/>
      <c r="S809" s="181" t="s">
        <v>277</v>
      </c>
      <c r="T809" s="182" t="s">
        <v>249</v>
      </c>
      <c r="U809" s="157">
        <v>0</v>
      </c>
      <c r="V809" s="157">
        <f t="shared" si="27"/>
        <v>0</v>
      </c>
      <c r="W809" s="157"/>
      <c r="X809" s="157" t="s">
        <v>304</v>
      </c>
      <c r="Y809" s="147"/>
      <c r="Z809" s="147"/>
      <c r="AA809" s="147"/>
      <c r="AB809" s="147"/>
      <c r="AC809" s="147"/>
      <c r="AD809" s="147"/>
      <c r="AE809" s="147"/>
      <c r="AF809" s="147"/>
      <c r="AG809" s="147" t="s">
        <v>639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1" x14ac:dyDescent="0.25">
      <c r="A810" s="176">
        <v>214</v>
      </c>
      <c r="B810" s="177" t="s">
        <v>1817</v>
      </c>
      <c r="C810" s="187" t="s">
        <v>1818</v>
      </c>
      <c r="D810" s="178" t="s">
        <v>538</v>
      </c>
      <c r="E810" s="179">
        <v>1</v>
      </c>
      <c r="F810" s="180"/>
      <c r="G810" s="181">
        <f t="shared" si="21"/>
        <v>0</v>
      </c>
      <c r="H810" s="180"/>
      <c r="I810" s="181">
        <f t="shared" si="22"/>
        <v>0</v>
      </c>
      <c r="J810" s="180"/>
      <c r="K810" s="181">
        <f t="shared" si="23"/>
        <v>0</v>
      </c>
      <c r="L810" s="181">
        <v>15</v>
      </c>
      <c r="M810" s="181">
        <f t="shared" si="24"/>
        <v>0</v>
      </c>
      <c r="N810" s="181">
        <v>0</v>
      </c>
      <c r="O810" s="181">
        <f t="shared" si="25"/>
        <v>0</v>
      </c>
      <c r="P810" s="181">
        <v>0</v>
      </c>
      <c r="Q810" s="181">
        <f t="shared" si="26"/>
        <v>0</v>
      </c>
      <c r="R810" s="181"/>
      <c r="S810" s="181" t="s">
        <v>277</v>
      </c>
      <c r="T810" s="182" t="s">
        <v>249</v>
      </c>
      <c r="U810" s="157">
        <v>0</v>
      </c>
      <c r="V810" s="157">
        <f t="shared" si="27"/>
        <v>0</v>
      </c>
      <c r="W810" s="157"/>
      <c r="X810" s="157" t="s">
        <v>304</v>
      </c>
      <c r="Y810" s="147"/>
      <c r="Z810" s="147"/>
      <c r="AA810" s="147"/>
      <c r="AB810" s="147"/>
      <c r="AC810" s="147"/>
      <c r="AD810" s="147"/>
      <c r="AE810" s="147"/>
      <c r="AF810" s="147"/>
      <c r="AG810" s="147" t="s">
        <v>639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1" x14ac:dyDescent="0.25">
      <c r="A811" s="176">
        <v>215</v>
      </c>
      <c r="B811" s="177" t="s">
        <v>1819</v>
      </c>
      <c r="C811" s="187" t="s">
        <v>1820</v>
      </c>
      <c r="D811" s="178" t="s">
        <v>538</v>
      </c>
      <c r="E811" s="179">
        <v>3</v>
      </c>
      <c r="F811" s="180"/>
      <c r="G811" s="181">
        <f t="shared" si="21"/>
        <v>0</v>
      </c>
      <c r="H811" s="180"/>
      <c r="I811" s="181">
        <f t="shared" si="22"/>
        <v>0</v>
      </c>
      <c r="J811" s="180"/>
      <c r="K811" s="181">
        <f t="shared" si="23"/>
        <v>0</v>
      </c>
      <c r="L811" s="181">
        <v>15</v>
      </c>
      <c r="M811" s="181">
        <f t="shared" si="24"/>
        <v>0</v>
      </c>
      <c r="N811" s="181">
        <v>0</v>
      </c>
      <c r="O811" s="181">
        <f t="shared" si="25"/>
        <v>0</v>
      </c>
      <c r="P811" s="181">
        <v>0</v>
      </c>
      <c r="Q811" s="181">
        <f t="shared" si="26"/>
        <v>0</v>
      </c>
      <c r="R811" s="181"/>
      <c r="S811" s="181" t="s">
        <v>277</v>
      </c>
      <c r="T811" s="182" t="s">
        <v>249</v>
      </c>
      <c r="U811" s="157">
        <v>0</v>
      </c>
      <c r="V811" s="157">
        <f t="shared" si="27"/>
        <v>0</v>
      </c>
      <c r="W811" s="157"/>
      <c r="X811" s="157" t="s">
        <v>304</v>
      </c>
      <c r="Y811" s="147"/>
      <c r="Z811" s="147"/>
      <c r="AA811" s="147"/>
      <c r="AB811" s="147"/>
      <c r="AC811" s="147"/>
      <c r="AD811" s="147"/>
      <c r="AE811" s="147"/>
      <c r="AF811" s="147"/>
      <c r="AG811" s="147" t="s">
        <v>639</v>
      </c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outlineLevel="1" x14ac:dyDescent="0.25">
      <c r="A812" s="176">
        <v>216</v>
      </c>
      <c r="B812" s="177" t="s">
        <v>1821</v>
      </c>
      <c r="C812" s="187" t="s">
        <v>1822</v>
      </c>
      <c r="D812" s="178" t="s">
        <v>538</v>
      </c>
      <c r="E812" s="179">
        <v>1</v>
      </c>
      <c r="F812" s="180"/>
      <c r="G812" s="181">
        <f t="shared" si="21"/>
        <v>0</v>
      </c>
      <c r="H812" s="180"/>
      <c r="I812" s="181">
        <f t="shared" si="22"/>
        <v>0</v>
      </c>
      <c r="J812" s="180"/>
      <c r="K812" s="181">
        <f t="shared" si="23"/>
        <v>0</v>
      </c>
      <c r="L812" s="181">
        <v>15</v>
      </c>
      <c r="M812" s="181">
        <f t="shared" si="24"/>
        <v>0</v>
      </c>
      <c r="N812" s="181">
        <v>0</v>
      </c>
      <c r="O812" s="181">
        <f t="shared" si="25"/>
        <v>0</v>
      </c>
      <c r="P812" s="181">
        <v>0</v>
      </c>
      <c r="Q812" s="181">
        <f t="shared" si="26"/>
        <v>0</v>
      </c>
      <c r="R812" s="181"/>
      <c r="S812" s="181" t="s">
        <v>277</v>
      </c>
      <c r="T812" s="182" t="s">
        <v>249</v>
      </c>
      <c r="U812" s="157">
        <v>0</v>
      </c>
      <c r="V812" s="157">
        <f t="shared" si="27"/>
        <v>0</v>
      </c>
      <c r="W812" s="157"/>
      <c r="X812" s="157" t="s">
        <v>304</v>
      </c>
      <c r="Y812" s="147"/>
      <c r="Z812" s="147"/>
      <c r="AA812" s="147"/>
      <c r="AB812" s="147"/>
      <c r="AC812" s="147"/>
      <c r="AD812" s="147"/>
      <c r="AE812" s="147"/>
      <c r="AF812" s="147"/>
      <c r="AG812" s="147" t="s">
        <v>639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1" x14ac:dyDescent="0.25">
      <c r="A813" s="168">
        <v>217</v>
      </c>
      <c r="B813" s="169" t="s">
        <v>1823</v>
      </c>
      <c r="C813" s="185" t="s">
        <v>1824</v>
      </c>
      <c r="D813" s="170" t="s">
        <v>302</v>
      </c>
      <c r="E813" s="171">
        <v>1.6274999999999999</v>
      </c>
      <c r="F813" s="172"/>
      <c r="G813" s="173">
        <f t="shared" si="21"/>
        <v>0</v>
      </c>
      <c r="H813" s="172"/>
      <c r="I813" s="173">
        <f t="shared" si="22"/>
        <v>0</v>
      </c>
      <c r="J813" s="172"/>
      <c r="K813" s="173">
        <f t="shared" si="23"/>
        <v>0</v>
      </c>
      <c r="L813" s="173">
        <v>15</v>
      </c>
      <c r="M813" s="173">
        <f t="shared" si="24"/>
        <v>0</v>
      </c>
      <c r="N813" s="173">
        <v>0</v>
      </c>
      <c r="O813" s="173">
        <f t="shared" si="25"/>
        <v>0</v>
      </c>
      <c r="P813" s="173">
        <v>0</v>
      </c>
      <c r="Q813" s="173">
        <f t="shared" si="26"/>
        <v>0</v>
      </c>
      <c r="R813" s="173"/>
      <c r="S813" s="173" t="s">
        <v>277</v>
      </c>
      <c r="T813" s="174" t="s">
        <v>249</v>
      </c>
      <c r="U813" s="157">
        <v>0</v>
      </c>
      <c r="V813" s="157">
        <f t="shared" si="27"/>
        <v>0</v>
      </c>
      <c r="W813" s="157"/>
      <c r="X813" s="157" t="s">
        <v>304</v>
      </c>
      <c r="Y813" s="147"/>
      <c r="Z813" s="147"/>
      <c r="AA813" s="147"/>
      <c r="AB813" s="147"/>
      <c r="AC813" s="147"/>
      <c r="AD813" s="147"/>
      <c r="AE813" s="147"/>
      <c r="AF813" s="147"/>
      <c r="AG813" s="147" t="s">
        <v>305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1" x14ac:dyDescent="0.25">
      <c r="A814" s="154"/>
      <c r="B814" s="155"/>
      <c r="C814" s="186" t="s">
        <v>1825</v>
      </c>
      <c r="D814" s="159"/>
      <c r="E814" s="160">
        <v>0.20250000000000001</v>
      </c>
      <c r="F814" s="157"/>
      <c r="G814" s="157"/>
      <c r="H814" s="157"/>
      <c r="I814" s="157"/>
      <c r="J814" s="157"/>
      <c r="K814" s="157"/>
      <c r="L814" s="157"/>
      <c r="M814" s="157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47"/>
      <c r="Z814" s="147"/>
      <c r="AA814" s="147"/>
      <c r="AB814" s="147"/>
      <c r="AC814" s="147"/>
      <c r="AD814" s="147"/>
      <c r="AE814" s="147"/>
      <c r="AF814" s="147"/>
      <c r="AG814" s="147" t="s">
        <v>287</v>
      </c>
      <c r="AH814" s="147">
        <v>0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25">
      <c r="A815" s="154"/>
      <c r="B815" s="155"/>
      <c r="C815" s="186" t="s">
        <v>1826</v>
      </c>
      <c r="D815" s="159"/>
      <c r="E815" s="160">
        <v>1.425</v>
      </c>
      <c r="F815" s="157"/>
      <c r="G815" s="157"/>
      <c r="H815" s="157"/>
      <c r="I815" s="157"/>
      <c r="J815" s="157"/>
      <c r="K815" s="157"/>
      <c r="L815" s="157"/>
      <c r="M815" s="157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47"/>
      <c r="Z815" s="147"/>
      <c r="AA815" s="147"/>
      <c r="AB815" s="147"/>
      <c r="AC815" s="147"/>
      <c r="AD815" s="147"/>
      <c r="AE815" s="147"/>
      <c r="AF815" s="147"/>
      <c r="AG815" s="147" t="s">
        <v>287</v>
      </c>
      <c r="AH815" s="147">
        <v>0</v>
      </c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outlineLevel="1" x14ac:dyDescent="0.25">
      <c r="A816" s="168">
        <v>218</v>
      </c>
      <c r="B816" s="169" t="s">
        <v>1827</v>
      </c>
      <c r="C816" s="185" t="s">
        <v>1828</v>
      </c>
      <c r="D816" s="170" t="s">
        <v>276</v>
      </c>
      <c r="E816" s="171">
        <v>55</v>
      </c>
      <c r="F816" s="172"/>
      <c r="G816" s="173">
        <f>ROUND(E816*F816,2)</f>
        <v>0</v>
      </c>
      <c r="H816" s="172"/>
      <c r="I816" s="173">
        <f>ROUND(E816*H816,2)</f>
        <v>0</v>
      </c>
      <c r="J816" s="172"/>
      <c r="K816" s="173">
        <f>ROUND(E816*J816,2)</f>
        <v>0</v>
      </c>
      <c r="L816" s="173">
        <v>15</v>
      </c>
      <c r="M816" s="173">
        <f>G816*(1+L816/100)</f>
        <v>0</v>
      </c>
      <c r="N816" s="173">
        <v>0</v>
      </c>
      <c r="O816" s="173">
        <f>ROUND(E816*N816,2)</f>
        <v>0</v>
      </c>
      <c r="P816" s="173">
        <v>0</v>
      </c>
      <c r="Q816" s="173">
        <f>ROUND(E816*P816,2)</f>
        <v>0</v>
      </c>
      <c r="R816" s="173"/>
      <c r="S816" s="173" t="s">
        <v>277</v>
      </c>
      <c r="T816" s="174" t="s">
        <v>249</v>
      </c>
      <c r="U816" s="157">
        <v>0</v>
      </c>
      <c r="V816" s="157">
        <f>ROUND(E816*U816,2)</f>
        <v>0</v>
      </c>
      <c r="W816" s="157"/>
      <c r="X816" s="157" t="s">
        <v>304</v>
      </c>
      <c r="Y816" s="147"/>
      <c r="Z816" s="147"/>
      <c r="AA816" s="147"/>
      <c r="AB816" s="147"/>
      <c r="AC816" s="147"/>
      <c r="AD816" s="147"/>
      <c r="AE816" s="147"/>
      <c r="AF816" s="147"/>
      <c r="AG816" s="147" t="s">
        <v>305</v>
      </c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</row>
    <row r="817" spans="1:60" outlineLevel="1" x14ac:dyDescent="0.25">
      <c r="A817" s="154"/>
      <c r="B817" s="155"/>
      <c r="C817" s="186" t="s">
        <v>1829</v>
      </c>
      <c r="D817" s="159"/>
      <c r="E817" s="160">
        <v>55</v>
      </c>
      <c r="F817" s="157"/>
      <c r="G817" s="157"/>
      <c r="H817" s="157"/>
      <c r="I817" s="157"/>
      <c r="J817" s="157"/>
      <c r="K817" s="157"/>
      <c r="L817" s="157"/>
      <c r="M817" s="157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47"/>
      <c r="Z817" s="147"/>
      <c r="AA817" s="147"/>
      <c r="AB817" s="147"/>
      <c r="AC817" s="147"/>
      <c r="AD817" s="147"/>
      <c r="AE817" s="147"/>
      <c r="AF817" s="147"/>
      <c r="AG817" s="147" t="s">
        <v>287</v>
      </c>
      <c r="AH817" s="147">
        <v>0</v>
      </c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1" x14ac:dyDescent="0.25">
      <c r="A818" s="168">
        <v>219</v>
      </c>
      <c r="B818" s="169" t="s">
        <v>1830</v>
      </c>
      <c r="C818" s="185" t="s">
        <v>1831</v>
      </c>
      <c r="D818" s="170" t="s">
        <v>302</v>
      </c>
      <c r="E818" s="171">
        <v>25</v>
      </c>
      <c r="F818" s="172"/>
      <c r="G818" s="173">
        <f>ROUND(E818*F818,2)</f>
        <v>0</v>
      </c>
      <c r="H818" s="172"/>
      <c r="I818" s="173">
        <f>ROUND(E818*H818,2)</f>
        <v>0</v>
      </c>
      <c r="J818" s="172"/>
      <c r="K818" s="173">
        <f>ROUND(E818*J818,2)</f>
        <v>0</v>
      </c>
      <c r="L818" s="173">
        <v>15</v>
      </c>
      <c r="M818" s="173">
        <f>G818*(1+L818/100)</f>
        <v>0</v>
      </c>
      <c r="N818" s="173">
        <v>6.0000000000000002E-5</v>
      </c>
      <c r="O818" s="173">
        <f>ROUND(E818*N818,2)</f>
        <v>0</v>
      </c>
      <c r="P818" s="173">
        <v>0</v>
      </c>
      <c r="Q818" s="173">
        <f>ROUND(E818*P818,2)</f>
        <v>0</v>
      </c>
      <c r="R818" s="173"/>
      <c r="S818" s="173" t="s">
        <v>277</v>
      </c>
      <c r="T818" s="174" t="s">
        <v>249</v>
      </c>
      <c r="U818" s="157">
        <v>0</v>
      </c>
      <c r="V818" s="157">
        <f>ROUND(E818*U818,2)</f>
        <v>0</v>
      </c>
      <c r="W818" s="157"/>
      <c r="X818" s="157" t="s">
        <v>304</v>
      </c>
      <c r="Y818" s="147"/>
      <c r="Z818" s="147"/>
      <c r="AA818" s="147"/>
      <c r="AB818" s="147"/>
      <c r="AC818" s="147"/>
      <c r="AD818" s="147"/>
      <c r="AE818" s="147"/>
      <c r="AF818" s="147"/>
      <c r="AG818" s="147" t="s">
        <v>305</v>
      </c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outlineLevel="1" x14ac:dyDescent="0.25">
      <c r="A819" s="154"/>
      <c r="B819" s="155"/>
      <c r="C819" s="186" t="s">
        <v>1832</v>
      </c>
      <c r="D819" s="159"/>
      <c r="E819" s="160">
        <v>25</v>
      </c>
      <c r="F819" s="157"/>
      <c r="G819" s="157"/>
      <c r="H819" s="157"/>
      <c r="I819" s="157"/>
      <c r="J819" s="157"/>
      <c r="K819" s="157"/>
      <c r="L819" s="157"/>
      <c r="M819" s="157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47"/>
      <c r="Z819" s="147"/>
      <c r="AA819" s="147"/>
      <c r="AB819" s="147"/>
      <c r="AC819" s="147"/>
      <c r="AD819" s="147"/>
      <c r="AE819" s="147"/>
      <c r="AF819" s="147"/>
      <c r="AG819" s="147" t="s">
        <v>287</v>
      </c>
      <c r="AH819" s="147">
        <v>0</v>
      </c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1" x14ac:dyDescent="0.25">
      <c r="A820" s="168">
        <v>220</v>
      </c>
      <c r="B820" s="169" t="s">
        <v>1833</v>
      </c>
      <c r="C820" s="185" t="s">
        <v>1834</v>
      </c>
      <c r="D820" s="170" t="s">
        <v>538</v>
      </c>
      <c r="E820" s="171">
        <v>2</v>
      </c>
      <c r="F820" s="172"/>
      <c r="G820" s="173">
        <f>ROUND(E820*F820,2)</f>
        <v>0</v>
      </c>
      <c r="H820" s="172"/>
      <c r="I820" s="173">
        <f>ROUND(E820*H820,2)</f>
        <v>0</v>
      </c>
      <c r="J820" s="172"/>
      <c r="K820" s="173">
        <f>ROUND(E820*J820,2)</f>
        <v>0</v>
      </c>
      <c r="L820" s="173">
        <v>15</v>
      </c>
      <c r="M820" s="173">
        <f>G820*(1+L820/100)</f>
        <v>0</v>
      </c>
      <c r="N820" s="173">
        <v>0</v>
      </c>
      <c r="O820" s="173">
        <f>ROUND(E820*N820,2)</f>
        <v>0</v>
      </c>
      <c r="P820" s="173">
        <v>0</v>
      </c>
      <c r="Q820" s="173">
        <f>ROUND(E820*P820,2)</f>
        <v>0</v>
      </c>
      <c r="R820" s="173"/>
      <c r="S820" s="173" t="s">
        <v>277</v>
      </c>
      <c r="T820" s="174" t="s">
        <v>249</v>
      </c>
      <c r="U820" s="157">
        <v>0</v>
      </c>
      <c r="V820" s="157">
        <f>ROUND(E820*U820,2)</f>
        <v>0</v>
      </c>
      <c r="W820" s="157"/>
      <c r="X820" s="157" t="s">
        <v>304</v>
      </c>
      <c r="Y820" s="147"/>
      <c r="Z820" s="147"/>
      <c r="AA820" s="147"/>
      <c r="AB820" s="147"/>
      <c r="AC820" s="147"/>
      <c r="AD820" s="147"/>
      <c r="AE820" s="147"/>
      <c r="AF820" s="147"/>
      <c r="AG820" s="147" t="s">
        <v>305</v>
      </c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25">
      <c r="A821" s="154"/>
      <c r="B821" s="155"/>
      <c r="C821" s="186" t="s">
        <v>1835</v>
      </c>
      <c r="D821" s="159"/>
      <c r="E821" s="160">
        <v>2</v>
      </c>
      <c r="F821" s="157"/>
      <c r="G821" s="157"/>
      <c r="H821" s="157"/>
      <c r="I821" s="157"/>
      <c r="J821" s="157"/>
      <c r="K821" s="157"/>
      <c r="L821" s="157"/>
      <c r="M821" s="157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47"/>
      <c r="Z821" s="147"/>
      <c r="AA821" s="147"/>
      <c r="AB821" s="147"/>
      <c r="AC821" s="147"/>
      <c r="AD821" s="147"/>
      <c r="AE821" s="147"/>
      <c r="AF821" s="147"/>
      <c r="AG821" s="147" t="s">
        <v>287</v>
      </c>
      <c r="AH821" s="147">
        <v>0</v>
      </c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1" x14ac:dyDescent="0.25">
      <c r="A822" s="168">
        <v>221</v>
      </c>
      <c r="B822" s="169" t="s">
        <v>1836</v>
      </c>
      <c r="C822" s="185" t="s">
        <v>1837</v>
      </c>
      <c r="D822" s="170" t="s">
        <v>354</v>
      </c>
      <c r="E822" s="171">
        <v>1</v>
      </c>
      <c r="F822" s="172"/>
      <c r="G822" s="173">
        <f>ROUND(E822*F822,2)</f>
        <v>0</v>
      </c>
      <c r="H822" s="172"/>
      <c r="I822" s="173">
        <f>ROUND(E822*H822,2)</f>
        <v>0</v>
      </c>
      <c r="J822" s="172"/>
      <c r="K822" s="173">
        <f>ROUND(E822*J822,2)</f>
        <v>0</v>
      </c>
      <c r="L822" s="173">
        <v>15</v>
      </c>
      <c r="M822" s="173">
        <f>G822*(1+L822/100)</f>
        <v>0</v>
      </c>
      <c r="N822" s="173">
        <v>0.08</v>
      </c>
      <c r="O822" s="173">
        <f>ROUND(E822*N822,2)</f>
        <v>0.08</v>
      </c>
      <c r="P822" s="173">
        <v>0</v>
      </c>
      <c r="Q822" s="173">
        <f>ROUND(E822*P822,2)</f>
        <v>0</v>
      </c>
      <c r="R822" s="173"/>
      <c r="S822" s="173" t="s">
        <v>277</v>
      </c>
      <c r="T822" s="174" t="s">
        <v>249</v>
      </c>
      <c r="U822" s="157">
        <v>0</v>
      </c>
      <c r="V822" s="157">
        <f>ROUND(E822*U822,2)</f>
        <v>0</v>
      </c>
      <c r="W822" s="157"/>
      <c r="X822" s="157" t="s">
        <v>304</v>
      </c>
      <c r="Y822" s="147"/>
      <c r="Z822" s="147"/>
      <c r="AA822" s="147"/>
      <c r="AB822" s="147"/>
      <c r="AC822" s="147"/>
      <c r="AD822" s="147"/>
      <c r="AE822" s="147"/>
      <c r="AF822" s="147"/>
      <c r="AG822" s="147" t="s">
        <v>305</v>
      </c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1" x14ac:dyDescent="0.25">
      <c r="A823" s="154"/>
      <c r="B823" s="155"/>
      <c r="C823" s="186" t="s">
        <v>1838</v>
      </c>
      <c r="D823" s="159"/>
      <c r="E823" s="160">
        <v>1</v>
      </c>
      <c r="F823" s="157"/>
      <c r="G823" s="157"/>
      <c r="H823" s="157"/>
      <c r="I823" s="157"/>
      <c r="J823" s="157"/>
      <c r="K823" s="157"/>
      <c r="L823" s="157"/>
      <c r="M823" s="157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47"/>
      <c r="Z823" s="147"/>
      <c r="AA823" s="147"/>
      <c r="AB823" s="147"/>
      <c r="AC823" s="147"/>
      <c r="AD823" s="147"/>
      <c r="AE823" s="147"/>
      <c r="AF823" s="147"/>
      <c r="AG823" s="147" t="s">
        <v>287</v>
      </c>
      <c r="AH823" s="147">
        <v>0</v>
      </c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outlineLevel="1" x14ac:dyDescent="0.25">
      <c r="A824" s="154"/>
      <c r="B824" s="155"/>
      <c r="C824" s="186" t="s">
        <v>1839</v>
      </c>
      <c r="D824" s="159"/>
      <c r="E824" s="160"/>
      <c r="F824" s="157"/>
      <c r="G824" s="157"/>
      <c r="H824" s="157"/>
      <c r="I824" s="157"/>
      <c r="J824" s="157"/>
      <c r="K824" s="157"/>
      <c r="L824" s="157"/>
      <c r="M824" s="157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47"/>
      <c r="Z824" s="147"/>
      <c r="AA824" s="147"/>
      <c r="AB824" s="147"/>
      <c r="AC824" s="147"/>
      <c r="AD824" s="147"/>
      <c r="AE824" s="147"/>
      <c r="AF824" s="147"/>
      <c r="AG824" s="147" t="s">
        <v>287</v>
      </c>
      <c r="AH824" s="147">
        <v>0</v>
      </c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1" x14ac:dyDescent="0.25">
      <c r="A825" s="168">
        <v>222</v>
      </c>
      <c r="B825" s="169" t="s">
        <v>1840</v>
      </c>
      <c r="C825" s="185" t="s">
        <v>1841</v>
      </c>
      <c r="D825" s="170" t="s">
        <v>538</v>
      </c>
      <c r="E825" s="171">
        <v>1</v>
      </c>
      <c r="F825" s="172"/>
      <c r="G825" s="173">
        <f>ROUND(E825*F825,2)</f>
        <v>0</v>
      </c>
      <c r="H825" s="172"/>
      <c r="I825" s="173">
        <f>ROUND(E825*H825,2)</f>
        <v>0</v>
      </c>
      <c r="J825" s="172"/>
      <c r="K825" s="173">
        <f>ROUND(E825*J825,2)</f>
        <v>0</v>
      </c>
      <c r="L825" s="173">
        <v>15</v>
      </c>
      <c r="M825" s="173">
        <f>G825*(1+L825/100)</f>
        <v>0</v>
      </c>
      <c r="N825" s="173">
        <v>0</v>
      </c>
      <c r="O825" s="173">
        <f>ROUND(E825*N825,2)</f>
        <v>0</v>
      </c>
      <c r="P825" s="173">
        <v>0</v>
      </c>
      <c r="Q825" s="173">
        <f>ROUND(E825*P825,2)</f>
        <v>0</v>
      </c>
      <c r="R825" s="173"/>
      <c r="S825" s="173" t="s">
        <v>277</v>
      </c>
      <c r="T825" s="174" t="s">
        <v>249</v>
      </c>
      <c r="U825" s="157">
        <v>0</v>
      </c>
      <c r="V825" s="157">
        <f>ROUND(E825*U825,2)</f>
        <v>0</v>
      </c>
      <c r="W825" s="157"/>
      <c r="X825" s="157" t="s">
        <v>304</v>
      </c>
      <c r="Y825" s="147"/>
      <c r="Z825" s="147"/>
      <c r="AA825" s="147"/>
      <c r="AB825" s="147"/>
      <c r="AC825" s="147"/>
      <c r="AD825" s="147"/>
      <c r="AE825" s="147"/>
      <c r="AF825" s="147"/>
      <c r="AG825" s="147" t="s">
        <v>305</v>
      </c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outlineLevel="1" x14ac:dyDescent="0.25">
      <c r="A826" s="154"/>
      <c r="B826" s="155"/>
      <c r="C826" s="186" t="s">
        <v>1842</v>
      </c>
      <c r="D826" s="159"/>
      <c r="E826" s="160">
        <v>1</v>
      </c>
      <c r="F826" s="157"/>
      <c r="G826" s="157"/>
      <c r="H826" s="157"/>
      <c r="I826" s="157"/>
      <c r="J826" s="157"/>
      <c r="K826" s="157"/>
      <c r="L826" s="157"/>
      <c r="M826" s="157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47"/>
      <c r="Z826" s="147"/>
      <c r="AA826" s="147"/>
      <c r="AB826" s="147"/>
      <c r="AC826" s="147"/>
      <c r="AD826" s="147"/>
      <c r="AE826" s="147"/>
      <c r="AF826" s="147"/>
      <c r="AG826" s="147" t="s">
        <v>287</v>
      </c>
      <c r="AH826" s="147">
        <v>0</v>
      </c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1" x14ac:dyDescent="0.25">
      <c r="A827" s="168">
        <v>223</v>
      </c>
      <c r="B827" s="169" t="s">
        <v>1843</v>
      </c>
      <c r="C827" s="185" t="s">
        <v>1844</v>
      </c>
      <c r="D827" s="170" t="s">
        <v>538</v>
      </c>
      <c r="E827" s="171">
        <v>1</v>
      </c>
      <c r="F827" s="172"/>
      <c r="G827" s="173">
        <f>ROUND(E827*F827,2)</f>
        <v>0</v>
      </c>
      <c r="H827" s="172"/>
      <c r="I827" s="173">
        <f>ROUND(E827*H827,2)</f>
        <v>0</v>
      </c>
      <c r="J827" s="172"/>
      <c r="K827" s="173">
        <f>ROUND(E827*J827,2)</f>
        <v>0</v>
      </c>
      <c r="L827" s="173">
        <v>15</v>
      </c>
      <c r="M827" s="173">
        <f>G827*(1+L827/100)</f>
        <v>0</v>
      </c>
      <c r="N827" s="173">
        <v>0</v>
      </c>
      <c r="O827" s="173">
        <f>ROUND(E827*N827,2)</f>
        <v>0</v>
      </c>
      <c r="P827" s="173">
        <v>0</v>
      </c>
      <c r="Q827" s="173">
        <f>ROUND(E827*P827,2)</f>
        <v>0</v>
      </c>
      <c r="R827" s="173"/>
      <c r="S827" s="173" t="s">
        <v>277</v>
      </c>
      <c r="T827" s="174" t="s">
        <v>249</v>
      </c>
      <c r="U827" s="157">
        <v>0</v>
      </c>
      <c r="V827" s="157">
        <f>ROUND(E827*U827,2)</f>
        <v>0</v>
      </c>
      <c r="W827" s="157"/>
      <c r="X827" s="157" t="s">
        <v>304</v>
      </c>
      <c r="Y827" s="147"/>
      <c r="Z827" s="147"/>
      <c r="AA827" s="147"/>
      <c r="AB827" s="147"/>
      <c r="AC827" s="147"/>
      <c r="AD827" s="147"/>
      <c r="AE827" s="147"/>
      <c r="AF827" s="147"/>
      <c r="AG827" s="147" t="s">
        <v>305</v>
      </c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outlineLevel="1" x14ac:dyDescent="0.25">
      <c r="A828" s="154"/>
      <c r="B828" s="155"/>
      <c r="C828" s="186" t="s">
        <v>1845</v>
      </c>
      <c r="D828" s="159"/>
      <c r="E828" s="160">
        <v>1</v>
      </c>
      <c r="F828" s="157"/>
      <c r="G828" s="157"/>
      <c r="H828" s="157"/>
      <c r="I828" s="157"/>
      <c r="J828" s="157"/>
      <c r="K828" s="157"/>
      <c r="L828" s="157"/>
      <c r="M828" s="157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47"/>
      <c r="Z828" s="147"/>
      <c r="AA828" s="147"/>
      <c r="AB828" s="147"/>
      <c r="AC828" s="147"/>
      <c r="AD828" s="147"/>
      <c r="AE828" s="147"/>
      <c r="AF828" s="147"/>
      <c r="AG828" s="147" t="s">
        <v>287</v>
      </c>
      <c r="AH828" s="147">
        <v>0</v>
      </c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1" x14ac:dyDescent="0.25">
      <c r="A829" s="168">
        <v>224</v>
      </c>
      <c r="B829" s="169" t="s">
        <v>1846</v>
      </c>
      <c r="C829" s="185" t="s">
        <v>1847</v>
      </c>
      <c r="D829" s="170" t="s">
        <v>538</v>
      </c>
      <c r="E829" s="171">
        <v>1</v>
      </c>
      <c r="F829" s="172"/>
      <c r="G829" s="173">
        <f>ROUND(E829*F829,2)</f>
        <v>0</v>
      </c>
      <c r="H829" s="172"/>
      <c r="I829" s="173">
        <f>ROUND(E829*H829,2)</f>
        <v>0</v>
      </c>
      <c r="J829" s="172"/>
      <c r="K829" s="173">
        <f>ROUND(E829*J829,2)</f>
        <v>0</v>
      </c>
      <c r="L829" s="173">
        <v>15</v>
      </c>
      <c r="M829" s="173">
        <f>G829*(1+L829/100)</f>
        <v>0</v>
      </c>
      <c r="N829" s="173">
        <v>0</v>
      </c>
      <c r="O829" s="173">
        <f>ROUND(E829*N829,2)</f>
        <v>0</v>
      </c>
      <c r="P829" s="173">
        <v>0</v>
      </c>
      <c r="Q829" s="173">
        <f>ROUND(E829*P829,2)</f>
        <v>0</v>
      </c>
      <c r="R829" s="173"/>
      <c r="S829" s="173" t="s">
        <v>277</v>
      </c>
      <c r="T829" s="174" t="s">
        <v>249</v>
      </c>
      <c r="U829" s="157">
        <v>0</v>
      </c>
      <c r="V829" s="157">
        <f>ROUND(E829*U829,2)</f>
        <v>0</v>
      </c>
      <c r="W829" s="157"/>
      <c r="X829" s="157" t="s">
        <v>304</v>
      </c>
      <c r="Y829" s="147"/>
      <c r="Z829" s="147"/>
      <c r="AA829" s="147"/>
      <c r="AB829" s="147"/>
      <c r="AC829" s="147"/>
      <c r="AD829" s="147"/>
      <c r="AE829" s="147"/>
      <c r="AF829" s="147"/>
      <c r="AG829" s="147" t="s">
        <v>305</v>
      </c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25">
      <c r="A830" s="154"/>
      <c r="B830" s="155"/>
      <c r="C830" s="186" t="s">
        <v>1848</v>
      </c>
      <c r="D830" s="159"/>
      <c r="E830" s="160">
        <v>1</v>
      </c>
      <c r="F830" s="157"/>
      <c r="G830" s="157"/>
      <c r="H830" s="157"/>
      <c r="I830" s="157"/>
      <c r="J830" s="157"/>
      <c r="K830" s="157"/>
      <c r="L830" s="157"/>
      <c r="M830" s="157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47"/>
      <c r="Z830" s="147"/>
      <c r="AA830" s="147"/>
      <c r="AB830" s="147"/>
      <c r="AC830" s="147"/>
      <c r="AD830" s="147"/>
      <c r="AE830" s="147"/>
      <c r="AF830" s="147"/>
      <c r="AG830" s="147" t="s">
        <v>287</v>
      </c>
      <c r="AH830" s="147">
        <v>0</v>
      </c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1" x14ac:dyDescent="0.25">
      <c r="A831" s="168">
        <v>225</v>
      </c>
      <c r="B831" s="169" t="s">
        <v>1849</v>
      </c>
      <c r="C831" s="185" t="s">
        <v>1850</v>
      </c>
      <c r="D831" s="170" t="s">
        <v>538</v>
      </c>
      <c r="E831" s="171">
        <v>1</v>
      </c>
      <c r="F831" s="172"/>
      <c r="G831" s="173">
        <f>ROUND(E831*F831,2)</f>
        <v>0</v>
      </c>
      <c r="H831" s="172"/>
      <c r="I831" s="173">
        <f>ROUND(E831*H831,2)</f>
        <v>0</v>
      </c>
      <c r="J831" s="172"/>
      <c r="K831" s="173">
        <f>ROUND(E831*J831,2)</f>
        <v>0</v>
      </c>
      <c r="L831" s="173">
        <v>15</v>
      </c>
      <c r="M831" s="173">
        <f>G831*(1+L831/100)</f>
        <v>0</v>
      </c>
      <c r="N831" s="173">
        <v>0</v>
      </c>
      <c r="O831" s="173">
        <f>ROUND(E831*N831,2)</f>
        <v>0</v>
      </c>
      <c r="P831" s="173">
        <v>0</v>
      </c>
      <c r="Q831" s="173">
        <f>ROUND(E831*P831,2)</f>
        <v>0</v>
      </c>
      <c r="R831" s="173"/>
      <c r="S831" s="173" t="s">
        <v>277</v>
      </c>
      <c r="T831" s="174" t="s">
        <v>249</v>
      </c>
      <c r="U831" s="157">
        <v>0</v>
      </c>
      <c r="V831" s="157">
        <f>ROUND(E831*U831,2)</f>
        <v>0</v>
      </c>
      <c r="W831" s="157"/>
      <c r="X831" s="157" t="s">
        <v>304</v>
      </c>
      <c r="Y831" s="147"/>
      <c r="Z831" s="147"/>
      <c r="AA831" s="147"/>
      <c r="AB831" s="147"/>
      <c r="AC831" s="147"/>
      <c r="AD831" s="147"/>
      <c r="AE831" s="147"/>
      <c r="AF831" s="147"/>
      <c r="AG831" s="147" t="s">
        <v>305</v>
      </c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25">
      <c r="A832" s="154"/>
      <c r="B832" s="155"/>
      <c r="C832" s="186" t="s">
        <v>1851</v>
      </c>
      <c r="D832" s="159"/>
      <c r="E832" s="160">
        <v>1</v>
      </c>
      <c r="F832" s="157"/>
      <c r="G832" s="157"/>
      <c r="H832" s="157"/>
      <c r="I832" s="157"/>
      <c r="J832" s="157"/>
      <c r="K832" s="157"/>
      <c r="L832" s="157"/>
      <c r="M832" s="157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57"/>
      <c r="Y832" s="147"/>
      <c r="Z832" s="147"/>
      <c r="AA832" s="147"/>
      <c r="AB832" s="147"/>
      <c r="AC832" s="147"/>
      <c r="AD832" s="147"/>
      <c r="AE832" s="147"/>
      <c r="AF832" s="147"/>
      <c r="AG832" s="147" t="s">
        <v>287</v>
      </c>
      <c r="AH832" s="147">
        <v>0</v>
      </c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1" x14ac:dyDescent="0.25">
      <c r="A833" s="154"/>
      <c r="B833" s="155"/>
      <c r="C833" s="186" t="s">
        <v>1839</v>
      </c>
      <c r="D833" s="159"/>
      <c r="E833" s="160"/>
      <c r="F833" s="157"/>
      <c r="G833" s="157"/>
      <c r="H833" s="157"/>
      <c r="I833" s="157"/>
      <c r="J833" s="157"/>
      <c r="K833" s="157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47"/>
      <c r="Z833" s="147"/>
      <c r="AA833" s="147"/>
      <c r="AB833" s="147"/>
      <c r="AC833" s="147"/>
      <c r="AD833" s="147"/>
      <c r="AE833" s="147"/>
      <c r="AF833" s="147"/>
      <c r="AG833" s="147" t="s">
        <v>287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outlineLevel="1" x14ac:dyDescent="0.25">
      <c r="A834" s="168">
        <v>226</v>
      </c>
      <c r="B834" s="169" t="s">
        <v>1852</v>
      </c>
      <c r="C834" s="185" t="s">
        <v>1853</v>
      </c>
      <c r="D834" s="170" t="s">
        <v>276</v>
      </c>
      <c r="E834" s="171">
        <v>1</v>
      </c>
      <c r="F834" s="172"/>
      <c r="G834" s="173">
        <f>ROUND(E834*F834,2)</f>
        <v>0</v>
      </c>
      <c r="H834" s="172"/>
      <c r="I834" s="173">
        <f>ROUND(E834*H834,2)</f>
        <v>0</v>
      </c>
      <c r="J834" s="172"/>
      <c r="K834" s="173">
        <f>ROUND(E834*J834,2)</f>
        <v>0</v>
      </c>
      <c r="L834" s="173">
        <v>15</v>
      </c>
      <c r="M834" s="173">
        <f>G834*(1+L834/100)</f>
        <v>0</v>
      </c>
      <c r="N834" s="173">
        <v>0</v>
      </c>
      <c r="O834" s="173">
        <f>ROUND(E834*N834,2)</f>
        <v>0</v>
      </c>
      <c r="P834" s="173">
        <v>0</v>
      </c>
      <c r="Q834" s="173">
        <f>ROUND(E834*P834,2)</f>
        <v>0</v>
      </c>
      <c r="R834" s="173"/>
      <c r="S834" s="173" t="s">
        <v>277</v>
      </c>
      <c r="T834" s="174" t="s">
        <v>249</v>
      </c>
      <c r="U834" s="157">
        <v>0</v>
      </c>
      <c r="V834" s="157">
        <f>ROUND(E834*U834,2)</f>
        <v>0</v>
      </c>
      <c r="W834" s="157"/>
      <c r="X834" s="157" t="s">
        <v>304</v>
      </c>
      <c r="Y834" s="147"/>
      <c r="Z834" s="147"/>
      <c r="AA834" s="147"/>
      <c r="AB834" s="147"/>
      <c r="AC834" s="147"/>
      <c r="AD834" s="147"/>
      <c r="AE834" s="147"/>
      <c r="AF834" s="147"/>
      <c r="AG834" s="147" t="s">
        <v>305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1" x14ac:dyDescent="0.25">
      <c r="A835" s="154"/>
      <c r="B835" s="155"/>
      <c r="C835" s="186" t="s">
        <v>1854</v>
      </c>
      <c r="D835" s="159"/>
      <c r="E835" s="160">
        <v>1</v>
      </c>
      <c r="F835" s="157"/>
      <c r="G835" s="157"/>
      <c r="H835" s="157"/>
      <c r="I835" s="157"/>
      <c r="J835" s="157"/>
      <c r="K835" s="157"/>
      <c r="L835" s="157"/>
      <c r="M835" s="157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47"/>
      <c r="Z835" s="147"/>
      <c r="AA835" s="147"/>
      <c r="AB835" s="147"/>
      <c r="AC835" s="147"/>
      <c r="AD835" s="147"/>
      <c r="AE835" s="147"/>
      <c r="AF835" s="147"/>
      <c r="AG835" s="147" t="s">
        <v>287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1" x14ac:dyDescent="0.25">
      <c r="A836" s="154"/>
      <c r="B836" s="155"/>
      <c r="C836" s="186" t="s">
        <v>1839</v>
      </c>
      <c r="D836" s="159"/>
      <c r="E836" s="160"/>
      <c r="F836" s="157"/>
      <c r="G836" s="157"/>
      <c r="H836" s="157"/>
      <c r="I836" s="157"/>
      <c r="J836" s="157"/>
      <c r="K836" s="157"/>
      <c r="L836" s="157"/>
      <c r="M836" s="157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57"/>
      <c r="Y836" s="147"/>
      <c r="Z836" s="147"/>
      <c r="AA836" s="147"/>
      <c r="AB836" s="147"/>
      <c r="AC836" s="147"/>
      <c r="AD836" s="147"/>
      <c r="AE836" s="147"/>
      <c r="AF836" s="147"/>
      <c r="AG836" s="147" t="s">
        <v>287</v>
      </c>
      <c r="AH836" s="147">
        <v>0</v>
      </c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1" x14ac:dyDescent="0.25">
      <c r="A837" s="168">
        <v>227</v>
      </c>
      <c r="B837" s="169" t="s">
        <v>1855</v>
      </c>
      <c r="C837" s="185" t="s">
        <v>1856</v>
      </c>
      <c r="D837" s="170" t="s">
        <v>276</v>
      </c>
      <c r="E837" s="171">
        <v>1</v>
      </c>
      <c r="F837" s="172"/>
      <c r="G837" s="173">
        <f>ROUND(E837*F837,2)</f>
        <v>0</v>
      </c>
      <c r="H837" s="172"/>
      <c r="I837" s="173">
        <f>ROUND(E837*H837,2)</f>
        <v>0</v>
      </c>
      <c r="J837" s="172"/>
      <c r="K837" s="173">
        <f>ROUND(E837*J837,2)</f>
        <v>0</v>
      </c>
      <c r="L837" s="173">
        <v>15</v>
      </c>
      <c r="M837" s="173">
        <f>G837*(1+L837/100)</f>
        <v>0</v>
      </c>
      <c r="N837" s="173">
        <v>0</v>
      </c>
      <c r="O837" s="173">
        <f>ROUND(E837*N837,2)</f>
        <v>0</v>
      </c>
      <c r="P837" s="173">
        <v>0</v>
      </c>
      <c r="Q837" s="173">
        <f>ROUND(E837*P837,2)</f>
        <v>0</v>
      </c>
      <c r="R837" s="173"/>
      <c r="S837" s="173" t="s">
        <v>277</v>
      </c>
      <c r="T837" s="174" t="s">
        <v>249</v>
      </c>
      <c r="U837" s="157">
        <v>0</v>
      </c>
      <c r="V837" s="157">
        <f>ROUND(E837*U837,2)</f>
        <v>0</v>
      </c>
      <c r="W837" s="157"/>
      <c r="X837" s="157" t="s">
        <v>304</v>
      </c>
      <c r="Y837" s="147"/>
      <c r="Z837" s="147"/>
      <c r="AA837" s="147"/>
      <c r="AB837" s="147"/>
      <c r="AC837" s="147"/>
      <c r="AD837" s="147"/>
      <c r="AE837" s="147"/>
      <c r="AF837" s="147"/>
      <c r="AG837" s="147" t="s">
        <v>305</v>
      </c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outlineLevel="1" x14ac:dyDescent="0.25">
      <c r="A838" s="154"/>
      <c r="B838" s="155"/>
      <c r="C838" s="186" t="s">
        <v>1857</v>
      </c>
      <c r="D838" s="159"/>
      <c r="E838" s="160">
        <v>1</v>
      </c>
      <c r="F838" s="157"/>
      <c r="G838" s="157"/>
      <c r="H838" s="157"/>
      <c r="I838" s="157"/>
      <c r="J838" s="157"/>
      <c r="K838" s="157"/>
      <c r="L838" s="157"/>
      <c r="M838" s="157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57"/>
      <c r="Y838" s="147"/>
      <c r="Z838" s="147"/>
      <c r="AA838" s="147"/>
      <c r="AB838" s="147"/>
      <c r="AC838" s="147"/>
      <c r="AD838" s="147"/>
      <c r="AE838" s="147"/>
      <c r="AF838" s="147"/>
      <c r="AG838" s="147" t="s">
        <v>287</v>
      </c>
      <c r="AH838" s="147">
        <v>0</v>
      </c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outlineLevel="1" x14ac:dyDescent="0.25">
      <c r="A839" s="154"/>
      <c r="B839" s="155"/>
      <c r="C839" s="186" t="s">
        <v>1839</v>
      </c>
      <c r="D839" s="159"/>
      <c r="E839" s="160"/>
      <c r="F839" s="157"/>
      <c r="G839" s="157"/>
      <c r="H839" s="157"/>
      <c r="I839" s="157"/>
      <c r="J839" s="157"/>
      <c r="K839" s="157"/>
      <c r="L839" s="157"/>
      <c r="M839" s="157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47"/>
      <c r="Z839" s="147"/>
      <c r="AA839" s="147"/>
      <c r="AB839" s="147"/>
      <c r="AC839" s="147"/>
      <c r="AD839" s="147"/>
      <c r="AE839" s="147"/>
      <c r="AF839" s="147"/>
      <c r="AG839" s="147" t="s">
        <v>287</v>
      </c>
      <c r="AH839" s="147">
        <v>0</v>
      </c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1" x14ac:dyDescent="0.25">
      <c r="A840" s="168">
        <v>228</v>
      </c>
      <c r="B840" s="169" t="s">
        <v>1858</v>
      </c>
      <c r="C840" s="185" t="s">
        <v>1859</v>
      </c>
      <c r="D840" s="170" t="s">
        <v>538</v>
      </c>
      <c r="E840" s="171">
        <v>3</v>
      </c>
      <c r="F840" s="172"/>
      <c r="G840" s="173">
        <f>ROUND(E840*F840,2)</f>
        <v>0</v>
      </c>
      <c r="H840" s="172"/>
      <c r="I840" s="173">
        <f>ROUND(E840*H840,2)</f>
        <v>0</v>
      </c>
      <c r="J840" s="172"/>
      <c r="K840" s="173">
        <f>ROUND(E840*J840,2)</f>
        <v>0</v>
      </c>
      <c r="L840" s="173">
        <v>15</v>
      </c>
      <c r="M840" s="173">
        <f>G840*(1+L840/100)</f>
        <v>0</v>
      </c>
      <c r="N840" s="173">
        <v>0</v>
      </c>
      <c r="O840" s="173">
        <f>ROUND(E840*N840,2)</f>
        <v>0</v>
      </c>
      <c r="P840" s="173">
        <v>0</v>
      </c>
      <c r="Q840" s="173">
        <f>ROUND(E840*P840,2)</f>
        <v>0</v>
      </c>
      <c r="R840" s="173"/>
      <c r="S840" s="173" t="s">
        <v>277</v>
      </c>
      <c r="T840" s="174" t="s">
        <v>249</v>
      </c>
      <c r="U840" s="157">
        <v>0</v>
      </c>
      <c r="V840" s="157">
        <f>ROUND(E840*U840,2)</f>
        <v>0</v>
      </c>
      <c r="W840" s="157"/>
      <c r="X840" s="157" t="s">
        <v>304</v>
      </c>
      <c r="Y840" s="147"/>
      <c r="Z840" s="147"/>
      <c r="AA840" s="147"/>
      <c r="AB840" s="147"/>
      <c r="AC840" s="147"/>
      <c r="AD840" s="147"/>
      <c r="AE840" s="147"/>
      <c r="AF840" s="147"/>
      <c r="AG840" s="147" t="s">
        <v>305</v>
      </c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outlineLevel="1" x14ac:dyDescent="0.25">
      <c r="A841" s="154"/>
      <c r="B841" s="155"/>
      <c r="C841" s="186" t="s">
        <v>1860</v>
      </c>
      <c r="D841" s="159"/>
      <c r="E841" s="160">
        <v>3</v>
      </c>
      <c r="F841" s="157"/>
      <c r="G841" s="157"/>
      <c r="H841" s="157"/>
      <c r="I841" s="157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47"/>
      <c r="Z841" s="147"/>
      <c r="AA841" s="147"/>
      <c r="AB841" s="147"/>
      <c r="AC841" s="147"/>
      <c r="AD841" s="147"/>
      <c r="AE841" s="147"/>
      <c r="AF841" s="147"/>
      <c r="AG841" s="147" t="s">
        <v>287</v>
      </c>
      <c r="AH841" s="147">
        <v>0</v>
      </c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outlineLevel="1" x14ac:dyDescent="0.25">
      <c r="A842" s="168">
        <v>229</v>
      </c>
      <c r="B842" s="169" t="s">
        <v>1861</v>
      </c>
      <c r="C842" s="185" t="s">
        <v>1862</v>
      </c>
      <c r="D842" s="170" t="s">
        <v>576</v>
      </c>
      <c r="E842" s="171">
        <v>6</v>
      </c>
      <c r="F842" s="172"/>
      <c r="G842" s="173">
        <f>ROUND(E842*F842,2)</f>
        <v>0</v>
      </c>
      <c r="H842" s="172"/>
      <c r="I842" s="173">
        <f>ROUND(E842*H842,2)</f>
        <v>0</v>
      </c>
      <c r="J842" s="172"/>
      <c r="K842" s="173">
        <f>ROUND(E842*J842,2)</f>
        <v>0</v>
      </c>
      <c r="L842" s="173">
        <v>15</v>
      </c>
      <c r="M842" s="173">
        <f>G842*(1+L842/100)</f>
        <v>0</v>
      </c>
      <c r="N842" s="173">
        <v>0</v>
      </c>
      <c r="O842" s="173">
        <f>ROUND(E842*N842,2)</f>
        <v>0</v>
      </c>
      <c r="P842" s="173">
        <v>0</v>
      </c>
      <c r="Q842" s="173">
        <f>ROUND(E842*P842,2)</f>
        <v>0</v>
      </c>
      <c r="R842" s="173"/>
      <c r="S842" s="173" t="s">
        <v>277</v>
      </c>
      <c r="T842" s="174" t="s">
        <v>249</v>
      </c>
      <c r="U842" s="157">
        <v>0</v>
      </c>
      <c r="V842" s="157">
        <f>ROUND(E842*U842,2)</f>
        <v>0</v>
      </c>
      <c r="W842" s="157"/>
      <c r="X842" s="157" t="s">
        <v>304</v>
      </c>
      <c r="Y842" s="147"/>
      <c r="Z842" s="147"/>
      <c r="AA842" s="147"/>
      <c r="AB842" s="147"/>
      <c r="AC842" s="147"/>
      <c r="AD842" s="147"/>
      <c r="AE842" s="147"/>
      <c r="AF842" s="147"/>
      <c r="AG842" s="147" t="s">
        <v>305</v>
      </c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outlineLevel="1" x14ac:dyDescent="0.25">
      <c r="A843" s="154"/>
      <c r="B843" s="155"/>
      <c r="C843" s="186" t="s">
        <v>1863</v>
      </c>
      <c r="D843" s="159"/>
      <c r="E843" s="160">
        <v>6</v>
      </c>
      <c r="F843" s="157"/>
      <c r="G843" s="157"/>
      <c r="H843" s="157"/>
      <c r="I843" s="157"/>
      <c r="J843" s="157"/>
      <c r="K843" s="157"/>
      <c r="L843" s="157"/>
      <c r="M843" s="157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47"/>
      <c r="Z843" s="147"/>
      <c r="AA843" s="147"/>
      <c r="AB843" s="147"/>
      <c r="AC843" s="147"/>
      <c r="AD843" s="147"/>
      <c r="AE843" s="147"/>
      <c r="AF843" s="147"/>
      <c r="AG843" s="147" t="s">
        <v>287</v>
      </c>
      <c r="AH843" s="147">
        <v>0</v>
      </c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outlineLevel="1" x14ac:dyDescent="0.25">
      <c r="A844" s="168">
        <v>230</v>
      </c>
      <c r="B844" s="169" t="s">
        <v>1864</v>
      </c>
      <c r="C844" s="185" t="s">
        <v>1865</v>
      </c>
      <c r="D844" s="170" t="s">
        <v>576</v>
      </c>
      <c r="E844" s="171">
        <v>140</v>
      </c>
      <c r="F844" s="172"/>
      <c r="G844" s="173">
        <f>ROUND(E844*F844,2)</f>
        <v>0</v>
      </c>
      <c r="H844" s="172"/>
      <c r="I844" s="173">
        <f>ROUND(E844*H844,2)</f>
        <v>0</v>
      </c>
      <c r="J844" s="172"/>
      <c r="K844" s="173">
        <f>ROUND(E844*J844,2)</f>
        <v>0</v>
      </c>
      <c r="L844" s="173">
        <v>15</v>
      </c>
      <c r="M844" s="173">
        <f>G844*(1+L844/100)</f>
        <v>0</v>
      </c>
      <c r="N844" s="173">
        <v>0</v>
      </c>
      <c r="O844" s="173">
        <f>ROUND(E844*N844,2)</f>
        <v>0</v>
      </c>
      <c r="P844" s="173">
        <v>0</v>
      </c>
      <c r="Q844" s="173">
        <f>ROUND(E844*P844,2)</f>
        <v>0</v>
      </c>
      <c r="R844" s="173"/>
      <c r="S844" s="173" t="s">
        <v>277</v>
      </c>
      <c r="T844" s="174" t="s">
        <v>249</v>
      </c>
      <c r="U844" s="157">
        <v>0</v>
      </c>
      <c r="V844" s="157">
        <f>ROUND(E844*U844,2)</f>
        <v>0</v>
      </c>
      <c r="W844" s="157"/>
      <c r="X844" s="157" t="s">
        <v>304</v>
      </c>
      <c r="Y844" s="147"/>
      <c r="Z844" s="147"/>
      <c r="AA844" s="147"/>
      <c r="AB844" s="147"/>
      <c r="AC844" s="147"/>
      <c r="AD844" s="147"/>
      <c r="AE844" s="147"/>
      <c r="AF844" s="147"/>
      <c r="AG844" s="147" t="s">
        <v>305</v>
      </c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outlineLevel="1" x14ac:dyDescent="0.25">
      <c r="A845" s="154"/>
      <c r="B845" s="155"/>
      <c r="C845" s="186" t="s">
        <v>1866</v>
      </c>
      <c r="D845" s="159"/>
      <c r="E845" s="160">
        <v>140</v>
      </c>
      <c r="F845" s="157"/>
      <c r="G845" s="157"/>
      <c r="H845" s="157"/>
      <c r="I845" s="157"/>
      <c r="J845" s="157"/>
      <c r="K845" s="157"/>
      <c r="L845" s="157"/>
      <c r="M845" s="157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47"/>
      <c r="Z845" s="147"/>
      <c r="AA845" s="147"/>
      <c r="AB845" s="147"/>
      <c r="AC845" s="147"/>
      <c r="AD845" s="147"/>
      <c r="AE845" s="147"/>
      <c r="AF845" s="147"/>
      <c r="AG845" s="147" t="s">
        <v>287</v>
      </c>
      <c r="AH845" s="147">
        <v>0</v>
      </c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1" x14ac:dyDescent="0.25">
      <c r="A846" s="168">
        <v>231</v>
      </c>
      <c r="B846" s="169" t="s">
        <v>1867</v>
      </c>
      <c r="C846" s="185" t="s">
        <v>1868</v>
      </c>
      <c r="D846" s="170" t="s">
        <v>576</v>
      </c>
      <c r="E846" s="171">
        <v>3.4</v>
      </c>
      <c r="F846" s="172"/>
      <c r="G846" s="173">
        <f>ROUND(E846*F846,2)</f>
        <v>0</v>
      </c>
      <c r="H846" s="172"/>
      <c r="I846" s="173">
        <f>ROUND(E846*H846,2)</f>
        <v>0</v>
      </c>
      <c r="J846" s="172"/>
      <c r="K846" s="173">
        <f>ROUND(E846*J846,2)</f>
        <v>0</v>
      </c>
      <c r="L846" s="173">
        <v>15</v>
      </c>
      <c r="M846" s="173">
        <f>G846*(1+L846/100)</f>
        <v>0</v>
      </c>
      <c r="N846" s="173">
        <v>0</v>
      </c>
      <c r="O846" s="173">
        <f>ROUND(E846*N846,2)</f>
        <v>0</v>
      </c>
      <c r="P846" s="173">
        <v>0</v>
      </c>
      <c r="Q846" s="173">
        <f>ROUND(E846*P846,2)</f>
        <v>0</v>
      </c>
      <c r="R846" s="173"/>
      <c r="S846" s="173" t="s">
        <v>277</v>
      </c>
      <c r="T846" s="174" t="s">
        <v>249</v>
      </c>
      <c r="U846" s="157">
        <v>0</v>
      </c>
      <c r="V846" s="157">
        <f>ROUND(E846*U846,2)</f>
        <v>0</v>
      </c>
      <c r="W846" s="157"/>
      <c r="X846" s="157" t="s">
        <v>304</v>
      </c>
      <c r="Y846" s="147"/>
      <c r="Z846" s="147"/>
      <c r="AA846" s="147"/>
      <c r="AB846" s="147"/>
      <c r="AC846" s="147"/>
      <c r="AD846" s="147"/>
      <c r="AE846" s="147"/>
      <c r="AF846" s="147"/>
      <c r="AG846" s="147" t="s">
        <v>305</v>
      </c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outlineLevel="1" x14ac:dyDescent="0.25">
      <c r="A847" s="154"/>
      <c r="B847" s="155"/>
      <c r="C847" s="186" t="s">
        <v>1869</v>
      </c>
      <c r="D847" s="159"/>
      <c r="E847" s="160">
        <v>3.4</v>
      </c>
      <c r="F847" s="157"/>
      <c r="G847" s="157"/>
      <c r="H847" s="157"/>
      <c r="I847" s="157"/>
      <c r="J847" s="157"/>
      <c r="K847" s="157"/>
      <c r="L847" s="157"/>
      <c r="M847" s="157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47"/>
      <c r="Z847" s="147"/>
      <c r="AA847" s="147"/>
      <c r="AB847" s="147"/>
      <c r="AC847" s="147"/>
      <c r="AD847" s="147"/>
      <c r="AE847" s="147"/>
      <c r="AF847" s="147"/>
      <c r="AG847" s="147" t="s">
        <v>287</v>
      </c>
      <c r="AH847" s="147">
        <v>0</v>
      </c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1" x14ac:dyDescent="0.25">
      <c r="A848" s="168">
        <v>232</v>
      </c>
      <c r="B848" s="169" t="s">
        <v>1870</v>
      </c>
      <c r="C848" s="185" t="s">
        <v>1871</v>
      </c>
      <c r="D848" s="170" t="s">
        <v>276</v>
      </c>
      <c r="E848" s="171">
        <v>1</v>
      </c>
      <c r="F848" s="172"/>
      <c r="G848" s="173">
        <f>ROUND(E848*F848,2)</f>
        <v>0</v>
      </c>
      <c r="H848" s="172"/>
      <c r="I848" s="173">
        <f>ROUND(E848*H848,2)</f>
        <v>0</v>
      </c>
      <c r="J848" s="172"/>
      <c r="K848" s="173">
        <f>ROUND(E848*J848,2)</f>
        <v>0</v>
      </c>
      <c r="L848" s="173">
        <v>15</v>
      </c>
      <c r="M848" s="173">
        <f>G848*(1+L848/100)</f>
        <v>0</v>
      </c>
      <c r="N848" s="173">
        <v>0</v>
      </c>
      <c r="O848" s="173">
        <f>ROUND(E848*N848,2)</f>
        <v>0</v>
      </c>
      <c r="P848" s="173">
        <v>0</v>
      </c>
      <c r="Q848" s="173">
        <f>ROUND(E848*P848,2)</f>
        <v>0</v>
      </c>
      <c r="R848" s="173"/>
      <c r="S848" s="173" t="s">
        <v>277</v>
      </c>
      <c r="T848" s="174" t="s">
        <v>249</v>
      </c>
      <c r="U848" s="157">
        <v>0</v>
      </c>
      <c r="V848" s="157">
        <f>ROUND(E848*U848,2)</f>
        <v>0</v>
      </c>
      <c r="W848" s="157"/>
      <c r="X848" s="157" t="s">
        <v>304</v>
      </c>
      <c r="Y848" s="147"/>
      <c r="Z848" s="147"/>
      <c r="AA848" s="147"/>
      <c r="AB848" s="147"/>
      <c r="AC848" s="147"/>
      <c r="AD848" s="147"/>
      <c r="AE848" s="147"/>
      <c r="AF848" s="147"/>
      <c r="AG848" s="147" t="s">
        <v>305</v>
      </c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outlineLevel="1" x14ac:dyDescent="0.25">
      <c r="A849" s="154"/>
      <c r="B849" s="155"/>
      <c r="C849" s="186" t="s">
        <v>1872</v>
      </c>
      <c r="D849" s="159"/>
      <c r="E849" s="160">
        <v>1</v>
      </c>
      <c r="F849" s="157"/>
      <c r="G849" s="157"/>
      <c r="H849" s="157"/>
      <c r="I849" s="157"/>
      <c r="J849" s="157"/>
      <c r="K849" s="157"/>
      <c r="L849" s="157"/>
      <c r="M849" s="157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47"/>
      <c r="Z849" s="147"/>
      <c r="AA849" s="147"/>
      <c r="AB849" s="147"/>
      <c r="AC849" s="147"/>
      <c r="AD849" s="147"/>
      <c r="AE849" s="147"/>
      <c r="AF849" s="147"/>
      <c r="AG849" s="147" t="s">
        <v>287</v>
      </c>
      <c r="AH849" s="147">
        <v>0</v>
      </c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1" x14ac:dyDescent="0.25">
      <c r="A850" s="168">
        <v>233</v>
      </c>
      <c r="B850" s="169" t="s">
        <v>1873</v>
      </c>
      <c r="C850" s="185" t="s">
        <v>1874</v>
      </c>
      <c r="D850" s="170" t="s">
        <v>576</v>
      </c>
      <c r="E850" s="171">
        <v>114.8</v>
      </c>
      <c r="F850" s="172"/>
      <c r="G850" s="173">
        <f>ROUND(E850*F850,2)</f>
        <v>0</v>
      </c>
      <c r="H850" s="172"/>
      <c r="I850" s="173">
        <f>ROUND(E850*H850,2)</f>
        <v>0</v>
      </c>
      <c r="J850" s="172"/>
      <c r="K850" s="173">
        <f>ROUND(E850*J850,2)</f>
        <v>0</v>
      </c>
      <c r="L850" s="173">
        <v>15</v>
      </c>
      <c r="M850" s="173">
        <f>G850*(1+L850/100)</f>
        <v>0</v>
      </c>
      <c r="N850" s="173">
        <v>0</v>
      </c>
      <c r="O850" s="173">
        <f>ROUND(E850*N850,2)</f>
        <v>0</v>
      </c>
      <c r="P850" s="173">
        <v>0</v>
      </c>
      <c r="Q850" s="173">
        <f>ROUND(E850*P850,2)</f>
        <v>0</v>
      </c>
      <c r="R850" s="173"/>
      <c r="S850" s="173" t="s">
        <v>277</v>
      </c>
      <c r="T850" s="174" t="s">
        <v>249</v>
      </c>
      <c r="U850" s="157">
        <v>0</v>
      </c>
      <c r="V850" s="157">
        <f>ROUND(E850*U850,2)</f>
        <v>0</v>
      </c>
      <c r="W850" s="157"/>
      <c r="X850" s="157" t="s">
        <v>304</v>
      </c>
      <c r="Y850" s="147"/>
      <c r="Z850" s="147"/>
      <c r="AA850" s="147"/>
      <c r="AB850" s="147"/>
      <c r="AC850" s="147"/>
      <c r="AD850" s="147"/>
      <c r="AE850" s="147"/>
      <c r="AF850" s="147"/>
      <c r="AG850" s="147" t="s">
        <v>305</v>
      </c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25">
      <c r="A851" s="154"/>
      <c r="B851" s="155"/>
      <c r="C851" s="186" t="s">
        <v>1875</v>
      </c>
      <c r="D851" s="159"/>
      <c r="E851" s="160">
        <v>14.4</v>
      </c>
      <c r="F851" s="157"/>
      <c r="G851" s="157"/>
      <c r="H851" s="157"/>
      <c r="I851" s="157"/>
      <c r="J851" s="157"/>
      <c r="K851" s="157"/>
      <c r="L851" s="157"/>
      <c r="M851" s="157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47"/>
      <c r="Z851" s="147"/>
      <c r="AA851" s="147"/>
      <c r="AB851" s="147"/>
      <c r="AC851" s="147"/>
      <c r="AD851" s="147"/>
      <c r="AE851" s="147"/>
      <c r="AF851" s="147"/>
      <c r="AG851" s="147" t="s">
        <v>287</v>
      </c>
      <c r="AH851" s="147">
        <v>0</v>
      </c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1" x14ac:dyDescent="0.25">
      <c r="A852" s="154"/>
      <c r="B852" s="155"/>
      <c r="C852" s="186" t="s">
        <v>1876</v>
      </c>
      <c r="D852" s="159"/>
      <c r="E852" s="160">
        <v>14.9</v>
      </c>
      <c r="F852" s="157"/>
      <c r="G852" s="157"/>
      <c r="H852" s="157"/>
      <c r="I852" s="157"/>
      <c r="J852" s="157"/>
      <c r="K852" s="157"/>
      <c r="L852" s="157"/>
      <c r="M852" s="157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47"/>
      <c r="Z852" s="147"/>
      <c r="AA852" s="147"/>
      <c r="AB852" s="147"/>
      <c r="AC852" s="147"/>
      <c r="AD852" s="147"/>
      <c r="AE852" s="147"/>
      <c r="AF852" s="147"/>
      <c r="AG852" s="147" t="s">
        <v>287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1" x14ac:dyDescent="0.25">
      <c r="A853" s="154"/>
      <c r="B853" s="155"/>
      <c r="C853" s="186" t="s">
        <v>1877</v>
      </c>
      <c r="D853" s="159"/>
      <c r="E853" s="160">
        <v>45.6</v>
      </c>
      <c r="F853" s="157"/>
      <c r="G853" s="157"/>
      <c r="H853" s="157"/>
      <c r="I853" s="157"/>
      <c r="J853" s="157"/>
      <c r="K853" s="157"/>
      <c r="L853" s="157"/>
      <c r="M853" s="157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47"/>
      <c r="Z853" s="147"/>
      <c r="AA853" s="147"/>
      <c r="AB853" s="147"/>
      <c r="AC853" s="147"/>
      <c r="AD853" s="147"/>
      <c r="AE853" s="147"/>
      <c r="AF853" s="147"/>
      <c r="AG853" s="147" t="s">
        <v>287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1" x14ac:dyDescent="0.25">
      <c r="A854" s="154"/>
      <c r="B854" s="155"/>
      <c r="C854" s="186" t="s">
        <v>1878</v>
      </c>
      <c r="D854" s="159"/>
      <c r="E854" s="160">
        <v>39.9</v>
      </c>
      <c r="F854" s="157"/>
      <c r="G854" s="157"/>
      <c r="H854" s="157"/>
      <c r="I854" s="157"/>
      <c r="J854" s="157"/>
      <c r="K854" s="157"/>
      <c r="L854" s="157"/>
      <c r="M854" s="157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47"/>
      <c r="Z854" s="147"/>
      <c r="AA854" s="147"/>
      <c r="AB854" s="147"/>
      <c r="AC854" s="147"/>
      <c r="AD854" s="147"/>
      <c r="AE854" s="147"/>
      <c r="AF854" s="147"/>
      <c r="AG854" s="147" t="s">
        <v>287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outlineLevel="1" x14ac:dyDescent="0.25">
      <c r="A855" s="168">
        <v>234</v>
      </c>
      <c r="B855" s="169" t="s">
        <v>1879</v>
      </c>
      <c r="C855" s="185" t="s">
        <v>1880</v>
      </c>
      <c r="D855" s="170" t="s">
        <v>576</v>
      </c>
      <c r="E855" s="171">
        <v>30.57</v>
      </c>
      <c r="F855" s="172"/>
      <c r="G855" s="173">
        <f>ROUND(E855*F855,2)</f>
        <v>0</v>
      </c>
      <c r="H855" s="172"/>
      <c r="I855" s="173">
        <f>ROUND(E855*H855,2)</f>
        <v>0</v>
      </c>
      <c r="J855" s="172"/>
      <c r="K855" s="173">
        <f>ROUND(E855*J855,2)</f>
        <v>0</v>
      </c>
      <c r="L855" s="173">
        <v>15</v>
      </c>
      <c r="M855" s="173">
        <f>G855*(1+L855/100)</f>
        <v>0</v>
      </c>
      <c r="N855" s="173">
        <v>0</v>
      </c>
      <c r="O855" s="173">
        <f>ROUND(E855*N855,2)</f>
        <v>0</v>
      </c>
      <c r="P855" s="173">
        <v>0</v>
      </c>
      <c r="Q855" s="173">
        <f>ROUND(E855*P855,2)</f>
        <v>0</v>
      </c>
      <c r="R855" s="173"/>
      <c r="S855" s="173" t="s">
        <v>277</v>
      </c>
      <c r="T855" s="174" t="s">
        <v>249</v>
      </c>
      <c r="U855" s="157">
        <v>0</v>
      </c>
      <c r="V855" s="157">
        <f>ROUND(E855*U855,2)</f>
        <v>0</v>
      </c>
      <c r="W855" s="157"/>
      <c r="X855" s="157" t="s">
        <v>304</v>
      </c>
      <c r="Y855" s="147"/>
      <c r="Z855" s="147"/>
      <c r="AA855" s="147"/>
      <c r="AB855" s="147"/>
      <c r="AC855" s="147"/>
      <c r="AD855" s="147"/>
      <c r="AE855" s="147"/>
      <c r="AF855" s="147"/>
      <c r="AG855" s="147" t="s">
        <v>305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1" x14ac:dyDescent="0.25">
      <c r="A856" s="154"/>
      <c r="B856" s="155"/>
      <c r="C856" s="186" t="s">
        <v>1881</v>
      </c>
      <c r="D856" s="159"/>
      <c r="E856" s="160">
        <v>27.65</v>
      </c>
      <c r="F856" s="157"/>
      <c r="G856" s="157"/>
      <c r="H856" s="157"/>
      <c r="I856" s="157"/>
      <c r="J856" s="157"/>
      <c r="K856" s="157"/>
      <c r="L856" s="157"/>
      <c r="M856" s="157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47"/>
      <c r="Z856" s="147"/>
      <c r="AA856" s="147"/>
      <c r="AB856" s="147"/>
      <c r="AC856" s="147"/>
      <c r="AD856" s="147"/>
      <c r="AE856" s="147"/>
      <c r="AF856" s="147"/>
      <c r="AG856" s="147" t="s">
        <v>287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1" x14ac:dyDescent="0.25">
      <c r="A857" s="154"/>
      <c r="B857" s="155"/>
      <c r="C857" s="186" t="s">
        <v>1882</v>
      </c>
      <c r="D857" s="159"/>
      <c r="E857" s="160">
        <v>2.92</v>
      </c>
      <c r="F857" s="157"/>
      <c r="G857" s="157"/>
      <c r="H857" s="157"/>
      <c r="I857" s="157"/>
      <c r="J857" s="157"/>
      <c r="K857" s="157"/>
      <c r="L857" s="157"/>
      <c r="M857" s="157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47"/>
      <c r="Z857" s="147"/>
      <c r="AA857" s="147"/>
      <c r="AB857" s="147"/>
      <c r="AC857" s="147"/>
      <c r="AD857" s="147"/>
      <c r="AE857" s="147"/>
      <c r="AF857" s="147"/>
      <c r="AG857" s="147" t="s">
        <v>287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outlineLevel="1" x14ac:dyDescent="0.25">
      <c r="A858" s="168">
        <v>235</v>
      </c>
      <c r="B858" s="169" t="s">
        <v>1883</v>
      </c>
      <c r="C858" s="185" t="s">
        <v>1884</v>
      </c>
      <c r="D858" s="170" t="s">
        <v>538</v>
      </c>
      <c r="E858" s="171">
        <v>9</v>
      </c>
      <c r="F858" s="172"/>
      <c r="G858" s="173">
        <f>ROUND(E858*F858,2)</f>
        <v>0</v>
      </c>
      <c r="H858" s="172"/>
      <c r="I858" s="173">
        <f>ROUND(E858*H858,2)</f>
        <v>0</v>
      </c>
      <c r="J858" s="172"/>
      <c r="K858" s="173">
        <f>ROUND(E858*J858,2)</f>
        <v>0</v>
      </c>
      <c r="L858" s="173">
        <v>15</v>
      </c>
      <c r="M858" s="173">
        <f>G858*(1+L858/100)</f>
        <v>0</v>
      </c>
      <c r="N858" s="173">
        <v>0</v>
      </c>
      <c r="O858" s="173">
        <f>ROUND(E858*N858,2)</f>
        <v>0</v>
      </c>
      <c r="P858" s="173">
        <v>0</v>
      </c>
      <c r="Q858" s="173">
        <f>ROUND(E858*P858,2)</f>
        <v>0</v>
      </c>
      <c r="R858" s="173"/>
      <c r="S858" s="173" t="s">
        <v>277</v>
      </c>
      <c r="T858" s="174" t="s">
        <v>249</v>
      </c>
      <c r="U858" s="157">
        <v>0</v>
      </c>
      <c r="V858" s="157">
        <f>ROUND(E858*U858,2)</f>
        <v>0</v>
      </c>
      <c r="W858" s="157"/>
      <c r="X858" s="157" t="s">
        <v>304</v>
      </c>
      <c r="Y858" s="147"/>
      <c r="Z858" s="147"/>
      <c r="AA858" s="147"/>
      <c r="AB858" s="147"/>
      <c r="AC858" s="147"/>
      <c r="AD858" s="147"/>
      <c r="AE858" s="147"/>
      <c r="AF858" s="147"/>
      <c r="AG858" s="147" t="s">
        <v>305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1" x14ac:dyDescent="0.25">
      <c r="A859" s="154"/>
      <c r="B859" s="155"/>
      <c r="C859" s="186" t="s">
        <v>1885</v>
      </c>
      <c r="D859" s="159"/>
      <c r="E859" s="160">
        <v>9</v>
      </c>
      <c r="F859" s="157"/>
      <c r="G859" s="157"/>
      <c r="H859" s="157"/>
      <c r="I859" s="157"/>
      <c r="J859" s="157"/>
      <c r="K859" s="157"/>
      <c r="L859" s="157"/>
      <c r="M859" s="157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47"/>
      <c r="Z859" s="147"/>
      <c r="AA859" s="147"/>
      <c r="AB859" s="147"/>
      <c r="AC859" s="147"/>
      <c r="AD859" s="147"/>
      <c r="AE859" s="147"/>
      <c r="AF859" s="147"/>
      <c r="AG859" s="147" t="s">
        <v>287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ht="20.399999999999999" outlineLevel="1" x14ac:dyDescent="0.25">
      <c r="A860" s="176">
        <v>236</v>
      </c>
      <c r="B860" s="177" t="s">
        <v>1886</v>
      </c>
      <c r="C860" s="187" t="s">
        <v>1887</v>
      </c>
      <c r="D860" s="178" t="s">
        <v>538</v>
      </c>
      <c r="E860" s="179">
        <v>1</v>
      </c>
      <c r="F860" s="180"/>
      <c r="G860" s="181">
        <f t="shared" ref="G860:G885" si="28">ROUND(E860*F860,2)</f>
        <v>0</v>
      </c>
      <c r="H860" s="180"/>
      <c r="I860" s="181">
        <f t="shared" ref="I860:I885" si="29">ROUND(E860*H860,2)</f>
        <v>0</v>
      </c>
      <c r="J860" s="180"/>
      <c r="K860" s="181">
        <f t="shared" ref="K860:K885" si="30">ROUND(E860*J860,2)</f>
        <v>0</v>
      </c>
      <c r="L860" s="181">
        <v>15</v>
      </c>
      <c r="M860" s="181">
        <f t="shared" ref="M860:M885" si="31">G860*(1+L860/100)</f>
        <v>0</v>
      </c>
      <c r="N860" s="181">
        <v>0</v>
      </c>
      <c r="O860" s="181">
        <f t="shared" ref="O860:O885" si="32">ROUND(E860*N860,2)</f>
        <v>0</v>
      </c>
      <c r="P860" s="181">
        <v>0</v>
      </c>
      <c r="Q860" s="181">
        <f t="shared" ref="Q860:Q885" si="33">ROUND(E860*P860,2)</f>
        <v>0</v>
      </c>
      <c r="R860" s="181"/>
      <c r="S860" s="181" t="s">
        <v>277</v>
      </c>
      <c r="T860" s="182" t="s">
        <v>249</v>
      </c>
      <c r="U860" s="157">
        <v>0</v>
      </c>
      <c r="V860" s="157">
        <f t="shared" ref="V860:V885" si="34">ROUND(E860*U860,2)</f>
        <v>0</v>
      </c>
      <c r="W860" s="157"/>
      <c r="X860" s="157" t="s">
        <v>304</v>
      </c>
      <c r="Y860" s="147"/>
      <c r="Z860" s="147"/>
      <c r="AA860" s="147"/>
      <c r="AB860" s="147"/>
      <c r="AC860" s="147"/>
      <c r="AD860" s="147"/>
      <c r="AE860" s="147"/>
      <c r="AF860" s="147"/>
      <c r="AG860" s="147" t="s">
        <v>639</v>
      </c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25">
      <c r="A861" s="176">
        <v>237</v>
      </c>
      <c r="B861" s="177" t="s">
        <v>1888</v>
      </c>
      <c r="C861" s="187" t="s">
        <v>1889</v>
      </c>
      <c r="D861" s="178" t="s">
        <v>538</v>
      </c>
      <c r="E861" s="179">
        <v>2</v>
      </c>
      <c r="F861" s="180"/>
      <c r="G861" s="181">
        <f t="shared" si="28"/>
        <v>0</v>
      </c>
      <c r="H861" s="180"/>
      <c r="I861" s="181">
        <f t="shared" si="29"/>
        <v>0</v>
      </c>
      <c r="J861" s="180"/>
      <c r="K861" s="181">
        <f t="shared" si="30"/>
        <v>0</v>
      </c>
      <c r="L861" s="181">
        <v>15</v>
      </c>
      <c r="M861" s="181">
        <f t="shared" si="31"/>
        <v>0</v>
      </c>
      <c r="N861" s="181">
        <v>0</v>
      </c>
      <c r="O861" s="181">
        <f t="shared" si="32"/>
        <v>0</v>
      </c>
      <c r="P861" s="181">
        <v>0</v>
      </c>
      <c r="Q861" s="181">
        <f t="shared" si="33"/>
        <v>0</v>
      </c>
      <c r="R861" s="181"/>
      <c r="S861" s="181" t="s">
        <v>277</v>
      </c>
      <c r="T861" s="182" t="s">
        <v>249</v>
      </c>
      <c r="U861" s="157">
        <v>0</v>
      </c>
      <c r="V861" s="157">
        <f t="shared" si="34"/>
        <v>0</v>
      </c>
      <c r="W861" s="157"/>
      <c r="X861" s="157" t="s">
        <v>304</v>
      </c>
      <c r="Y861" s="147"/>
      <c r="Z861" s="147"/>
      <c r="AA861" s="147"/>
      <c r="AB861" s="147"/>
      <c r="AC861" s="147"/>
      <c r="AD861" s="147"/>
      <c r="AE861" s="147"/>
      <c r="AF861" s="147"/>
      <c r="AG861" s="147" t="s">
        <v>639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1" x14ac:dyDescent="0.25">
      <c r="A862" s="176">
        <v>238</v>
      </c>
      <c r="B862" s="177" t="s">
        <v>1890</v>
      </c>
      <c r="C862" s="187" t="s">
        <v>1891</v>
      </c>
      <c r="D862" s="178" t="s">
        <v>538</v>
      </c>
      <c r="E862" s="179">
        <v>2</v>
      </c>
      <c r="F862" s="180"/>
      <c r="G862" s="181">
        <f t="shared" si="28"/>
        <v>0</v>
      </c>
      <c r="H862" s="180"/>
      <c r="I862" s="181">
        <f t="shared" si="29"/>
        <v>0</v>
      </c>
      <c r="J862" s="180"/>
      <c r="K862" s="181">
        <f t="shared" si="30"/>
        <v>0</v>
      </c>
      <c r="L862" s="181">
        <v>15</v>
      </c>
      <c r="M862" s="181">
        <f t="shared" si="31"/>
        <v>0</v>
      </c>
      <c r="N862" s="181">
        <v>0</v>
      </c>
      <c r="O862" s="181">
        <f t="shared" si="32"/>
        <v>0</v>
      </c>
      <c r="P862" s="181">
        <v>0</v>
      </c>
      <c r="Q862" s="181">
        <f t="shared" si="33"/>
        <v>0</v>
      </c>
      <c r="R862" s="181"/>
      <c r="S862" s="181" t="s">
        <v>277</v>
      </c>
      <c r="T862" s="182" t="s">
        <v>249</v>
      </c>
      <c r="U862" s="157">
        <v>0</v>
      </c>
      <c r="V862" s="157">
        <f t="shared" si="34"/>
        <v>0</v>
      </c>
      <c r="W862" s="157"/>
      <c r="X862" s="157" t="s">
        <v>304</v>
      </c>
      <c r="Y862" s="147"/>
      <c r="Z862" s="147"/>
      <c r="AA862" s="147"/>
      <c r="AB862" s="147"/>
      <c r="AC862" s="147"/>
      <c r="AD862" s="147"/>
      <c r="AE862" s="147"/>
      <c r="AF862" s="147"/>
      <c r="AG862" s="147" t="s">
        <v>639</v>
      </c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outlineLevel="1" x14ac:dyDescent="0.25">
      <c r="A863" s="176">
        <v>239</v>
      </c>
      <c r="B863" s="177" t="s">
        <v>1892</v>
      </c>
      <c r="C863" s="187" t="s">
        <v>1893</v>
      </c>
      <c r="D863" s="178" t="s">
        <v>538</v>
      </c>
      <c r="E863" s="179">
        <v>1</v>
      </c>
      <c r="F863" s="180"/>
      <c r="G863" s="181">
        <f t="shared" si="28"/>
        <v>0</v>
      </c>
      <c r="H863" s="180"/>
      <c r="I863" s="181">
        <f t="shared" si="29"/>
        <v>0</v>
      </c>
      <c r="J863" s="180"/>
      <c r="K863" s="181">
        <f t="shared" si="30"/>
        <v>0</v>
      </c>
      <c r="L863" s="181">
        <v>15</v>
      </c>
      <c r="M863" s="181">
        <f t="shared" si="31"/>
        <v>0</v>
      </c>
      <c r="N863" s="181">
        <v>0</v>
      </c>
      <c r="O863" s="181">
        <f t="shared" si="32"/>
        <v>0</v>
      </c>
      <c r="P863" s="181">
        <v>0</v>
      </c>
      <c r="Q863" s="181">
        <f t="shared" si="33"/>
        <v>0</v>
      </c>
      <c r="R863" s="181"/>
      <c r="S863" s="181" t="s">
        <v>277</v>
      </c>
      <c r="T863" s="182" t="s">
        <v>249</v>
      </c>
      <c r="U863" s="157">
        <v>0</v>
      </c>
      <c r="V863" s="157">
        <f t="shared" si="34"/>
        <v>0</v>
      </c>
      <c r="W863" s="157"/>
      <c r="X863" s="157" t="s">
        <v>304</v>
      </c>
      <c r="Y863" s="147"/>
      <c r="Z863" s="147"/>
      <c r="AA863" s="147"/>
      <c r="AB863" s="147"/>
      <c r="AC863" s="147"/>
      <c r="AD863" s="147"/>
      <c r="AE863" s="147"/>
      <c r="AF863" s="147"/>
      <c r="AG863" s="147" t="s">
        <v>639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1" x14ac:dyDescent="0.25">
      <c r="A864" s="176">
        <v>240</v>
      </c>
      <c r="B864" s="177" t="s">
        <v>1894</v>
      </c>
      <c r="C864" s="187" t="s">
        <v>1895</v>
      </c>
      <c r="D864" s="178" t="s">
        <v>538</v>
      </c>
      <c r="E864" s="179">
        <v>1</v>
      </c>
      <c r="F864" s="180"/>
      <c r="G864" s="181">
        <f t="shared" si="28"/>
        <v>0</v>
      </c>
      <c r="H864" s="180"/>
      <c r="I864" s="181">
        <f t="shared" si="29"/>
        <v>0</v>
      </c>
      <c r="J864" s="180"/>
      <c r="K864" s="181">
        <f t="shared" si="30"/>
        <v>0</v>
      </c>
      <c r="L864" s="181">
        <v>15</v>
      </c>
      <c r="M864" s="181">
        <f t="shared" si="31"/>
        <v>0</v>
      </c>
      <c r="N864" s="181">
        <v>0</v>
      </c>
      <c r="O864" s="181">
        <f t="shared" si="32"/>
        <v>0</v>
      </c>
      <c r="P864" s="181">
        <v>0</v>
      </c>
      <c r="Q864" s="181">
        <f t="shared" si="33"/>
        <v>0</v>
      </c>
      <c r="R864" s="181"/>
      <c r="S864" s="181" t="s">
        <v>277</v>
      </c>
      <c r="T864" s="182" t="s">
        <v>249</v>
      </c>
      <c r="U864" s="157">
        <v>0</v>
      </c>
      <c r="V864" s="157">
        <f t="shared" si="34"/>
        <v>0</v>
      </c>
      <c r="W864" s="157"/>
      <c r="X864" s="157" t="s">
        <v>304</v>
      </c>
      <c r="Y864" s="147"/>
      <c r="Z864" s="147"/>
      <c r="AA864" s="147"/>
      <c r="AB864" s="147"/>
      <c r="AC864" s="147"/>
      <c r="AD864" s="147"/>
      <c r="AE864" s="147"/>
      <c r="AF864" s="147"/>
      <c r="AG864" s="147" t="s">
        <v>639</v>
      </c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25">
      <c r="A865" s="176">
        <v>241</v>
      </c>
      <c r="B865" s="177" t="s">
        <v>1896</v>
      </c>
      <c r="C865" s="187" t="s">
        <v>1897</v>
      </c>
      <c r="D865" s="178" t="s">
        <v>538</v>
      </c>
      <c r="E865" s="179">
        <v>1</v>
      </c>
      <c r="F865" s="180"/>
      <c r="G865" s="181">
        <f t="shared" si="28"/>
        <v>0</v>
      </c>
      <c r="H865" s="180"/>
      <c r="I865" s="181">
        <f t="shared" si="29"/>
        <v>0</v>
      </c>
      <c r="J865" s="180"/>
      <c r="K865" s="181">
        <f t="shared" si="30"/>
        <v>0</v>
      </c>
      <c r="L865" s="181">
        <v>15</v>
      </c>
      <c r="M865" s="181">
        <f t="shared" si="31"/>
        <v>0</v>
      </c>
      <c r="N865" s="181">
        <v>0</v>
      </c>
      <c r="O865" s="181">
        <f t="shared" si="32"/>
        <v>0</v>
      </c>
      <c r="P865" s="181">
        <v>0</v>
      </c>
      <c r="Q865" s="181">
        <f t="shared" si="33"/>
        <v>0</v>
      </c>
      <c r="R865" s="181"/>
      <c r="S865" s="181" t="s">
        <v>277</v>
      </c>
      <c r="T865" s="182" t="s">
        <v>249</v>
      </c>
      <c r="U865" s="157">
        <v>0</v>
      </c>
      <c r="V865" s="157">
        <f t="shared" si="34"/>
        <v>0</v>
      </c>
      <c r="W865" s="157"/>
      <c r="X865" s="157" t="s">
        <v>304</v>
      </c>
      <c r="Y865" s="147"/>
      <c r="Z865" s="147"/>
      <c r="AA865" s="147"/>
      <c r="AB865" s="147"/>
      <c r="AC865" s="147"/>
      <c r="AD865" s="147"/>
      <c r="AE865" s="147"/>
      <c r="AF865" s="147"/>
      <c r="AG865" s="147" t="s">
        <v>639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ht="20.399999999999999" outlineLevel="1" x14ac:dyDescent="0.25">
      <c r="A866" s="176">
        <v>242</v>
      </c>
      <c r="B866" s="177" t="s">
        <v>1898</v>
      </c>
      <c r="C866" s="187" t="s">
        <v>1899</v>
      </c>
      <c r="D866" s="178" t="s">
        <v>538</v>
      </c>
      <c r="E866" s="179">
        <v>1</v>
      </c>
      <c r="F866" s="180"/>
      <c r="G866" s="181">
        <f t="shared" si="28"/>
        <v>0</v>
      </c>
      <c r="H866" s="180"/>
      <c r="I866" s="181">
        <f t="shared" si="29"/>
        <v>0</v>
      </c>
      <c r="J866" s="180"/>
      <c r="K866" s="181">
        <f t="shared" si="30"/>
        <v>0</v>
      </c>
      <c r="L866" s="181">
        <v>15</v>
      </c>
      <c r="M866" s="181">
        <f t="shared" si="31"/>
        <v>0</v>
      </c>
      <c r="N866" s="181">
        <v>0</v>
      </c>
      <c r="O866" s="181">
        <f t="shared" si="32"/>
        <v>0</v>
      </c>
      <c r="P866" s="181">
        <v>0</v>
      </c>
      <c r="Q866" s="181">
        <f t="shared" si="33"/>
        <v>0</v>
      </c>
      <c r="R866" s="181"/>
      <c r="S866" s="181" t="s">
        <v>277</v>
      </c>
      <c r="T866" s="182" t="s">
        <v>249</v>
      </c>
      <c r="U866" s="157">
        <v>0</v>
      </c>
      <c r="V866" s="157">
        <f t="shared" si="34"/>
        <v>0</v>
      </c>
      <c r="W866" s="157"/>
      <c r="X866" s="157" t="s">
        <v>304</v>
      </c>
      <c r="Y866" s="147"/>
      <c r="Z866" s="147"/>
      <c r="AA866" s="147"/>
      <c r="AB866" s="147"/>
      <c r="AC866" s="147"/>
      <c r="AD866" s="147"/>
      <c r="AE866" s="147"/>
      <c r="AF866" s="147"/>
      <c r="AG866" s="147" t="s">
        <v>639</v>
      </c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ht="20.399999999999999" outlineLevel="1" x14ac:dyDescent="0.25">
      <c r="A867" s="176">
        <v>243</v>
      </c>
      <c r="B867" s="177" t="s">
        <v>1900</v>
      </c>
      <c r="C867" s="187" t="s">
        <v>1901</v>
      </c>
      <c r="D867" s="178" t="s">
        <v>538</v>
      </c>
      <c r="E867" s="179">
        <v>1</v>
      </c>
      <c r="F867" s="180"/>
      <c r="G867" s="181">
        <f t="shared" si="28"/>
        <v>0</v>
      </c>
      <c r="H867" s="180"/>
      <c r="I867" s="181">
        <f t="shared" si="29"/>
        <v>0</v>
      </c>
      <c r="J867" s="180"/>
      <c r="K867" s="181">
        <f t="shared" si="30"/>
        <v>0</v>
      </c>
      <c r="L867" s="181">
        <v>15</v>
      </c>
      <c r="M867" s="181">
        <f t="shared" si="31"/>
        <v>0</v>
      </c>
      <c r="N867" s="181">
        <v>0</v>
      </c>
      <c r="O867" s="181">
        <f t="shared" si="32"/>
        <v>0</v>
      </c>
      <c r="P867" s="181">
        <v>0</v>
      </c>
      <c r="Q867" s="181">
        <f t="shared" si="33"/>
        <v>0</v>
      </c>
      <c r="R867" s="181"/>
      <c r="S867" s="181" t="s">
        <v>277</v>
      </c>
      <c r="T867" s="182" t="s">
        <v>249</v>
      </c>
      <c r="U867" s="157">
        <v>0</v>
      </c>
      <c r="V867" s="157">
        <f t="shared" si="34"/>
        <v>0</v>
      </c>
      <c r="W867" s="157"/>
      <c r="X867" s="157" t="s">
        <v>304</v>
      </c>
      <c r="Y867" s="147"/>
      <c r="Z867" s="147"/>
      <c r="AA867" s="147"/>
      <c r="AB867" s="147"/>
      <c r="AC867" s="147"/>
      <c r="AD867" s="147"/>
      <c r="AE867" s="147"/>
      <c r="AF867" s="147"/>
      <c r="AG867" s="147" t="s">
        <v>639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ht="20.399999999999999" outlineLevel="1" x14ac:dyDescent="0.25">
      <c r="A868" s="176">
        <v>244</v>
      </c>
      <c r="B868" s="177" t="s">
        <v>1902</v>
      </c>
      <c r="C868" s="187" t="s">
        <v>1903</v>
      </c>
      <c r="D868" s="178" t="s">
        <v>538</v>
      </c>
      <c r="E868" s="179">
        <v>1</v>
      </c>
      <c r="F868" s="180"/>
      <c r="G868" s="181">
        <f t="shared" si="28"/>
        <v>0</v>
      </c>
      <c r="H868" s="180"/>
      <c r="I868" s="181">
        <f t="shared" si="29"/>
        <v>0</v>
      </c>
      <c r="J868" s="180"/>
      <c r="K868" s="181">
        <f t="shared" si="30"/>
        <v>0</v>
      </c>
      <c r="L868" s="181">
        <v>15</v>
      </c>
      <c r="M868" s="181">
        <f t="shared" si="31"/>
        <v>0</v>
      </c>
      <c r="N868" s="181">
        <v>0</v>
      </c>
      <c r="O868" s="181">
        <f t="shared" si="32"/>
        <v>0</v>
      </c>
      <c r="P868" s="181">
        <v>0</v>
      </c>
      <c r="Q868" s="181">
        <f t="shared" si="33"/>
        <v>0</v>
      </c>
      <c r="R868" s="181"/>
      <c r="S868" s="181" t="s">
        <v>277</v>
      </c>
      <c r="T868" s="182" t="s">
        <v>249</v>
      </c>
      <c r="U868" s="157">
        <v>0</v>
      </c>
      <c r="V868" s="157">
        <f t="shared" si="34"/>
        <v>0</v>
      </c>
      <c r="W868" s="157"/>
      <c r="X868" s="157" t="s">
        <v>304</v>
      </c>
      <c r="Y868" s="147"/>
      <c r="Z868" s="147"/>
      <c r="AA868" s="147"/>
      <c r="AB868" s="147"/>
      <c r="AC868" s="147"/>
      <c r="AD868" s="147"/>
      <c r="AE868" s="147"/>
      <c r="AF868" s="147"/>
      <c r="AG868" s="147" t="s">
        <v>639</v>
      </c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ht="20.399999999999999" outlineLevel="1" x14ac:dyDescent="0.25">
      <c r="A869" s="176">
        <v>245</v>
      </c>
      <c r="B869" s="177" t="s">
        <v>1904</v>
      </c>
      <c r="C869" s="187" t="s">
        <v>1905</v>
      </c>
      <c r="D869" s="178" t="s">
        <v>538</v>
      </c>
      <c r="E869" s="179">
        <v>1</v>
      </c>
      <c r="F869" s="180"/>
      <c r="G869" s="181">
        <f t="shared" si="28"/>
        <v>0</v>
      </c>
      <c r="H869" s="180"/>
      <c r="I869" s="181">
        <f t="shared" si="29"/>
        <v>0</v>
      </c>
      <c r="J869" s="180"/>
      <c r="K869" s="181">
        <f t="shared" si="30"/>
        <v>0</v>
      </c>
      <c r="L869" s="181">
        <v>15</v>
      </c>
      <c r="M869" s="181">
        <f t="shared" si="31"/>
        <v>0</v>
      </c>
      <c r="N869" s="181">
        <v>0</v>
      </c>
      <c r="O869" s="181">
        <f t="shared" si="32"/>
        <v>0</v>
      </c>
      <c r="P869" s="181">
        <v>0</v>
      </c>
      <c r="Q869" s="181">
        <f t="shared" si="33"/>
        <v>0</v>
      </c>
      <c r="R869" s="181"/>
      <c r="S869" s="181" t="s">
        <v>277</v>
      </c>
      <c r="T869" s="182" t="s">
        <v>249</v>
      </c>
      <c r="U869" s="157">
        <v>0</v>
      </c>
      <c r="V869" s="157">
        <f t="shared" si="34"/>
        <v>0</v>
      </c>
      <c r="W869" s="157"/>
      <c r="X869" s="157" t="s">
        <v>304</v>
      </c>
      <c r="Y869" s="147"/>
      <c r="Z869" s="147"/>
      <c r="AA869" s="147"/>
      <c r="AB869" s="147"/>
      <c r="AC869" s="147"/>
      <c r="AD869" s="147"/>
      <c r="AE869" s="147"/>
      <c r="AF869" s="147"/>
      <c r="AG869" s="147" t="s">
        <v>639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ht="20.399999999999999" outlineLevel="1" x14ac:dyDescent="0.25">
      <c r="A870" s="176">
        <v>246</v>
      </c>
      <c r="B870" s="177" t="s">
        <v>1906</v>
      </c>
      <c r="C870" s="187" t="s">
        <v>1907</v>
      </c>
      <c r="D870" s="178" t="s">
        <v>538</v>
      </c>
      <c r="E870" s="179">
        <v>2</v>
      </c>
      <c r="F870" s="180"/>
      <c r="G870" s="181">
        <f t="shared" si="28"/>
        <v>0</v>
      </c>
      <c r="H870" s="180"/>
      <c r="I870" s="181">
        <f t="shared" si="29"/>
        <v>0</v>
      </c>
      <c r="J870" s="180"/>
      <c r="K870" s="181">
        <f t="shared" si="30"/>
        <v>0</v>
      </c>
      <c r="L870" s="181">
        <v>15</v>
      </c>
      <c r="M870" s="181">
        <f t="shared" si="31"/>
        <v>0</v>
      </c>
      <c r="N870" s="181">
        <v>0</v>
      </c>
      <c r="O870" s="181">
        <f t="shared" si="32"/>
        <v>0</v>
      </c>
      <c r="P870" s="181">
        <v>0</v>
      </c>
      <c r="Q870" s="181">
        <f t="shared" si="33"/>
        <v>0</v>
      </c>
      <c r="R870" s="181"/>
      <c r="S870" s="181" t="s">
        <v>277</v>
      </c>
      <c r="T870" s="182" t="s">
        <v>249</v>
      </c>
      <c r="U870" s="157">
        <v>0</v>
      </c>
      <c r="V870" s="157">
        <f t="shared" si="34"/>
        <v>0</v>
      </c>
      <c r="W870" s="157"/>
      <c r="X870" s="157" t="s">
        <v>304</v>
      </c>
      <c r="Y870" s="147"/>
      <c r="Z870" s="147"/>
      <c r="AA870" s="147"/>
      <c r="AB870" s="147"/>
      <c r="AC870" s="147"/>
      <c r="AD870" s="147"/>
      <c r="AE870" s="147"/>
      <c r="AF870" s="147"/>
      <c r="AG870" s="147" t="s">
        <v>639</v>
      </c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ht="20.399999999999999" outlineLevel="1" x14ac:dyDescent="0.25">
      <c r="A871" s="176">
        <v>247</v>
      </c>
      <c r="B871" s="177" t="s">
        <v>1908</v>
      </c>
      <c r="C871" s="187" t="s">
        <v>1909</v>
      </c>
      <c r="D871" s="178" t="s">
        <v>538</v>
      </c>
      <c r="E871" s="179">
        <v>3</v>
      </c>
      <c r="F871" s="180"/>
      <c r="G871" s="181">
        <f t="shared" si="28"/>
        <v>0</v>
      </c>
      <c r="H871" s="180"/>
      <c r="I871" s="181">
        <f t="shared" si="29"/>
        <v>0</v>
      </c>
      <c r="J871" s="180"/>
      <c r="K871" s="181">
        <f t="shared" si="30"/>
        <v>0</v>
      </c>
      <c r="L871" s="181">
        <v>15</v>
      </c>
      <c r="M871" s="181">
        <f t="shared" si="31"/>
        <v>0</v>
      </c>
      <c r="N871" s="181">
        <v>0</v>
      </c>
      <c r="O871" s="181">
        <f t="shared" si="32"/>
        <v>0</v>
      </c>
      <c r="P871" s="181">
        <v>0</v>
      </c>
      <c r="Q871" s="181">
        <f t="shared" si="33"/>
        <v>0</v>
      </c>
      <c r="R871" s="181"/>
      <c r="S871" s="181" t="s">
        <v>277</v>
      </c>
      <c r="T871" s="182" t="s">
        <v>249</v>
      </c>
      <c r="U871" s="157">
        <v>0</v>
      </c>
      <c r="V871" s="157">
        <f t="shared" si="34"/>
        <v>0</v>
      </c>
      <c r="W871" s="157"/>
      <c r="X871" s="157" t="s">
        <v>304</v>
      </c>
      <c r="Y871" s="147"/>
      <c r="Z871" s="147"/>
      <c r="AA871" s="147"/>
      <c r="AB871" s="147"/>
      <c r="AC871" s="147"/>
      <c r="AD871" s="147"/>
      <c r="AE871" s="147"/>
      <c r="AF871" s="147"/>
      <c r="AG871" s="147" t="s">
        <v>639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ht="20.399999999999999" outlineLevel="1" x14ac:dyDescent="0.25">
      <c r="A872" s="176">
        <v>248</v>
      </c>
      <c r="B872" s="177" t="s">
        <v>1910</v>
      </c>
      <c r="C872" s="187" t="s">
        <v>1911</v>
      </c>
      <c r="D872" s="178" t="s">
        <v>538</v>
      </c>
      <c r="E872" s="179">
        <v>2</v>
      </c>
      <c r="F872" s="180"/>
      <c r="G872" s="181">
        <f t="shared" si="28"/>
        <v>0</v>
      </c>
      <c r="H872" s="180"/>
      <c r="I872" s="181">
        <f t="shared" si="29"/>
        <v>0</v>
      </c>
      <c r="J872" s="180"/>
      <c r="K872" s="181">
        <f t="shared" si="30"/>
        <v>0</v>
      </c>
      <c r="L872" s="181">
        <v>15</v>
      </c>
      <c r="M872" s="181">
        <f t="shared" si="31"/>
        <v>0</v>
      </c>
      <c r="N872" s="181">
        <v>0</v>
      </c>
      <c r="O872" s="181">
        <f t="shared" si="32"/>
        <v>0</v>
      </c>
      <c r="P872" s="181">
        <v>0</v>
      </c>
      <c r="Q872" s="181">
        <f t="shared" si="33"/>
        <v>0</v>
      </c>
      <c r="R872" s="181"/>
      <c r="S872" s="181" t="s">
        <v>277</v>
      </c>
      <c r="T872" s="182" t="s">
        <v>249</v>
      </c>
      <c r="U872" s="157">
        <v>0</v>
      </c>
      <c r="V872" s="157">
        <f t="shared" si="34"/>
        <v>0</v>
      </c>
      <c r="W872" s="157"/>
      <c r="X872" s="157" t="s">
        <v>304</v>
      </c>
      <c r="Y872" s="147"/>
      <c r="Z872" s="147"/>
      <c r="AA872" s="147"/>
      <c r="AB872" s="147"/>
      <c r="AC872" s="147"/>
      <c r="AD872" s="147"/>
      <c r="AE872" s="147"/>
      <c r="AF872" s="147"/>
      <c r="AG872" s="147" t="s">
        <v>639</v>
      </c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ht="20.399999999999999" outlineLevel="1" x14ac:dyDescent="0.25">
      <c r="A873" s="176">
        <v>249</v>
      </c>
      <c r="B873" s="177" t="s">
        <v>1912</v>
      </c>
      <c r="C873" s="187" t="s">
        <v>1913</v>
      </c>
      <c r="D873" s="178" t="s">
        <v>538</v>
      </c>
      <c r="E873" s="179">
        <v>2</v>
      </c>
      <c r="F873" s="180"/>
      <c r="G873" s="181">
        <f t="shared" si="28"/>
        <v>0</v>
      </c>
      <c r="H873" s="180"/>
      <c r="I873" s="181">
        <f t="shared" si="29"/>
        <v>0</v>
      </c>
      <c r="J873" s="180"/>
      <c r="K873" s="181">
        <f t="shared" si="30"/>
        <v>0</v>
      </c>
      <c r="L873" s="181">
        <v>15</v>
      </c>
      <c r="M873" s="181">
        <f t="shared" si="31"/>
        <v>0</v>
      </c>
      <c r="N873" s="181">
        <v>0</v>
      </c>
      <c r="O873" s="181">
        <f t="shared" si="32"/>
        <v>0</v>
      </c>
      <c r="P873" s="181">
        <v>0</v>
      </c>
      <c r="Q873" s="181">
        <f t="shared" si="33"/>
        <v>0</v>
      </c>
      <c r="R873" s="181"/>
      <c r="S873" s="181" t="s">
        <v>277</v>
      </c>
      <c r="T873" s="182" t="s">
        <v>249</v>
      </c>
      <c r="U873" s="157">
        <v>0</v>
      </c>
      <c r="V873" s="157">
        <f t="shared" si="34"/>
        <v>0</v>
      </c>
      <c r="W873" s="157"/>
      <c r="X873" s="157" t="s">
        <v>304</v>
      </c>
      <c r="Y873" s="147"/>
      <c r="Z873" s="147"/>
      <c r="AA873" s="147"/>
      <c r="AB873" s="147"/>
      <c r="AC873" s="147"/>
      <c r="AD873" s="147"/>
      <c r="AE873" s="147"/>
      <c r="AF873" s="147"/>
      <c r="AG873" s="147" t="s">
        <v>639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ht="20.399999999999999" outlineLevel="1" x14ac:dyDescent="0.25">
      <c r="A874" s="176">
        <v>250</v>
      </c>
      <c r="B874" s="177" t="s">
        <v>1914</v>
      </c>
      <c r="C874" s="187" t="s">
        <v>1915</v>
      </c>
      <c r="D874" s="178" t="s">
        <v>538</v>
      </c>
      <c r="E874" s="179">
        <v>1</v>
      </c>
      <c r="F874" s="180"/>
      <c r="G874" s="181">
        <f t="shared" si="28"/>
        <v>0</v>
      </c>
      <c r="H874" s="180"/>
      <c r="I874" s="181">
        <f t="shared" si="29"/>
        <v>0</v>
      </c>
      <c r="J874" s="180"/>
      <c r="K874" s="181">
        <f t="shared" si="30"/>
        <v>0</v>
      </c>
      <c r="L874" s="181">
        <v>15</v>
      </c>
      <c r="M874" s="181">
        <f t="shared" si="31"/>
        <v>0</v>
      </c>
      <c r="N874" s="181">
        <v>0</v>
      </c>
      <c r="O874" s="181">
        <f t="shared" si="32"/>
        <v>0</v>
      </c>
      <c r="P874" s="181">
        <v>0</v>
      </c>
      <c r="Q874" s="181">
        <f t="shared" si="33"/>
        <v>0</v>
      </c>
      <c r="R874" s="181"/>
      <c r="S874" s="181" t="s">
        <v>277</v>
      </c>
      <c r="T874" s="182" t="s">
        <v>249</v>
      </c>
      <c r="U874" s="157">
        <v>0</v>
      </c>
      <c r="V874" s="157">
        <f t="shared" si="34"/>
        <v>0</v>
      </c>
      <c r="W874" s="157"/>
      <c r="X874" s="157" t="s">
        <v>304</v>
      </c>
      <c r="Y874" s="147"/>
      <c r="Z874" s="147"/>
      <c r="AA874" s="147"/>
      <c r="AB874" s="147"/>
      <c r="AC874" s="147"/>
      <c r="AD874" s="147"/>
      <c r="AE874" s="147"/>
      <c r="AF874" s="147"/>
      <c r="AG874" s="147" t="s">
        <v>639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ht="20.399999999999999" outlineLevel="1" x14ac:dyDescent="0.25">
      <c r="A875" s="176">
        <v>251</v>
      </c>
      <c r="B875" s="177" t="s">
        <v>1916</v>
      </c>
      <c r="C875" s="187" t="s">
        <v>1917</v>
      </c>
      <c r="D875" s="178" t="s">
        <v>538</v>
      </c>
      <c r="E875" s="179">
        <v>2</v>
      </c>
      <c r="F875" s="180"/>
      <c r="G875" s="181">
        <f t="shared" si="28"/>
        <v>0</v>
      </c>
      <c r="H875" s="180"/>
      <c r="I875" s="181">
        <f t="shared" si="29"/>
        <v>0</v>
      </c>
      <c r="J875" s="180"/>
      <c r="K875" s="181">
        <f t="shared" si="30"/>
        <v>0</v>
      </c>
      <c r="L875" s="181">
        <v>15</v>
      </c>
      <c r="M875" s="181">
        <f t="shared" si="31"/>
        <v>0</v>
      </c>
      <c r="N875" s="181">
        <v>0</v>
      </c>
      <c r="O875" s="181">
        <f t="shared" si="32"/>
        <v>0</v>
      </c>
      <c r="P875" s="181">
        <v>0</v>
      </c>
      <c r="Q875" s="181">
        <f t="shared" si="33"/>
        <v>0</v>
      </c>
      <c r="R875" s="181"/>
      <c r="S875" s="181" t="s">
        <v>277</v>
      </c>
      <c r="T875" s="182" t="s">
        <v>249</v>
      </c>
      <c r="U875" s="157">
        <v>0</v>
      </c>
      <c r="V875" s="157">
        <f t="shared" si="34"/>
        <v>0</v>
      </c>
      <c r="W875" s="157"/>
      <c r="X875" s="157" t="s">
        <v>304</v>
      </c>
      <c r="Y875" s="147"/>
      <c r="Z875" s="147"/>
      <c r="AA875" s="147"/>
      <c r="AB875" s="147"/>
      <c r="AC875" s="147"/>
      <c r="AD875" s="147"/>
      <c r="AE875" s="147"/>
      <c r="AF875" s="147"/>
      <c r="AG875" s="147" t="s">
        <v>639</v>
      </c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ht="20.399999999999999" outlineLevel="1" x14ac:dyDescent="0.25">
      <c r="A876" s="176">
        <v>252</v>
      </c>
      <c r="B876" s="177" t="s">
        <v>1918</v>
      </c>
      <c r="C876" s="187" t="s">
        <v>1919</v>
      </c>
      <c r="D876" s="178" t="s">
        <v>538</v>
      </c>
      <c r="E876" s="179">
        <v>1</v>
      </c>
      <c r="F876" s="180"/>
      <c r="G876" s="181">
        <f t="shared" si="28"/>
        <v>0</v>
      </c>
      <c r="H876" s="180"/>
      <c r="I876" s="181">
        <f t="shared" si="29"/>
        <v>0</v>
      </c>
      <c r="J876" s="180"/>
      <c r="K876" s="181">
        <f t="shared" si="30"/>
        <v>0</v>
      </c>
      <c r="L876" s="181">
        <v>15</v>
      </c>
      <c r="M876" s="181">
        <f t="shared" si="31"/>
        <v>0</v>
      </c>
      <c r="N876" s="181">
        <v>0</v>
      </c>
      <c r="O876" s="181">
        <f t="shared" si="32"/>
        <v>0</v>
      </c>
      <c r="P876" s="181">
        <v>0</v>
      </c>
      <c r="Q876" s="181">
        <f t="shared" si="33"/>
        <v>0</v>
      </c>
      <c r="R876" s="181"/>
      <c r="S876" s="181" t="s">
        <v>277</v>
      </c>
      <c r="T876" s="182" t="s">
        <v>249</v>
      </c>
      <c r="U876" s="157">
        <v>0</v>
      </c>
      <c r="V876" s="157">
        <f t="shared" si="34"/>
        <v>0</v>
      </c>
      <c r="W876" s="157"/>
      <c r="X876" s="157" t="s">
        <v>304</v>
      </c>
      <c r="Y876" s="147"/>
      <c r="Z876" s="147"/>
      <c r="AA876" s="147"/>
      <c r="AB876" s="147"/>
      <c r="AC876" s="147"/>
      <c r="AD876" s="147"/>
      <c r="AE876" s="147"/>
      <c r="AF876" s="147"/>
      <c r="AG876" s="147" t="s">
        <v>639</v>
      </c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ht="20.399999999999999" outlineLevel="1" x14ac:dyDescent="0.25">
      <c r="A877" s="176">
        <v>253</v>
      </c>
      <c r="B877" s="177" t="s">
        <v>1920</v>
      </c>
      <c r="C877" s="187" t="s">
        <v>1921</v>
      </c>
      <c r="D877" s="178" t="s">
        <v>538</v>
      </c>
      <c r="E877" s="179">
        <v>1</v>
      </c>
      <c r="F877" s="180"/>
      <c r="G877" s="181">
        <f t="shared" si="28"/>
        <v>0</v>
      </c>
      <c r="H877" s="180"/>
      <c r="I877" s="181">
        <f t="shared" si="29"/>
        <v>0</v>
      </c>
      <c r="J877" s="180"/>
      <c r="K877" s="181">
        <f t="shared" si="30"/>
        <v>0</v>
      </c>
      <c r="L877" s="181">
        <v>15</v>
      </c>
      <c r="M877" s="181">
        <f t="shared" si="31"/>
        <v>0</v>
      </c>
      <c r="N877" s="181">
        <v>0</v>
      </c>
      <c r="O877" s="181">
        <f t="shared" si="32"/>
        <v>0</v>
      </c>
      <c r="P877" s="181">
        <v>0</v>
      </c>
      <c r="Q877" s="181">
        <f t="shared" si="33"/>
        <v>0</v>
      </c>
      <c r="R877" s="181"/>
      <c r="S877" s="181" t="s">
        <v>277</v>
      </c>
      <c r="T877" s="182" t="s">
        <v>249</v>
      </c>
      <c r="U877" s="157">
        <v>0</v>
      </c>
      <c r="V877" s="157">
        <f t="shared" si="34"/>
        <v>0</v>
      </c>
      <c r="W877" s="157"/>
      <c r="X877" s="157" t="s">
        <v>304</v>
      </c>
      <c r="Y877" s="147"/>
      <c r="Z877" s="147"/>
      <c r="AA877" s="147"/>
      <c r="AB877" s="147"/>
      <c r="AC877" s="147"/>
      <c r="AD877" s="147"/>
      <c r="AE877" s="147"/>
      <c r="AF877" s="147"/>
      <c r="AG877" s="147" t="s">
        <v>639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ht="20.399999999999999" outlineLevel="1" x14ac:dyDescent="0.25">
      <c r="A878" s="176">
        <v>254</v>
      </c>
      <c r="B878" s="177" t="s">
        <v>1922</v>
      </c>
      <c r="C878" s="187" t="s">
        <v>1923</v>
      </c>
      <c r="D878" s="178" t="s">
        <v>538</v>
      </c>
      <c r="E878" s="179">
        <v>3</v>
      </c>
      <c r="F878" s="180"/>
      <c r="G878" s="181">
        <f t="shared" si="28"/>
        <v>0</v>
      </c>
      <c r="H878" s="180"/>
      <c r="I878" s="181">
        <f t="shared" si="29"/>
        <v>0</v>
      </c>
      <c r="J878" s="180"/>
      <c r="K878" s="181">
        <f t="shared" si="30"/>
        <v>0</v>
      </c>
      <c r="L878" s="181">
        <v>15</v>
      </c>
      <c r="M878" s="181">
        <f t="shared" si="31"/>
        <v>0</v>
      </c>
      <c r="N878" s="181">
        <v>0</v>
      </c>
      <c r="O878" s="181">
        <f t="shared" si="32"/>
        <v>0</v>
      </c>
      <c r="P878" s="181">
        <v>0</v>
      </c>
      <c r="Q878" s="181">
        <f t="shared" si="33"/>
        <v>0</v>
      </c>
      <c r="R878" s="181"/>
      <c r="S878" s="181" t="s">
        <v>277</v>
      </c>
      <c r="T878" s="182" t="s">
        <v>249</v>
      </c>
      <c r="U878" s="157">
        <v>0</v>
      </c>
      <c r="V878" s="157">
        <f t="shared" si="34"/>
        <v>0</v>
      </c>
      <c r="W878" s="157"/>
      <c r="X878" s="157" t="s">
        <v>304</v>
      </c>
      <c r="Y878" s="147"/>
      <c r="Z878" s="147"/>
      <c r="AA878" s="147"/>
      <c r="AB878" s="147"/>
      <c r="AC878" s="147"/>
      <c r="AD878" s="147"/>
      <c r="AE878" s="147"/>
      <c r="AF878" s="147"/>
      <c r="AG878" s="147" t="s">
        <v>639</v>
      </c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ht="20.399999999999999" outlineLevel="1" x14ac:dyDescent="0.25">
      <c r="A879" s="176">
        <v>255</v>
      </c>
      <c r="B879" s="177" t="s">
        <v>1924</v>
      </c>
      <c r="C879" s="187" t="s">
        <v>1925</v>
      </c>
      <c r="D879" s="178" t="s">
        <v>538</v>
      </c>
      <c r="E879" s="179">
        <v>1</v>
      </c>
      <c r="F879" s="180"/>
      <c r="G879" s="181">
        <f t="shared" si="28"/>
        <v>0</v>
      </c>
      <c r="H879" s="180"/>
      <c r="I879" s="181">
        <f t="shared" si="29"/>
        <v>0</v>
      </c>
      <c r="J879" s="180"/>
      <c r="K879" s="181">
        <f t="shared" si="30"/>
        <v>0</v>
      </c>
      <c r="L879" s="181">
        <v>15</v>
      </c>
      <c r="M879" s="181">
        <f t="shared" si="31"/>
        <v>0</v>
      </c>
      <c r="N879" s="181">
        <v>0</v>
      </c>
      <c r="O879" s="181">
        <f t="shared" si="32"/>
        <v>0</v>
      </c>
      <c r="P879" s="181">
        <v>0</v>
      </c>
      <c r="Q879" s="181">
        <f t="shared" si="33"/>
        <v>0</v>
      </c>
      <c r="R879" s="181"/>
      <c r="S879" s="181" t="s">
        <v>277</v>
      </c>
      <c r="T879" s="182" t="s">
        <v>249</v>
      </c>
      <c r="U879" s="157">
        <v>0</v>
      </c>
      <c r="V879" s="157">
        <f t="shared" si="34"/>
        <v>0</v>
      </c>
      <c r="W879" s="157"/>
      <c r="X879" s="157" t="s">
        <v>304</v>
      </c>
      <c r="Y879" s="147"/>
      <c r="Z879" s="147"/>
      <c r="AA879" s="147"/>
      <c r="AB879" s="147"/>
      <c r="AC879" s="147"/>
      <c r="AD879" s="147"/>
      <c r="AE879" s="147"/>
      <c r="AF879" s="147"/>
      <c r="AG879" s="147" t="s">
        <v>639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ht="20.399999999999999" outlineLevel="1" x14ac:dyDescent="0.25">
      <c r="A880" s="176">
        <v>256</v>
      </c>
      <c r="B880" s="177" t="s">
        <v>1926</v>
      </c>
      <c r="C880" s="187" t="s">
        <v>1927</v>
      </c>
      <c r="D880" s="178" t="s">
        <v>538</v>
      </c>
      <c r="E880" s="179">
        <v>1</v>
      </c>
      <c r="F880" s="180"/>
      <c r="G880" s="181">
        <f t="shared" si="28"/>
        <v>0</v>
      </c>
      <c r="H880" s="180"/>
      <c r="I880" s="181">
        <f t="shared" si="29"/>
        <v>0</v>
      </c>
      <c r="J880" s="180"/>
      <c r="K880" s="181">
        <f t="shared" si="30"/>
        <v>0</v>
      </c>
      <c r="L880" s="181">
        <v>15</v>
      </c>
      <c r="M880" s="181">
        <f t="shared" si="31"/>
        <v>0</v>
      </c>
      <c r="N880" s="181">
        <v>0</v>
      </c>
      <c r="O880" s="181">
        <f t="shared" si="32"/>
        <v>0</v>
      </c>
      <c r="P880" s="181">
        <v>0</v>
      </c>
      <c r="Q880" s="181">
        <f t="shared" si="33"/>
        <v>0</v>
      </c>
      <c r="R880" s="181"/>
      <c r="S880" s="181" t="s">
        <v>277</v>
      </c>
      <c r="T880" s="182" t="s">
        <v>249</v>
      </c>
      <c r="U880" s="157">
        <v>0</v>
      </c>
      <c r="V880" s="157">
        <f t="shared" si="34"/>
        <v>0</v>
      </c>
      <c r="W880" s="157"/>
      <c r="X880" s="157" t="s">
        <v>304</v>
      </c>
      <c r="Y880" s="147"/>
      <c r="Z880" s="147"/>
      <c r="AA880" s="147"/>
      <c r="AB880" s="147"/>
      <c r="AC880" s="147"/>
      <c r="AD880" s="147"/>
      <c r="AE880" s="147"/>
      <c r="AF880" s="147"/>
      <c r="AG880" s="147" t="s">
        <v>639</v>
      </c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ht="20.399999999999999" outlineLevel="1" x14ac:dyDescent="0.25">
      <c r="A881" s="176">
        <v>257</v>
      </c>
      <c r="B881" s="177" t="s">
        <v>1928</v>
      </c>
      <c r="C881" s="187" t="s">
        <v>1929</v>
      </c>
      <c r="D881" s="178" t="s">
        <v>538</v>
      </c>
      <c r="E881" s="179">
        <v>1</v>
      </c>
      <c r="F881" s="180"/>
      <c r="G881" s="181">
        <f t="shared" si="28"/>
        <v>0</v>
      </c>
      <c r="H881" s="180"/>
      <c r="I881" s="181">
        <f t="shared" si="29"/>
        <v>0</v>
      </c>
      <c r="J881" s="180"/>
      <c r="K881" s="181">
        <f t="shared" si="30"/>
        <v>0</v>
      </c>
      <c r="L881" s="181">
        <v>15</v>
      </c>
      <c r="M881" s="181">
        <f t="shared" si="31"/>
        <v>0</v>
      </c>
      <c r="N881" s="181">
        <v>0</v>
      </c>
      <c r="O881" s="181">
        <f t="shared" si="32"/>
        <v>0</v>
      </c>
      <c r="P881" s="181">
        <v>0</v>
      </c>
      <c r="Q881" s="181">
        <f t="shared" si="33"/>
        <v>0</v>
      </c>
      <c r="R881" s="181"/>
      <c r="S881" s="181" t="s">
        <v>277</v>
      </c>
      <c r="T881" s="182" t="s">
        <v>249</v>
      </c>
      <c r="U881" s="157">
        <v>0</v>
      </c>
      <c r="V881" s="157">
        <f t="shared" si="34"/>
        <v>0</v>
      </c>
      <c r="W881" s="157"/>
      <c r="X881" s="157" t="s">
        <v>304</v>
      </c>
      <c r="Y881" s="147"/>
      <c r="Z881" s="147"/>
      <c r="AA881" s="147"/>
      <c r="AB881" s="147"/>
      <c r="AC881" s="147"/>
      <c r="AD881" s="147"/>
      <c r="AE881" s="147"/>
      <c r="AF881" s="147"/>
      <c r="AG881" s="147" t="s">
        <v>639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ht="20.399999999999999" outlineLevel="1" x14ac:dyDescent="0.25">
      <c r="A882" s="176">
        <v>258</v>
      </c>
      <c r="B882" s="177" t="s">
        <v>1930</v>
      </c>
      <c r="C882" s="187" t="s">
        <v>1931</v>
      </c>
      <c r="D882" s="178" t="s">
        <v>538</v>
      </c>
      <c r="E882" s="179">
        <v>1</v>
      </c>
      <c r="F882" s="180"/>
      <c r="G882" s="181">
        <f t="shared" si="28"/>
        <v>0</v>
      </c>
      <c r="H882" s="180"/>
      <c r="I882" s="181">
        <f t="shared" si="29"/>
        <v>0</v>
      </c>
      <c r="J882" s="180"/>
      <c r="K882" s="181">
        <f t="shared" si="30"/>
        <v>0</v>
      </c>
      <c r="L882" s="181">
        <v>15</v>
      </c>
      <c r="M882" s="181">
        <f t="shared" si="31"/>
        <v>0</v>
      </c>
      <c r="N882" s="181">
        <v>0</v>
      </c>
      <c r="O882" s="181">
        <f t="shared" si="32"/>
        <v>0</v>
      </c>
      <c r="P882" s="181">
        <v>0</v>
      </c>
      <c r="Q882" s="181">
        <f t="shared" si="33"/>
        <v>0</v>
      </c>
      <c r="R882" s="181"/>
      <c r="S882" s="181" t="s">
        <v>277</v>
      </c>
      <c r="T882" s="182" t="s">
        <v>249</v>
      </c>
      <c r="U882" s="157">
        <v>0</v>
      </c>
      <c r="V882" s="157">
        <f t="shared" si="34"/>
        <v>0</v>
      </c>
      <c r="W882" s="157"/>
      <c r="X882" s="157" t="s">
        <v>304</v>
      </c>
      <c r="Y882" s="147"/>
      <c r="Z882" s="147"/>
      <c r="AA882" s="147"/>
      <c r="AB882" s="147"/>
      <c r="AC882" s="147"/>
      <c r="AD882" s="147"/>
      <c r="AE882" s="147"/>
      <c r="AF882" s="147"/>
      <c r="AG882" s="147" t="s">
        <v>639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ht="20.399999999999999" outlineLevel="1" x14ac:dyDescent="0.25">
      <c r="A883" s="176">
        <v>259</v>
      </c>
      <c r="B883" s="177" t="s">
        <v>1932</v>
      </c>
      <c r="C883" s="187" t="s">
        <v>1933</v>
      </c>
      <c r="D883" s="178" t="s">
        <v>538</v>
      </c>
      <c r="E883" s="179">
        <v>1</v>
      </c>
      <c r="F883" s="180"/>
      <c r="G883" s="181">
        <f t="shared" si="28"/>
        <v>0</v>
      </c>
      <c r="H883" s="180"/>
      <c r="I883" s="181">
        <f t="shared" si="29"/>
        <v>0</v>
      </c>
      <c r="J883" s="180"/>
      <c r="K883" s="181">
        <f t="shared" si="30"/>
        <v>0</v>
      </c>
      <c r="L883" s="181">
        <v>15</v>
      </c>
      <c r="M883" s="181">
        <f t="shared" si="31"/>
        <v>0</v>
      </c>
      <c r="N883" s="181">
        <v>0</v>
      </c>
      <c r="O883" s="181">
        <f t="shared" si="32"/>
        <v>0</v>
      </c>
      <c r="P883" s="181">
        <v>0</v>
      </c>
      <c r="Q883" s="181">
        <f t="shared" si="33"/>
        <v>0</v>
      </c>
      <c r="R883" s="181"/>
      <c r="S883" s="181" t="s">
        <v>277</v>
      </c>
      <c r="T883" s="182" t="s">
        <v>249</v>
      </c>
      <c r="U883" s="157">
        <v>0</v>
      </c>
      <c r="V883" s="157">
        <f t="shared" si="34"/>
        <v>0</v>
      </c>
      <c r="W883" s="157"/>
      <c r="X883" s="157" t="s">
        <v>304</v>
      </c>
      <c r="Y883" s="147"/>
      <c r="Z883" s="147"/>
      <c r="AA883" s="147"/>
      <c r="AB883" s="147"/>
      <c r="AC883" s="147"/>
      <c r="AD883" s="147"/>
      <c r="AE883" s="147"/>
      <c r="AF883" s="147"/>
      <c r="AG883" s="147" t="s">
        <v>639</v>
      </c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ht="20.399999999999999" outlineLevel="1" x14ac:dyDescent="0.25">
      <c r="A884" s="176">
        <v>260</v>
      </c>
      <c r="B884" s="177" t="s">
        <v>1934</v>
      </c>
      <c r="C884" s="187" t="s">
        <v>1935</v>
      </c>
      <c r="D884" s="178" t="s">
        <v>538</v>
      </c>
      <c r="E884" s="179">
        <v>1</v>
      </c>
      <c r="F884" s="180"/>
      <c r="G884" s="181">
        <f t="shared" si="28"/>
        <v>0</v>
      </c>
      <c r="H884" s="180"/>
      <c r="I884" s="181">
        <f t="shared" si="29"/>
        <v>0</v>
      </c>
      <c r="J884" s="180"/>
      <c r="K884" s="181">
        <f t="shared" si="30"/>
        <v>0</v>
      </c>
      <c r="L884" s="181">
        <v>15</v>
      </c>
      <c r="M884" s="181">
        <f t="shared" si="31"/>
        <v>0</v>
      </c>
      <c r="N884" s="181">
        <v>0</v>
      </c>
      <c r="O884" s="181">
        <f t="shared" si="32"/>
        <v>0</v>
      </c>
      <c r="P884" s="181">
        <v>0</v>
      </c>
      <c r="Q884" s="181">
        <f t="shared" si="33"/>
        <v>0</v>
      </c>
      <c r="R884" s="181"/>
      <c r="S884" s="181" t="s">
        <v>277</v>
      </c>
      <c r="T884" s="182" t="s">
        <v>249</v>
      </c>
      <c r="U884" s="157">
        <v>0</v>
      </c>
      <c r="V884" s="157">
        <f t="shared" si="34"/>
        <v>0</v>
      </c>
      <c r="W884" s="157"/>
      <c r="X884" s="157" t="s">
        <v>304</v>
      </c>
      <c r="Y884" s="147"/>
      <c r="Z884" s="147"/>
      <c r="AA884" s="147"/>
      <c r="AB884" s="147"/>
      <c r="AC884" s="147"/>
      <c r="AD884" s="147"/>
      <c r="AE884" s="147"/>
      <c r="AF884" s="147"/>
      <c r="AG884" s="147" t="s">
        <v>639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1" x14ac:dyDescent="0.25">
      <c r="A885" s="168">
        <v>261</v>
      </c>
      <c r="B885" s="169" t="s">
        <v>1936</v>
      </c>
      <c r="C885" s="185" t="s">
        <v>1937</v>
      </c>
      <c r="D885" s="170" t="s">
        <v>302</v>
      </c>
      <c r="E885" s="171">
        <v>114.29600000000001</v>
      </c>
      <c r="F885" s="172"/>
      <c r="G885" s="173">
        <f t="shared" si="28"/>
        <v>0</v>
      </c>
      <c r="H885" s="172"/>
      <c r="I885" s="173">
        <f t="shared" si="29"/>
        <v>0</v>
      </c>
      <c r="J885" s="172"/>
      <c r="K885" s="173">
        <f t="shared" si="30"/>
        <v>0</v>
      </c>
      <c r="L885" s="173">
        <v>15</v>
      </c>
      <c r="M885" s="173">
        <f t="shared" si="31"/>
        <v>0</v>
      </c>
      <c r="N885" s="173">
        <v>0</v>
      </c>
      <c r="O885" s="173">
        <f t="shared" si="32"/>
        <v>0</v>
      </c>
      <c r="P885" s="173">
        <v>0</v>
      </c>
      <c r="Q885" s="173">
        <f t="shared" si="33"/>
        <v>0</v>
      </c>
      <c r="R885" s="173"/>
      <c r="S885" s="173" t="s">
        <v>277</v>
      </c>
      <c r="T885" s="174" t="s">
        <v>249</v>
      </c>
      <c r="U885" s="157">
        <v>0</v>
      </c>
      <c r="V885" s="157">
        <f t="shared" si="34"/>
        <v>0</v>
      </c>
      <c r="W885" s="157"/>
      <c r="X885" s="157" t="s">
        <v>304</v>
      </c>
      <c r="Y885" s="147"/>
      <c r="Z885" s="147"/>
      <c r="AA885" s="147"/>
      <c r="AB885" s="147"/>
      <c r="AC885" s="147"/>
      <c r="AD885" s="147"/>
      <c r="AE885" s="147"/>
      <c r="AF885" s="147"/>
      <c r="AG885" s="147" t="s">
        <v>639</v>
      </c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25">
      <c r="A886" s="154"/>
      <c r="B886" s="155"/>
      <c r="C886" s="186" t="s">
        <v>1938</v>
      </c>
      <c r="D886" s="159"/>
      <c r="E886" s="160">
        <v>20.271999999999998</v>
      </c>
      <c r="F886" s="157"/>
      <c r="G886" s="157"/>
      <c r="H886" s="157"/>
      <c r="I886" s="157"/>
      <c r="J886" s="157"/>
      <c r="K886" s="157"/>
      <c r="L886" s="157"/>
      <c r="M886" s="157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47"/>
      <c r="Z886" s="147"/>
      <c r="AA886" s="147"/>
      <c r="AB886" s="147"/>
      <c r="AC886" s="147"/>
      <c r="AD886" s="147"/>
      <c r="AE886" s="147"/>
      <c r="AF886" s="147"/>
      <c r="AG886" s="147" t="s">
        <v>287</v>
      </c>
      <c r="AH886" s="147">
        <v>0</v>
      </c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1" x14ac:dyDescent="0.25">
      <c r="A887" s="154"/>
      <c r="B887" s="155"/>
      <c r="C887" s="186" t="s">
        <v>1939</v>
      </c>
      <c r="D887" s="159"/>
      <c r="E887" s="160">
        <v>84.924000000000007</v>
      </c>
      <c r="F887" s="157"/>
      <c r="G887" s="157"/>
      <c r="H887" s="157"/>
      <c r="I887" s="157"/>
      <c r="J887" s="157"/>
      <c r="K887" s="157"/>
      <c r="L887" s="157"/>
      <c r="M887" s="157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47"/>
      <c r="Z887" s="147"/>
      <c r="AA887" s="147"/>
      <c r="AB887" s="147"/>
      <c r="AC887" s="147"/>
      <c r="AD887" s="147"/>
      <c r="AE887" s="147"/>
      <c r="AF887" s="147"/>
      <c r="AG887" s="147" t="s">
        <v>287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1" x14ac:dyDescent="0.25">
      <c r="A888" s="154"/>
      <c r="B888" s="155"/>
      <c r="C888" s="186" t="s">
        <v>1940</v>
      </c>
      <c r="D888" s="159"/>
      <c r="E888" s="160">
        <v>9.1</v>
      </c>
      <c r="F888" s="157"/>
      <c r="G888" s="157"/>
      <c r="H888" s="157"/>
      <c r="I888" s="157"/>
      <c r="J888" s="157"/>
      <c r="K888" s="157"/>
      <c r="L888" s="157"/>
      <c r="M888" s="157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47"/>
      <c r="Z888" s="147"/>
      <c r="AA888" s="147"/>
      <c r="AB888" s="147"/>
      <c r="AC888" s="147"/>
      <c r="AD888" s="147"/>
      <c r="AE888" s="147"/>
      <c r="AF888" s="147"/>
      <c r="AG888" s="147" t="s">
        <v>287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1" x14ac:dyDescent="0.25">
      <c r="A889" s="176">
        <v>262</v>
      </c>
      <c r="B889" s="177" t="s">
        <v>1941</v>
      </c>
      <c r="C889" s="187" t="s">
        <v>1942</v>
      </c>
      <c r="D889" s="178" t="s">
        <v>276</v>
      </c>
      <c r="E889" s="179">
        <v>1</v>
      </c>
      <c r="F889" s="180"/>
      <c r="G889" s="181">
        <f>ROUND(E889*F889,2)</f>
        <v>0</v>
      </c>
      <c r="H889" s="180"/>
      <c r="I889" s="181">
        <f>ROUND(E889*H889,2)</f>
        <v>0</v>
      </c>
      <c r="J889" s="180"/>
      <c r="K889" s="181">
        <f>ROUND(E889*J889,2)</f>
        <v>0</v>
      </c>
      <c r="L889" s="181">
        <v>15</v>
      </c>
      <c r="M889" s="181">
        <f>G889*(1+L889/100)</f>
        <v>0</v>
      </c>
      <c r="N889" s="181">
        <v>0</v>
      </c>
      <c r="O889" s="181">
        <f>ROUND(E889*N889,2)</f>
        <v>0</v>
      </c>
      <c r="P889" s="181">
        <v>1.4999999999999999E-2</v>
      </c>
      <c r="Q889" s="181">
        <f>ROUND(E889*P889,2)</f>
        <v>0.02</v>
      </c>
      <c r="R889" s="181"/>
      <c r="S889" s="181" t="s">
        <v>277</v>
      </c>
      <c r="T889" s="182" t="s">
        <v>249</v>
      </c>
      <c r="U889" s="157">
        <v>0.71</v>
      </c>
      <c r="V889" s="157">
        <f>ROUND(E889*U889,2)</f>
        <v>0.71</v>
      </c>
      <c r="W889" s="157"/>
      <c r="X889" s="157" t="s">
        <v>304</v>
      </c>
      <c r="Y889" s="147"/>
      <c r="Z889" s="147"/>
      <c r="AA889" s="147"/>
      <c r="AB889" s="147"/>
      <c r="AC889" s="147"/>
      <c r="AD889" s="147"/>
      <c r="AE889" s="147"/>
      <c r="AF889" s="147"/>
      <c r="AG889" s="147" t="s">
        <v>332</v>
      </c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1" x14ac:dyDescent="0.25">
      <c r="A890" s="176">
        <v>263</v>
      </c>
      <c r="B890" s="177" t="s">
        <v>1943</v>
      </c>
      <c r="C890" s="187" t="s">
        <v>1944</v>
      </c>
      <c r="D890" s="178" t="s">
        <v>276</v>
      </c>
      <c r="E890" s="179">
        <v>1</v>
      </c>
      <c r="F890" s="180"/>
      <c r="G890" s="181">
        <f>ROUND(E890*F890,2)</f>
        <v>0</v>
      </c>
      <c r="H890" s="180"/>
      <c r="I890" s="181">
        <f>ROUND(E890*H890,2)</f>
        <v>0</v>
      </c>
      <c r="J890" s="180"/>
      <c r="K890" s="181">
        <f>ROUND(E890*J890,2)</f>
        <v>0</v>
      </c>
      <c r="L890" s="181">
        <v>15</v>
      </c>
      <c r="M890" s="181">
        <f>G890*(1+L890/100)</f>
        <v>0</v>
      </c>
      <c r="N890" s="181">
        <v>0</v>
      </c>
      <c r="O890" s="181">
        <f>ROUND(E890*N890,2)</f>
        <v>0</v>
      </c>
      <c r="P890" s="181">
        <v>0</v>
      </c>
      <c r="Q890" s="181">
        <f>ROUND(E890*P890,2)</f>
        <v>0</v>
      </c>
      <c r="R890" s="181"/>
      <c r="S890" s="181" t="s">
        <v>277</v>
      </c>
      <c r="T890" s="182" t="s">
        <v>249</v>
      </c>
      <c r="U890" s="157">
        <v>0</v>
      </c>
      <c r="V890" s="157">
        <f>ROUND(E890*U890,2)</f>
        <v>0</v>
      </c>
      <c r="W890" s="157"/>
      <c r="X890" s="157" t="s">
        <v>304</v>
      </c>
      <c r="Y890" s="147"/>
      <c r="Z890" s="147"/>
      <c r="AA890" s="147"/>
      <c r="AB890" s="147"/>
      <c r="AC890" s="147"/>
      <c r="AD890" s="147"/>
      <c r="AE890" s="147"/>
      <c r="AF890" s="147"/>
      <c r="AG890" s="147" t="s">
        <v>639</v>
      </c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1" x14ac:dyDescent="0.25">
      <c r="A891" s="168">
        <v>264</v>
      </c>
      <c r="B891" s="169" t="s">
        <v>1945</v>
      </c>
      <c r="C891" s="185" t="s">
        <v>1946</v>
      </c>
      <c r="D891" s="170" t="s">
        <v>302</v>
      </c>
      <c r="E891" s="171">
        <v>29.481000000000002</v>
      </c>
      <c r="F891" s="172"/>
      <c r="G891" s="173">
        <f>ROUND(E891*F891,2)</f>
        <v>0</v>
      </c>
      <c r="H891" s="172"/>
      <c r="I891" s="173">
        <f>ROUND(E891*H891,2)</f>
        <v>0</v>
      </c>
      <c r="J891" s="172"/>
      <c r="K891" s="173">
        <f>ROUND(E891*J891,2)</f>
        <v>0</v>
      </c>
      <c r="L891" s="173">
        <v>15</v>
      </c>
      <c r="M891" s="173">
        <f>G891*(1+L891/100)</f>
        <v>0</v>
      </c>
      <c r="N891" s="173">
        <v>0</v>
      </c>
      <c r="O891" s="173">
        <f>ROUND(E891*N891,2)</f>
        <v>0</v>
      </c>
      <c r="P891" s="173">
        <v>0</v>
      </c>
      <c r="Q891" s="173">
        <f>ROUND(E891*P891,2)</f>
        <v>0</v>
      </c>
      <c r="R891" s="173"/>
      <c r="S891" s="173" t="s">
        <v>277</v>
      </c>
      <c r="T891" s="174" t="s">
        <v>249</v>
      </c>
      <c r="U891" s="157">
        <v>0.02</v>
      </c>
      <c r="V891" s="157">
        <f>ROUND(E891*U891,2)</f>
        <v>0.59</v>
      </c>
      <c r="W891" s="157"/>
      <c r="X891" s="157" t="s">
        <v>304</v>
      </c>
      <c r="Y891" s="147"/>
      <c r="Z891" s="147"/>
      <c r="AA891" s="147"/>
      <c r="AB891" s="147"/>
      <c r="AC891" s="147"/>
      <c r="AD891" s="147"/>
      <c r="AE891" s="147"/>
      <c r="AF891" s="147"/>
      <c r="AG891" s="147" t="s">
        <v>639</v>
      </c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1" x14ac:dyDescent="0.25">
      <c r="A892" s="154"/>
      <c r="B892" s="155"/>
      <c r="C892" s="186" t="s">
        <v>1947</v>
      </c>
      <c r="D892" s="159"/>
      <c r="E892" s="160">
        <v>11.938499999999999</v>
      </c>
      <c r="F892" s="157"/>
      <c r="G892" s="157"/>
      <c r="H892" s="157"/>
      <c r="I892" s="157"/>
      <c r="J892" s="157"/>
      <c r="K892" s="157"/>
      <c r="L892" s="157"/>
      <c r="M892" s="157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47"/>
      <c r="Z892" s="147"/>
      <c r="AA892" s="147"/>
      <c r="AB892" s="147"/>
      <c r="AC892" s="147"/>
      <c r="AD892" s="147"/>
      <c r="AE892" s="147"/>
      <c r="AF892" s="147"/>
      <c r="AG892" s="147" t="s">
        <v>287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1" x14ac:dyDescent="0.25">
      <c r="A893" s="154"/>
      <c r="B893" s="155"/>
      <c r="C893" s="186" t="s">
        <v>1948</v>
      </c>
      <c r="D893" s="159"/>
      <c r="E893" s="160">
        <v>11.938499999999999</v>
      </c>
      <c r="F893" s="157"/>
      <c r="G893" s="157"/>
      <c r="H893" s="157"/>
      <c r="I893" s="157"/>
      <c r="J893" s="157"/>
      <c r="K893" s="157"/>
      <c r="L893" s="157"/>
      <c r="M893" s="157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47"/>
      <c r="Z893" s="147"/>
      <c r="AA893" s="147"/>
      <c r="AB893" s="147"/>
      <c r="AC893" s="147"/>
      <c r="AD893" s="147"/>
      <c r="AE893" s="147"/>
      <c r="AF893" s="147"/>
      <c r="AG893" s="147" t="s">
        <v>287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1" x14ac:dyDescent="0.25">
      <c r="A894" s="154"/>
      <c r="B894" s="155"/>
      <c r="C894" s="186" t="s">
        <v>1949</v>
      </c>
      <c r="D894" s="159"/>
      <c r="E894" s="160">
        <v>2.58</v>
      </c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47"/>
      <c r="Z894" s="147"/>
      <c r="AA894" s="147"/>
      <c r="AB894" s="147"/>
      <c r="AC894" s="147"/>
      <c r="AD894" s="147"/>
      <c r="AE894" s="147"/>
      <c r="AF894" s="147"/>
      <c r="AG894" s="147" t="s">
        <v>287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outlineLevel="1" x14ac:dyDescent="0.25">
      <c r="A895" s="154"/>
      <c r="B895" s="155"/>
      <c r="C895" s="186" t="s">
        <v>1950</v>
      </c>
      <c r="D895" s="159"/>
      <c r="E895" s="160">
        <v>3.024</v>
      </c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47"/>
      <c r="Z895" s="147"/>
      <c r="AA895" s="147"/>
      <c r="AB895" s="147"/>
      <c r="AC895" s="147"/>
      <c r="AD895" s="147"/>
      <c r="AE895" s="147"/>
      <c r="AF895" s="147"/>
      <c r="AG895" s="147" t="s">
        <v>287</v>
      </c>
      <c r="AH895" s="147">
        <v>0</v>
      </c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1" x14ac:dyDescent="0.25">
      <c r="A896" s="168">
        <v>265</v>
      </c>
      <c r="B896" s="169" t="s">
        <v>1951</v>
      </c>
      <c r="C896" s="185" t="s">
        <v>1952</v>
      </c>
      <c r="D896" s="170" t="s">
        <v>1632</v>
      </c>
      <c r="E896" s="171">
        <v>14</v>
      </c>
      <c r="F896" s="172"/>
      <c r="G896" s="173">
        <f>ROUND(E896*F896,2)</f>
        <v>0</v>
      </c>
      <c r="H896" s="172"/>
      <c r="I896" s="173">
        <f>ROUND(E896*H896,2)</f>
        <v>0</v>
      </c>
      <c r="J896" s="172"/>
      <c r="K896" s="173">
        <f>ROUND(E896*J896,2)</f>
        <v>0</v>
      </c>
      <c r="L896" s="173">
        <v>15</v>
      </c>
      <c r="M896" s="173">
        <f>G896*(1+L896/100)</f>
        <v>0</v>
      </c>
      <c r="N896" s="173">
        <v>0</v>
      </c>
      <c r="O896" s="173">
        <f>ROUND(E896*N896,2)</f>
        <v>0</v>
      </c>
      <c r="P896" s="173">
        <v>0</v>
      </c>
      <c r="Q896" s="173">
        <f>ROUND(E896*P896,2)</f>
        <v>0</v>
      </c>
      <c r="R896" s="173"/>
      <c r="S896" s="173" t="s">
        <v>277</v>
      </c>
      <c r="T896" s="174" t="s">
        <v>249</v>
      </c>
      <c r="U896" s="157">
        <v>0</v>
      </c>
      <c r="V896" s="157">
        <f>ROUND(E896*U896,2)</f>
        <v>0</v>
      </c>
      <c r="W896" s="157"/>
      <c r="X896" s="157" t="s">
        <v>304</v>
      </c>
      <c r="Y896" s="147"/>
      <c r="Z896" s="147"/>
      <c r="AA896" s="147"/>
      <c r="AB896" s="147"/>
      <c r="AC896" s="147"/>
      <c r="AD896" s="147"/>
      <c r="AE896" s="147"/>
      <c r="AF896" s="147"/>
      <c r="AG896" s="147" t="s">
        <v>639</v>
      </c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1" x14ac:dyDescent="0.25">
      <c r="A897" s="154"/>
      <c r="B897" s="155"/>
      <c r="C897" s="186" t="s">
        <v>1953</v>
      </c>
      <c r="D897" s="159"/>
      <c r="E897" s="160">
        <v>14</v>
      </c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47"/>
      <c r="Z897" s="147"/>
      <c r="AA897" s="147"/>
      <c r="AB897" s="147"/>
      <c r="AC897" s="147"/>
      <c r="AD897" s="147"/>
      <c r="AE897" s="147"/>
      <c r="AF897" s="147"/>
      <c r="AG897" s="147" t="s">
        <v>287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25">
      <c r="A898" s="168">
        <v>266</v>
      </c>
      <c r="B898" s="169" t="s">
        <v>1954</v>
      </c>
      <c r="C898" s="185" t="s">
        <v>1952</v>
      </c>
      <c r="D898" s="170" t="s">
        <v>1632</v>
      </c>
      <c r="E898" s="171">
        <v>2.92</v>
      </c>
      <c r="F898" s="172"/>
      <c r="G898" s="173">
        <f>ROUND(E898*F898,2)</f>
        <v>0</v>
      </c>
      <c r="H898" s="172"/>
      <c r="I898" s="173">
        <f>ROUND(E898*H898,2)</f>
        <v>0</v>
      </c>
      <c r="J898" s="172"/>
      <c r="K898" s="173">
        <f>ROUND(E898*J898,2)</f>
        <v>0</v>
      </c>
      <c r="L898" s="173">
        <v>15</v>
      </c>
      <c r="M898" s="173">
        <f>G898*(1+L898/100)</f>
        <v>0</v>
      </c>
      <c r="N898" s="173">
        <v>0</v>
      </c>
      <c r="O898" s="173">
        <f>ROUND(E898*N898,2)</f>
        <v>0</v>
      </c>
      <c r="P898" s="173">
        <v>0</v>
      </c>
      <c r="Q898" s="173">
        <f>ROUND(E898*P898,2)</f>
        <v>0</v>
      </c>
      <c r="R898" s="173"/>
      <c r="S898" s="173" t="s">
        <v>277</v>
      </c>
      <c r="T898" s="174" t="s">
        <v>249</v>
      </c>
      <c r="U898" s="157">
        <v>0</v>
      </c>
      <c r="V898" s="157">
        <f>ROUND(E898*U898,2)</f>
        <v>0</v>
      </c>
      <c r="W898" s="157"/>
      <c r="X898" s="157" t="s">
        <v>304</v>
      </c>
      <c r="Y898" s="147"/>
      <c r="Z898" s="147"/>
      <c r="AA898" s="147"/>
      <c r="AB898" s="147"/>
      <c r="AC898" s="147"/>
      <c r="AD898" s="147"/>
      <c r="AE898" s="147"/>
      <c r="AF898" s="147"/>
      <c r="AG898" s="147" t="s">
        <v>332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1" x14ac:dyDescent="0.25">
      <c r="A899" s="154"/>
      <c r="B899" s="155"/>
      <c r="C899" s="186" t="s">
        <v>1882</v>
      </c>
      <c r="D899" s="159"/>
      <c r="E899" s="160">
        <v>2.92</v>
      </c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47"/>
      <c r="Z899" s="147"/>
      <c r="AA899" s="147"/>
      <c r="AB899" s="147"/>
      <c r="AC899" s="147"/>
      <c r="AD899" s="147"/>
      <c r="AE899" s="147"/>
      <c r="AF899" s="147"/>
      <c r="AG899" s="147" t="s">
        <v>287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25">
      <c r="A900" s="168">
        <v>267</v>
      </c>
      <c r="B900" s="169" t="s">
        <v>1955</v>
      </c>
      <c r="C900" s="185" t="s">
        <v>1956</v>
      </c>
      <c r="D900" s="170" t="s">
        <v>576</v>
      </c>
      <c r="E900" s="171">
        <v>2.1</v>
      </c>
      <c r="F900" s="172"/>
      <c r="G900" s="173">
        <f>ROUND(E900*F900,2)</f>
        <v>0</v>
      </c>
      <c r="H900" s="172"/>
      <c r="I900" s="173">
        <f>ROUND(E900*H900,2)</f>
        <v>0</v>
      </c>
      <c r="J900" s="172"/>
      <c r="K900" s="173">
        <f>ROUND(E900*J900,2)</f>
        <v>0</v>
      </c>
      <c r="L900" s="173">
        <v>15</v>
      </c>
      <c r="M900" s="173">
        <f>G900*(1+L900/100)</f>
        <v>0</v>
      </c>
      <c r="N900" s="173">
        <v>0</v>
      </c>
      <c r="O900" s="173">
        <f>ROUND(E900*N900,2)</f>
        <v>0</v>
      </c>
      <c r="P900" s="173">
        <v>0</v>
      </c>
      <c r="Q900" s="173">
        <f>ROUND(E900*P900,2)</f>
        <v>0</v>
      </c>
      <c r="R900" s="173"/>
      <c r="S900" s="173" t="s">
        <v>277</v>
      </c>
      <c r="T900" s="174" t="s">
        <v>249</v>
      </c>
      <c r="U900" s="157">
        <v>0</v>
      </c>
      <c r="V900" s="157">
        <f>ROUND(E900*U900,2)</f>
        <v>0</v>
      </c>
      <c r="W900" s="157"/>
      <c r="X900" s="157" t="s">
        <v>304</v>
      </c>
      <c r="Y900" s="147"/>
      <c r="Z900" s="147"/>
      <c r="AA900" s="147"/>
      <c r="AB900" s="147"/>
      <c r="AC900" s="147"/>
      <c r="AD900" s="147"/>
      <c r="AE900" s="147"/>
      <c r="AF900" s="147"/>
      <c r="AG900" s="147" t="s">
        <v>639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1" x14ac:dyDescent="0.25">
      <c r="A901" s="154"/>
      <c r="B901" s="155"/>
      <c r="C901" s="186" t="s">
        <v>1957</v>
      </c>
      <c r="D901" s="159"/>
      <c r="E901" s="160">
        <v>2.1</v>
      </c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47"/>
      <c r="Z901" s="147"/>
      <c r="AA901" s="147"/>
      <c r="AB901" s="147"/>
      <c r="AC901" s="147"/>
      <c r="AD901" s="147"/>
      <c r="AE901" s="147"/>
      <c r="AF901" s="147"/>
      <c r="AG901" s="147" t="s">
        <v>287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25">
      <c r="A902" s="168">
        <v>268</v>
      </c>
      <c r="B902" s="169" t="s">
        <v>1958</v>
      </c>
      <c r="C902" s="185" t="s">
        <v>1959</v>
      </c>
      <c r="D902" s="170" t="s">
        <v>792</v>
      </c>
      <c r="E902" s="171">
        <v>380.5</v>
      </c>
      <c r="F902" s="172"/>
      <c r="G902" s="173">
        <f>ROUND(E902*F902,2)</f>
        <v>0</v>
      </c>
      <c r="H902" s="172"/>
      <c r="I902" s="173">
        <f>ROUND(E902*H902,2)</f>
        <v>0</v>
      </c>
      <c r="J902" s="172"/>
      <c r="K902" s="173">
        <f>ROUND(E902*J902,2)</f>
        <v>0</v>
      </c>
      <c r="L902" s="173">
        <v>15</v>
      </c>
      <c r="M902" s="173">
        <f>G902*(1+L902/100)</f>
        <v>0</v>
      </c>
      <c r="N902" s="173">
        <v>0.38</v>
      </c>
      <c r="O902" s="173">
        <f>ROUND(E902*N902,2)</f>
        <v>144.59</v>
      </c>
      <c r="P902" s="173">
        <v>0</v>
      </c>
      <c r="Q902" s="173">
        <f>ROUND(E902*P902,2)</f>
        <v>0</v>
      </c>
      <c r="R902" s="173"/>
      <c r="S902" s="173" t="s">
        <v>277</v>
      </c>
      <c r="T902" s="174" t="s">
        <v>249</v>
      </c>
      <c r="U902" s="157">
        <v>0</v>
      </c>
      <c r="V902" s="157">
        <f>ROUND(E902*U902,2)</f>
        <v>0</v>
      </c>
      <c r="W902" s="157"/>
      <c r="X902" s="157" t="s">
        <v>304</v>
      </c>
      <c r="Y902" s="147"/>
      <c r="Z902" s="147"/>
      <c r="AA902" s="147"/>
      <c r="AB902" s="147"/>
      <c r="AC902" s="147"/>
      <c r="AD902" s="147"/>
      <c r="AE902" s="147"/>
      <c r="AF902" s="147"/>
      <c r="AG902" s="147" t="s">
        <v>332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1" x14ac:dyDescent="0.25">
      <c r="A903" s="154"/>
      <c r="B903" s="155"/>
      <c r="C903" s="186" t="s">
        <v>1960</v>
      </c>
      <c r="D903" s="159"/>
      <c r="E903" s="160">
        <v>380.5</v>
      </c>
      <c r="F903" s="157"/>
      <c r="G903" s="157"/>
      <c r="H903" s="157"/>
      <c r="I903" s="157"/>
      <c r="J903" s="157"/>
      <c r="K903" s="157"/>
      <c r="L903" s="157"/>
      <c r="M903" s="157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47"/>
      <c r="Z903" s="147"/>
      <c r="AA903" s="147"/>
      <c r="AB903" s="147"/>
      <c r="AC903" s="147"/>
      <c r="AD903" s="147"/>
      <c r="AE903" s="147"/>
      <c r="AF903" s="147"/>
      <c r="AG903" s="147" t="s">
        <v>287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1" x14ac:dyDescent="0.25">
      <c r="A904" s="168">
        <v>269</v>
      </c>
      <c r="B904" s="169" t="s">
        <v>1961</v>
      </c>
      <c r="C904" s="185" t="s">
        <v>1962</v>
      </c>
      <c r="D904" s="170" t="s">
        <v>792</v>
      </c>
      <c r="E904" s="171">
        <v>85</v>
      </c>
      <c r="F904" s="172"/>
      <c r="G904" s="173">
        <f>ROUND(E904*F904,2)</f>
        <v>0</v>
      </c>
      <c r="H904" s="172"/>
      <c r="I904" s="173">
        <f>ROUND(E904*H904,2)</f>
        <v>0</v>
      </c>
      <c r="J904" s="172"/>
      <c r="K904" s="173">
        <f>ROUND(E904*J904,2)</f>
        <v>0</v>
      </c>
      <c r="L904" s="173">
        <v>15</v>
      </c>
      <c r="M904" s="173">
        <f>G904*(1+L904/100)</f>
        <v>0</v>
      </c>
      <c r="N904" s="173">
        <v>8.5000000000000006E-2</v>
      </c>
      <c r="O904" s="173">
        <f>ROUND(E904*N904,2)</f>
        <v>7.23</v>
      </c>
      <c r="P904" s="173">
        <v>0</v>
      </c>
      <c r="Q904" s="173">
        <f>ROUND(E904*P904,2)</f>
        <v>0</v>
      </c>
      <c r="R904" s="173"/>
      <c r="S904" s="173" t="s">
        <v>277</v>
      </c>
      <c r="T904" s="174" t="s">
        <v>249</v>
      </c>
      <c r="U904" s="157">
        <v>0</v>
      </c>
      <c r="V904" s="157">
        <f>ROUND(E904*U904,2)</f>
        <v>0</v>
      </c>
      <c r="W904" s="157"/>
      <c r="X904" s="157" t="s">
        <v>304</v>
      </c>
      <c r="Y904" s="147"/>
      <c r="Z904" s="147"/>
      <c r="AA904" s="147"/>
      <c r="AB904" s="147"/>
      <c r="AC904" s="147"/>
      <c r="AD904" s="147"/>
      <c r="AE904" s="147"/>
      <c r="AF904" s="147"/>
      <c r="AG904" s="147" t="s">
        <v>332</v>
      </c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1" x14ac:dyDescent="0.25">
      <c r="A905" s="154"/>
      <c r="B905" s="155"/>
      <c r="C905" s="186" t="s">
        <v>1963</v>
      </c>
      <c r="D905" s="159"/>
      <c r="E905" s="160">
        <v>85</v>
      </c>
      <c r="F905" s="157"/>
      <c r="G905" s="157"/>
      <c r="H905" s="157"/>
      <c r="I905" s="157"/>
      <c r="J905" s="157"/>
      <c r="K905" s="157"/>
      <c r="L905" s="157"/>
      <c r="M905" s="157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47"/>
      <c r="Z905" s="147"/>
      <c r="AA905" s="147"/>
      <c r="AB905" s="147"/>
      <c r="AC905" s="147"/>
      <c r="AD905" s="147"/>
      <c r="AE905" s="147"/>
      <c r="AF905" s="147"/>
      <c r="AG905" s="147" t="s">
        <v>287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1" x14ac:dyDescent="0.25">
      <c r="A906" s="168">
        <v>270</v>
      </c>
      <c r="B906" s="169" t="s">
        <v>1964</v>
      </c>
      <c r="C906" s="185" t="s">
        <v>1965</v>
      </c>
      <c r="D906" s="170" t="s">
        <v>792</v>
      </c>
      <c r="E906" s="171">
        <v>15.5</v>
      </c>
      <c r="F906" s="172"/>
      <c r="G906" s="173">
        <f>ROUND(E906*F906,2)</f>
        <v>0</v>
      </c>
      <c r="H906" s="172"/>
      <c r="I906" s="173">
        <f>ROUND(E906*H906,2)</f>
        <v>0</v>
      </c>
      <c r="J906" s="172"/>
      <c r="K906" s="173">
        <f>ROUND(E906*J906,2)</f>
        <v>0</v>
      </c>
      <c r="L906" s="173">
        <v>15</v>
      </c>
      <c r="M906" s="173">
        <f>G906*(1+L906/100)</f>
        <v>0</v>
      </c>
      <c r="N906" s="173">
        <v>1.55E-2</v>
      </c>
      <c r="O906" s="173">
        <f>ROUND(E906*N906,2)</f>
        <v>0.24</v>
      </c>
      <c r="P906" s="173">
        <v>0</v>
      </c>
      <c r="Q906" s="173">
        <f>ROUND(E906*P906,2)</f>
        <v>0</v>
      </c>
      <c r="R906" s="173"/>
      <c r="S906" s="173" t="s">
        <v>277</v>
      </c>
      <c r="T906" s="174" t="s">
        <v>249</v>
      </c>
      <c r="U906" s="157">
        <v>0</v>
      </c>
      <c r="V906" s="157">
        <f>ROUND(E906*U906,2)</f>
        <v>0</v>
      </c>
      <c r="W906" s="157"/>
      <c r="X906" s="157" t="s">
        <v>304</v>
      </c>
      <c r="Y906" s="147"/>
      <c r="Z906" s="147"/>
      <c r="AA906" s="147"/>
      <c r="AB906" s="147"/>
      <c r="AC906" s="147"/>
      <c r="AD906" s="147"/>
      <c r="AE906" s="147"/>
      <c r="AF906" s="147"/>
      <c r="AG906" s="147" t="s">
        <v>332</v>
      </c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25">
      <c r="A907" s="154"/>
      <c r="B907" s="155"/>
      <c r="C907" s="186" t="s">
        <v>1966</v>
      </c>
      <c r="D907" s="159"/>
      <c r="E907" s="160">
        <v>15.5</v>
      </c>
      <c r="F907" s="157"/>
      <c r="G907" s="157"/>
      <c r="H907" s="157"/>
      <c r="I907" s="157"/>
      <c r="J907" s="157"/>
      <c r="K907" s="157"/>
      <c r="L907" s="157"/>
      <c r="M907" s="157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47"/>
      <c r="Z907" s="147"/>
      <c r="AA907" s="147"/>
      <c r="AB907" s="147"/>
      <c r="AC907" s="147"/>
      <c r="AD907" s="147"/>
      <c r="AE907" s="147"/>
      <c r="AF907" s="147"/>
      <c r="AG907" s="147" t="s">
        <v>287</v>
      </c>
      <c r="AH907" s="147">
        <v>0</v>
      </c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1" x14ac:dyDescent="0.25">
      <c r="A908" s="168">
        <v>271</v>
      </c>
      <c r="B908" s="169" t="s">
        <v>1967</v>
      </c>
      <c r="C908" s="185" t="s">
        <v>1968</v>
      </c>
      <c r="D908" s="170" t="s">
        <v>792</v>
      </c>
      <c r="E908" s="171">
        <v>91</v>
      </c>
      <c r="F908" s="172"/>
      <c r="G908" s="173">
        <f>ROUND(E908*F908,2)</f>
        <v>0</v>
      </c>
      <c r="H908" s="172"/>
      <c r="I908" s="173">
        <f>ROUND(E908*H908,2)</f>
        <v>0</v>
      </c>
      <c r="J908" s="172"/>
      <c r="K908" s="173">
        <f>ROUND(E908*J908,2)</f>
        <v>0</v>
      </c>
      <c r="L908" s="173">
        <v>15</v>
      </c>
      <c r="M908" s="173">
        <f>G908*(1+L908/100)</f>
        <v>0</v>
      </c>
      <c r="N908" s="173">
        <v>9.0999999999999998E-2</v>
      </c>
      <c r="O908" s="173">
        <f>ROUND(E908*N908,2)</f>
        <v>8.2799999999999994</v>
      </c>
      <c r="P908" s="173">
        <v>0</v>
      </c>
      <c r="Q908" s="173">
        <f>ROUND(E908*P908,2)</f>
        <v>0</v>
      </c>
      <c r="R908" s="173"/>
      <c r="S908" s="173" t="s">
        <v>277</v>
      </c>
      <c r="T908" s="174" t="s">
        <v>249</v>
      </c>
      <c r="U908" s="157">
        <v>0</v>
      </c>
      <c r="V908" s="157">
        <f>ROUND(E908*U908,2)</f>
        <v>0</v>
      </c>
      <c r="W908" s="157"/>
      <c r="X908" s="157" t="s">
        <v>304</v>
      </c>
      <c r="Y908" s="147"/>
      <c r="Z908" s="147"/>
      <c r="AA908" s="147"/>
      <c r="AB908" s="147"/>
      <c r="AC908" s="147"/>
      <c r="AD908" s="147"/>
      <c r="AE908" s="147"/>
      <c r="AF908" s="147"/>
      <c r="AG908" s="147" t="s">
        <v>332</v>
      </c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25">
      <c r="A909" s="154"/>
      <c r="B909" s="155"/>
      <c r="C909" s="186" t="s">
        <v>1969</v>
      </c>
      <c r="D909" s="159"/>
      <c r="E909" s="160">
        <v>91</v>
      </c>
      <c r="F909" s="157"/>
      <c r="G909" s="157"/>
      <c r="H909" s="157"/>
      <c r="I909" s="157"/>
      <c r="J909" s="157"/>
      <c r="K909" s="157"/>
      <c r="L909" s="157"/>
      <c r="M909" s="157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47"/>
      <c r="Z909" s="147"/>
      <c r="AA909" s="147"/>
      <c r="AB909" s="147"/>
      <c r="AC909" s="147"/>
      <c r="AD909" s="147"/>
      <c r="AE909" s="147"/>
      <c r="AF909" s="147"/>
      <c r="AG909" s="147" t="s">
        <v>287</v>
      </c>
      <c r="AH909" s="147">
        <v>0</v>
      </c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1" x14ac:dyDescent="0.25">
      <c r="A910" s="168">
        <v>272</v>
      </c>
      <c r="B910" s="169" t="s">
        <v>1970</v>
      </c>
      <c r="C910" s="185" t="s">
        <v>1971</v>
      </c>
      <c r="D910" s="170" t="s">
        <v>302</v>
      </c>
      <c r="E910" s="171">
        <v>33.575000000000003</v>
      </c>
      <c r="F910" s="172"/>
      <c r="G910" s="173">
        <f>ROUND(E910*F910,2)</f>
        <v>0</v>
      </c>
      <c r="H910" s="172"/>
      <c r="I910" s="173">
        <f>ROUND(E910*H910,2)</f>
        <v>0</v>
      </c>
      <c r="J910" s="172"/>
      <c r="K910" s="173">
        <f>ROUND(E910*J910,2)</f>
        <v>0</v>
      </c>
      <c r="L910" s="173">
        <v>15</v>
      </c>
      <c r="M910" s="173">
        <f>G910*(1+L910/100)</f>
        <v>0</v>
      </c>
      <c r="N910" s="173">
        <v>0</v>
      </c>
      <c r="O910" s="173">
        <f>ROUND(E910*N910,2)</f>
        <v>0</v>
      </c>
      <c r="P910" s="173">
        <v>0</v>
      </c>
      <c r="Q910" s="173">
        <f>ROUND(E910*P910,2)</f>
        <v>0</v>
      </c>
      <c r="R910" s="173"/>
      <c r="S910" s="173" t="s">
        <v>277</v>
      </c>
      <c r="T910" s="174" t="s">
        <v>249</v>
      </c>
      <c r="U910" s="157">
        <v>0.68</v>
      </c>
      <c r="V910" s="157">
        <f>ROUND(E910*U910,2)</f>
        <v>22.83</v>
      </c>
      <c r="W910" s="157"/>
      <c r="X910" s="157" t="s">
        <v>304</v>
      </c>
      <c r="Y910" s="147"/>
      <c r="Z910" s="147"/>
      <c r="AA910" s="147"/>
      <c r="AB910" s="147"/>
      <c r="AC910" s="147"/>
      <c r="AD910" s="147"/>
      <c r="AE910" s="147"/>
      <c r="AF910" s="147"/>
      <c r="AG910" s="147" t="s">
        <v>338</v>
      </c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25">
      <c r="A911" s="154"/>
      <c r="B911" s="155"/>
      <c r="C911" s="186" t="s">
        <v>1972</v>
      </c>
      <c r="D911" s="159"/>
      <c r="E911" s="160">
        <v>14.414999999999999</v>
      </c>
      <c r="F911" s="157"/>
      <c r="G911" s="157"/>
      <c r="H911" s="157"/>
      <c r="I911" s="157"/>
      <c r="J911" s="157"/>
      <c r="K911" s="157"/>
      <c r="L911" s="157"/>
      <c r="M911" s="157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47"/>
      <c r="Z911" s="147"/>
      <c r="AA911" s="147"/>
      <c r="AB911" s="147"/>
      <c r="AC911" s="147"/>
      <c r="AD911" s="147"/>
      <c r="AE911" s="147"/>
      <c r="AF911" s="147"/>
      <c r="AG911" s="147" t="s">
        <v>287</v>
      </c>
      <c r="AH911" s="147">
        <v>0</v>
      </c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1" x14ac:dyDescent="0.25">
      <c r="A912" s="154"/>
      <c r="B912" s="155"/>
      <c r="C912" s="186" t="s">
        <v>1973</v>
      </c>
      <c r="D912" s="159"/>
      <c r="E912" s="160">
        <v>1.68</v>
      </c>
      <c r="F912" s="157"/>
      <c r="G912" s="157"/>
      <c r="H912" s="157"/>
      <c r="I912" s="157"/>
      <c r="J912" s="157"/>
      <c r="K912" s="157"/>
      <c r="L912" s="157"/>
      <c r="M912" s="157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47"/>
      <c r="Z912" s="147"/>
      <c r="AA912" s="147"/>
      <c r="AB912" s="147"/>
      <c r="AC912" s="147"/>
      <c r="AD912" s="147"/>
      <c r="AE912" s="147"/>
      <c r="AF912" s="147"/>
      <c r="AG912" s="147" t="s">
        <v>287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outlineLevel="1" x14ac:dyDescent="0.25">
      <c r="A913" s="154"/>
      <c r="B913" s="155"/>
      <c r="C913" s="186" t="s">
        <v>1974</v>
      </c>
      <c r="D913" s="159"/>
      <c r="E913" s="160">
        <v>3.36</v>
      </c>
      <c r="F913" s="157"/>
      <c r="G913" s="157"/>
      <c r="H913" s="157"/>
      <c r="I913" s="157"/>
      <c r="J913" s="157"/>
      <c r="K913" s="157"/>
      <c r="L913" s="157"/>
      <c r="M913" s="157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47"/>
      <c r="Z913" s="147"/>
      <c r="AA913" s="147"/>
      <c r="AB913" s="147"/>
      <c r="AC913" s="147"/>
      <c r="AD913" s="147"/>
      <c r="AE913" s="147"/>
      <c r="AF913" s="147"/>
      <c r="AG913" s="147" t="s">
        <v>287</v>
      </c>
      <c r="AH913" s="147">
        <v>0</v>
      </c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outlineLevel="1" x14ac:dyDescent="0.25">
      <c r="A914" s="154"/>
      <c r="B914" s="155"/>
      <c r="C914" s="186" t="s">
        <v>1975</v>
      </c>
      <c r="D914" s="159"/>
      <c r="E914" s="160">
        <v>3.04</v>
      </c>
      <c r="F914" s="157"/>
      <c r="G914" s="157"/>
      <c r="H914" s="157"/>
      <c r="I914" s="157"/>
      <c r="J914" s="157"/>
      <c r="K914" s="157"/>
      <c r="L914" s="157"/>
      <c r="M914" s="157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47"/>
      <c r="Z914" s="147"/>
      <c r="AA914" s="147"/>
      <c r="AB914" s="147"/>
      <c r="AC914" s="147"/>
      <c r="AD914" s="147"/>
      <c r="AE914" s="147"/>
      <c r="AF914" s="147"/>
      <c r="AG914" s="147" t="s">
        <v>287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outlineLevel="1" x14ac:dyDescent="0.25">
      <c r="A915" s="154"/>
      <c r="B915" s="155"/>
      <c r="C915" s="186" t="s">
        <v>1976</v>
      </c>
      <c r="D915" s="159"/>
      <c r="E915" s="160">
        <v>6.08</v>
      </c>
      <c r="F915" s="157"/>
      <c r="G915" s="157"/>
      <c r="H915" s="157"/>
      <c r="I915" s="157"/>
      <c r="J915" s="157"/>
      <c r="K915" s="157"/>
      <c r="L915" s="157"/>
      <c r="M915" s="157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47"/>
      <c r="Z915" s="147"/>
      <c r="AA915" s="147"/>
      <c r="AB915" s="147"/>
      <c r="AC915" s="147"/>
      <c r="AD915" s="147"/>
      <c r="AE915" s="147"/>
      <c r="AF915" s="147"/>
      <c r="AG915" s="147" t="s">
        <v>287</v>
      </c>
      <c r="AH915" s="147">
        <v>0</v>
      </c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outlineLevel="1" x14ac:dyDescent="0.25">
      <c r="A916" s="154"/>
      <c r="B916" s="155"/>
      <c r="C916" s="186" t="s">
        <v>1977</v>
      </c>
      <c r="D916" s="159"/>
      <c r="E916" s="160">
        <v>5</v>
      </c>
      <c r="F916" s="157"/>
      <c r="G916" s="157"/>
      <c r="H916" s="157"/>
      <c r="I916" s="157"/>
      <c r="J916" s="157"/>
      <c r="K916" s="157"/>
      <c r="L916" s="157"/>
      <c r="M916" s="157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47"/>
      <c r="Z916" s="147"/>
      <c r="AA916" s="147"/>
      <c r="AB916" s="147"/>
      <c r="AC916" s="147"/>
      <c r="AD916" s="147"/>
      <c r="AE916" s="147"/>
      <c r="AF916" s="147"/>
      <c r="AG916" s="147" t="s">
        <v>287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outlineLevel="1" x14ac:dyDescent="0.25">
      <c r="A917" s="176">
        <v>273</v>
      </c>
      <c r="B917" s="177" t="s">
        <v>1978</v>
      </c>
      <c r="C917" s="187" t="s">
        <v>1979</v>
      </c>
      <c r="D917" s="178" t="s">
        <v>247</v>
      </c>
      <c r="E917" s="179">
        <v>1</v>
      </c>
      <c r="F917" s="180"/>
      <c r="G917" s="181">
        <f>ROUND(E917*F917,2)</f>
        <v>0</v>
      </c>
      <c r="H917" s="180"/>
      <c r="I917" s="181">
        <f>ROUND(E917*H917,2)</f>
        <v>0</v>
      </c>
      <c r="J917" s="180"/>
      <c r="K917" s="181">
        <f>ROUND(E917*J917,2)</f>
        <v>0</v>
      </c>
      <c r="L917" s="181">
        <v>15</v>
      </c>
      <c r="M917" s="181">
        <f>G917*(1+L917/100)</f>
        <v>0</v>
      </c>
      <c r="N917" s="181">
        <v>0</v>
      </c>
      <c r="O917" s="181">
        <f>ROUND(E917*N917,2)</f>
        <v>0</v>
      </c>
      <c r="P917" s="181">
        <v>0</v>
      </c>
      <c r="Q917" s="181">
        <f>ROUND(E917*P917,2)</f>
        <v>0</v>
      </c>
      <c r="R917" s="181"/>
      <c r="S917" s="181" t="s">
        <v>277</v>
      </c>
      <c r="T917" s="182" t="s">
        <v>249</v>
      </c>
      <c r="U917" s="157">
        <v>0</v>
      </c>
      <c r="V917" s="157">
        <f>ROUND(E917*U917,2)</f>
        <v>0</v>
      </c>
      <c r="W917" s="157"/>
      <c r="X917" s="157" t="s">
        <v>304</v>
      </c>
      <c r="Y917" s="147"/>
      <c r="Z917" s="147"/>
      <c r="AA917" s="147"/>
      <c r="AB917" s="147"/>
      <c r="AC917" s="147"/>
      <c r="AD917" s="147"/>
      <c r="AE917" s="147"/>
      <c r="AF917" s="147"/>
      <c r="AG917" s="147" t="s">
        <v>332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outlineLevel="1" x14ac:dyDescent="0.25">
      <c r="A918" s="168">
        <v>274</v>
      </c>
      <c r="B918" s="169" t="s">
        <v>1980</v>
      </c>
      <c r="C918" s="185" t="s">
        <v>1981</v>
      </c>
      <c r="D918" s="170" t="s">
        <v>302</v>
      </c>
      <c r="E918" s="171">
        <v>54.428019999999997</v>
      </c>
      <c r="F918" s="172"/>
      <c r="G918" s="173">
        <f>ROUND(E918*F918,2)</f>
        <v>0</v>
      </c>
      <c r="H918" s="172"/>
      <c r="I918" s="173">
        <f>ROUND(E918*H918,2)</f>
        <v>0</v>
      </c>
      <c r="J918" s="172"/>
      <c r="K918" s="173">
        <f>ROUND(E918*J918,2)</f>
        <v>0</v>
      </c>
      <c r="L918" s="173">
        <v>15</v>
      </c>
      <c r="M918" s="173">
        <f>G918*(1+L918/100)</f>
        <v>0</v>
      </c>
      <c r="N918" s="173">
        <v>1.0000000000000001E-5</v>
      </c>
      <c r="O918" s="173">
        <f>ROUND(E918*N918,2)</f>
        <v>0</v>
      </c>
      <c r="P918" s="173">
        <v>0</v>
      </c>
      <c r="Q918" s="173">
        <f>ROUND(E918*P918,2)</f>
        <v>0</v>
      </c>
      <c r="R918" s="173"/>
      <c r="S918" s="173" t="s">
        <v>277</v>
      </c>
      <c r="T918" s="174" t="s">
        <v>249</v>
      </c>
      <c r="U918" s="157">
        <v>0.22</v>
      </c>
      <c r="V918" s="157">
        <f>ROUND(E918*U918,2)</f>
        <v>11.97</v>
      </c>
      <c r="W918" s="157"/>
      <c r="X918" s="157" t="s">
        <v>304</v>
      </c>
      <c r="Y918" s="147"/>
      <c r="Z918" s="147"/>
      <c r="AA918" s="147"/>
      <c r="AB918" s="147"/>
      <c r="AC918" s="147"/>
      <c r="AD918" s="147"/>
      <c r="AE918" s="147"/>
      <c r="AF918" s="147"/>
      <c r="AG918" s="147" t="s">
        <v>639</v>
      </c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outlineLevel="1" x14ac:dyDescent="0.25">
      <c r="A919" s="154"/>
      <c r="B919" s="155"/>
      <c r="C919" s="186" t="s">
        <v>1982</v>
      </c>
      <c r="D919" s="159"/>
      <c r="E919" s="160">
        <v>27.084800000000001</v>
      </c>
      <c r="F919" s="157"/>
      <c r="G919" s="157"/>
      <c r="H919" s="157"/>
      <c r="I919" s="157"/>
      <c r="J919" s="157"/>
      <c r="K919" s="157"/>
      <c r="L919" s="157"/>
      <c r="M919" s="157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47"/>
      <c r="Z919" s="147"/>
      <c r="AA919" s="147"/>
      <c r="AB919" s="147"/>
      <c r="AC919" s="147"/>
      <c r="AD919" s="147"/>
      <c r="AE919" s="147"/>
      <c r="AF919" s="147"/>
      <c r="AG919" s="147" t="s">
        <v>287</v>
      </c>
      <c r="AH919" s="147">
        <v>0</v>
      </c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1" x14ac:dyDescent="0.25">
      <c r="A920" s="154"/>
      <c r="B920" s="155"/>
      <c r="C920" s="186" t="s">
        <v>1983</v>
      </c>
      <c r="D920" s="159"/>
      <c r="E920" s="160">
        <v>4.718</v>
      </c>
      <c r="F920" s="157"/>
      <c r="G920" s="157"/>
      <c r="H920" s="157"/>
      <c r="I920" s="157"/>
      <c r="J920" s="157"/>
      <c r="K920" s="157"/>
      <c r="L920" s="157"/>
      <c r="M920" s="157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47"/>
      <c r="Z920" s="147"/>
      <c r="AA920" s="147"/>
      <c r="AB920" s="147"/>
      <c r="AC920" s="147"/>
      <c r="AD920" s="147"/>
      <c r="AE920" s="147"/>
      <c r="AF920" s="147"/>
      <c r="AG920" s="147" t="s">
        <v>287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outlineLevel="1" x14ac:dyDescent="0.25">
      <c r="A921" s="154"/>
      <c r="B921" s="155"/>
      <c r="C921" s="186" t="s">
        <v>1984</v>
      </c>
      <c r="D921" s="159"/>
      <c r="E921" s="160">
        <v>8.5839800000000004</v>
      </c>
      <c r="F921" s="157"/>
      <c r="G921" s="157"/>
      <c r="H921" s="157"/>
      <c r="I921" s="157"/>
      <c r="J921" s="157"/>
      <c r="K921" s="157"/>
      <c r="L921" s="157"/>
      <c r="M921" s="157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47"/>
      <c r="Z921" s="147"/>
      <c r="AA921" s="147"/>
      <c r="AB921" s="147"/>
      <c r="AC921" s="147"/>
      <c r="AD921" s="147"/>
      <c r="AE921" s="147"/>
      <c r="AF921" s="147"/>
      <c r="AG921" s="147" t="s">
        <v>287</v>
      </c>
      <c r="AH921" s="147">
        <v>0</v>
      </c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1" x14ac:dyDescent="0.25">
      <c r="A922" s="154"/>
      <c r="B922" s="155"/>
      <c r="C922" s="186" t="s">
        <v>1985</v>
      </c>
      <c r="D922" s="159"/>
      <c r="E922" s="160">
        <v>3.0612499999999998</v>
      </c>
      <c r="F922" s="157"/>
      <c r="G922" s="157"/>
      <c r="H922" s="157"/>
      <c r="I922" s="157"/>
      <c r="J922" s="157"/>
      <c r="K922" s="157"/>
      <c r="L922" s="157"/>
      <c r="M922" s="157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47"/>
      <c r="Z922" s="147"/>
      <c r="AA922" s="147"/>
      <c r="AB922" s="147"/>
      <c r="AC922" s="147"/>
      <c r="AD922" s="147"/>
      <c r="AE922" s="147"/>
      <c r="AF922" s="147"/>
      <c r="AG922" s="147" t="s">
        <v>287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outlineLevel="1" x14ac:dyDescent="0.25">
      <c r="A923" s="154"/>
      <c r="B923" s="155"/>
      <c r="C923" s="186" t="s">
        <v>1986</v>
      </c>
      <c r="D923" s="159"/>
      <c r="E923" s="160">
        <v>4.8049999999999997</v>
      </c>
      <c r="F923" s="157"/>
      <c r="G923" s="157"/>
      <c r="H923" s="157"/>
      <c r="I923" s="157"/>
      <c r="J923" s="157"/>
      <c r="K923" s="157"/>
      <c r="L923" s="157"/>
      <c r="M923" s="157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47"/>
      <c r="Z923" s="147"/>
      <c r="AA923" s="147"/>
      <c r="AB923" s="147"/>
      <c r="AC923" s="147"/>
      <c r="AD923" s="147"/>
      <c r="AE923" s="147"/>
      <c r="AF923" s="147"/>
      <c r="AG923" s="147" t="s">
        <v>287</v>
      </c>
      <c r="AH923" s="147">
        <v>0</v>
      </c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1" x14ac:dyDescent="0.25">
      <c r="A924" s="154"/>
      <c r="B924" s="155"/>
      <c r="C924" s="186" t="s">
        <v>1987</v>
      </c>
      <c r="D924" s="159"/>
      <c r="E924" s="160">
        <v>6.1749999999999998</v>
      </c>
      <c r="F924" s="157"/>
      <c r="G924" s="157"/>
      <c r="H924" s="157"/>
      <c r="I924" s="157"/>
      <c r="J924" s="157"/>
      <c r="K924" s="157"/>
      <c r="L924" s="157"/>
      <c r="M924" s="157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47"/>
      <c r="Z924" s="147"/>
      <c r="AA924" s="147"/>
      <c r="AB924" s="147"/>
      <c r="AC924" s="147"/>
      <c r="AD924" s="147"/>
      <c r="AE924" s="147"/>
      <c r="AF924" s="147"/>
      <c r="AG924" s="147" t="s">
        <v>287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outlineLevel="1" x14ac:dyDescent="0.25">
      <c r="A925" s="168">
        <v>275</v>
      </c>
      <c r="B925" s="169" t="s">
        <v>1988</v>
      </c>
      <c r="C925" s="185" t="s">
        <v>1989</v>
      </c>
      <c r="D925" s="170" t="s">
        <v>302</v>
      </c>
      <c r="E925" s="171">
        <v>14.16</v>
      </c>
      <c r="F925" s="172"/>
      <c r="G925" s="173">
        <f>ROUND(E925*F925,2)</f>
        <v>0</v>
      </c>
      <c r="H925" s="172"/>
      <c r="I925" s="173">
        <f>ROUND(E925*H925,2)</f>
        <v>0</v>
      </c>
      <c r="J925" s="172"/>
      <c r="K925" s="173">
        <f>ROUND(E925*J925,2)</f>
        <v>0</v>
      </c>
      <c r="L925" s="173">
        <v>15</v>
      </c>
      <c r="M925" s="173">
        <f>G925*(1+L925/100)</f>
        <v>0</v>
      </c>
      <c r="N925" s="173">
        <v>0</v>
      </c>
      <c r="O925" s="173">
        <f>ROUND(E925*N925,2)</f>
        <v>0</v>
      </c>
      <c r="P925" s="173">
        <v>0</v>
      </c>
      <c r="Q925" s="173">
        <f>ROUND(E925*P925,2)</f>
        <v>0</v>
      </c>
      <c r="R925" s="173"/>
      <c r="S925" s="173" t="s">
        <v>277</v>
      </c>
      <c r="T925" s="174" t="s">
        <v>249</v>
      </c>
      <c r="U925" s="157">
        <v>0</v>
      </c>
      <c r="V925" s="157">
        <f>ROUND(E925*U925,2)</f>
        <v>0</v>
      </c>
      <c r="W925" s="157"/>
      <c r="X925" s="157" t="s">
        <v>304</v>
      </c>
      <c r="Y925" s="147"/>
      <c r="Z925" s="147"/>
      <c r="AA925" s="147"/>
      <c r="AB925" s="147"/>
      <c r="AC925" s="147"/>
      <c r="AD925" s="147"/>
      <c r="AE925" s="147"/>
      <c r="AF925" s="147"/>
      <c r="AG925" s="147" t="s">
        <v>639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1" x14ac:dyDescent="0.25">
      <c r="A926" s="154"/>
      <c r="B926" s="155"/>
      <c r="C926" s="186" t="s">
        <v>1990</v>
      </c>
      <c r="D926" s="159"/>
      <c r="E926" s="160">
        <v>3.36</v>
      </c>
      <c r="F926" s="157"/>
      <c r="G926" s="157"/>
      <c r="H926" s="157"/>
      <c r="I926" s="157"/>
      <c r="J926" s="157"/>
      <c r="K926" s="157"/>
      <c r="L926" s="157"/>
      <c r="M926" s="157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47"/>
      <c r="Z926" s="147"/>
      <c r="AA926" s="147"/>
      <c r="AB926" s="147"/>
      <c r="AC926" s="147"/>
      <c r="AD926" s="147"/>
      <c r="AE926" s="147"/>
      <c r="AF926" s="147"/>
      <c r="AG926" s="147" t="s">
        <v>287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outlineLevel="1" x14ac:dyDescent="0.25">
      <c r="A927" s="154"/>
      <c r="B927" s="155"/>
      <c r="C927" s="186" t="s">
        <v>1991</v>
      </c>
      <c r="D927" s="159"/>
      <c r="E927" s="160">
        <v>1.68</v>
      </c>
      <c r="F927" s="157"/>
      <c r="G927" s="157"/>
      <c r="H927" s="157"/>
      <c r="I927" s="157"/>
      <c r="J927" s="157"/>
      <c r="K927" s="157"/>
      <c r="L927" s="157"/>
      <c r="M927" s="157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47"/>
      <c r="Z927" s="147"/>
      <c r="AA927" s="147"/>
      <c r="AB927" s="147"/>
      <c r="AC927" s="147"/>
      <c r="AD927" s="147"/>
      <c r="AE927" s="147"/>
      <c r="AF927" s="147"/>
      <c r="AG927" s="147" t="s">
        <v>287</v>
      </c>
      <c r="AH927" s="147">
        <v>0</v>
      </c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1" x14ac:dyDescent="0.25">
      <c r="A928" s="154"/>
      <c r="B928" s="155"/>
      <c r="C928" s="186" t="s">
        <v>1992</v>
      </c>
      <c r="D928" s="159"/>
      <c r="E928" s="160">
        <v>6.08</v>
      </c>
      <c r="F928" s="157"/>
      <c r="G928" s="157"/>
      <c r="H928" s="157"/>
      <c r="I928" s="157"/>
      <c r="J928" s="157"/>
      <c r="K928" s="157"/>
      <c r="L928" s="157"/>
      <c r="M928" s="157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47"/>
      <c r="Z928" s="147"/>
      <c r="AA928" s="147"/>
      <c r="AB928" s="147"/>
      <c r="AC928" s="147"/>
      <c r="AD928" s="147"/>
      <c r="AE928" s="147"/>
      <c r="AF928" s="147"/>
      <c r="AG928" s="147" t="s">
        <v>287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outlineLevel="1" x14ac:dyDescent="0.25">
      <c r="A929" s="154"/>
      <c r="B929" s="155"/>
      <c r="C929" s="186" t="s">
        <v>1993</v>
      </c>
      <c r="D929" s="159"/>
      <c r="E929" s="160">
        <v>3.04</v>
      </c>
      <c r="F929" s="157"/>
      <c r="G929" s="157"/>
      <c r="H929" s="157"/>
      <c r="I929" s="157"/>
      <c r="J929" s="157"/>
      <c r="K929" s="157"/>
      <c r="L929" s="157"/>
      <c r="M929" s="157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47"/>
      <c r="Z929" s="147"/>
      <c r="AA929" s="147"/>
      <c r="AB929" s="147"/>
      <c r="AC929" s="147"/>
      <c r="AD929" s="147"/>
      <c r="AE929" s="147"/>
      <c r="AF929" s="147"/>
      <c r="AG929" s="147" t="s">
        <v>287</v>
      </c>
      <c r="AH929" s="147">
        <v>0</v>
      </c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1" x14ac:dyDescent="0.25">
      <c r="A930" s="168">
        <v>276</v>
      </c>
      <c r="B930" s="169" t="s">
        <v>1994</v>
      </c>
      <c r="C930" s="185" t="s">
        <v>1995</v>
      </c>
      <c r="D930" s="170" t="s">
        <v>276</v>
      </c>
      <c r="E930" s="171">
        <v>26</v>
      </c>
      <c r="F930" s="172"/>
      <c r="G930" s="173">
        <f>ROUND(E930*F930,2)</f>
        <v>0</v>
      </c>
      <c r="H930" s="172"/>
      <c r="I930" s="173">
        <f>ROUND(E930*H930,2)</f>
        <v>0</v>
      </c>
      <c r="J930" s="172"/>
      <c r="K930" s="173">
        <f>ROUND(E930*J930,2)</f>
        <v>0</v>
      </c>
      <c r="L930" s="173">
        <v>15</v>
      </c>
      <c r="M930" s="173">
        <f>G930*(1+L930/100)</f>
        <v>0</v>
      </c>
      <c r="N930" s="173">
        <v>0</v>
      </c>
      <c r="O930" s="173">
        <f>ROUND(E930*N930,2)</f>
        <v>0</v>
      </c>
      <c r="P930" s="173">
        <v>0</v>
      </c>
      <c r="Q930" s="173">
        <f>ROUND(E930*P930,2)</f>
        <v>0</v>
      </c>
      <c r="R930" s="173"/>
      <c r="S930" s="173" t="s">
        <v>277</v>
      </c>
      <c r="T930" s="174" t="s">
        <v>249</v>
      </c>
      <c r="U930" s="157">
        <v>0</v>
      </c>
      <c r="V930" s="157">
        <f>ROUND(E930*U930,2)</f>
        <v>0</v>
      </c>
      <c r="W930" s="157"/>
      <c r="X930" s="157" t="s">
        <v>304</v>
      </c>
      <c r="Y930" s="147"/>
      <c r="Z930" s="147"/>
      <c r="AA930" s="147"/>
      <c r="AB930" s="147"/>
      <c r="AC930" s="147"/>
      <c r="AD930" s="147"/>
      <c r="AE930" s="147"/>
      <c r="AF930" s="147"/>
      <c r="AG930" s="147" t="s">
        <v>332</v>
      </c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outlineLevel="1" x14ac:dyDescent="0.25">
      <c r="A931" s="154"/>
      <c r="B931" s="155"/>
      <c r="C931" s="186" t="s">
        <v>1996</v>
      </c>
      <c r="D931" s="159"/>
      <c r="E931" s="160">
        <v>26</v>
      </c>
      <c r="F931" s="157"/>
      <c r="G931" s="157"/>
      <c r="H931" s="157"/>
      <c r="I931" s="157"/>
      <c r="J931" s="157"/>
      <c r="K931" s="157"/>
      <c r="L931" s="157"/>
      <c r="M931" s="157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47"/>
      <c r="Z931" s="147"/>
      <c r="AA931" s="147"/>
      <c r="AB931" s="147"/>
      <c r="AC931" s="147"/>
      <c r="AD931" s="147"/>
      <c r="AE931" s="147"/>
      <c r="AF931" s="147"/>
      <c r="AG931" s="147" t="s">
        <v>287</v>
      </c>
      <c r="AH931" s="147">
        <v>0</v>
      </c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1" x14ac:dyDescent="0.25">
      <c r="A932" s="176">
        <v>277</v>
      </c>
      <c r="B932" s="177" t="s">
        <v>1997</v>
      </c>
      <c r="C932" s="187" t="s">
        <v>1998</v>
      </c>
      <c r="D932" s="178" t="s">
        <v>276</v>
      </c>
      <c r="E932" s="179">
        <v>1</v>
      </c>
      <c r="F932" s="180"/>
      <c r="G932" s="181">
        <f>ROUND(E932*F932,2)</f>
        <v>0</v>
      </c>
      <c r="H932" s="180"/>
      <c r="I932" s="181">
        <f>ROUND(E932*H932,2)</f>
        <v>0</v>
      </c>
      <c r="J932" s="180"/>
      <c r="K932" s="181">
        <f>ROUND(E932*J932,2)</f>
        <v>0</v>
      </c>
      <c r="L932" s="181">
        <v>15</v>
      </c>
      <c r="M932" s="181">
        <f>G932*(1+L932/100)</f>
        <v>0</v>
      </c>
      <c r="N932" s="181">
        <v>0</v>
      </c>
      <c r="O932" s="181">
        <f>ROUND(E932*N932,2)</f>
        <v>0</v>
      </c>
      <c r="P932" s="181">
        <v>0</v>
      </c>
      <c r="Q932" s="181">
        <f>ROUND(E932*P932,2)</f>
        <v>0</v>
      </c>
      <c r="R932" s="181"/>
      <c r="S932" s="181" t="s">
        <v>277</v>
      </c>
      <c r="T932" s="182" t="s">
        <v>249</v>
      </c>
      <c r="U932" s="157">
        <v>0</v>
      </c>
      <c r="V932" s="157">
        <f>ROUND(E932*U932,2)</f>
        <v>0</v>
      </c>
      <c r="W932" s="157"/>
      <c r="X932" s="157" t="s">
        <v>304</v>
      </c>
      <c r="Y932" s="147"/>
      <c r="Z932" s="147"/>
      <c r="AA932" s="147"/>
      <c r="AB932" s="147"/>
      <c r="AC932" s="147"/>
      <c r="AD932" s="147"/>
      <c r="AE932" s="147"/>
      <c r="AF932" s="147"/>
      <c r="AG932" s="147" t="s">
        <v>332</v>
      </c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25">
      <c r="A933" s="176">
        <v>278</v>
      </c>
      <c r="B933" s="177" t="s">
        <v>1999</v>
      </c>
      <c r="C933" s="187" t="s">
        <v>2000</v>
      </c>
      <c r="D933" s="178" t="s">
        <v>276</v>
      </c>
      <c r="E933" s="179">
        <v>1</v>
      </c>
      <c r="F933" s="180"/>
      <c r="G933" s="181">
        <f>ROUND(E933*F933,2)</f>
        <v>0</v>
      </c>
      <c r="H933" s="180"/>
      <c r="I933" s="181">
        <f>ROUND(E933*H933,2)</f>
        <v>0</v>
      </c>
      <c r="J933" s="180"/>
      <c r="K933" s="181">
        <f>ROUND(E933*J933,2)</f>
        <v>0</v>
      </c>
      <c r="L933" s="181">
        <v>15</v>
      </c>
      <c r="M933" s="181">
        <f>G933*(1+L933/100)</f>
        <v>0</v>
      </c>
      <c r="N933" s="181">
        <v>0</v>
      </c>
      <c r="O933" s="181">
        <f>ROUND(E933*N933,2)</f>
        <v>0</v>
      </c>
      <c r="P933" s="181">
        <v>0</v>
      </c>
      <c r="Q933" s="181">
        <f>ROUND(E933*P933,2)</f>
        <v>0</v>
      </c>
      <c r="R933" s="181"/>
      <c r="S933" s="181" t="s">
        <v>277</v>
      </c>
      <c r="T933" s="182" t="s">
        <v>249</v>
      </c>
      <c r="U933" s="157">
        <v>0</v>
      </c>
      <c r="V933" s="157">
        <f>ROUND(E933*U933,2)</f>
        <v>0</v>
      </c>
      <c r="W933" s="157"/>
      <c r="X933" s="157" t="s">
        <v>304</v>
      </c>
      <c r="Y933" s="147"/>
      <c r="Z933" s="147"/>
      <c r="AA933" s="147"/>
      <c r="AB933" s="147"/>
      <c r="AC933" s="147"/>
      <c r="AD933" s="147"/>
      <c r="AE933" s="147"/>
      <c r="AF933" s="147"/>
      <c r="AG933" s="147" t="s">
        <v>332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outlineLevel="1" x14ac:dyDescent="0.25">
      <c r="A934" s="168">
        <v>279</v>
      </c>
      <c r="B934" s="169" t="s">
        <v>2001</v>
      </c>
      <c r="C934" s="185" t="s">
        <v>2002</v>
      </c>
      <c r="D934" s="170" t="s">
        <v>576</v>
      </c>
      <c r="E934" s="171">
        <v>13.12</v>
      </c>
      <c r="F934" s="172"/>
      <c r="G934" s="173">
        <f>ROUND(E934*F934,2)</f>
        <v>0</v>
      </c>
      <c r="H934" s="172"/>
      <c r="I934" s="173">
        <f>ROUND(E934*H934,2)</f>
        <v>0</v>
      </c>
      <c r="J934" s="172"/>
      <c r="K934" s="173">
        <f>ROUND(E934*J934,2)</f>
        <v>0</v>
      </c>
      <c r="L934" s="173">
        <v>15</v>
      </c>
      <c r="M934" s="173">
        <f>G934*(1+L934/100)</f>
        <v>0</v>
      </c>
      <c r="N934" s="173">
        <v>2.513E-2</v>
      </c>
      <c r="O934" s="173">
        <f>ROUND(E934*N934,2)</f>
        <v>0.33</v>
      </c>
      <c r="P934" s="173">
        <v>0</v>
      </c>
      <c r="Q934" s="173">
        <f>ROUND(E934*P934,2)</f>
        <v>0</v>
      </c>
      <c r="R934" s="173"/>
      <c r="S934" s="173" t="s">
        <v>248</v>
      </c>
      <c r="T934" s="174" t="s">
        <v>248</v>
      </c>
      <c r="U934" s="157">
        <v>1.5774900000000001</v>
      </c>
      <c r="V934" s="157">
        <f>ROUND(E934*U934,2)</f>
        <v>20.7</v>
      </c>
      <c r="W934" s="157"/>
      <c r="X934" s="157" t="s">
        <v>948</v>
      </c>
      <c r="Y934" s="147"/>
      <c r="Z934" s="147"/>
      <c r="AA934" s="147"/>
      <c r="AB934" s="147"/>
      <c r="AC934" s="147"/>
      <c r="AD934" s="147"/>
      <c r="AE934" s="147"/>
      <c r="AF934" s="147"/>
      <c r="AG934" s="147" t="s">
        <v>2003</v>
      </c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</row>
    <row r="935" spans="1:60" outlineLevel="1" x14ac:dyDescent="0.25">
      <c r="A935" s="154"/>
      <c r="B935" s="155"/>
      <c r="C935" s="186" t="s">
        <v>2004</v>
      </c>
      <c r="D935" s="159"/>
      <c r="E935" s="160">
        <v>9.6</v>
      </c>
      <c r="F935" s="157"/>
      <c r="G935" s="157"/>
      <c r="H935" s="157"/>
      <c r="I935" s="157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47"/>
      <c r="Z935" s="147"/>
      <c r="AA935" s="147"/>
      <c r="AB935" s="147"/>
      <c r="AC935" s="147"/>
      <c r="AD935" s="147"/>
      <c r="AE935" s="147"/>
      <c r="AF935" s="147"/>
      <c r="AG935" s="147" t="s">
        <v>287</v>
      </c>
      <c r="AH935" s="147">
        <v>0</v>
      </c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1" x14ac:dyDescent="0.25">
      <c r="A936" s="154"/>
      <c r="B936" s="155"/>
      <c r="C936" s="186" t="s">
        <v>2005</v>
      </c>
      <c r="D936" s="159"/>
      <c r="E936" s="160">
        <v>3.52</v>
      </c>
      <c r="F936" s="157"/>
      <c r="G936" s="157"/>
      <c r="H936" s="157"/>
      <c r="I936" s="157"/>
      <c r="J936" s="157"/>
      <c r="K936" s="157"/>
      <c r="L936" s="157"/>
      <c r="M936" s="157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47"/>
      <c r="Z936" s="147"/>
      <c r="AA936" s="147"/>
      <c r="AB936" s="147"/>
      <c r="AC936" s="147"/>
      <c r="AD936" s="147"/>
      <c r="AE936" s="147"/>
      <c r="AF936" s="147"/>
      <c r="AG936" s="147" t="s">
        <v>287</v>
      </c>
      <c r="AH936" s="147">
        <v>0</v>
      </c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ht="20.399999999999999" outlineLevel="1" x14ac:dyDescent="0.25">
      <c r="A937" s="168">
        <v>280</v>
      </c>
      <c r="B937" s="169" t="s">
        <v>2006</v>
      </c>
      <c r="C937" s="185" t="s">
        <v>2007</v>
      </c>
      <c r="D937" s="170" t="s">
        <v>792</v>
      </c>
      <c r="E937" s="171">
        <v>2.992</v>
      </c>
      <c r="F937" s="172"/>
      <c r="G937" s="173">
        <f>ROUND(E937*F937,2)</f>
        <v>0</v>
      </c>
      <c r="H937" s="172"/>
      <c r="I937" s="173">
        <f>ROUND(E937*H937,2)</f>
        <v>0</v>
      </c>
      <c r="J937" s="172"/>
      <c r="K937" s="173">
        <f>ROUND(E937*J937,2)</f>
        <v>0</v>
      </c>
      <c r="L937" s="173">
        <v>15</v>
      </c>
      <c r="M937" s="173">
        <f>G937*(1+L937/100)</f>
        <v>0</v>
      </c>
      <c r="N937" s="173">
        <v>1E-3</v>
      </c>
      <c r="O937" s="173">
        <f>ROUND(E937*N937,2)</f>
        <v>0</v>
      </c>
      <c r="P937" s="173">
        <v>0</v>
      </c>
      <c r="Q937" s="173">
        <f>ROUND(E937*P937,2)</f>
        <v>0</v>
      </c>
      <c r="R937" s="173" t="s">
        <v>751</v>
      </c>
      <c r="S937" s="173" t="s">
        <v>248</v>
      </c>
      <c r="T937" s="174" t="s">
        <v>248</v>
      </c>
      <c r="U937" s="157">
        <v>0</v>
      </c>
      <c r="V937" s="157">
        <f>ROUND(E937*U937,2)</f>
        <v>0</v>
      </c>
      <c r="W937" s="157"/>
      <c r="X937" s="157" t="s">
        <v>752</v>
      </c>
      <c r="Y937" s="147"/>
      <c r="Z937" s="147"/>
      <c r="AA937" s="147"/>
      <c r="AB937" s="147"/>
      <c r="AC937" s="147"/>
      <c r="AD937" s="147"/>
      <c r="AE937" s="147"/>
      <c r="AF937" s="147"/>
      <c r="AG937" s="147" t="s">
        <v>753</v>
      </c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1" x14ac:dyDescent="0.25">
      <c r="A938" s="154"/>
      <c r="B938" s="155"/>
      <c r="C938" s="186" t="s">
        <v>2008</v>
      </c>
      <c r="D938" s="159"/>
      <c r="E938" s="160">
        <v>2.99</v>
      </c>
      <c r="F938" s="157"/>
      <c r="G938" s="157"/>
      <c r="H938" s="157"/>
      <c r="I938" s="157"/>
      <c r="J938" s="157"/>
      <c r="K938" s="157"/>
      <c r="L938" s="157"/>
      <c r="M938" s="157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47"/>
      <c r="Z938" s="147"/>
      <c r="AA938" s="147"/>
      <c r="AB938" s="147"/>
      <c r="AC938" s="147"/>
      <c r="AD938" s="147"/>
      <c r="AE938" s="147"/>
      <c r="AF938" s="147"/>
      <c r="AG938" s="147" t="s">
        <v>287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ht="20.399999999999999" outlineLevel="1" x14ac:dyDescent="0.25">
      <c r="A939" s="168">
        <v>281</v>
      </c>
      <c r="B939" s="169" t="s">
        <v>2009</v>
      </c>
      <c r="C939" s="185" t="s">
        <v>2010</v>
      </c>
      <c r="D939" s="170" t="s">
        <v>538</v>
      </c>
      <c r="E939" s="171">
        <v>1</v>
      </c>
      <c r="F939" s="172"/>
      <c r="G939" s="173">
        <f>ROUND(E939*F939,2)</f>
        <v>0</v>
      </c>
      <c r="H939" s="172"/>
      <c r="I939" s="173">
        <f>ROUND(E939*H939,2)</f>
        <v>0</v>
      </c>
      <c r="J939" s="172"/>
      <c r="K939" s="173">
        <f>ROUND(E939*J939,2)</f>
        <v>0</v>
      </c>
      <c r="L939" s="173">
        <v>15</v>
      </c>
      <c r="M939" s="173">
        <f>G939*(1+L939/100)</f>
        <v>0</v>
      </c>
      <c r="N939" s="173">
        <v>3.5000000000000001E-3</v>
      </c>
      <c r="O939" s="173">
        <f>ROUND(E939*N939,2)</f>
        <v>0</v>
      </c>
      <c r="P939" s="173">
        <v>0</v>
      </c>
      <c r="Q939" s="173">
        <f>ROUND(E939*P939,2)</f>
        <v>0</v>
      </c>
      <c r="R939" s="173" t="s">
        <v>751</v>
      </c>
      <c r="S939" s="173" t="s">
        <v>248</v>
      </c>
      <c r="T939" s="174" t="s">
        <v>249</v>
      </c>
      <c r="U939" s="157">
        <v>0</v>
      </c>
      <c r="V939" s="157">
        <f>ROUND(E939*U939,2)</f>
        <v>0</v>
      </c>
      <c r="W939" s="157"/>
      <c r="X939" s="157" t="s">
        <v>752</v>
      </c>
      <c r="Y939" s="147"/>
      <c r="Z939" s="147"/>
      <c r="AA939" s="147"/>
      <c r="AB939" s="147"/>
      <c r="AC939" s="147"/>
      <c r="AD939" s="147"/>
      <c r="AE939" s="147"/>
      <c r="AF939" s="147"/>
      <c r="AG939" s="147" t="s">
        <v>753</v>
      </c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1" x14ac:dyDescent="0.25">
      <c r="A940" s="154"/>
      <c r="B940" s="155"/>
      <c r="C940" s="186" t="s">
        <v>1781</v>
      </c>
      <c r="D940" s="159"/>
      <c r="E940" s="160">
        <v>1</v>
      </c>
      <c r="F940" s="157"/>
      <c r="G940" s="157"/>
      <c r="H940" s="157"/>
      <c r="I940" s="157"/>
      <c r="J940" s="157"/>
      <c r="K940" s="157"/>
      <c r="L940" s="157"/>
      <c r="M940" s="157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47"/>
      <c r="Z940" s="147"/>
      <c r="AA940" s="147"/>
      <c r="AB940" s="147"/>
      <c r="AC940" s="147"/>
      <c r="AD940" s="147"/>
      <c r="AE940" s="147"/>
      <c r="AF940" s="147"/>
      <c r="AG940" s="147" t="s">
        <v>287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ht="20.399999999999999" outlineLevel="1" x14ac:dyDescent="0.25">
      <c r="A941" s="168">
        <v>282</v>
      </c>
      <c r="B941" s="169" t="s">
        <v>2011</v>
      </c>
      <c r="C941" s="185" t="s">
        <v>2012</v>
      </c>
      <c r="D941" s="170" t="s">
        <v>538</v>
      </c>
      <c r="E941" s="171">
        <v>1</v>
      </c>
      <c r="F941" s="172"/>
      <c r="G941" s="173">
        <f>ROUND(E941*F941,2)</f>
        <v>0</v>
      </c>
      <c r="H941" s="172"/>
      <c r="I941" s="173">
        <f>ROUND(E941*H941,2)</f>
        <v>0</v>
      </c>
      <c r="J941" s="172"/>
      <c r="K941" s="173">
        <f>ROUND(E941*J941,2)</f>
        <v>0</v>
      </c>
      <c r="L941" s="173">
        <v>15</v>
      </c>
      <c r="M941" s="173">
        <f>G941*(1+L941/100)</f>
        <v>0</v>
      </c>
      <c r="N941" s="173">
        <v>2.8500000000000001E-3</v>
      </c>
      <c r="O941" s="173">
        <f>ROUND(E941*N941,2)</f>
        <v>0</v>
      </c>
      <c r="P941" s="173">
        <v>0</v>
      </c>
      <c r="Q941" s="173">
        <f>ROUND(E941*P941,2)</f>
        <v>0</v>
      </c>
      <c r="R941" s="173" t="s">
        <v>751</v>
      </c>
      <c r="S941" s="173" t="s">
        <v>248</v>
      </c>
      <c r="T941" s="174" t="s">
        <v>249</v>
      </c>
      <c r="U941" s="157">
        <v>0</v>
      </c>
      <c r="V941" s="157">
        <f>ROUND(E941*U941,2)</f>
        <v>0</v>
      </c>
      <c r="W941" s="157"/>
      <c r="X941" s="157" t="s">
        <v>752</v>
      </c>
      <c r="Y941" s="147"/>
      <c r="Z941" s="147"/>
      <c r="AA941" s="147"/>
      <c r="AB941" s="147"/>
      <c r="AC941" s="147"/>
      <c r="AD941" s="147"/>
      <c r="AE941" s="147"/>
      <c r="AF941" s="147"/>
      <c r="AG941" s="147" t="s">
        <v>1066</v>
      </c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outlineLevel="1" x14ac:dyDescent="0.25">
      <c r="A942" s="154"/>
      <c r="B942" s="155"/>
      <c r="C942" s="186" t="s">
        <v>1782</v>
      </c>
      <c r="D942" s="159"/>
      <c r="E942" s="160">
        <v>1</v>
      </c>
      <c r="F942" s="157"/>
      <c r="G942" s="157"/>
      <c r="H942" s="157"/>
      <c r="I942" s="157"/>
      <c r="J942" s="157"/>
      <c r="K942" s="157"/>
      <c r="L942" s="157"/>
      <c r="M942" s="157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47"/>
      <c r="Z942" s="147"/>
      <c r="AA942" s="147"/>
      <c r="AB942" s="147"/>
      <c r="AC942" s="147"/>
      <c r="AD942" s="147"/>
      <c r="AE942" s="147"/>
      <c r="AF942" s="147"/>
      <c r="AG942" s="147" t="s">
        <v>287</v>
      </c>
      <c r="AH942" s="147">
        <v>0</v>
      </c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1" x14ac:dyDescent="0.25">
      <c r="A943" s="154">
        <v>283</v>
      </c>
      <c r="B943" s="155" t="s">
        <v>2013</v>
      </c>
      <c r="C943" s="199" t="s">
        <v>970</v>
      </c>
      <c r="D943" s="156" t="s">
        <v>0</v>
      </c>
      <c r="E943" s="198"/>
      <c r="F943" s="158"/>
      <c r="G943" s="157">
        <f>ROUND(E943*F943,2)</f>
        <v>0</v>
      </c>
      <c r="H943" s="158"/>
      <c r="I943" s="157">
        <f>ROUND(E943*H943,2)</f>
        <v>0</v>
      </c>
      <c r="J943" s="158"/>
      <c r="K943" s="157">
        <f>ROUND(E943*J943,2)</f>
        <v>0</v>
      </c>
      <c r="L943" s="157">
        <v>15</v>
      </c>
      <c r="M943" s="157">
        <f>G943*(1+L943/100)</f>
        <v>0</v>
      </c>
      <c r="N943" s="157">
        <v>0</v>
      </c>
      <c r="O943" s="157">
        <f>ROUND(E943*N943,2)</f>
        <v>0</v>
      </c>
      <c r="P943" s="157">
        <v>0</v>
      </c>
      <c r="Q943" s="157">
        <f>ROUND(E943*P943,2)</f>
        <v>0</v>
      </c>
      <c r="R943" s="157" t="s">
        <v>638</v>
      </c>
      <c r="S943" s="157" t="s">
        <v>248</v>
      </c>
      <c r="T943" s="157" t="s">
        <v>248</v>
      </c>
      <c r="U943" s="157">
        <v>0</v>
      </c>
      <c r="V943" s="157">
        <f>ROUND(E943*U943,2)</f>
        <v>0</v>
      </c>
      <c r="W943" s="157"/>
      <c r="X943" s="157" t="s">
        <v>700</v>
      </c>
      <c r="Y943" s="147"/>
      <c r="Z943" s="147"/>
      <c r="AA943" s="147"/>
      <c r="AB943" s="147"/>
      <c r="AC943" s="147"/>
      <c r="AD943" s="147"/>
      <c r="AE943" s="147"/>
      <c r="AF943" s="147"/>
      <c r="AG943" s="147" t="s">
        <v>701</v>
      </c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1" x14ac:dyDescent="0.25">
      <c r="A944" s="154"/>
      <c r="B944" s="155"/>
      <c r="C944" s="269" t="s">
        <v>757</v>
      </c>
      <c r="D944" s="270"/>
      <c r="E944" s="270"/>
      <c r="F944" s="270"/>
      <c r="G944" s="270"/>
      <c r="H944" s="157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47"/>
      <c r="Z944" s="147"/>
      <c r="AA944" s="147"/>
      <c r="AB944" s="147"/>
      <c r="AC944" s="147"/>
      <c r="AD944" s="147"/>
      <c r="AE944" s="147"/>
      <c r="AF944" s="147"/>
      <c r="AG944" s="147" t="s">
        <v>307</v>
      </c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x14ac:dyDescent="0.25">
      <c r="A945" s="162" t="s">
        <v>243</v>
      </c>
      <c r="B945" s="163" t="s">
        <v>179</v>
      </c>
      <c r="C945" s="184" t="s">
        <v>180</v>
      </c>
      <c r="D945" s="164"/>
      <c r="E945" s="165"/>
      <c r="F945" s="166"/>
      <c r="G945" s="166">
        <f>SUMIF(AG946:AG1006,"&lt;&gt;NOR",G946:G1006)</f>
        <v>0</v>
      </c>
      <c r="H945" s="166"/>
      <c r="I945" s="166">
        <f>SUM(I946:I1006)</f>
        <v>0</v>
      </c>
      <c r="J945" s="166"/>
      <c r="K945" s="166">
        <f>SUM(K946:K1006)</f>
        <v>0</v>
      </c>
      <c r="L945" s="166"/>
      <c r="M945" s="166">
        <f>SUM(M946:M1006)</f>
        <v>0</v>
      </c>
      <c r="N945" s="166"/>
      <c r="O945" s="166">
        <f>SUM(O946:O1006)</f>
        <v>27.05</v>
      </c>
      <c r="P945" s="166"/>
      <c r="Q945" s="166">
        <f>SUM(Q946:Q1006)</f>
        <v>0</v>
      </c>
      <c r="R945" s="166"/>
      <c r="S945" s="166"/>
      <c r="T945" s="167"/>
      <c r="U945" s="161"/>
      <c r="V945" s="161">
        <f>SUM(V946:V1006)</f>
        <v>1286.1500000000001</v>
      </c>
      <c r="W945" s="161"/>
      <c r="X945" s="161"/>
      <c r="AG945" t="s">
        <v>244</v>
      </c>
    </row>
    <row r="946" spans="1:60" outlineLevel="1" x14ac:dyDescent="0.25">
      <c r="A946" s="168">
        <v>284</v>
      </c>
      <c r="B946" s="169" t="s">
        <v>2014</v>
      </c>
      <c r="C946" s="185" t="s">
        <v>2015</v>
      </c>
      <c r="D946" s="170" t="s">
        <v>302</v>
      </c>
      <c r="E946" s="171">
        <v>1021.3932</v>
      </c>
      <c r="F946" s="172"/>
      <c r="G946" s="173">
        <f>ROUND(E946*F946,2)</f>
        <v>0</v>
      </c>
      <c r="H946" s="172"/>
      <c r="I946" s="173">
        <f>ROUND(E946*H946,2)</f>
        <v>0</v>
      </c>
      <c r="J946" s="172"/>
      <c r="K946" s="173">
        <f>ROUND(E946*J946,2)</f>
        <v>0</v>
      </c>
      <c r="L946" s="173">
        <v>15</v>
      </c>
      <c r="M946" s="173">
        <f>G946*(1+L946/100)</f>
        <v>0</v>
      </c>
      <c r="N946" s="173">
        <v>2.1000000000000001E-4</v>
      </c>
      <c r="O946" s="173">
        <f>ROUND(E946*N946,2)</f>
        <v>0.21</v>
      </c>
      <c r="P946" s="173">
        <v>0</v>
      </c>
      <c r="Q946" s="173">
        <f>ROUND(E946*P946,2)</f>
        <v>0</v>
      </c>
      <c r="R946" s="173" t="s">
        <v>2016</v>
      </c>
      <c r="S946" s="173" t="s">
        <v>248</v>
      </c>
      <c r="T946" s="174" t="s">
        <v>248</v>
      </c>
      <c r="U946" s="157">
        <v>0.05</v>
      </c>
      <c r="V946" s="157">
        <f>ROUND(E946*U946,2)</f>
        <v>51.07</v>
      </c>
      <c r="W946" s="157"/>
      <c r="X946" s="157" t="s">
        <v>304</v>
      </c>
      <c r="Y946" s="147"/>
      <c r="Z946" s="147"/>
      <c r="AA946" s="147"/>
      <c r="AB946" s="147"/>
      <c r="AC946" s="147"/>
      <c r="AD946" s="147"/>
      <c r="AE946" s="147"/>
      <c r="AF946" s="147"/>
      <c r="AG946" s="147" t="s">
        <v>639</v>
      </c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1" x14ac:dyDescent="0.25">
      <c r="A947" s="154"/>
      <c r="B947" s="155"/>
      <c r="C947" s="186" t="s">
        <v>2017</v>
      </c>
      <c r="D947" s="159"/>
      <c r="E947" s="160">
        <v>1021.3932</v>
      </c>
      <c r="F947" s="157"/>
      <c r="G947" s="157"/>
      <c r="H947" s="157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47"/>
      <c r="Z947" s="147"/>
      <c r="AA947" s="147"/>
      <c r="AB947" s="147"/>
      <c r="AC947" s="147"/>
      <c r="AD947" s="147"/>
      <c r="AE947" s="147"/>
      <c r="AF947" s="147"/>
      <c r="AG947" s="147" t="s">
        <v>287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25">
      <c r="A948" s="176">
        <v>285</v>
      </c>
      <c r="B948" s="177" t="s">
        <v>2018</v>
      </c>
      <c r="C948" s="187" t="s">
        <v>2019</v>
      </c>
      <c r="D948" s="178" t="s">
        <v>576</v>
      </c>
      <c r="E948" s="179">
        <v>200</v>
      </c>
      <c r="F948" s="180"/>
      <c r="G948" s="181">
        <f>ROUND(E948*F948,2)</f>
        <v>0</v>
      </c>
      <c r="H948" s="180"/>
      <c r="I948" s="181">
        <f>ROUND(E948*H948,2)</f>
        <v>0</v>
      </c>
      <c r="J948" s="180"/>
      <c r="K948" s="181">
        <f>ROUND(E948*J948,2)</f>
        <v>0</v>
      </c>
      <c r="L948" s="181">
        <v>15</v>
      </c>
      <c r="M948" s="181">
        <f>G948*(1+L948/100)</f>
        <v>0</v>
      </c>
      <c r="N948" s="181">
        <v>0</v>
      </c>
      <c r="O948" s="181">
        <f>ROUND(E948*N948,2)</f>
        <v>0</v>
      </c>
      <c r="P948" s="181">
        <v>0</v>
      </c>
      <c r="Q948" s="181">
        <f>ROUND(E948*P948,2)</f>
        <v>0</v>
      </c>
      <c r="R948" s="181" t="s">
        <v>2016</v>
      </c>
      <c r="S948" s="181" t="s">
        <v>248</v>
      </c>
      <c r="T948" s="182" t="s">
        <v>248</v>
      </c>
      <c r="U948" s="157">
        <v>0.20799999999999999</v>
      </c>
      <c r="V948" s="157">
        <f>ROUND(E948*U948,2)</f>
        <v>41.6</v>
      </c>
      <c r="W948" s="157"/>
      <c r="X948" s="157" t="s">
        <v>304</v>
      </c>
      <c r="Y948" s="147"/>
      <c r="Z948" s="147"/>
      <c r="AA948" s="147"/>
      <c r="AB948" s="147"/>
      <c r="AC948" s="147"/>
      <c r="AD948" s="147"/>
      <c r="AE948" s="147"/>
      <c r="AF948" s="147"/>
      <c r="AG948" s="147" t="s">
        <v>332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ht="20.399999999999999" outlineLevel="1" x14ac:dyDescent="0.25">
      <c r="A949" s="168">
        <v>286</v>
      </c>
      <c r="B949" s="169" t="s">
        <v>2020</v>
      </c>
      <c r="C949" s="185" t="s">
        <v>2021</v>
      </c>
      <c r="D949" s="170" t="s">
        <v>576</v>
      </c>
      <c r="E949" s="171">
        <v>597.79</v>
      </c>
      <c r="F949" s="172"/>
      <c r="G949" s="173">
        <f>ROUND(E949*F949,2)</f>
        <v>0</v>
      </c>
      <c r="H949" s="172"/>
      <c r="I949" s="173">
        <f>ROUND(E949*H949,2)</f>
        <v>0</v>
      </c>
      <c r="J949" s="172"/>
      <c r="K949" s="173">
        <f>ROUND(E949*J949,2)</f>
        <v>0</v>
      </c>
      <c r="L949" s="173">
        <v>15</v>
      </c>
      <c r="M949" s="173">
        <f>G949*(1+L949/100)</f>
        <v>0</v>
      </c>
      <c r="N949" s="173">
        <v>3.2000000000000003E-4</v>
      </c>
      <c r="O949" s="173">
        <f>ROUND(E949*N949,2)</f>
        <v>0.19</v>
      </c>
      <c r="P949" s="173">
        <v>0</v>
      </c>
      <c r="Q949" s="173">
        <f>ROUND(E949*P949,2)</f>
        <v>0</v>
      </c>
      <c r="R949" s="173" t="s">
        <v>2016</v>
      </c>
      <c r="S949" s="173" t="s">
        <v>248</v>
      </c>
      <c r="T949" s="174" t="s">
        <v>248</v>
      </c>
      <c r="U949" s="157">
        <v>0.24</v>
      </c>
      <c r="V949" s="157">
        <f>ROUND(E949*U949,2)</f>
        <v>143.47</v>
      </c>
      <c r="W949" s="157"/>
      <c r="X949" s="157" t="s">
        <v>304</v>
      </c>
      <c r="Y949" s="147"/>
      <c r="Z949" s="147"/>
      <c r="AA949" s="147"/>
      <c r="AB949" s="147"/>
      <c r="AC949" s="147"/>
      <c r="AD949" s="147"/>
      <c r="AE949" s="147"/>
      <c r="AF949" s="147"/>
      <c r="AG949" s="147" t="s">
        <v>639</v>
      </c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1" x14ac:dyDescent="0.25">
      <c r="A950" s="154"/>
      <c r="B950" s="155"/>
      <c r="C950" s="186" t="s">
        <v>380</v>
      </c>
      <c r="D950" s="159"/>
      <c r="E950" s="160"/>
      <c r="F950" s="157"/>
      <c r="G950" s="157"/>
      <c r="H950" s="157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47"/>
      <c r="Z950" s="147"/>
      <c r="AA950" s="147"/>
      <c r="AB950" s="147"/>
      <c r="AC950" s="147"/>
      <c r="AD950" s="147"/>
      <c r="AE950" s="147"/>
      <c r="AF950" s="147"/>
      <c r="AG950" s="147" t="s">
        <v>287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25">
      <c r="A951" s="154"/>
      <c r="B951" s="155"/>
      <c r="C951" s="186" t="s">
        <v>2022</v>
      </c>
      <c r="D951" s="159"/>
      <c r="E951" s="160">
        <v>23.01</v>
      </c>
      <c r="F951" s="157"/>
      <c r="G951" s="157"/>
      <c r="H951" s="157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47"/>
      <c r="Z951" s="147"/>
      <c r="AA951" s="147"/>
      <c r="AB951" s="147"/>
      <c r="AC951" s="147"/>
      <c r="AD951" s="147"/>
      <c r="AE951" s="147"/>
      <c r="AF951" s="147"/>
      <c r="AG951" s="147" t="s">
        <v>287</v>
      </c>
      <c r="AH951" s="147">
        <v>0</v>
      </c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1" x14ac:dyDescent="0.25">
      <c r="A952" s="154"/>
      <c r="B952" s="155"/>
      <c r="C952" s="186" t="s">
        <v>2023</v>
      </c>
      <c r="D952" s="159"/>
      <c r="E952" s="160">
        <v>51.1</v>
      </c>
      <c r="F952" s="157"/>
      <c r="G952" s="157"/>
      <c r="H952" s="157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47"/>
      <c r="Z952" s="147"/>
      <c r="AA952" s="147"/>
      <c r="AB952" s="147"/>
      <c r="AC952" s="147"/>
      <c r="AD952" s="147"/>
      <c r="AE952" s="147"/>
      <c r="AF952" s="147"/>
      <c r="AG952" s="147" t="s">
        <v>287</v>
      </c>
      <c r="AH952" s="147">
        <v>0</v>
      </c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1" x14ac:dyDescent="0.25">
      <c r="A953" s="154"/>
      <c r="B953" s="155"/>
      <c r="C953" s="186" t="s">
        <v>2024</v>
      </c>
      <c r="D953" s="159"/>
      <c r="E953" s="160">
        <v>11.6</v>
      </c>
      <c r="F953" s="157"/>
      <c r="G953" s="157"/>
      <c r="H953" s="157"/>
      <c r="I953" s="157"/>
      <c r="J953" s="157"/>
      <c r="K953" s="157"/>
      <c r="L953" s="157"/>
      <c r="M953" s="157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47"/>
      <c r="Z953" s="147"/>
      <c r="AA953" s="147"/>
      <c r="AB953" s="147"/>
      <c r="AC953" s="147"/>
      <c r="AD953" s="147"/>
      <c r="AE953" s="147"/>
      <c r="AF953" s="147"/>
      <c r="AG953" s="147" t="s">
        <v>287</v>
      </c>
      <c r="AH953" s="147">
        <v>0</v>
      </c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outlineLevel="1" x14ac:dyDescent="0.25">
      <c r="A954" s="154"/>
      <c r="B954" s="155"/>
      <c r="C954" s="186" t="s">
        <v>2025</v>
      </c>
      <c r="D954" s="159"/>
      <c r="E954" s="160">
        <v>52.05</v>
      </c>
      <c r="F954" s="157"/>
      <c r="G954" s="157"/>
      <c r="H954" s="157"/>
      <c r="I954" s="157"/>
      <c r="J954" s="157"/>
      <c r="K954" s="157"/>
      <c r="L954" s="157"/>
      <c r="M954" s="157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47"/>
      <c r="Z954" s="147"/>
      <c r="AA954" s="147"/>
      <c r="AB954" s="147"/>
      <c r="AC954" s="147"/>
      <c r="AD954" s="147"/>
      <c r="AE954" s="147"/>
      <c r="AF954" s="147"/>
      <c r="AG954" s="147" t="s">
        <v>287</v>
      </c>
      <c r="AH954" s="147">
        <v>0</v>
      </c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outlineLevel="1" x14ac:dyDescent="0.25">
      <c r="A955" s="154"/>
      <c r="B955" s="155"/>
      <c r="C955" s="186" t="s">
        <v>2026</v>
      </c>
      <c r="D955" s="159"/>
      <c r="E955" s="160">
        <v>8.9</v>
      </c>
      <c r="F955" s="157"/>
      <c r="G955" s="157"/>
      <c r="H955" s="157"/>
      <c r="I955" s="157"/>
      <c r="J955" s="157"/>
      <c r="K955" s="157"/>
      <c r="L955" s="157"/>
      <c r="M955" s="157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47"/>
      <c r="Z955" s="147"/>
      <c r="AA955" s="147"/>
      <c r="AB955" s="147"/>
      <c r="AC955" s="147"/>
      <c r="AD955" s="147"/>
      <c r="AE955" s="147"/>
      <c r="AF955" s="147"/>
      <c r="AG955" s="147" t="s">
        <v>287</v>
      </c>
      <c r="AH955" s="147">
        <v>0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outlineLevel="1" x14ac:dyDescent="0.25">
      <c r="A956" s="154"/>
      <c r="B956" s="155"/>
      <c r="C956" s="195" t="s">
        <v>379</v>
      </c>
      <c r="D956" s="191"/>
      <c r="E956" s="192">
        <v>146.66</v>
      </c>
      <c r="F956" s="157"/>
      <c r="G956" s="157"/>
      <c r="H956" s="157"/>
      <c r="I956" s="157"/>
      <c r="J956" s="157"/>
      <c r="K956" s="157"/>
      <c r="L956" s="157"/>
      <c r="M956" s="157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57"/>
      <c r="Y956" s="147"/>
      <c r="Z956" s="147"/>
      <c r="AA956" s="147"/>
      <c r="AB956" s="147"/>
      <c r="AC956" s="147"/>
      <c r="AD956" s="147"/>
      <c r="AE956" s="147"/>
      <c r="AF956" s="147"/>
      <c r="AG956" s="147" t="s">
        <v>287</v>
      </c>
      <c r="AH956" s="147">
        <v>1</v>
      </c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outlineLevel="1" x14ac:dyDescent="0.25">
      <c r="A957" s="154"/>
      <c r="B957" s="155"/>
      <c r="C957" s="186" t="s">
        <v>386</v>
      </c>
      <c r="D957" s="159"/>
      <c r="E957" s="160"/>
      <c r="F957" s="157"/>
      <c r="G957" s="157"/>
      <c r="H957" s="157"/>
      <c r="I957" s="157"/>
      <c r="J957" s="157"/>
      <c r="K957" s="157"/>
      <c r="L957" s="157"/>
      <c r="M957" s="157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47"/>
      <c r="Z957" s="147"/>
      <c r="AA957" s="147"/>
      <c r="AB957" s="147"/>
      <c r="AC957" s="147"/>
      <c r="AD957" s="147"/>
      <c r="AE957" s="147"/>
      <c r="AF957" s="147"/>
      <c r="AG957" s="147" t="s">
        <v>287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25">
      <c r="A958" s="154"/>
      <c r="B958" s="155"/>
      <c r="C958" s="186" t="s">
        <v>2027</v>
      </c>
      <c r="D958" s="159"/>
      <c r="E958" s="160">
        <v>90.1</v>
      </c>
      <c r="F958" s="157"/>
      <c r="G958" s="157"/>
      <c r="H958" s="157"/>
      <c r="I958" s="157"/>
      <c r="J958" s="157"/>
      <c r="K958" s="157"/>
      <c r="L958" s="157"/>
      <c r="M958" s="157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47"/>
      <c r="Z958" s="147"/>
      <c r="AA958" s="147"/>
      <c r="AB958" s="147"/>
      <c r="AC958" s="147"/>
      <c r="AD958" s="147"/>
      <c r="AE958" s="147"/>
      <c r="AF958" s="147"/>
      <c r="AG958" s="147" t="s">
        <v>287</v>
      </c>
      <c r="AH958" s="147">
        <v>0</v>
      </c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1" x14ac:dyDescent="0.25">
      <c r="A959" s="154"/>
      <c r="B959" s="155"/>
      <c r="C959" s="186" t="s">
        <v>2028</v>
      </c>
      <c r="D959" s="159"/>
      <c r="E959" s="160">
        <v>46.3</v>
      </c>
      <c r="F959" s="157"/>
      <c r="G959" s="157"/>
      <c r="H959" s="157"/>
      <c r="I959" s="157"/>
      <c r="J959" s="157"/>
      <c r="K959" s="157"/>
      <c r="L959" s="157"/>
      <c r="M959" s="157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47"/>
      <c r="Z959" s="147"/>
      <c r="AA959" s="147"/>
      <c r="AB959" s="147"/>
      <c r="AC959" s="147"/>
      <c r="AD959" s="147"/>
      <c r="AE959" s="147"/>
      <c r="AF959" s="147"/>
      <c r="AG959" s="147" t="s">
        <v>287</v>
      </c>
      <c r="AH959" s="147">
        <v>0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1" x14ac:dyDescent="0.25">
      <c r="A960" s="154"/>
      <c r="B960" s="155"/>
      <c r="C960" s="186" t="s">
        <v>2029</v>
      </c>
      <c r="D960" s="159"/>
      <c r="E960" s="160">
        <v>48.3</v>
      </c>
      <c r="F960" s="157"/>
      <c r="G960" s="157"/>
      <c r="H960" s="157"/>
      <c r="I960" s="157"/>
      <c r="J960" s="157"/>
      <c r="K960" s="157"/>
      <c r="L960" s="157"/>
      <c r="M960" s="157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57"/>
      <c r="Y960" s="147"/>
      <c r="Z960" s="147"/>
      <c r="AA960" s="147"/>
      <c r="AB960" s="147"/>
      <c r="AC960" s="147"/>
      <c r="AD960" s="147"/>
      <c r="AE960" s="147"/>
      <c r="AF960" s="147"/>
      <c r="AG960" s="147" t="s">
        <v>287</v>
      </c>
      <c r="AH960" s="147">
        <v>0</v>
      </c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1" x14ac:dyDescent="0.25">
      <c r="A961" s="154"/>
      <c r="B961" s="155"/>
      <c r="C961" s="186" t="s">
        <v>2030</v>
      </c>
      <c r="D961" s="159"/>
      <c r="E961" s="160">
        <v>22.43</v>
      </c>
      <c r="F961" s="157"/>
      <c r="G961" s="157"/>
      <c r="H961" s="157"/>
      <c r="I961" s="157"/>
      <c r="J961" s="157"/>
      <c r="K961" s="157"/>
      <c r="L961" s="157"/>
      <c r="M961" s="157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47"/>
      <c r="Z961" s="147"/>
      <c r="AA961" s="147"/>
      <c r="AB961" s="147"/>
      <c r="AC961" s="147"/>
      <c r="AD961" s="147"/>
      <c r="AE961" s="147"/>
      <c r="AF961" s="147"/>
      <c r="AG961" s="147" t="s">
        <v>287</v>
      </c>
      <c r="AH961" s="147">
        <v>0</v>
      </c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1" x14ac:dyDescent="0.25">
      <c r="A962" s="154"/>
      <c r="B962" s="155"/>
      <c r="C962" s="195" t="s">
        <v>379</v>
      </c>
      <c r="D962" s="191"/>
      <c r="E962" s="192">
        <v>207.13</v>
      </c>
      <c r="F962" s="157"/>
      <c r="G962" s="157"/>
      <c r="H962" s="157"/>
      <c r="I962" s="157"/>
      <c r="J962" s="157"/>
      <c r="K962" s="157"/>
      <c r="L962" s="157"/>
      <c r="M962" s="157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47"/>
      <c r="Z962" s="147"/>
      <c r="AA962" s="147"/>
      <c r="AB962" s="147"/>
      <c r="AC962" s="147"/>
      <c r="AD962" s="147"/>
      <c r="AE962" s="147"/>
      <c r="AF962" s="147"/>
      <c r="AG962" s="147" t="s">
        <v>287</v>
      </c>
      <c r="AH962" s="147">
        <v>1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1" x14ac:dyDescent="0.25">
      <c r="A963" s="154"/>
      <c r="B963" s="155"/>
      <c r="C963" s="186" t="s">
        <v>2031</v>
      </c>
      <c r="D963" s="159"/>
      <c r="E963" s="160">
        <v>55</v>
      </c>
      <c r="F963" s="157"/>
      <c r="G963" s="157"/>
      <c r="H963" s="157"/>
      <c r="I963" s="157"/>
      <c r="J963" s="157"/>
      <c r="K963" s="157"/>
      <c r="L963" s="157"/>
      <c r="M963" s="157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47"/>
      <c r="Z963" s="147"/>
      <c r="AA963" s="147"/>
      <c r="AB963" s="147"/>
      <c r="AC963" s="147"/>
      <c r="AD963" s="147"/>
      <c r="AE963" s="147"/>
      <c r="AF963" s="147"/>
      <c r="AG963" s="147" t="s">
        <v>287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outlineLevel="1" x14ac:dyDescent="0.25">
      <c r="A964" s="154"/>
      <c r="B964" s="155"/>
      <c r="C964" s="186" t="s">
        <v>2032</v>
      </c>
      <c r="D964" s="159"/>
      <c r="E964" s="160">
        <v>55</v>
      </c>
      <c r="F964" s="157"/>
      <c r="G964" s="157"/>
      <c r="H964" s="157"/>
      <c r="I964" s="157"/>
      <c r="J964" s="157"/>
      <c r="K964" s="157"/>
      <c r="L964" s="157"/>
      <c r="M964" s="157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47"/>
      <c r="Z964" s="147"/>
      <c r="AA964" s="147"/>
      <c r="AB964" s="147"/>
      <c r="AC964" s="147"/>
      <c r="AD964" s="147"/>
      <c r="AE964" s="147"/>
      <c r="AF964" s="147"/>
      <c r="AG964" s="147" t="s">
        <v>287</v>
      </c>
      <c r="AH964" s="147">
        <v>0</v>
      </c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1" x14ac:dyDescent="0.25">
      <c r="A965" s="154"/>
      <c r="B965" s="155"/>
      <c r="C965" s="186" t="s">
        <v>2033</v>
      </c>
      <c r="D965" s="159"/>
      <c r="E965" s="160">
        <v>110</v>
      </c>
      <c r="F965" s="157"/>
      <c r="G965" s="157"/>
      <c r="H965" s="157"/>
      <c r="I965" s="157"/>
      <c r="J965" s="157"/>
      <c r="K965" s="157"/>
      <c r="L965" s="157"/>
      <c r="M965" s="157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47"/>
      <c r="Z965" s="147"/>
      <c r="AA965" s="147"/>
      <c r="AB965" s="147"/>
      <c r="AC965" s="147"/>
      <c r="AD965" s="147"/>
      <c r="AE965" s="147"/>
      <c r="AF965" s="147"/>
      <c r="AG965" s="147" t="s">
        <v>287</v>
      </c>
      <c r="AH965" s="147">
        <v>0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outlineLevel="1" x14ac:dyDescent="0.25">
      <c r="A966" s="154"/>
      <c r="B966" s="155"/>
      <c r="C966" s="186" t="s">
        <v>2034</v>
      </c>
      <c r="D966" s="159"/>
      <c r="E966" s="160">
        <v>24</v>
      </c>
      <c r="F966" s="157"/>
      <c r="G966" s="157"/>
      <c r="H966" s="157"/>
      <c r="I966" s="157"/>
      <c r="J966" s="157"/>
      <c r="K966" s="157"/>
      <c r="L966" s="157"/>
      <c r="M966" s="157"/>
      <c r="N966" s="157"/>
      <c r="O966" s="157"/>
      <c r="P966" s="157"/>
      <c r="Q966" s="157"/>
      <c r="R966" s="157"/>
      <c r="S966" s="157"/>
      <c r="T966" s="157"/>
      <c r="U966" s="157"/>
      <c r="V966" s="157"/>
      <c r="W966" s="157"/>
      <c r="X966" s="157"/>
      <c r="Y966" s="147"/>
      <c r="Z966" s="147"/>
      <c r="AA966" s="147"/>
      <c r="AB966" s="147"/>
      <c r="AC966" s="147"/>
      <c r="AD966" s="147"/>
      <c r="AE966" s="147"/>
      <c r="AF966" s="147"/>
      <c r="AG966" s="147" t="s">
        <v>287</v>
      </c>
      <c r="AH966" s="147">
        <v>0</v>
      </c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ht="20.399999999999999" outlineLevel="1" x14ac:dyDescent="0.25">
      <c r="A967" s="168">
        <v>287</v>
      </c>
      <c r="B967" s="169" t="s">
        <v>2035</v>
      </c>
      <c r="C967" s="185" t="s">
        <v>2036</v>
      </c>
      <c r="D967" s="170" t="s">
        <v>302</v>
      </c>
      <c r="E967" s="171">
        <v>973.57</v>
      </c>
      <c r="F967" s="172"/>
      <c r="G967" s="173">
        <f>ROUND(E967*F967,2)</f>
        <v>0</v>
      </c>
      <c r="H967" s="172"/>
      <c r="I967" s="173">
        <f>ROUND(E967*H967,2)</f>
        <v>0</v>
      </c>
      <c r="J967" s="172"/>
      <c r="K967" s="173">
        <f>ROUND(E967*J967,2)</f>
        <v>0</v>
      </c>
      <c r="L967" s="173">
        <v>15</v>
      </c>
      <c r="M967" s="173">
        <f>G967*(1+L967/100)</f>
        <v>0</v>
      </c>
      <c r="N967" s="173">
        <v>5.7499999999999999E-3</v>
      </c>
      <c r="O967" s="173">
        <f>ROUND(E967*N967,2)</f>
        <v>5.6</v>
      </c>
      <c r="P967" s="173">
        <v>0</v>
      </c>
      <c r="Q967" s="173">
        <f>ROUND(E967*P967,2)</f>
        <v>0</v>
      </c>
      <c r="R967" s="173" t="s">
        <v>2016</v>
      </c>
      <c r="S967" s="173" t="s">
        <v>248</v>
      </c>
      <c r="T967" s="174" t="s">
        <v>248</v>
      </c>
      <c r="U967" s="157">
        <v>1.04</v>
      </c>
      <c r="V967" s="157">
        <f>ROUND(E967*U967,2)</f>
        <v>1012.51</v>
      </c>
      <c r="W967" s="157"/>
      <c r="X967" s="157" t="s">
        <v>304</v>
      </c>
      <c r="Y967" s="147"/>
      <c r="Z967" s="147"/>
      <c r="AA967" s="147"/>
      <c r="AB967" s="147"/>
      <c r="AC967" s="147"/>
      <c r="AD967" s="147"/>
      <c r="AE967" s="147"/>
      <c r="AF967" s="147"/>
      <c r="AG967" s="147" t="s">
        <v>338</v>
      </c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outlineLevel="1" x14ac:dyDescent="0.25">
      <c r="A968" s="154"/>
      <c r="B968" s="155"/>
      <c r="C968" s="186" t="s">
        <v>2037</v>
      </c>
      <c r="D968" s="159"/>
      <c r="E968" s="160"/>
      <c r="F968" s="157"/>
      <c r="G968" s="157"/>
      <c r="H968" s="157"/>
      <c r="I968" s="157"/>
      <c r="J968" s="157"/>
      <c r="K968" s="157"/>
      <c r="L968" s="157"/>
      <c r="M968" s="157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47"/>
      <c r="Z968" s="147"/>
      <c r="AA968" s="147"/>
      <c r="AB968" s="147"/>
      <c r="AC968" s="147"/>
      <c r="AD968" s="147"/>
      <c r="AE968" s="147"/>
      <c r="AF968" s="147"/>
      <c r="AG968" s="147" t="s">
        <v>287</v>
      </c>
      <c r="AH968" s="147">
        <v>0</v>
      </c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1" x14ac:dyDescent="0.25">
      <c r="A969" s="154"/>
      <c r="B969" s="155"/>
      <c r="C969" s="186" t="s">
        <v>2038</v>
      </c>
      <c r="D969" s="159"/>
      <c r="E969" s="160">
        <v>14.8</v>
      </c>
      <c r="F969" s="157"/>
      <c r="G969" s="157"/>
      <c r="H969" s="157"/>
      <c r="I969" s="157"/>
      <c r="J969" s="157"/>
      <c r="K969" s="157"/>
      <c r="L969" s="157"/>
      <c r="M969" s="157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47"/>
      <c r="Z969" s="147"/>
      <c r="AA969" s="147"/>
      <c r="AB969" s="147"/>
      <c r="AC969" s="147"/>
      <c r="AD969" s="147"/>
      <c r="AE969" s="147"/>
      <c r="AF969" s="147"/>
      <c r="AG969" s="147" t="s">
        <v>287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1" x14ac:dyDescent="0.25">
      <c r="A970" s="154"/>
      <c r="B970" s="155"/>
      <c r="C970" s="186" t="s">
        <v>1307</v>
      </c>
      <c r="D970" s="159"/>
      <c r="E970" s="160">
        <v>198.27</v>
      </c>
      <c r="F970" s="157"/>
      <c r="G970" s="157"/>
      <c r="H970" s="157"/>
      <c r="I970" s="157"/>
      <c r="J970" s="157"/>
      <c r="K970" s="157"/>
      <c r="L970" s="157"/>
      <c r="M970" s="157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47"/>
      <c r="Z970" s="147"/>
      <c r="AA970" s="147"/>
      <c r="AB970" s="147"/>
      <c r="AC970" s="147"/>
      <c r="AD970" s="147"/>
      <c r="AE970" s="147"/>
      <c r="AF970" s="147"/>
      <c r="AG970" s="147" t="s">
        <v>287</v>
      </c>
      <c r="AH970" s="147">
        <v>0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20.399999999999999" outlineLevel="1" x14ac:dyDescent="0.25">
      <c r="A971" s="154"/>
      <c r="B971" s="155"/>
      <c r="C971" s="186" t="s">
        <v>1304</v>
      </c>
      <c r="D971" s="159"/>
      <c r="E971" s="160">
        <v>117.5</v>
      </c>
      <c r="F971" s="157"/>
      <c r="G971" s="157"/>
      <c r="H971" s="157"/>
      <c r="I971" s="157"/>
      <c r="J971" s="157"/>
      <c r="K971" s="157"/>
      <c r="L971" s="157"/>
      <c r="M971" s="157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57"/>
      <c r="Y971" s="147"/>
      <c r="Z971" s="147"/>
      <c r="AA971" s="147"/>
      <c r="AB971" s="147"/>
      <c r="AC971" s="147"/>
      <c r="AD971" s="147"/>
      <c r="AE971" s="147"/>
      <c r="AF971" s="147"/>
      <c r="AG971" s="147" t="s">
        <v>287</v>
      </c>
      <c r="AH971" s="147">
        <v>0</v>
      </c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outlineLevel="1" x14ac:dyDescent="0.25">
      <c r="A972" s="154"/>
      <c r="B972" s="155"/>
      <c r="C972" s="186" t="s">
        <v>1133</v>
      </c>
      <c r="D972" s="159"/>
      <c r="E972" s="160">
        <v>18.329999999999998</v>
      </c>
      <c r="F972" s="157"/>
      <c r="G972" s="157"/>
      <c r="H972" s="157"/>
      <c r="I972" s="157"/>
      <c r="J972" s="157"/>
      <c r="K972" s="157"/>
      <c r="L972" s="157"/>
      <c r="M972" s="157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57"/>
      <c r="Y972" s="147"/>
      <c r="Z972" s="147"/>
      <c r="AA972" s="147"/>
      <c r="AB972" s="147"/>
      <c r="AC972" s="147"/>
      <c r="AD972" s="147"/>
      <c r="AE972" s="147"/>
      <c r="AF972" s="147"/>
      <c r="AG972" s="147" t="s">
        <v>287</v>
      </c>
      <c r="AH972" s="147">
        <v>0</v>
      </c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outlineLevel="1" x14ac:dyDescent="0.25">
      <c r="A973" s="154"/>
      <c r="B973" s="155"/>
      <c r="C973" s="186" t="s">
        <v>1299</v>
      </c>
      <c r="D973" s="159"/>
      <c r="E973" s="160">
        <v>26.07</v>
      </c>
      <c r="F973" s="157"/>
      <c r="G973" s="157"/>
      <c r="H973" s="157"/>
      <c r="I973" s="157"/>
      <c r="J973" s="157"/>
      <c r="K973" s="157"/>
      <c r="L973" s="157"/>
      <c r="M973" s="157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47"/>
      <c r="Z973" s="147"/>
      <c r="AA973" s="147"/>
      <c r="AB973" s="147"/>
      <c r="AC973" s="147"/>
      <c r="AD973" s="147"/>
      <c r="AE973" s="147"/>
      <c r="AF973" s="147"/>
      <c r="AG973" s="147" t="s">
        <v>287</v>
      </c>
      <c r="AH973" s="147">
        <v>0</v>
      </c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1" x14ac:dyDescent="0.25">
      <c r="A974" s="154"/>
      <c r="B974" s="155"/>
      <c r="C974" s="186" t="s">
        <v>1135</v>
      </c>
      <c r="D974" s="159"/>
      <c r="E974" s="160">
        <v>40.58</v>
      </c>
      <c r="F974" s="157"/>
      <c r="G974" s="157"/>
      <c r="H974" s="157"/>
      <c r="I974" s="157"/>
      <c r="J974" s="157"/>
      <c r="K974" s="157"/>
      <c r="L974" s="157"/>
      <c r="M974" s="157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47"/>
      <c r="Z974" s="147"/>
      <c r="AA974" s="147"/>
      <c r="AB974" s="147"/>
      <c r="AC974" s="147"/>
      <c r="AD974" s="147"/>
      <c r="AE974" s="147"/>
      <c r="AF974" s="147"/>
      <c r="AG974" s="147" t="s">
        <v>287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outlineLevel="1" x14ac:dyDescent="0.25">
      <c r="A975" s="154"/>
      <c r="B975" s="155"/>
      <c r="C975" s="186" t="s">
        <v>1136</v>
      </c>
      <c r="D975" s="159"/>
      <c r="E975" s="160">
        <v>32.15</v>
      </c>
      <c r="F975" s="157"/>
      <c r="G975" s="157"/>
      <c r="H975" s="157"/>
      <c r="I975" s="157"/>
      <c r="J975" s="157"/>
      <c r="K975" s="157"/>
      <c r="L975" s="157"/>
      <c r="M975" s="157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47"/>
      <c r="Z975" s="147"/>
      <c r="AA975" s="147"/>
      <c r="AB975" s="147"/>
      <c r="AC975" s="147"/>
      <c r="AD975" s="147"/>
      <c r="AE975" s="147"/>
      <c r="AF975" s="147"/>
      <c r="AG975" s="147" t="s">
        <v>287</v>
      </c>
      <c r="AH975" s="147">
        <v>0</v>
      </c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outlineLevel="1" x14ac:dyDescent="0.25">
      <c r="A976" s="154"/>
      <c r="B976" s="155"/>
      <c r="C976" s="186" t="s">
        <v>1137</v>
      </c>
      <c r="D976" s="159"/>
      <c r="E976" s="160">
        <v>54.08</v>
      </c>
      <c r="F976" s="157"/>
      <c r="G976" s="157"/>
      <c r="H976" s="157"/>
      <c r="I976" s="157"/>
      <c r="J976" s="157"/>
      <c r="K976" s="157"/>
      <c r="L976" s="157"/>
      <c r="M976" s="157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57"/>
      <c r="Y976" s="147"/>
      <c r="Z976" s="147"/>
      <c r="AA976" s="147"/>
      <c r="AB976" s="147"/>
      <c r="AC976" s="147"/>
      <c r="AD976" s="147"/>
      <c r="AE976" s="147"/>
      <c r="AF976" s="147"/>
      <c r="AG976" s="147" t="s">
        <v>287</v>
      </c>
      <c r="AH976" s="147">
        <v>0</v>
      </c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outlineLevel="1" x14ac:dyDescent="0.25">
      <c r="A977" s="154"/>
      <c r="B977" s="155"/>
      <c r="C977" s="186" t="s">
        <v>1138</v>
      </c>
      <c r="D977" s="159"/>
      <c r="E977" s="160">
        <v>23.04</v>
      </c>
      <c r="F977" s="157"/>
      <c r="G977" s="157"/>
      <c r="H977" s="157"/>
      <c r="I977" s="157"/>
      <c r="J977" s="157"/>
      <c r="K977" s="157"/>
      <c r="L977" s="157"/>
      <c r="M977" s="157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47"/>
      <c r="Z977" s="147"/>
      <c r="AA977" s="147"/>
      <c r="AB977" s="147"/>
      <c r="AC977" s="147"/>
      <c r="AD977" s="147"/>
      <c r="AE977" s="147"/>
      <c r="AF977" s="147"/>
      <c r="AG977" s="147" t="s">
        <v>287</v>
      </c>
      <c r="AH977" s="147">
        <v>0</v>
      </c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outlineLevel="1" x14ac:dyDescent="0.25">
      <c r="A978" s="154"/>
      <c r="B978" s="155"/>
      <c r="C978" s="186" t="s">
        <v>1139</v>
      </c>
      <c r="D978" s="159"/>
      <c r="E978" s="160">
        <v>22.04</v>
      </c>
      <c r="F978" s="157"/>
      <c r="G978" s="157"/>
      <c r="H978" s="157"/>
      <c r="I978" s="157"/>
      <c r="J978" s="157"/>
      <c r="K978" s="157"/>
      <c r="L978" s="157"/>
      <c r="M978" s="157"/>
      <c r="N978" s="157"/>
      <c r="O978" s="157"/>
      <c r="P978" s="157"/>
      <c r="Q978" s="157"/>
      <c r="R978" s="157"/>
      <c r="S978" s="157"/>
      <c r="T978" s="157"/>
      <c r="U978" s="157"/>
      <c r="V978" s="157"/>
      <c r="W978" s="157"/>
      <c r="X978" s="157"/>
      <c r="Y978" s="147"/>
      <c r="Z978" s="147"/>
      <c r="AA978" s="147"/>
      <c r="AB978" s="147"/>
      <c r="AC978" s="147"/>
      <c r="AD978" s="147"/>
      <c r="AE978" s="147"/>
      <c r="AF978" s="147"/>
      <c r="AG978" s="147" t="s">
        <v>287</v>
      </c>
      <c r="AH978" s="147">
        <v>0</v>
      </c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outlineLevel="1" x14ac:dyDescent="0.25">
      <c r="A979" s="154"/>
      <c r="B979" s="155"/>
      <c r="C979" s="186" t="s">
        <v>1311</v>
      </c>
      <c r="D979" s="159"/>
      <c r="E979" s="160">
        <v>231.87</v>
      </c>
      <c r="F979" s="157"/>
      <c r="G979" s="157"/>
      <c r="H979" s="157"/>
      <c r="I979" s="157"/>
      <c r="J979" s="157"/>
      <c r="K979" s="157"/>
      <c r="L979" s="157"/>
      <c r="M979" s="157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57"/>
      <c r="Y979" s="147"/>
      <c r="Z979" s="147"/>
      <c r="AA979" s="147"/>
      <c r="AB979" s="147"/>
      <c r="AC979" s="147"/>
      <c r="AD979" s="147"/>
      <c r="AE979" s="147"/>
      <c r="AF979" s="147"/>
      <c r="AG979" s="147" t="s">
        <v>287</v>
      </c>
      <c r="AH979" s="147">
        <v>0</v>
      </c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1" x14ac:dyDescent="0.25">
      <c r="A980" s="154"/>
      <c r="B980" s="155"/>
      <c r="C980" s="186" t="s">
        <v>1308</v>
      </c>
      <c r="D980" s="159"/>
      <c r="E980" s="160">
        <v>18.739999999999998</v>
      </c>
      <c r="F980" s="157"/>
      <c r="G980" s="157"/>
      <c r="H980" s="157"/>
      <c r="I980" s="157"/>
      <c r="J980" s="157"/>
      <c r="K980" s="157"/>
      <c r="L980" s="157"/>
      <c r="M980" s="157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47"/>
      <c r="Z980" s="147"/>
      <c r="AA980" s="147"/>
      <c r="AB980" s="147"/>
      <c r="AC980" s="147"/>
      <c r="AD980" s="147"/>
      <c r="AE980" s="147"/>
      <c r="AF980" s="147"/>
      <c r="AG980" s="147" t="s">
        <v>287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outlineLevel="1" x14ac:dyDescent="0.25">
      <c r="A981" s="154"/>
      <c r="B981" s="155"/>
      <c r="C981" s="186" t="s">
        <v>2039</v>
      </c>
      <c r="D981" s="159"/>
      <c r="E981" s="160">
        <v>20.3</v>
      </c>
      <c r="F981" s="157"/>
      <c r="G981" s="157"/>
      <c r="H981" s="157"/>
      <c r="I981" s="157"/>
      <c r="J981" s="157"/>
      <c r="K981" s="157"/>
      <c r="L981" s="157"/>
      <c r="M981" s="157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47"/>
      <c r="Z981" s="147"/>
      <c r="AA981" s="147"/>
      <c r="AB981" s="147"/>
      <c r="AC981" s="147"/>
      <c r="AD981" s="147"/>
      <c r="AE981" s="147"/>
      <c r="AF981" s="147"/>
      <c r="AG981" s="147" t="s">
        <v>287</v>
      </c>
      <c r="AH981" s="147">
        <v>0</v>
      </c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1" x14ac:dyDescent="0.25">
      <c r="A982" s="154"/>
      <c r="B982" s="155"/>
      <c r="C982" s="186" t="s">
        <v>2040</v>
      </c>
      <c r="D982" s="159"/>
      <c r="E982" s="160">
        <v>26.3</v>
      </c>
      <c r="F982" s="157"/>
      <c r="G982" s="157"/>
      <c r="H982" s="157"/>
      <c r="I982" s="157"/>
      <c r="J982" s="157"/>
      <c r="K982" s="157"/>
      <c r="L982" s="157"/>
      <c r="M982" s="157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47"/>
      <c r="Z982" s="147"/>
      <c r="AA982" s="147"/>
      <c r="AB982" s="147"/>
      <c r="AC982" s="147"/>
      <c r="AD982" s="147"/>
      <c r="AE982" s="147"/>
      <c r="AF982" s="147"/>
      <c r="AG982" s="147" t="s">
        <v>287</v>
      </c>
      <c r="AH982" s="147">
        <v>0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outlineLevel="1" x14ac:dyDescent="0.25">
      <c r="A983" s="154"/>
      <c r="B983" s="155"/>
      <c r="C983" s="186" t="s">
        <v>2041</v>
      </c>
      <c r="D983" s="159"/>
      <c r="E983" s="160">
        <v>14.51</v>
      </c>
      <c r="F983" s="157"/>
      <c r="G983" s="157"/>
      <c r="H983" s="157"/>
      <c r="I983" s="157"/>
      <c r="J983" s="157"/>
      <c r="K983" s="157"/>
      <c r="L983" s="157"/>
      <c r="M983" s="157"/>
      <c r="N983" s="157"/>
      <c r="O983" s="157"/>
      <c r="P983" s="157"/>
      <c r="Q983" s="157"/>
      <c r="R983" s="157"/>
      <c r="S983" s="157"/>
      <c r="T983" s="157"/>
      <c r="U983" s="157"/>
      <c r="V983" s="157"/>
      <c r="W983" s="157"/>
      <c r="X983" s="157"/>
      <c r="Y983" s="147"/>
      <c r="Z983" s="147"/>
      <c r="AA983" s="147"/>
      <c r="AB983" s="147"/>
      <c r="AC983" s="147"/>
      <c r="AD983" s="147"/>
      <c r="AE983" s="147"/>
      <c r="AF983" s="147"/>
      <c r="AG983" s="147" t="s">
        <v>287</v>
      </c>
      <c r="AH983" s="147">
        <v>0</v>
      </c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1" x14ac:dyDescent="0.25">
      <c r="A984" s="154"/>
      <c r="B984" s="155"/>
      <c r="C984" s="186" t="s">
        <v>1301</v>
      </c>
      <c r="D984" s="159"/>
      <c r="E984" s="160">
        <v>99.82</v>
      </c>
      <c r="F984" s="157"/>
      <c r="G984" s="157"/>
      <c r="H984" s="157"/>
      <c r="I984" s="157"/>
      <c r="J984" s="157"/>
      <c r="K984" s="157"/>
      <c r="L984" s="157"/>
      <c r="M984" s="157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47"/>
      <c r="Z984" s="147"/>
      <c r="AA984" s="147"/>
      <c r="AB984" s="147"/>
      <c r="AC984" s="147"/>
      <c r="AD984" s="147"/>
      <c r="AE984" s="147"/>
      <c r="AF984" s="147"/>
      <c r="AG984" s="147" t="s">
        <v>287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outlineLevel="1" x14ac:dyDescent="0.25">
      <c r="A985" s="154"/>
      <c r="B985" s="155"/>
      <c r="C985" s="186" t="s">
        <v>2042</v>
      </c>
      <c r="D985" s="159"/>
      <c r="E985" s="160">
        <v>15.17</v>
      </c>
      <c r="F985" s="157"/>
      <c r="G985" s="157"/>
      <c r="H985" s="157"/>
      <c r="I985" s="157"/>
      <c r="J985" s="157"/>
      <c r="K985" s="157"/>
      <c r="L985" s="157"/>
      <c r="M985" s="157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47"/>
      <c r="Z985" s="147"/>
      <c r="AA985" s="147"/>
      <c r="AB985" s="147"/>
      <c r="AC985" s="147"/>
      <c r="AD985" s="147"/>
      <c r="AE985" s="147"/>
      <c r="AF985" s="147"/>
      <c r="AG985" s="147" t="s">
        <v>287</v>
      </c>
      <c r="AH985" s="147">
        <v>0</v>
      </c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1" x14ac:dyDescent="0.25">
      <c r="A986" s="168">
        <v>288</v>
      </c>
      <c r="B986" s="169" t="s">
        <v>2043</v>
      </c>
      <c r="C986" s="185" t="s">
        <v>2044</v>
      </c>
      <c r="D986" s="170" t="s">
        <v>576</v>
      </c>
      <c r="E986" s="171">
        <v>220</v>
      </c>
      <c r="F986" s="172"/>
      <c r="G986" s="173">
        <f>ROUND(E986*F986,2)</f>
        <v>0</v>
      </c>
      <c r="H986" s="172"/>
      <c r="I986" s="173">
        <f>ROUND(E986*H986,2)</f>
        <v>0</v>
      </c>
      <c r="J986" s="172"/>
      <c r="K986" s="173">
        <f>ROUND(E986*J986,2)</f>
        <v>0</v>
      </c>
      <c r="L986" s="173">
        <v>15</v>
      </c>
      <c r="M986" s="173">
        <f>G986*(1+L986/100)</f>
        <v>0</v>
      </c>
      <c r="N986" s="173">
        <v>2.2000000000000001E-4</v>
      </c>
      <c r="O986" s="173">
        <f>ROUND(E986*N986,2)</f>
        <v>0.05</v>
      </c>
      <c r="P986" s="173">
        <v>0</v>
      </c>
      <c r="Q986" s="173">
        <f>ROUND(E986*P986,2)</f>
        <v>0</v>
      </c>
      <c r="R986" s="173" t="s">
        <v>751</v>
      </c>
      <c r="S986" s="173" t="s">
        <v>248</v>
      </c>
      <c r="T986" s="174" t="s">
        <v>1015</v>
      </c>
      <c r="U986" s="157">
        <v>0</v>
      </c>
      <c r="V986" s="157">
        <f>ROUND(E986*U986,2)</f>
        <v>0</v>
      </c>
      <c r="W986" s="157"/>
      <c r="X986" s="157" t="s">
        <v>752</v>
      </c>
      <c r="Y986" s="147"/>
      <c r="Z986" s="147"/>
      <c r="AA986" s="147"/>
      <c r="AB986" s="147"/>
      <c r="AC986" s="147"/>
      <c r="AD986" s="147"/>
      <c r="AE986" s="147"/>
      <c r="AF986" s="147"/>
      <c r="AG986" s="147" t="s">
        <v>1079</v>
      </c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25">
      <c r="A987" s="154"/>
      <c r="B987" s="155"/>
      <c r="C987" s="186" t="s">
        <v>2045</v>
      </c>
      <c r="D987" s="159"/>
      <c r="E987" s="160">
        <v>220</v>
      </c>
      <c r="F987" s="157"/>
      <c r="G987" s="157"/>
      <c r="H987" s="157"/>
      <c r="I987" s="157"/>
      <c r="J987" s="157"/>
      <c r="K987" s="157"/>
      <c r="L987" s="157"/>
      <c r="M987" s="157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47"/>
      <c r="Z987" s="147"/>
      <c r="AA987" s="147"/>
      <c r="AB987" s="147"/>
      <c r="AC987" s="147"/>
      <c r="AD987" s="147"/>
      <c r="AE987" s="147"/>
      <c r="AF987" s="147"/>
      <c r="AG987" s="147" t="s">
        <v>287</v>
      </c>
      <c r="AH987" s="147">
        <v>0</v>
      </c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outlineLevel="1" x14ac:dyDescent="0.25">
      <c r="A988" s="168">
        <v>289</v>
      </c>
      <c r="B988" s="169" t="s">
        <v>2046</v>
      </c>
      <c r="C988" s="185" t="s">
        <v>2047</v>
      </c>
      <c r="D988" s="170" t="s">
        <v>302</v>
      </c>
      <c r="E988" s="171">
        <v>1093.8721800000001</v>
      </c>
      <c r="F988" s="172"/>
      <c r="G988" s="173">
        <f>ROUND(E988*F988,2)</f>
        <v>0</v>
      </c>
      <c r="H988" s="172"/>
      <c r="I988" s="173">
        <f>ROUND(E988*H988,2)</f>
        <v>0</v>
      </c>
      <c r="J988" s="172"/>
      <c r="K988" s="173">
        <f>ROUND(E988*J988,2)</f>
        <v>0</v>
      </c>
      <c r="L988" s="173">
        <v>15</v>
      </c>
      <c r="M988" s="173">
        <f>G988*(1+L988/100)</f>
        <v>0</v>
      </c>
      <c r="N988" s="173">
        <v>1.9199999999999998E-2</v>
      </c>
      <c r="O988" s="173">
        <f>ROUND(E988*N988,2)</f>
        <v>21</v>
      </c>
      <c r="P988" s="173">
        <v>0</v>
      </c>
      <c r="Q988" s="173">
        <f>ROUND(E988*P988,2)</f>
        <v>0</v>
      </c>
      <c r="R988" s="173"/>
      <c r="S988" s="173" t="s">
        <v>277</v>
      </c>
      <c r="T988" s="174" t="s">
        <v>249</v>
      </c>
      <c r="U988" s="157">
        <v>0</v>
      </c>
      <c r="V988" s="157">
        <f>ROUND(E988*U988,2)</f>
        <v>0</v>
      </c>
      <c r="W988" s="157"/>
      <c r="X988" s="157" t="s">
        <v>752</v>
      </c>
      <c r="Y988" s="147"/>
      <c r="Z988" s="147"/>
      <c r="AA988" s="147"/>
      <c r="AB988" s="147"/>
      <c r="AC988" s="147"/>
      <c r="AD988" s="147"/>
      <c r="AE988" s="147"/>
      <c r="AF988" s="147"/>
      <c r="AG988" s="147" t="s">
        <v>1079</v>
      </c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</row>
    <row r="989" spans="1:60" outlineLevel="1" x14ac:dyDescent="0.25">
      <c r="A989" s="154"/>
      <c r="B989" s="155"/>
      <c r="C989" s="186" t="s">
        <v>2037</v>
      </c>
      <c r="D989" s="159"/>
      <c r="E989" s="160"/>
      <c r="F989" s="157"/>
      <c r="G989" s="157"/>
      <c r="H989" s="157"/>
      <c r="I989" s="157"/>
      <c r="J989" s="157"/>
      <c r="K989" s="157"/>
      <c r="L989" s="157"/>
      <c r="M989" s="157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47"/>
      <c r="Z989" s="147"/>
      <c r="AA989" s="147"/>
      <c r="AB989" s="147"/>
      <c r="AC989" s="147"/>
      <c r="AD989" s="147"/>
      <c r="AE989" s="147"/>
      <c r="AF989" s="147"/>
      <c r="AG989" s="147" t="s">
        <v>287</v>
      </c>
      <c r="AH989" s="147">
        <v>0</v>
      </c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1" x14ac:dyDescent="0.25">
      <c r="A990" s="154"/>
      <c r="B990" s="155"/>
      <c r="C990" s="186" t="s">
        <v>2048</v>
      </c>
      <c r="D990" s="159"/>
      <c r="E990" s="160">
        <v>1093.8721800000001</v>
      </c>
      <c r="F990" s="157"/>
      <c r="G990" s="157"/>
      <c r="H990" s="157"/>
      <c r="I990" s="157"/>
      <c r="J990" s="157"/>
      <c r="K990" s="157"/>
      <c r="L990" s="157"/>
      <c r="M990" s="157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57"/>
      <c r="Y990" s="147"/>
      <c r="Z990" s="147"/>
      <c r="AA990" s="147"/>
      <c r="AB990" s="147"/>
      <c r="AC990" s="147"/>
      <c r="AD990" s="147"/>
      <c r="AE990" s="147"/>
      <c r="AF990" s="147"/>
      <c r="AG990" s="147" t="s">
        <v>287</v>
      </c>
      <c r="AH990" s="147">
        <v>0</v>
      </c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outlineLevel="1" x14ac:dyDescent="0.25">
      <c r="A991" s="154"/>
      <c r="B991" s="155"/>
      <c r="C991" s="195" t="s">
        <v>379</v>
      </c>
      <c r="D991" s="191"/>
      <c r="E991" s="192">
        <v>1093.8721800000001</v>
      </c>
      <c r="F991" s="157"/>
      <c r="G991" s="157"/>
      <c r="H991" s="157"/>
      <c r="I991" s="157"/>
      <c r="J991" s="157"/>
      <c r="K991" s="157"/>
      <c r="L991" s="157"/>
      <c r="M991" s="157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57"/>
      <c r="Y991" s="147"/>
      <c r="Z991" s="147"/>
      <c r="AA991" s="147"/>
      <c r="AB991" s="147"/>
      <c r="AC991" s="147"/>
      <c r="AD991" s="147"/>
      <c r="AE991" s="147"/>
      <c r="AF991" s="147"/>
      <c r="AG991" s="147" t="s">
        <v>287</v>
      </c>
      <c r="AH991" s="147">
        <v>1</v>
      </c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</row>
    <row r="992" spans="1:60" outlineLevel="1" x14ac:dyDescent="0.25">
      <c r="A992" s="154"/>
      <c r="B992" s="155"/>
      <c r="C992" s="196" t="s">
        <v>464</v>
      </c>
      <c r="D992" s="193"/>
      <c r="E992" s="194"/>
      <c r="F992" s="157"/>
      <c r="G992" s="157"/>
      <c r="H992" s="157"/>
      <c r="I992" s="157"/>
      <c r="J992" s="157"/>
      <c r="K992" s="157"/>
      <c r="L992" s="157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47"/>
      <c r="Z992" s="147"/>
      <c r="AA992" s="147"/>
      <c r="AB992" s="147"/>
      <c r="AC992" s="147"/>
      <c r="AD992" s="147"/>
      <c r="AE992" s="147"/>
      <c r="AF992" s="147"/>
      <c r="AG992" s="147" t="s">
        <v>287</v>
      </c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outlineLevel="1" x14ac:dyDescent="0.25">
      <c r="A993" s="154"/>
      <c r="B993" s="155"/>
      <c r="C993" s="197" t="s">
        <v>2049</v>
      </c>
      <c r="D993" s="193"/>
      <c r="E993" s="194"/>
      <c r="F993" s="157"/>
      <c r="G993" s="157"/>
      <c r="H993" s="157"/>
      <c r="I993" s="157"/>
      <c r="J993" s="157"/>
      <c r="K993" s="157"/>
      <c r="L993" s="157"/>
      <c r="M993" s="157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47"/>
      <c r="Z993" s="147"/>
      <c r="AA993" s="147"/>
      <c r="AB993" s="147"/>
      <c r="AC993" s="147"/>
      <c r="AD993" s="147"/>
      <c r="AE993" s="147"/>
      <c r="AF993" s="147"/>
      <c r="AG993" s="147" t="s">
        <v>287</v>
      </c>
      <c r="AH993" s="147">
        <v>2</v>
      </c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</row>
    <row r="994" spans="1:60" outlineLevel="1" x14ac:dyDescent="0.25">
      <c r="A994" s="154"/>
      <c r="B994" s="155"/>
      <c r="C994" s="197" t="s">
        <v>2050</v>
      </c>
      <c r="D994" s="193"/>
      <c r="E994" s="194">
        <v>20.3</v>
      </c>
      <c r="F994" s="157"/>
      <c r="G994" s="157"/>
      <c r="H994" s="157"/>
      <c r="I994" s="157"/>
      <c r="J994" s="157"/>
      <c r="K994" s="157"/>
      <c r="L994" s="157"/>
      <c r="M994" s="157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47"/>
      <c r="Z994" s="147"/>
      <c r="AA994" s="147"/>
      <c r="AB994" s="147"/>
      <c r="AC994" s="147"/>
      <c r="AD994" s="147"/>
      <c r="AE994" s="147"/>
      <c r="AF994" s="147"/>
      <c r="AG994" s="147" t="s">
        <v>287</v>
      </c>
      <c r="AH994" s="147">
        <v>2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1" x14ac:dyDescent="0.25">
      <c r="A995" s="154"/>
      <c r="B995" s="155"/>
      <c r="C995" s="197" t="s">
        <v>2051</v>
      </c>
      <c r="D995" s="193"/>
      <c r="E995" s="194">
        <v>14.8</v>
      </c>
      <c r="F995" s="157"/>
      <c r="G995" s="157"/>
      <c r="H995" s="157"/>
      <c r="I995" s="157"/>
      <c r="J995" s="157"/>
      <c r="K995" s="157"/>
      <c r="L995" s="157"/>
      <c r="M995" s="157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57"/>
      <c r="Y995" s="147"/>
      <c r="Z995" s="147"/>
      <c r="AA995" s="147"/>
      <c r="AB995" s="147"/>
      <c r="AC995" s="147"/>
      <c r="AD995" s="147"/>
      <c r="AE995" s="147"/>
      <c r="AF995" s="147"/>
      <c r="AG995" s="147" t="s">
        <v>287</v>
      </c>
      <c r="AH995" s="147">
        <v>2</v>
      </c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1" x14ac:dyDescent="0.25">
      <c r="A996" s="154"/>
      <c r="B996" s="155"/>
      <c r="C996" s="197" t="s">
        <v>2052</v>
      </c>
      <c r="D996" s="193"/>
      <c r="E996" s="194">
        <v>26.3</v>
      </c>
      <c r="F996" s="157"/>
      <c r="G996" s="157"/>
      <c r="H996" s="157"/>
      <c r="I996" s="157"/>
      <c r="J996" s="157"/>
      <c r="K996" s="157"/>
      <c r="L996" s="157"/>
      <c r="M996" s="157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47"/>
      <c r="Z996" s="147"/>
      <c r="AA996" s="147"/>
      <c r="AB996" s="147"/>
      <c r="AC996" s="147"/>
      <c r="AD996" s="147"/>
      <c r="AE996" s="147"/>
      <c r="AF996" s="147"/>
      <c r="AG996" s="147" t="s">
        <v>287</v>
      </c>
      <c r="AH996" s="147">
        <v>2</v>
      </c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1" x14ac:dyDescent="0.25">
      <c r="A997" s="154"/>
      <c r="B997" s="155"/>
      <c r="C997" s="197" t="s">
        <v>2053</v>
      </c>
      <c r="D997" s="193"/>
      <c r="E997" s="194">
        <v>8.8000000000000007</v>
      </c>
      <c r="F997" s="157"/>
      <c r="G997" s="157"/>
      <c r="H997" s="157"/>
      <c r="I997" s="157"/>
      <c r="J997" s="157"/>
      <c r="K997" s="157"/>
      <c r="L997" s="157"/>
      <c r="M997" s="157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47"/>
      <c r="Z997" s="147"/>
      <c r="AA997" s="147"/>
      <c r="AB997" s="147"/>
      <c r="AC997" s="147"/>
      <c r="AD997" s="147"/>
      <c r="AE997" s="147"/>
      <c r="AF997" s="147"/>
      <c r="AG997" s="147" t="s">
        <v>287</v>
      </c>
      <c r="AH997" s="147">
        <v>2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outlineLevel="1" x14ac:dyDescent="0.25">
      <c r="A998" s="154"/>
      <c r="B998" s="155"/>
      <c r="C998" s="196" t="s">
        <v>468</v>
      </c>
      <c r="D998" s="193"/>
      <c r="E998" s="194"/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47"/>
      <c r="Z998" s="147"/>
      <c r="AA998" s="147"/>
      <c r="AB998" s="147"/>
      <c r="AC998" s="147"/>
      <c r="AD998" s="147"/>
      <c r="AE998" s="147"/>
      <c r="AF998" s="147"/>
      <c r="AG998" s="147" t="s">
        <v>287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outlineLevel="1" x14ac:dyDescent="0.25">
      <c r="A999" s="168">
        <v>290</v>
      </c>
      <c r="B999" s="169" t="s">
        <v>2054</v>
      </c>
      <c r="C999" s="185" t="s">
        <v>2055</v>
      </c>
      <c r="D999" s="170" t="s">
        <v>302</v>
      </c>
      <c r="E999" s="171">
        <v>78.623999999999995</v>
      </c>
      <c r="F999" s="172"/>
      <c r="G999" s="173">
        <f>ROUND(E999*F999,2)</f>
        <v>0</v>
      </c>
      <c r="H999" s="172"/>
      <c r="I999" s="173">
        <f>ROUND(E999*H999,2)</f>
        <v>0</v>
      </c>
      <c r="J999" s="172"/>
      <c r="K999" s="173">
        <f>ROUND(E999*J999,2)</f>
        <v>0</v>
      </c>
      <c r="L999" s="173">
        <v>15</v>
      </c>
      <c r="M999" s="173">
        <f>G999*(1+L999/100)</f>
        <v>0</v>
      </c>
      <c r="N999" s="173">
        <v>0</v>
      </c>
      <c r="O999" s="173">
        <f>ROUND(E999*N999,2)</f>
        <v>0</v>
      </c>
      <c r="P999" s="173">
        <v>0</v>
      </c>
      <c r="Q999" s="173">
        <f>ROUND(E999*P999,2)</f>
        <v>0</v>
      </c>
      <c r="R999" s="173" t="s">
        <v>751</v>
      </c>
      <c r="S999" s="173" t="s">
        <v>2056</v>
      </c>
      <c r="T999" s="174" t="s">
        <v>249</v>
      </c>
      <c r="U999" s="157">
        <v>0</v>
      </c>
      <c r="V999" s="157">
        <f>ROUND(E999*U999,2)</f>
        <v>0</v>
      </c>
      <c r="W999" s="157"/>
      <c r="X999" s="157" t="s">
        <v>752</v>
      </c>
      <c r="Y999" s="147"/>
      <c r="Z999" s="147"/>
      <c r="AA999" s="147"/>
      <c r="AB999" s="147"/>
      <c r="AC999" s="147"/>
      <c r="AD999" s="147"/>
      <c r="AE999" s="147"/>
      <c r="AF999" s="147"/>
      <c r="AG999" s="147" t="s">
        <v>1079</v>
      </c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outlineLevel="1" x14ac:dyDescent="0.25">
      <c r="A1000" s="154"/>
      <c r="B1000" s="155"/>
      <c r="C1000" s="186" t="s">
        <v>2037</v>
      </c>
      <c r="D1000" s="159"/>
      <c r="E1000" s="160"/>
      <c r="F1000" s="157"/>
      <c r="G1000" s="157"/>
      <c r="H1000" s="157"/>
      <c r="I1000" s="157"/>
      <c r="J1000" s="157"/>
      <c r="K1000" s="157"/>
      <c r="L1000" s="157"/>
      <c r="M1000" s="157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47"/>
      <c r="Z1000" s="147"/>
      <c r="AA1000" s="147"/>
      <c r="AB1000" s="147"/>
      <c r="AC1000" s="147"/>
      <c r="AD1000" s="147"/>
      <c r="AE1000" s="147"/>
      <c r="AF1000" s="147"/>
      <c r="AG1000" s="147" t="s">
        <v>287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1" x14ac:dyDescent="0.25">
      <c r="A1001" s="154"/>
      <c r="B1001" s="155"/>
      <c r="C1001" s="186" t="s">
        <v>2057</v>
      </c>
      <c r="D1001" s="159"/>
      <c r="E1001" s="160">
        <v>22.736000000000001</v>
      </c>
      <c r="F1001" s="157"/>
      <c r="G1001" s="157"/>
      <c r="H1001" s="157"/>
      <c r="I1001" s="157"/>
      <c r="J1001" s="157"/>
      <c r="K1001" s="157"/>
      <c r="L1001" s="157"/>
      <c r="M1001" s="157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47"/>
      <c r="Z1001" s="147"/>
      <c r="AA1001" s="147"/>
      <c r="AB1001" s="147"/>
      <c r="AC1001" s="147"/>
      <c r="AD1001" s="147"/>
      <c r="AE1001" s="147"/>
      <c r="AF1001" s="147"/>
      <c r="AG1001" s="147" t="s">
        <v>287</v>
      </c>
      <c r="AH1001" s="147">
        <v>0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25">
      <c r="A1002" s="154"/>
      <c r="B1002" s="155"/>
      <c r="C1002" s="186" t="s">
        <v>2058</v>
      </c>
      <c r="D1002" s="159"/>
      <c r="E1002" s="160">
        <v>16.576000000000001</v>
      </c>
      <c r="F1002" s="157"/>
      <c r="G1002" s="157"/>
      <c r="H1002" s="157"/>
      <c r="I1002" s="157"/>
      <c r="J1002" s="157"/>
      <c r="K1002" s="157"/>
      <c r="L1002" s="157"/>
      <c r="M1002" s="157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57"/>
      <c r="Y1002" s="147"/>
      <c r="Z1002" s="147"/>
      <c r="AA1002" s="147"/>
      <c r="AB1002" s="147"/>
      <c r="AC1002" s="147"/>
      <c r="AD1002" s="147"/>
      <c r="AE1002" s="147"/>
      <c r="AF1002" s="147"/>
      <c r="AG1002" s="147" t="s">
        <v>287</v>
      </c>
      <c r="AH1002" s="147">
        <v>0</v>
      </c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outlineLevel="1" x14ac:dyDescent="0.25">
      <c r="A1003" s="154"/>
      <c r="B1003" s="155"/>
      <c r="C1003" s="186" t="s">
        <v>2059</v>
      </c>
      <c r="D1003" s="159"/>
      <c r="E1003" s="160">
        <v>29.456</v>
      </c>
      <c r="F1003" s="157"/>
      <c r="G1003" s="157"/>
      <c r="H1003" s="157"/>
      <c r="I1003" s="157"/>
      <c r="J1003" s="157"/>
      <c r="K1003" s="157"/>
      <c r="L1003" s="157"/>
      <c r="M1003" s="157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47"/>
      <c r="Z1003" s="147"/>
      <c r="AA1003" s="147"/>
      <c r="AB1003" s="147"/>
      <c r="AC1003" s="147"/>
      <c r="AD1003" s="147"/>
      <c r="AE1003" s="147"/>
      <c r="AF1003" s="147"/>
      <c r="AG1003" s="147" t="s">
        <v>287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outlineLevel="1" x14ac:dyDescent="0.25">
      <c r="A1004" s="154"/>
      <c r="B1004" s="155"/>
      <c r="C1004" s="186" t="s">
        <v>2060</v>
      </c>
      <c r="D1004" s="159"/>
      <c r="E1004" s="160">
        <v>9.8559999999999999</v>
      </c>
      <c r="F1004" s="157"/>
      <c r="G1004" s="157"/>
      <c r="H1004" s="157"/>
      <c r="I1004" s="157"/>
      <c r="J1004" s="157"/>
      <c r="K1004" s="157"/>
      <c r="L1004" s="157"/>
      <c r="M1004" s="157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47"/>
      <c r="Z1004" s="147"/>
      <c r="AA1004" s="147"/>
      <c r="AB1004" s="147"/>
      <c r="AC1004" s="147"/>
      <c r="AD1004" s="147"/>
      <c r="AE1004" s="147"/>
      <c r="AF1004" s="147"/>
      <c r="AG1004" s="147" t="s">
        <v>287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1" x14ac:dyDescent="0.25">
      <c r="A1005" s="168">
        <v>291</v>
      </c>
      <c r="B1005" s="169" t="s">
        <v>2061</v>
      </c>
      <c r="C1005" s="185" t="s">
        <v>2062</v>
      </c>
      <c r="D1005" s="170" t="s">
        <v>698</v>
      </c>
      <c r="E1005" s="171">
        <v>27.054559999999999</v>
      </c>
      <c r="F1005" s="172"/>
      <c r="G1005" s="173">
        <f>ROUND(E1005*F1005,2)</f>
        <v>0</v>
      </c>
      <c r="H1005" s="172"/>
      <c r="I1005" s="173">
        <f>ROUND(E1005*H1005,2)</f>
        <v>0</v>
      </c>
      <c r="J1005" s="172"/>
      <c r="K1005" s="173">
        <f>ROUND(E1005*J1005,2)</f>
        <v>0</v>
      </c>
      <c r="L1005" s="173">
        <v>15</v>
      </c>
      <c r="M1005" s="173">
        <f>G1005*(1+L1005/100)</f>
        <v>0</v>
      </c>
      <c r="N1005" s="173">
        <v>0</v>
      </c>
      <c r="O1005" s="173">
        <f>ROUND(E1005*N1005,2)</f>
        <v>0</v>
      </c>
      <c r="P1005" s="173">
        <v>0</v>
      </c>
      <c r="Q1005" s="173">
        <f>ROUND(E1005*P1005,2)</f>
        <v>0</v>
      </c>
      <c r="R1005" s="173" t="s">
        <v>2016</v>
      </c>
      <c r="S1005" s="173" t="s">
        <v>248</v>
      </c>
      <c r="T1005" s="174" t="s">
        <v>248</v>
      </c>
      <c r="U1005" s="157">
        <v>1.3859999999999999</v>
      </c>
      <c r="V1005" s="157">
        <f>ROUND(E1005*U1005,2)</f>
        <v>37.5</v>
      </c>
      <c r="W1005" s="157"/>
      <c r="X1005" s="157" t="s">
        <v>700</v>
      </c>
      <c r="Y1005" s="147"/>
      <c r="Z1005" s="147"/>
      <c r="AA1005" s="147"/>
      <c r="AB1005" s="147"/>
      <c r="AC1005" s="147"/>
      <c r="AD1005" s="147"/>
      <c r="AE1005" s="147"/>
      <c r="AF1005" s="147"/>
      <c r="AG1005" s="147" t="s">
        <v>701</v>
      </c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1" x14ac:dyDescent="0.25">
      <c r="A1006" s="154"/>
      <c r="B1006" s="155"/>
      <c r="C1006" s="265" t="s">
        <v>757</v>
      </c>
      <c r="D1006" s="266"/>
      <c r="E1006" s="266"/>
      <c r="F1006" s="266"/>
      <c r="G1006" s="266"/>
      <c r="H1006" s="157"/>
      <c r="I1006" s="157"/>
      <c r="J1006" s="157"/>
      <c r="K1006" s="157"/>
      <c r="L1006" s="157"/>
      <c r="M1006" s="157"/>
      <c r="N1006" s="157"/>
      <c r="O1006" s="157"/>
      <c r="P1006" s="157"/>
      <c r="Q1006" s="157"/>
      <c r="R1006" s="157"/>
      <c r="S1006" s="157"/>
      <c r="T1006" s="157"/>
      <c r="U1006" s="157"/>
      <c r="V1006" s="157"/>
      <c r="W1006" s="157"/>
      <c r="X1006" s="157"/>
      <c r="Y1006" s="147"/>
      <c r="Z1006" s="147"/>
      <c r="AA1006" s="147"/>
      <c r="AB1006" s="147"/>
      <c r="AC1006" s="147"/>
      <c r="AD1006" s="147"/>
      <c r="AE1006" s="147"/>
      <c r="AF1006" s="147"/>
      <c r="AG1006" s="147" t="s">
        <v>307</v>
      </c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x14ac:dyDescent="0.25">
      <c r="A1007" s="162" t="s">
        <v>243</v>
      </c>
      <c r="B1007" s="163" t="s">
        <v>183</v>
      </c>
      <c r="C1007" s="184" t="s">
        <v>184</v>
      </c>
      <c r="D1007" s="164"/>
      <c r="E1007" s="165"/>
      <c r="F1007" s="166"/>
      <c r="G1007" s="166">
        <f>SUMIF(AG1008:AG1026,"&lt;&gt;NOR",G1008:G1026)</f>
        <v>0</v>
      </c>
      <c r="H1007" s="166"/>
      <c r="I1007" s="166">
        <f>SUM(I1008:I1026)</f>
        <v>0</v>
      </c>
      <c r="J1007" s="166"/>
      <c r="K1007" s="166">
        <f>SUM(K1008:K1026)</f>
        <v>0</v>
      </c>
      <c r="L1007" s="166"/>
      <c r="M1007" s="166">
        <f>SUM(M1008:M1026)</f>
        <v>0</v>
      </c>
      <c r="N1007" s="166"/>
      <c r="O1007" s="166">
        <f>SUM(O1008:O1026)</f>
        <v>1.25</v>
      </c>
      <c r="P1007" s="166"/>
      <c r="Q1007" s="166">
        <f>SUM(Q1008:Q1026)</f>
        <v>0</v>
      </c>
      <c r="R1007" s="166"/>
      <c r="S1007" s="166"/>
      <c r="T1007" s="167"/>
      <c r="U1007" s="161"/>
      <c r="V1007" s="161">
        <f>SUM(V1008:V1026)</f>
        <v>213.54</v>
      </c>
      <c r="W1007" s="161"/>
      <c r="X1007" s="161"/>
      <c r="AG1007" t="s">
        <v>244</v>
      </c>
    </row>
    <row r="1008" spans="1:60" outlineLevel="1" x14ac:dyDescent="0.25">
      <c r="A1008" s="168">
        <v>292</v>
      </c>
      <c r="B1008" s="169" t="s">
        <v>2063</v>
      </c>
      <c r="C1008" s="185" t="s">
        <v>2064</v>
      </c>
      <c r="D1008" s="170" t="s">
        <v>302</v>
      </c>
      <c r="E1008" s="171">
        <v>574.29999999999995</v>
      </c>
      <c r="F1008" s="172"/>
      <c r="G1008" s="173">
        <f>ROUND(E1008*F1008,2)</f>
        <v>0</v>
      </c>
      <c r="H1008" s="172"/>
      <c r="I1008" s="173">
        <f>ROUND(E1008*H1008,2)</f>
        <v>0</v>
      </c>
      <c r="J1008" s="172"/>
      <c r="K1008" s="173">
        <f>ROUND(E1008*J1008,2)</f>
        <v>0</v>
      </c>
      <c r="L1008" s="173">
        <v>15</v>
      </c>
      <c r="M1008" s="173">
        <f>G1008*(1+L1008/100)</f>
        <v>0</v>
      </c>
      <c r="N1008" s="173">
        <v>0</v>
      </c>
      <c r="O1008" s="173">
        <f>ROUND(E1008*N1008,2)</f>
        <v>0</v>
      </c>
      <c r="P1008" s="173">
        <v>0</v>
      </c>
      <c r="Q1008" s="173">
        <f>ROUND(E1008*P1008,2)</f>
        <v>0</v>
      </c>
      <c r="R1008" s="173" t="s">
        <v>820</v>
      </c>
      <c r="S1008" s="173" t="s">
        <v>248</v>
      </c>
      <c r="T1008" s="174" t="s">
        <v>248</v>
      </c>
      <c r="U1008" s="157">
        <v>0.05</v>
      </c>
      <c r="V1008" s="157">
        <f>ROUND(E1008*U1008,2)</f>
        <v>28.72</v>
      </c>
      <c r="W1008" s="157"/>
      <c r="X1008" s="157" t="s">
        <v>304</v>
      </c>
      <c r="Y1008" s="147"/>
      <c r="Z1008" s="147"/>
      <c r="AA1008" s="147"/>
      <c r="AB1008" s="147"/>
      <c r="AC1008" s="147"/>
      <c r="AD1008" s="147"/>
      <c r="AE1008" s="147"/>
      <c r="AF1008" s="147"/>
      <c r="AG1008" s="147" t="s">
        <v>639</v>
      </c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</row>
    <row r="1009" spans="1:60" outlineLevel="1" x14ac:dyDescent="0.25">
      <c r="A1009" s="154"/>
      <c r="B1009" s="155"/>
      <c r="C1009" s="265" t="s">
        <v>2065</v>
      </c>
      <c r="D1009" s="266"/>
      <c r="E1009" s="266"/>
      <c r="F1009" s="266"/>
      <c r="G1009" s="266"/>
      <c r="H1009" s="157"/>
      <c r="I1009" s="157"/>
      <c r="J1009" s="157"/>
      <c r="K1009" s="157"/>
      <c r="L1009" s="157"/>
      <c r="M1009" s="157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57"/>
      <c r="Y1009" s="147"/>
      <c r="Z1009" s="147"/>
      <c r="AA1009" s="147"/>
      <c r="AB1009" s="147"/>
      <c r="AC1009" s="147"/>
      <c r="AD1009" s="147"/>
      <c r="AE1009" s="147"/>
      <c r="AF1009" s="147"/>
      <c r="AG1009" s="147" t="s">
        <v>307</v>
      </c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outlineLevel="1" x14ac:dyDescent="0.25">
      <c r="A1010" s="154"/>
      <c r="B1010" s="155"/>
      <c r="C1010" s="186" t="s">
        <v>1315</v>
      </c>
      <c r="D1010" s="159"/>
      <c r="E1010" s="160">
        <v>432.48</v>
      </c>
      <c r="F1010" s="157"/>
      <c r="G1010" s="157"/>
      <c r="H1010" s="157"/>
      <c r="I1010" s="157"/>
      <c r="J1010" s="157"/>
      <c r="K1010" s="157"/>
      <c r="L1010" s="157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47"/>
      <c r="Z1010" s="147"/>
      <c r="AA1010" s="147"/>
      <c r="AB1010" s="147"/>
      <c r="AC1010" s="147"/>
      <c r="AD1010" s="147"/>
      <c r="AE1010" s="147"/>
      <c r="AF1010" s="147"/>
      <c r="AG1010" s="147" t="s">
        <v>287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outlineLevel="1" x14ac:dyDescent="0.25">
      <c r="A1011" s="154"/>
      <c r="B1011" s="155"/>
      <c r="C1011" s="186" t="s">
        <v>1312</v>
      </c>
      <c r="D1011" s="159"/>
      <c r="E1011" s="160">
        <v>141.82</v>
      </c>
      <c r="F1011" s="157"/>
      <c r="G1011" s="157"/>
      <c r="H1011" s="157"/>
      <c r="I1011" s="157"/>
      <c r="J1011" s="157"/>
      <c r="K1011" s="157"/>
      <c r="L1011" s="157"/>
      <c r="M1011" s="157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47"/>
      <c r="Z1011" s="147"/>
      <c r="AA1011" s="147"/>
      <c r="AB1011" s="147"/>
      <c r="AC1011" s="147"/>
      <c r="AD1011" s="147"/>
      <c r="AE1011" s="147"/>
      <c r="AF1011" s="147"/>
      <c r="AG1011" s="147" t="s">
        <v>287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outlineLevel="1" x14ac:dyDescent="0.25">
      <c r="A1012" s="168">
        <v>293</v>
      </c>
      <c r="B1012" s="169" t="s">
        <v>2066</v>
      </c>
      <c r="C1012" s="185" t="s">
        <v>2067</v>
      </c>
      <c r="D1012" s="170" t="s">
        <v>576</v>
      </c>
      <c r="E1012" s="171">
        <v>327.64</v>
      </c>
      <c r="F1012" s="172"/>
      <c r="G1012" s="173">
        <f>ROUND(E1012*F1012,2)</f>
        <v>0</v>
      </c>
      <c r="H1012" s="172"/>
      <c r="I1012" s="173">
        <f>ROUND(E1012*H1012,2)</f>
        <v>0</v>
      </c>
      <c r="J1012" s="172"/>
      <c r="K1012" s="173">
        <f>ROUND(E1012*J1012,2)</f>
        <v>0</v>
      </c>
      <c r="L1012" s="173">
        <v>15</v>
      </c>
      <c r="M1012" s="173">
        <f>G1012*(1+L1012/100)</f>
        <v>0</v>
      </c>
      <c r="N1012" s="173">
        <v>2.4000000000000001E-4</v>
      </c>
      <c r="O1012" s="173">
        <f>ROUND(E1012*N1012,2)</f>
        <v>0.08</v>
      </c>
      <c r="P1012" s="173">
        <v>0</v>
      </c>
      <c r="Q1012" s="173">
        <f>ROUND(E1012*P1012,2)</f>
        <v>0</v>
      </c>
      <c r="R1012" s="173" t="s">
        <v>820</v>
      </c>
      <c r="S1012" s="173" t="s">
        <v>248</v>
      </c>
      <c r="T1012" s="174" t="s">
        <v>248</v>
      </c>
      <c r="U1012" s="157">
        <v>0.18</v>
      </c>
      <c r="V1012" s="157">
        <f>ROUND(E1012*U1012,2)</f>
        <v>58.98</v>
      </c>
      <c r="W1012" s="157"/>
      <c r="X1012" s="157" t="s">
        <v>304</v>
      </c>
      <c r="Y1012" s="147"/>
      <c r="Z1012" s="147"/>
      <c r="AA1012" s="147"/>
      <c r="AB1012" s="147"/>
      <c r="AC1012" s="147"/>
      <c r="AD1012" s="147"/>
      <c r="AE1012" s="147"/>
      <c r="AF1012" s="147"/>
      <c r="AG1012" s="147" t="s">
        <v>639</v>
      </c>
      <c r="AH1012" s="147"/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25">
      <c r="A1013" s="154"/>
      <c r="B1013" s="155"/>
      <c r="C1013" s="186" t="s">
        <v>2068</v>
      </c>
      <c r="D1013" s="159"/>
      <c r="E1013" s="160">
        <v>26.25</v>
      </c>
      <c r="F1013" s="157"/>
      <c r="G1013" s="157"/>
      <c r="H1013" s="157"/>
      <c r="I1013" s="157"/>
      <c r="J1013" s="157"/>
      <c r="K1013" s="157"/>
      <c r="L1013" s="157"/>
      <c r="M1013" s="157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57"/>
      <c r="Y1013" s="147"/>
      <c r="Z1013" s="147"/>
      <c r="AA1013" s="147"/>
      <c r="AB1013" s="147"/>
      <c r="AC1013" s="147"/>
      <c r="AD1013" s="147"/>
      <c r="AE1013" s="147"/>
      <c r="AF1013" s="147"/>
      <c r="AG1013" s="147" t="s">
        <v>287</v>
      </c>
      <c r="AH1013" s="147">
        <v>0</v>
      </c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outlineLevel="1" x14ac:dyDescent="0.25">
      <c r="A1014" s="154"/>
      <c r="B1014" s="155"/>
      <c r="C1014" s="186" t="s">
        <v>2069</v>
      </c>
      <c r="D1014" s="159"/>
      <c r="E1014" s="160">
        <v>102.26</v>
      </c>
      <c r="F1014" s="157"/>
      <c r="G1014" s="157"/>
      <c r="H1014" s="157"/>
      <c r="I1014" s="157"/>
      <c r="J1014" s="157"/>
      <c r="K1014" s="157"/>
      <c r="L1014" s="157"/>
      <c r="M1014" s="157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57"/>
      <c r="Y1014" s="147"/>
      <c r="Z1014" s="147"/>
      <c r="AA1014" s="147"/>
      <c r="AB1014" s="147"/>
      <c r="AC1014" s="147"/>
      <c r="AD1014" s="147"/>
      <c r="AE1014" s="147"/>
      <c r="AF1014" s="147"/>
      <c r="AG1014" s="147" t="s">
        <v>287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outlineLevel="1" x14ac:dyDescent="0.25">
      <c r="A1015" s="154"/>
      <c r="B1015" s="155"/>
      <c r="C1015" s="186" t="s">
        <v>2070</v>
      </c>
      <c r="D1015" s="159"/>
      <c r="E1015" s="160">
        <v>48.53</v>
      </c>
      <c r="F1015" s="157"/>
      <c r="G1015" s="157"/>
      <c r="H1015" s="157"/>
      <c r="I1015" s="157"/>
      <c r="J1015" s="157"/>
      <c r="K1015" s="157"/>
      <c r="L1015" s="157"/>
      <c r="M1015" s="157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57"/>
      <c r="Y1015" s="147"/>
      <c r="Z1015" s="147"/>
      <c r="AA1015" s="147"/>
      <c r="AB1015" s="147"/>
      <c r="AC1015" s="147"/>
      <c r="AD1015" s="147"/>
      <c r="AE1015" s="147"/>
      <c r="AF1015" s="147"/>
      <c r="AG1015" s="147" t="s">
        <v>287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outlineLevel="1" x14ac:dyDescent="0.25">
      <c r="A1016" s="154"/>
      <c r="B1016" s="155"/>
      <c r="C1016" s="186" t="s">
        <v>2071</v>
      </c>
      <c r="D1016" s="159"/>
      <c r="E1016" s="160">
        <v>56.6</v>
      </c>
      <c r="F1016" s="157"/>
      <c r="G1016" s="157"/>
      <c r="H1016" s="157"/>
      <c r="I1016" s="157"/>
      <c r="J1016" s="157"/>
      <c r="K1016" s="157"/>
      <c r="L1016" s="157"/>
      <c r="M1016" s="157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57"/>
      <c r="Y1016" s="147"/>
      <c r="Z1016" s="147"/>
      <c r="AA1016" s="147"/>
      <c r="AB1016" s="147"/>
      <c r="AC1016" s="147"/>
      <c r="AD1016" s="147"/>
      <c r="AE1016" s="147"/>
      <c r="AF1016" s="147"/>
      <c r="AG1016" s="147" t="s">
        <v>287</v>
      </c>
      <c r="AH1016" s="147">
        <v>0</v>
      </c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outlineLevel="1" x14ac:dyDescent="0.25">
      <c r="A1017" s="154"/>
      <c r="B1017" s="155"/>
      <c r="C1017" s="195" t="s">
        <v>379</v>
      </c>
      <c r="D1017" s="191"/>
      <c r="E1017" s="192">
        <v>233.64</v>
      </c>
      <c r="F1017" s="157"/>
      <c r="G1017" s="157"/>
      <c r="H1017" s="157"/>
      <c r="I1017" s="157"/>
      <c r="J1017" s="157"/>
      <c r="K1017" s="157"/>
      <c r="L1017" s="157"/>
      <c r="M1017" s="157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47"/>
      <c r="Z1017" s="147"/>
      <c r="AA1017" s="147"/>
      <c r="AB1017" s="147"/>
      <c r="AC1017" s="147"/>
      <c r="AD1017" s="147"/>
      <c r="AE1017" s="147"/>
      <c r="AF1017" s="147"/>
      <c r="AG1017" s="147" t="s">
        <v>287</v>
      </c>
      <c r="AH1017" s="147">
        <v>1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outlineLevel="1" x14ac:dyDescent="0.25">
      <c r="A1018" s="154"/>
      <c r="B1018" s="155"/>
      <c r="C1018" s="186" t="s">
        <v>2072</v>
      </c>
      <c r="D1018" s="159"/>
      <c r="E1018" s="160">
        <v>94</v>
      </c>
      <c r="F1018" s="157"/>
      <c r="G1018" s="157"/>
      <c r="H1018" s="157"/>
      <c r="I1018" s="157"/>
      <c r="J1018" s="157"/>
      <c r="K1018" s="157"/>
      <c r="L1018" s="157"/>
      <c r="M1018" s="157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57"/>
      <c r="Y1018" s="147"/>
      <c r="Z1018" s="147"/>
      <c r="AA1018" s="147"/>
      <c r="AB1018" s="147"/>
      <c r="AC1018" s="147"/>
      <c r="AD1018" s="147"/>
      <c r="AE1018" s="147"/>
      <c r="AF1018" s="147"/>
      <c r="AG1018" s="147" t="s">
        <v>287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ht="20.399999999999999" outlineLevel="1" x14ac:dyDescent="0.25">
      <c r="A1019" s="168">
        <v>294</v>
      </c>
      <c r="B1019" s="169" t="s">
        <v>2073</v>
      </c>
      <c r="C1019" s="185" t="s">
        <v>2074</v>
      </c>
      <c r="D1019" s="170" t="s">
        <v>302</v>
      </c>
      <c r="E1019" s="171">
        <v>574.29999999999995</v>
      </c>
      <c r="F1019" s="172"/>
      <c r="G1019" s="173">
        <f>ROUND(E1019*F1019,2)</f>
        <v>0</v>
      </c>
      <c r="H1019" s="172"/>
      <c r="I1019" s="173">
        <f>ROUND(E1019*H1019,2)</f>
        <v>0</v>
      </c>
      <c r="J1019" s="172"/>
      <c r="K1019" s="173">
        <f>ROUND(E1019*J1019,2)</f>
        <v>0</v>
      </c>
      <c r="L1019" s="173">
        <v>15</v>
      </c>
      <c r="M1019" s="173">
        <f>G1019*(1+L1019/100)</f>
        <v>0</v>
      </c>
      <c r="N1019" s="173">
        <v>2.5000000000000001E-4</v>
      </c>
      <c r="O1019" s="173">
        <f>ROUND(E1019*N1019,2)</f>
        <v>0.14000000000000001</v>
      </c>
      <c r="P1019" s="173">
        <v>0</v>
      </c>
      <c r="Q1019" s="173">
        <f>ROUND(E1019*P1019,2)</f>
        <v>0</v>
      </c>
      <c r="R1019" s="173" t="s">
        <v>820</v>
      </c>
      <c r="S1019" s="173" t="s">
        <v>248</v>
      </c>
      <c r="T1019" s="174" t="s">
        <v>248</v>
      </c>
      <c r="U1019" s="157">
        <v>0.21665999999999999</v>
      </c>
      <c r="V1019" s="157">
        <f>ROUND(E1019*U1019,2)</f>
        <v>124.43</v>
      </c>
      <c r="W1019" s="157"/>
      <c r="X1019" s="157" t="s">
        <v>304</v>
      </c>
      <c r="Y1019" s="147"/>
      <c r="Z1019" s="147"/>
      <c r="AA1019" s="147"/>
      <c r="AB1019" s="147"/>
      <c r="AC1019" s="147"/>
      <c r="AD1019" s="147"/>
      <c r="AE1019" s="147"/>
      <c r="AF1019" s="147"/>
      <c r="AG1019" s="147" t="s">
        <v>639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outlineLevel="1" x14ac:dyDescent="0.25">
      <c r="A1020" s="154"/>
      <c r="B1020" s="155"/>
      <c r="C1020" s="265" t="s">
        <v>2075</v>
      </c>
      <c r="D1020" s="266"/>
      <c r="E1020" s="266"/>
      <c r="F1020" s="266"/>
      <c r="G1020" s="266"/>
      <c r="H1020" s="157"/>
      <c r="I1020" s="157"/>
      <c r="J1020" s="157"/>
      <c r="K1020" s="157"/>
      <c r="L1020" s="157"/>
      <c r="M1020" s="157"/>
      <c r="N1020" s="157"/>
      <c r="O1020" s="157"/>
      <c r="P1020" s="157"/>
      <c r="Q1020" s="157"/>
      <c r="R1020" s="157"/>
      <c r="S1020" s="157"/>
      <c r="T1020" s="157"/>
      <c r="U1020" s="157"/>
      <c r="V1020" s="157"/>
      <c r="W1020" s="157"/>
      <c r="X1020" s="157"/>
      <c r="Y1020" s="147"/>
      <c r="Z1020" s="147"/>
      <c r="AA1020" s="147"/>
      <c r="AB1020" s="147"/>
      <c r="AC1020" s="147"/>
      <c r="AD1020" s="147"/>
      <c r="AE1020" s="147"/>
      <c r="AF1020" s="147"/>
      <c r="AG1020" s="147" t="s">
        <v>307</v>
      </c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outlineLevel="1" x14ac:dyDescent="0.25">
      <c r="A1021" s="154"/>
      <c r="B1021" s="155"/>
      <c r="C1021" s="186" t="s">
        <v>1315</v>
      </c>
      <c r="D1021" s="159"/>
      <c r="E1021" s="160">
        <v>432.48</v>
      </c>
      <c r="F1021" s="157"/>
      <c r="G1021" s="157"/>
      <c r="H1021" s="157"/>
      <c r="I1021" s="157"/>
      <c r="J1021" s="157"/>
      <c r="K1021" s="157"/>
      <c r="L1021" s="157"/>
      <c r="M1021" s="157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57"/>
      <c r="Y1021" s="147"/>
      <c r="Z1021" s="147"/>
      <c r="AA1021" s="147"/>
      <c r="AB1021" s="147"/>
      <c r="AC1021" s="147"/>
      <c r="AD1021" s="147"/>
      <c r="AE1021" s="147"/>
      <c r="AF1021" s="147"/>
      <c r="AG1021" s="147" t="s">
        <v>287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25">
      <c r="A1022" s="154"/>
      <c r="B1022" s="155"/>
      <c r="C1022" s="186" t="s">
        <v>1312</v>
      </c>
      <c r="D1022" s="159"/>
      <c r="E1022" s="160">
        <v>141.82</v>
      </c>
      <c r="F1022" s="157"/>
      <c r="G1022" s="157"/>
      <c r="H1022" s="157"/>
      <c r="I1022" s="157"/>
      <c r="J1022" s="157"/>
      <c r="K1022" s="157"/>
      <c r="L1022" s="157"/>
      <c r="M1022" s="157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57"/>
      <c r="Y1022" s="147"/>
      <c r="Z1022" s="147"/>
      <c r="AA1022" s="147"/>
      <c r="AB1022" s="147"/>
      <c r="AC1022" s="147"/>
      <c r="AD1022" s="147"/>
      <c r="AE1022" s="147"/>
      <c r="AF1022" s="147"/>
      <c r="AG1022" s="147" t="s">
        <v>287</v>
      </c>
      <c r="AH1022" s="147">
        <v>0</v>
      </c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outlineLevel="1" x14ac:dyDescent="0.25">
      <c r="A1023" s="168">
        <v>295</v>
      </c>
      <c r="B1023" s="169" t="s">
        <v>2076</v>
      </c>
      <c r="C1023" s="185" t="s">
        <v>2077</v>
      </c>
      <c r="D1023" s="170" t="s">
        <v>302</v>
      </c>
      <c r="E1023" s="171">
        <v>642.54697999999996</v>
      </c>
      <c r="F1023" s="172"/>
      <c r="G1023" s="173">
        <f>ROUND(E1023*F1023,2)</f>
        <v>0</v>
      </c>
      <c r="H1023" s="172"/>
      <c r="I1023" s="173">
        <f>ROUND(E1023*H1023,2)</f>
        <v>0</v>
      </c>
      <c r="J1023" s="172"/>
      <c r="K1023" s="173">
        <f>ROUND(E1023*J1023,2)</f>
        <v>0</v>
      </c>
      <c r="L1023" s="173">
        <v>15</v>
      </c>
      <c r="M1023" s="173">
        <f>G1023*(1+L1023/100)</f>
        <v>0</v>
      </c>
      <c r="N1023" s="173">
        <v>1.6000000000000001E-3</v>
      </c>
      <c r="O1023" s="173">
        <f>ROUND(E1023*N1023,2)</f>
        <v>1.03</v>
      </c>
      <c r="P1023" s="173">
        <v>0</v>
      </c>
      <c r="Q1023" s="173">
        <f>ROUND(E1023*P1023,2)</f>
        <v>0</v>
      </c>
      <c r="R1023" s="173" t="s">
        <v>751</v>
      </c>
      <c r="S1023" s="173" t="s">
        <v>2078</v>
      </c>
      <c r="T1023" s="174" t="s">
        <v>249</v>
      </c>
      <c r="U1023" s="157">
        <v>0</v>
      </c>
      <c r="V1023" s="157">
        <f>ROUND(E1023*U1023,2)</f>
        <v>0</v>
      </c>
      <c r="W1023" s="157"/>
      <c r="X1023" s="157" t="s">
        <v>752</v>
      </c>
      <c r="Y1023" s="147"/>
      <c r="Z1023" s="147"/>
      <c r="AA1023" s="147"/>
      <c r="AB1023" s="147"/>
      <c r="AC1023" s="147"/>
      <c r="AD1023" s="147"/>
      <c r="AE1023" s="147"/>
      <c r="AF1023" s="147"/>
      <c r="AG1023" s="147" t="s">
        <v>753</v>
      </c>
      <c r="AH1023" s="147"/>
      <c r="AI1023" s="147"/>
      <c r="AJ1023" s="147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7"/>
      <c r="AV1023" s="147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7"/>
      <c r="BH1023" s="147"/>
    </row>
    <row r="1024" spans="1:60" outlineLevel="1" x14ac:dyDescent="0.25">
      <c r="A1024" s="154"/>
      <c r="B1024" s="155"/>
      <c r="C1024" s="186" t="s">
        <v>2079</v>
      </c>
      <c r="D1024" s="159"/>
      <c r="E1024" s="160">
        <v>642.54697999999996</v>
      </c>
      <c r="F1024" s="157"/>
      <c r="G1024" s="157"/>
      <c r="H1024" s="157"/>
      <c r="I1024" s="157"/>
      <c r="J1024" s="157"/>
      <c r="K1024" s="157"/>
      <c r="L1024" s="157"/>
      <c r="M1024" s="157"/>
      <c r="N1024" s="157"/>
      <c r="O1024" s="157"/>
      <c r="P1024" s="157"/>
      <c r="Q1024" s="157"/>
      <c r="R1024" s="157"/>
      <c r="S1024" s="157"/>
      <c r="T1024" s="157"/>
      <c r="U1024" s="157"/>
      <c r="V1024" s="157"/>
      <c r="W1024" s="157"/>
      <c r="X1024" s="157"/>
      <c r="Y1024" s="147"/>
      <c r="Z1024" s="147"/>
      <c r="AA1024" s="147"/>
      <c r="AB1024" s="147"/>
      <c r="AC1024" s="147"/>
      <c r="AD1024" s="147"/>
      <c r="AE1024" s="147"/>
      <c r="AF1024" s="147"/>
      <c r="AG1024" s="147" t="s">
        <v>287</v>
      </c>
      <c r="AH1024" s="147">
        <v>0</v>
      </c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1" x14ac:dyDescent="0.25">
      <c r="A1025" s="168">
        <v>296</v>
      </c>
      <c r="B1025" s="169" t="s">
        <v>2080</v>
      </c>
      <c r="C1025" s="185" t="s">
        <v>2081</v>
      </c>
      <c r="D1025" s="170" t="s">
        <v>698</v>
      </c>
      <c r="E1025" s="171">
        <v>1.2502800000000001</v>
      </c>
      <c r="F1025" s="172"/>
      <c r="G1025" s="173">
        <f>ROUND(E1025*F1025,2)</f>
        <v>0</v>
      </c>
      <c r="H1025" s="172"/>
      <c r="I1025" s="173">
        <f>ROUND(E1025*H1025,2)</f>
        <v>0</v>
      </c>
      <c r="J1025" s="172"/>
      <c r="K1025" s="173">
        <f>ROUND(E1025*J1025,2)</f>
        <v>0</v>
      </c>
      <c r="L1025" s="173">
        <v>15</v>
      </c>
      <c r="M1025" s="173">
        <f>G1025*(1+L1025/100)</f>
        <v>0</v>
      </c>
      <c r="N1025" s="173">
        <v>0</v>
      </c>
      <c r="O1025" s="173">
        <f>ROUND(E1025*N1025,2)</f>
        <v>0</v>
      </c>
      <c r="P1025" s="173">
        <v>0</v>
      </c>
      <c r="Q1025" s="173">
        <f>ROUND(E1025*P1025,2)</f>
        <v>0</v>
      </c>
      <c r="R1025" s="173" t="s">
        <v>820</v>
      </c>
      <c r="S1025" s="173" t="s">
        <v>248</v>
      </c>
      <c r="T1025" s="174" t="s">
        <v>248</v>
      </c>
      <c r="U1025" s="157">
        <v>1.125</v>
      </c>
      <c r="V1025" s="157">
        <f>ROUND(E1025*U1025,2)</f>
        <v>1.41</v>
      </c>
      <c r="W1025" s="157"/>
      <c r="X1025" s="157" t="s">
        <v>700</v>
      </c>
      <c r="Y1025" s="147"/>
      <c r="Z1025" s="147"/>
      <c r="AA1025" s="147"/>
      <c r="AB1025" s="147"/>
      <c r="AC1025" s="147"/>
      <c r="AD1025" s="147"/>
      <c r="AE1025" s="147"/>
      <c r="AF1025" s="147"/>
      <c r="AG1025" s="147" t="s">
        <v>701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outlineLevel="1" x14ac:dyDescent="0.25">
      <c r="A1026" s="154"/>
      <c r="B1026" s="155"/>
      <c r="C1026" s="265" t="s">
        <v>2082</v>
      </c>
      <c r="D1026" s="266"/>
      <c r="E1026" s="266"/>
      <c r="F1026" s="266"/>
      <c r="G1026" s="266"/>
      <c r="H1026" s="157"/>
      <c r="I1026" s="157"/>
      <c r="J1026" s="157"/>
      <c r="K1026" s="157"/>
      <c r="L1026" s="157"/>
      <c r="M1026" s="157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57"/>
      <c r="Y1026" s="147"/>
      <c r="Z1026" s="147"/>
      <c r="AA1026" s="147"/>
      <c r="AB1026" s="147"/>
      <c r="AC1026" s="147"/>
      <c r="AD1026" s="147"/>
      <c r="AE1026" s="147"/>
      <c r="AF1026" s="147"/>
      <c r="AG1026" s="147" t="s">
        <v>307</v>
      </c>
      <c r="AH1026" s="147"/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x14ac:dyDescent="0.25">
      <c r="A1027" s="162" t="s">
        <v>243</v>
      </c>
      <c r="B1027" s="163" t="s">
        <v>185</v>
      </c>
      <c r="C1027" s="184" t="s">
        <v>186</v>
      </c>
      <c r="D1027" s="164"/>
      <c r="E1027" s="165"/>
      <c r="F1027" s="166"/>
      <c r="G1027" s="166">
        <f>SUMIF(AG1028:AG1092,"&lt;&gt;NOR",G1028:G1092)</f>
        <v>0</v>
      </c>
      <c r="H1027" s="166"/>
      <c r="I1027" s="166">
        <f>SUM(I1028:I1092)</f>
        <v>0</v>
      </c>
      <c r="J1027" s="166"/>
      <c r="K1027" s="166">
        <f>SUM(K1028:K1092)</f>
        <v>0</v>
      </c>
      <c r="L1027" s="166"/>
      <c r="M1027" s="166">
        <f>SUM(M1028:M1092)</f>
        <v>0</v>
      </c>
      <c r="N1027" s="166"/>
      <c r="O1027" s="166">
        <f>SUM(O1028:O1092)</f>
        <v>18.850000000000001</v>
      </c>
      <c r="P1027" s="166"/>
      <c r="Q1027" s="166">
        <f>SUM(Q1028:Q1092)</f>
        <v>0</v>
      </c>
      <c r="R1027" s="166"/>
      <c r="S1027" s="166"/>
      <c r="T1027" s="167"/>
      <c r="U1027" s="161"/>
      <c r="V1027" s="161">
        <f>SUM(V1028:V1092)</f>
        <v>1371.3600000000001</v>
      </c>
      <c r="W1027" s="161"/>
      <c r="X1027" s="161"/>
      <c r="AG1027" t="s">
        <v>244</v>
      </c>
    </row>
    <row r="1028" spans="1:60" outlineLevel="1" x14ac:dyDescent="0.25">
      <c r="A1028" s="168">
        <v>297</v>
      </c>
      <c r="B1028" s="169" t="s">
        <v>2083</v>
      </c>
      <c r="C1028" s="185" t="s">
        <v>2084</v>
      </c>
      <c r="D1028" s="170" t="s">
        <v>302</v>
      </c>
      <c r="E1028" s="171">
        <v>1140.0250000000001</v>
      </c>
      <c r="F1028" s="172"/>
      <c r="G1028" s="173">
        <f>ROUND(E1028*F1028,2)</f>
        <v>0</v>
      </c>
      <c r="H1028" s="172"/>
      <c r="I1028" s="173">
        <f>ROUND(E1028*H1028,2)</f>
        <v>0</v>
      </c>
      <c r="J1028" s="172"/>
      <c r="K1028" s="173">
        <f>ROUND(E1028*J1028,2)</f>
        <v>0</v>
      </c>
      <c r="L1028" s="173">
        <v>15</v>
      </c>
      <c r="M1028" s="173">
        <f>G1028*(1+L1028/100)</f>
        <v>0</v>
      </c>
      <c r="N1028" s="173">
        <v>1.6000000000000001E-4</v>
      </c>
      <c r="O1028" s="173">
        <f>ROUND(E1028*N1028,2)</f>
        <v>0.18</v>
      </c>
      <c r="P1028" s="173">
        <v>0</v>
      </c>
      <c r="Q1028" s="173">
        <f>ROUND(E1028*P1028,2)</f>
        <v>0</v>
      </c>
      <c r="R1028" s="173" t="s">
        <v>2016</v>
      </c>
      <c r="S1028" s="173" t="s">
        <v>248</v>
      </c>
      <c r="T1028" s="174" t="s">
        <v>248</v>
      </c>
      <c r="U1028" s="157">
        <v>0.05</v>
      </c>
      <c r="V1028" s="157">
        <f>ROUND(E1028*U1028,2)</f>
        <v>57</v>
      </c>
      <c r="W1028" s="157"/>
      <c r="X1028" s="157" t="s">
        <v>304</v>
      </c>
      <c r="Y1028" s="147"/>
      <c r="Z1028" s="147"/>
      <c r="AA1028" s="147"/>
      <c r="AB1028" s="147"/>
      <c r="AC1028" s="147"/>
      <c r="AD1028" s="147"/>
      <c r="AE1028" s="147"/>
      <c r="AF1028" s="147"/>
      <c r="AG1028" s="147" t="s">
        <v>639</v>
      </c>
      <c r="AH1028" s="147"/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outlineLevel="1" x14ac:dyDescent="0.25">
      <c r="A1029" s="154"/>
      <c r="B1029" s="155"/>
      <c r="C1029" s="186" t="s">
        <v>380</v>
      </c>
      <c r="D1029" s="159"/>
      <c r="E1029" s="160"/>
      <c r="F1029" s="157"/>
      <c r="G1029" s="157"/>
      <c r="H1029" s="157"/>
      <c r="I1029" s="157"/>
      <c r="J1029" s="157"/>
      <c r="K1029" s="157"/>
      <c r="L1029" s="157"/>
      <c r="M1029" s="157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57"/>
      <c r="Y1029" s="147"/>
      <c r="Z1029" s="147"/>
      <c r="AA1029" s="147"/>
      <c r="AB1029" s="147"/>
      <c r="AC1029" s="147"/>
      <c r="AD1029" s="147"/>
      <c r="AE1029" s="147"/>
      <c r="AF1029" s="147"/>
      <c r="AG1029" s="147" t="s">
        <v>287</v>
      </c>
      <c r="AH1029" s="147">
        <v>0</v>
      </c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1" x14ac:dyDescent="0.25">
      <c r="A1030" s="154"/>
      <c r="B1030" s="155"/>
      <c r="C1030" s="186" t="s">
        <v>2085</v>
      </c>
      <c r="D1030" s="159"/>
      <c r="E1030" s="160">
        <v>7.41</v>
      </c>
      <c r="F1030" s="157"/>
      <c r="G1030" s="157"/>
      <c r="H1030" s="157"/>
      <c r="I1030" s="157"/>
      <c r="J1030" s="157"/>
      <c r="K1030" s="157"/>
      <c r="L1030" s="157"/>
      <c r="M1030" s="157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57"/>
      <c r="Y1030" s="147"/>
      <c r="Z1030" s="147"/>
      <c r="AA1030" s="147"/>
      <c r="AB1030" s="147"/>
      <c r="AC1030" s="147"/>
      <c r="AD1030" s="147"/>
      <c r="AE1030" s="147"/>
      <c r="AF1030" s="147"/>
      <c r="AG1030" s="147" t="s">
        <v>287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1" x14ac:dyDescent="0.25">
      <c r="A1031" s="154"/>
      <c r="B1031" s="155"/>
      <c r="C1031" s="186" t="s">
        <v>2086</v>
      </c>
      <c r="D1031" s="159"/>
      <c r="E1031" s="160">
        <v>12.9</v>
      </c>
      <c r="F1031" s="157"/>
      <c r="G1031" s="157"/>
      <c r="H1031" s="157"/>
      <c r="I1031" s="157"/>
      <c r="J1031" s="157"/>
      <c r="K1031" s="157"/>
      <c r="L1031" s="157"/>
      <c r="M1031" s="157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57"/>
      <c r="Y1031" s="147"/>
      <c r="Z1031" s="147"/>
      <c r="AA1031" s="147"/>
      <c r="AB1031" s="147"/>
      <c r="AC1031" s="147"/>
      <c r="AD1031" s="147"/>
      <c r="AE1031" s="147"/>
      <c r="AF1031" s="147"/>
      <c r="AG1031" s="147" t="s">
        <v>287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outlineLevel="1" x14ac:dyDescent="0.25">
      <c r="A1032" s="154"/>
      <c r="B1032" s="155"/>
      <c r="C1032" s="186" t="s">
        <v>2087</v>
      </c>
      <c r="D1032" s="159"/>
      <c r="E1032" s="160">
        <v>36.9</v>
      </c>
      <c r="F1032" s="157"/>
      <c r="G1032" s="157"/>
      <c r="H1032" s="157"/>
      <c r="I1032" s="157"/>
      <c r="J1032" s="157"/>
      <c r="K1032" s="157"/>
      <c r="L1032" s="157"/>
      <c r="M1032" s="157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57"/>
      <c r="Y1032" s="147"/>
      <c r="Z1032" s="147"/>
      <c r="AA1032" s="147"/>
      <c r="AB1032" s="147"/>
      <c r="AC1032" s="147"/>
      <c r="AD1032" s="147"/>
      <c r="AE1032" s="147"/>
      <c r="AF1032" s="147"/>
      <c r="AG1032" s="147" t="s">
        <v>287</v>
      </c>
      <c r="AH1032" s="147">
        <v>0</v>
      </c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1" x14ac:dyDescent="0.25">
      <c r="A1033" s="154"/>
      <c r="B1033" s="155"/>
      <c r="C1033" s="195" t="s">
        <v>379</v>
      </c>
      <c r="D1033" s="191"/>
      <c r="E1033" s="192">
        <v>57.21</v>
      </c>
      <c r="F1033" s="157"/>
      <c r="G1033" s="157"/>
      <c r="H1033" s="157"/>
      <c r="I1033" s="157"/>
      <c r="J1033" s="157"/>
      <c r="K1033" s="157"/>
      <c r="L1033" s="157"/>
      <c r="M1033" s="157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57"/>
      <c r="Y1033" s="147"/>
      <c r="Z1033" s="147"/>
      <c r="AA1033" s="147"/>
      <c r="AB1033" s="147"/>
      <c r="AC1033" s="147"/>
      <c r="AD1033" s="147"/>
      <c r="AE1033" s="147"/>
      <c r="AF1033" s="147"/>
      <c r="AG1033" s="147" t="s">
        <v>287</v>
      </c>
      <c r="AH1033" s="147">
        <v>1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outlineLevel="1" x14ac:dyDescent="0.25">
      <c r="A1034" s="154"/>
      <c r="B1034" s="155"/>
      <c r="C1034" s="186" t="s">
        <v>386</v>
      </c>
      <c r="D1034" s="159"/>
      <c r="E1034" s="160"/>
      <c r="F1034" s="157"/>
      <c r="G1034" s="157"/>
      <c r="H1034" s="157"/>
      <c r="I1034" s="157"/>
      <c r="J1034" s="157"/>
      <c r="K1034" s="157"/>
      <c r="L1034" s="157"/>
      <c r="M1034" s="157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57"/>
      <c r="Y1034" s="147"/>
      <c r="Z1034" s="147"/>
      <c r="AA1034" s="147"/>
      <c r="AB1034" s="147"/>
      <c r="AC1034" s="147"/>
      <c r="AD1034" s="147"/>
      <c r="AE1034" s="147"/>
      <c r="AF1034" s="147"/>
      <c r="AG1034" s="147" t="s">
        <v>287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25">
      <c r="A1035" s="154"/>
      <c r="B1035" s="155"/>
      <c r="C1035" s="186" t="s">
        <v>2088</v>
      </c>
      <c r="D1035" s="159"/>
      <c r="E1035" s="160">
        <v>20.625</v>
      </c>
      <c r="F1035" s="157"/>
      <c r="G1035" s="157"/>
      <c r="H1035" s="157"/>
      <c r="I1035" s="157"/>
      <c r="J1035" s="157"/>
      <c r="K1035" s="157"/>
      <c r="L1035" s="157"/>
      <c r="M1035" s="157"/>
      <c r="N1035" s="157"/>
      <c r="O1035" s="157"/>
      <c r="P1035" s="157"/>
      <c r="Q1035" s="157"/>
      <c r="R1035" s="157"/>
      <c r="S1035" s="157"/>
      <c r="T1035" s="157"/>
      <c r="U1035" s="157"/>
      <c r="V1035" s="157"/>
      <c r="W1035" s="157"/>
      <c r="X1035" s="157"/>
      <c r="Y1035" s="147"/>
      <c r="Z1035" s="147"/>
      <c r="AA1035" s="147"/>
      <c r="AB1035" s="147"/>
      <c r="AC1035" s="147"/>
      <c r="AD1035" s="147"/>
      <c r="AE1035" s="147"/>
      <c r="AF1035" s="147"/>
      <c r="AG1035" s="147" t="s">
        <v>287</v>
      </c>
      <c r="AH1035" s="147">
        <v>0</v>
      </c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outlineLevel="1" x14ac:dyDescent="0.25">
      <c r="A1036" s="154"/>
      <c r="B1036" s="155"/>
      <c r="C1036" s="186" t="s">
        <v>2089</v>
      </c>
      <c r="D1036" s="159"/>
      <c r="E1036" s="160">
        <v>50.61</v>
      </c>
      <c r="F1036" s="157"/>
      <c r="G1036" s="157"/>
      <c r="H1036" s="157"/>
      <c r="I1036" s="157"/>
      <c r="J1036" s="157"/>
      <c r="K1036" s="157"/>
      <c r="L1036" s="157"/>
      <c r="M1036" s="157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57"/>
      <c r="Y1036" s="147"/>
      <c r="Z1036" s="147"/>
      <c r="AA1036" s="147"/>
      <c r="AB1036" s="147"/>
      <c r="AC1036" s="147"/>
      <c r="AD1036" s="147"/>
      <c r="AE1036" s="147"/>
      <c r="AF1036" s="147"/>
      <c r="AG1036" s="147" t="s">
        <v>287</v>
      </c>
      <c r="AH1036" s="147">
        <v>0</v>
      </c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1" x14ac:dyDescent="0.25">
      <c r="A1037" s="154"/>
      <c r="B1037" s="155"/>
      <c r="C1037" s="186" t="s">
        <v>2090</v>
      </c>
      <c r="D1037" s="159"/>
      <c r="E1037" s="160">
        <v>40.56</v>
      </c>
      <c r="F1037" s="157"/>
      <c r="G1037" s="157"/>
      <c r="H1037" s="157"/>
      <c r="I1037" s="157"/>
      <c r="J1037" s="157"/>
      <c r="K1037" s="157"/>
      <c r="L1037" s="157"/>
      <c r="M1037" s="157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57"/>
      <c r="Y1037" s="147"/>
      <c r="Z1037" s="147"/>
      <c r="AA1037" s="147"/>
      <c r="AB1037" s="147"/>
      <c r="AC1037" s="147"/>
      <c r="AD1037" s="147"/>
      <c r="AE1037" s="147"/>
      <c r="AF1037" s="147"/>
      <c r="AG1037" s="147" t="s">
        <v>287</v>
      </c>
      <c r="AH1037" s="147">
        <v>0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1" x14ac:dyDescent="0.25">
      <c r="A1038" s="154"/>
      <c r="B1038" s="155"/>
      <c r="C1038" s="195" t="s">
        <v>379</v>
      </c>
      <c r="D1038" s="191"/>
      <c r="E1038" s="192">
        <v>111.795</v>
      </c>
      <c r="F1038" s="157"/>
      <c r="G1038" s="157"/>
      <c r="H1038" s="157"/>
      <c r="I1038" s="157"/>
      <c r="J1038" s="157"/>
      <c r="K1038" s="157"/>
      <c r="L1038" s="157"/>
      <c r="M1038" s="157"/>
      <c r="N1038" s="157"/>
      <c r="O1038" s="157"/>
      <c r="P1038" s="157"/>
      <c r="Q1038" s="157"/>
      <c r="R1038" s="157"/>
      <c r="S1038" s="157"/>
      <c r="T1038" s="157"/>
      <c r="U1038" s="157"/>
      <c r="V1038" s="157"/>
      <c r="W1038" s="157"/>
      <c r="X1038" s="157"/>
      <c r="Y1038" s="147"/>
      <c r="Z1038" s="147"/>
      <c r="AA1038" s="147"/>
      <c r="AB1038" s="147"/>
      <c r="AC1038" s="147"/>
      <c r="AD1038" s="147"/>
      <c r="AE1038" s="147"/>
      <c r="AF1038" s="147"/>
      <c r="AG1038" s="147" t="s">
        <v>287</v>
      </c>
      <c r="AH1038" s="147">
        <v>1</v>
      </c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outlineLevel="1" x14ac:dyDescent="0.25">
      <c r="A1039" s="154"/>
      <c r="B1039" s="155"/>
      <c r="C1039" s="186" t="s">
        <v>2091</v>
      </c>
      <c r="D1039" s="159"/>
      <c r="E1039" s="160">
        <v>17.311</v>
      </c>
      <c r="F1039" s="157"/>
      <c r="G1039" s="157"/>
      <c r="H1039" s="157"/>
      <c r="I1039" s="157"/>
      <c r="J1039" s="157"/>
      <c r="K1039" s="157"/>
      <c r="L1039" s="157"/>
      <c r="M1039" s="157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57"/>
      <c r="Y1039" s="147"/>
      <c r="Z1039" s="147"/>
      <c r="AA1039" s="147"/>
      <c r="AB1039" s="147"/>
      <c r="AC1039" s="147"/>
      <c r="AD1039" s="147"/>
      <c r="AE1039" s="147"/>
      <c r="AF1039" s="147"/>
      <c r="AG1039" s="147" t="s">
        <v>287</v>
      </c>
      <c r="AH1039" s="147">
        <v>0</v>
      </c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1" x14ac:dyDescent="0.25">
      <c r="A1040" s="154"/>
      <c r="B1040" s="155"/>
      <c r="C1040" s="186" t="s">
        <v>2092</v>
      </c>
      <c r="D1040" s="159"/>
      <c r="E1040" s="160">
        <v>36.36</v>
      </c>
      <c r="F1040" s="157"/>
      <c r="G1040" s="157"/>
      <c r="H1040" s="157"/>
      <c r="I1040" s="157"/>
      <c r="J1040" s="157"/>
      <c r="K1040" s="157"/>
      <c r="L1040" s="157"/>
      <c r="M1040" s="157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57"/>
      <c r="Y1040" s="147"/>
      <c r="Z1040" s="147"/>
      <c r="AA1040" s="147"/>
      <c r="AB1040" s="147"/>
      <c r="AC1040" s="147"/>
      <c r="AD1040" s="147"/>
      <c r="AE1040" s="147"/>
      <c r="AF1040" s="147"/>
      <c r="AG1040" s="147" t="s">
        <v>287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outlineLevel="1" x14ac:dyDescent="0.25">
      <c r="A1041" s="154"/>
      <c r="B1041" s="155"/>
      <c r="C1041" s="186" t="s">
        <v>2093</v>
      </c>
      <c r="D1041" s="159"/>
      <c r="E1041" s="160">
        <v>28.308</v>
      </c>
      <c r="F1041" s="157"/>
      <c r="G1041" s="157"/>
      <c r="H1041" s="157"/>
      <c r="I1041" s="157"/>
      <c r="J1041" s="157"/>
      <c r="K1041" s="157"/>
      <c r="L1041" s="157"/>
      <c r="M1041" s="157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57"/>
      <c r="Y1041" s="147"/>
      <c r="Z1041" s="147"/>
      <c r="AA1041" s="147"/>
      <c r="AB1041" s="147"/>
      <c r="AC1041" s="147"/>
      <c r="AD1041" s="147"/>
      <c r="AE1041" s="147"/>
      <c r="AF1041" s="147"/>
      <c r="AG1041" s="147" t="s">
        <v>287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1" x14ac:dyDescent="0.25">
      <c r="A1042" s="154"/>
      <c r="B1042" s="155"/>
      <c r="C1042" s="186" t="s">
        <v>2094</v>
      </c>
      <c r="D1042" s="159"/>
      <c r="E1042" s="160">
        <v>91.361999999999995</v>
      </c>
      <c r="F1042" s="157"/>
      <c r="G1042" s="157"/>
      <c r="H1042" s="157"/>
      <c r="I1042" s="157"/>
      <c r="J1042" s="157"/>
      <c r="K1042" s="157"/>
      <c r="L1042" s="157"/>
      <c r="M1042" s="157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57"/>
      <c r="Y1042" s="147"/>
      <c r="Z1042" s="147"/>
      <c r="AA1042" s="147"/>
      <c r="AB1042" s="147"/>
      <c r="AC1042" s="147"/>
      <c r="AD1042" s="147"/>
      <c r="AE1042" s="147"/>
      <c r="AF1042" s="147"/>
      <c r="AG1042" s="147" t="s">
        <v>287</v>
      </c>
      <c r="AH1042" s="147">
        <v>0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outlineLevel="1" x14ac:dyDescent="0.25">
      <c r="A1043" s="154"/>
      <c r="B1043" s="155"/>
      <c r="C1043" s="195" t="s">
        <v>379</v>
      </c>
      <c r="D1043" s="191"/>
      <c r="E1043" s="192">
        <v>173.34100000000001</v>
      </c>
      <c r="F1043" s="157"/>
      <c r="G1043" s="157"/>
      <c r="H1043" s="157"/>
      <c r="I1043" s="157"/>
      <c r="J1043" s="157"/>
      <c r="K1043" s="157"/>
      <c r="L1043" s="157"/>
      <c r="M1043" s="157"/>
      <c r="N1043" s="157"/>
      <c r="O1043" s="157"/>
      <c r="P1043" s="157"/>
      <c r="Q1043" s="157"/>
      <c r="R1043" s="157"/>
      <c r="S1043" s="157"/>
      <c r="T1043" s="157"/>
      <c r="U1043" s="157"/>
      <c r="V1043" s="157"/>
      <c r="W1043" s="157"/>
      <c r="X1043" s="157"/>
      <c r="Y1043" s="147"/>
      <c r="Z1043" s="147"/>
      <c r="AA1043" s="147"/>
      <c r="AB1043" s="147"/>
      <c r="AC1043" s="147"/>
      <c r="AD1043" s="147"/>
      <c r="AE1043" s="147"/>
      <c r="AF1043" s="147"/>
      <c r="AG1043" s="147" t="s">
        <v>287</v>
      </c>
      <c r="AH1043" s="147">
        <v>1</v>
      </c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1" x14ac:dyDescent="0.25">
      <c r="A1044" s="154"/>
      <c r="B1044" s="155"/>
      <c r="C1044" s="186" t="s">
        <v>2095</v>
      </c>
      <c r="D1044" s="159"/>
      <c r="E1044" s="160">
        <v>18</v>
      </c>
      <c r="F1044" s="157"/>
      <c r="G1044" s="157"/>
      <c r="H1044" s="157"/>
      <c r="I1044" s="157"/>
      <c r="J1044" s="157"/>
      <c r="K1044" s="157"/>
      <c r="L1044" s="157"/>
      <c r="M1044" s="157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57"/>
      <c r="Y1044" s="147"/>
      <c r="Z1044" s="147"/>
      <c r="AA1044" s="147"/>
      <c r="AB1044" s="147"/>
      <c r="AC1044" s="147"/>
      <c r="AD1044" s="147"/>
      <c r="AE1044" s="147"/>
      <c r="AF1044" s="147"/>
      <c r="AG1044" s="147" t="s">
        <v>287</v>
      </c>
      <c r="AH1044" s="147">
        <v>0</v>
      </c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outlineLevel="1" x14ac:dyDescent="0.25">
      <c r="A1045" s="154"/>
      <c r="B1045" s="155"/>
      <c r="C1045" s="186" t="s">
        <v>2096</v>
      </c>
      <c r="D1045" s="159"/>
      <c r="E1045" s="160">
        <v>184.87</v>
      </c>
      <c r="F1045" s="157"/>
      <c r="G1045" s="157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47"/>
      <c r="Z1045" s="147"/>
      <c r="AA1045" s="147"/>
      <c r="AB1045" s="147"/>
      <c r="AC1045" s="147"/>
      <c r="AD1045" s="147"/>
      <c r="AE1045" s="147"/>
      <c r="AF1045" s="147"/>
      <c r="AG1045" s="147" t="s">
        <v>287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outlineLevel="1" x14ac:dyDescent="0.25">
      <c r="A1046" s="154"/>
      <c r="B1046" s="155"/>
      <c r="C1046" s="195" t="s">
        <v>379</v>
      </c>
      <c r="D1046" s="191"/>
      <c r="E1046" s="192">
        <v>202.87</v>
      </c>
      <c r="F1046" s="157"/>
      <c r="G1046" s="157"/>
      <c r="H1046" s="157"/>
      <c r="I1046" s="157"/>
      <c r="J1046" s="157"/>
      <c r="K1046" s="157"/>
      <c r="L1046" s="157"/>
      <c r="M1046" s="157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47"/>
      <c r="Z1046" s="147"/>
      <c r="AA1046" s="147"/>
      <c r="AB1046" s="147"/>
      <c r="AC1046" s="147"/>
      <c r="AD1046" s="147"/>
      <c r="AE1046" s="147"/>
      <c r="AF1046" s="147"/>
      <c r="AG1046" s="147" t="s">
        <v>287</v>
      </c>
      <c r="AH1046" s="147">
        <v>1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25">
      <c r="A1047" s="154"/>
      <c r="B1047" s="155"/>
      <c r="C1047" s="186" t="s">
        <v>2097</v>
      </c>
      <c r="D1047" s="159"/>
      <c r="E1047" s="160">
        <v>148.52600000000001</v>
      </c>
      <c r="F1047" s="157"/>
      <c r="G1047" s="157"/>
      <c r="H1047" s="157"/>
      <c r="I1047" s="157"/>
      <c r="J1047" s="157"/>
      <c r="K1047" s="157"/>
      <c r="L1047" s="157"/>
      <c r="M1047" s="157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47"/>
      <c r="Z1047" s="147"/>
      <c r="AA1047" s="147"/>
      <c r="AB1047" s="147"/>
      <c r="AC1047" s="147"/>
      <c r="AD1047" s="147"/>
      <c r="AE1047" s="147"/>
      <c r="AF1047" s="147"/>
      <c r="AG1047" s="147" t="s">
        <v>287</v>
      </c>
      <c r="AH1047" s="147">
        <v>0</v>
      </c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outlineLevel="1" x14ac:dyDescent="0.25">
      <c r="A1048" s="154"/>
      <c r="B1048" s="155"/>
      <c r="C1048" s="186" t="s">
        <v>2098</v>
      </c>
      <c r="D1048" s="159"/>
      <c r="E1048" s="160">
        <v>13.8</v>
      </c>
      <c r="F1048" s="157"/>
      <c r="G1048" s="157"/>
      <c r="H1048" s="157"/>
      <c r="I1048" s="157"/>
      <c r="J1048" s="157"/>
      <c r="K1048" s="157"/>
      <c r="L1048" s="157"/>
      <c r="M1048" s="157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57"/>
      <c r="Y1048" s="147"/>
      <c r="Z1048" s="147"/>
      <c r="AA1048" s="147"/>
      <c r="AB1048" s="147"/>
      <c r="AC1048" s="147"/>
      <c r="AD1048" s="147"/>
      <c r="AE1048" s="147"/>
      <c r="AF1048" s="147"/>
      <c r="AG1048" s="147" t="s">
        <v>287</v>
      </c>
      <c r="AH1048" s="147">
        <v>0</v>
      </c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outlineLevel="1" x14ac:dyDescent="0.25">
      <c r="A1049" s="154"/>
      <c r="B1049" s="155"/>
      <c r="C1049" s="195" t="s">
        <v>379</v>
      </c>
      <c r="D1049" s="191"/>
      <c r="E1049" s="192">
        <v>162.32599999999999</v>
      </c>
      <c r="F1049" s="157"/>
      <c r="G1049" s="157"/>
      <c r="H1049" s="157"/>
      <c r="I1049" s="157"/>
      <c r="J1049" s="157"/>
      <c r="K1049" s="157"/>
      <c r="L1049" s="157"/>
      <c r="M1049" s="157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57"/>
      <c r="Y1049" s="147"/>
      <c r="Z1049" s="147"/>
      <c r="AA1049" s="147"/>
      <c r="AB1049" s="147"/>
      <c r="AC1049" s="147"/>
      <c r="AD1049" s="147"/>
      <c r="AE1049" s="147"/>
      <c r="AF1049" s="147"/>
      <c r="AG1049" s="147" t="s">
        <v>287</v>
      </c>
      <c r="AH1049" s="147">
        <v>1</v>
      </c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</row>
    <row r="1050" spans="1:60" outlineLevel="1" x14ac:dyDescent="0.25">
      <c r="A1050" s="154"/>
      <c r="B1050" s="155"/>
      <c r="C1050" s="186" t="s">
        <v>2099</v>
      </c>
      <c r="D1050" s="159"/>
      <c r="E1050" s="160">
        <v>18</v>
      </c>
      <c r="F1050" s="157"/>
      <c r="G1050" s="157"/>
      <c r="H1050" s="157"/>
      <c r="I1050" s="157"/>
      <c r="J1050" s="157"/>
      <c r="K1050" s="157"/>
      <c r="L1050" s="157"/>
      <c r="M1050" s="157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57"/>
      <c r="Y1050" s="147"/>
      <c r="Z1050" s="147"/>
      <c r="AA1050" s="147"/>
      <c r="AB1050" s="147"/>
      <c r="AC1050" s="147"/>
      <c r="AD1050" s="147"/>
      <c r="AE1050" s="147"/>
      <c r="AF1050" s="147"/>
      <c r="AG1050" s="147" t="s">
        <v>287</v>
      </c>
      <c r="AH1050" s="147">
        <v>0</v>
      </c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outlineLevel="1" x14ac:dyDescent="0.25">
      <c r="A1051" s="154"/>
      <c r="B1051" s="155"/>
      <c r="C1051" s="186" t="s">
        <v>2096</v>
      </c>
      <c r="D1051" s="159"/>
      <c r="E1051" s="160">
        <v>184.87</v>
      </c>
      <c r="F1051" s="157"/>
      <c r="G1051" s="157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47"/>
      <c r="Z1051" s="147"/>
      <c r="AA1051" s="147"/>
      <c r="AB1051" s="147"/>
      <c r="AC1051" s="147"/>
      <c r="AD1051" s="147"/>
      <c r="AE1051" s="147"/>
      <c r="AF1051" s="147"/>
      <c r="AG1051" s="147" t="s">
        <v>287</v>
      </c>
      <c r="AH1051" s="147">
        <v>0</v>
      </c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1" x14ac:dyDescent="0.25">
      <c r="A1052" s="154"/>
      <c r="B1052" s="155"/>
      <c r="C1052" s="195" t="s">
        <v>379</v>
      </c>
      <c r="D1052" s="191"/>
      <c r="E1052" s="192">
        <v>202.87</v>
      </c>
      <c r="F1052" s="157"/>
      <c r="G1052" s="157"/>
      <c r="H1052" s="157"/>
      <c r="I1052" s="157"/>
      <c r="J1052" s="157"/>
      <c r="K1052" s="157"/>
      <c r="L1052" s="157"/>
      <c r="M1052" s="157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57"/>
      <c r="Y1052" s="147"/>
      <c r="Z1052" s="147"/>
      <c r="AA1052" s="147"/>
      <c r="AB1052" s="147"/>
      <c r="AC1052" s="147"/>
      <c r="AD1052" s="147"/>
      <c r="AE1052" s="147"/>
      <c r="AF1052" s="147"/>
      <c r="AG1052" s="147" t="s">
        <v>287</v>
      </c>
      <c r="AH1052" s="147">
        <v>1</v>
      </c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1" x14ac:dyDescent="0.25">
      <c r="A1053" s="154"/>
      <c r="B1053" s="155"/>
      <c r="C1053" s="186" t="s">
        <v>2100</v>
      </c>
      <c r="D1053" s="159"/>
      <c r="E1053" s="160">
        <v>110.41800000000001</v>
      </c>
      <c r="F1053" s="157"/>
      <c r="G1053" s="157"/>
      <c r="H1053" s="157"/>
      <c r="I1053" s="157"/>
      <c r="J1053" s="157"/>
      <c r="K1053" s="157"/>
      <c r="L1053" s="157"/>
      <c r="M1053" s="157"/>
      <c r="N1053" s="157"/>
      <c r="O1053" s="157"/>
      <c r="P1053" s="157"/>
      <c r="Q1053" s="157"/>
      <c r="R1053" s="157"/>
      <c r="S1053" s="157"/>
      <c r="T1053" s="157"/>
      <c r="U1053" s="157"/>
      <c r="V1053" s="157"/>
      <c r="W1053" s="157"/>
      <c r="X1053" s="157"/>
      <c r="Y1053" s="147"/>
      <c r="Z1053" s="147"/>
      <c r="AA1053" s="147"/>
      <c r="AB1053" s="147"/>
      <c r="AC1053" s="147"/>
      <c r="AD1053" s="147"/>
      <c r="AE1053" s="147"/>
      <c r="AF1053" s="147"/>
      <c r="AG1053" s="147" t="s">
        <v>287</v>
      </c>
      <c r="AH1053" s="147">
        <v>0</v>
      </c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25">
      <c r="A1054" s="154"/>
      <c r="B1054" s="155"/>
      <c r="C1054" s="186" t="s">
        <v>2101</v>
      </c>
      <c r="D1054" s="159"/>
      <c r="E1054" s="160">
        <v>9.3000000000000007</v>
      </c>
      <c r="F1054" s="157"/>
      <c r="G1054" s="157"/>
      <c r="H1054" s="157"/>
      <c r="I1054" s="157"/>
      <c r="J1054" s="157"/>
      <c r="K1054" s="157"/>
      <c r="L1054" s="157"/>
      <c r="M1054" s="157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57"/>
      <c r="Y1054" s="147"/>
      <c r="Z1054" s="147"/>
      <c r="AA1054" s="147"/>
      <c r="AB1054" s="147"/>
      <c r="AC1054" s="147"/>
      <c r="AD1054" s="147"/>
      <c r="AE1054" s="147"/>
      <c r="AF1054" s="147"/>
      <c r="AG1054" s="147" t="s">
        <v>287</v>
      </c>
      <c r="AH1054" s="147">
        <v>0</v>
      </c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outlineLevel="1" x14ac:dyDescent="0.25">
      <c r="A1055" s="154"/>
      <c r="B1055" s="155"/>
      <c r="C1055" s="195" t="s">
        <v>379</v>
      </c>
      <c r="D1055" s="191"/>
      <c r="E1055" s="192">
        <v>119.718</v>
      </c>
      <c r="F1055" s="157"/>
      <c r="G1055" s="157"/>
      <c r="H1055" s="157"/>
      <c r="I1055" s="157"/>
      <c r="J1055" s="157"/>
      <c r="K1055" s="157"/>
      <c r="L1055" s="157"/>
      <c r="M1055" s="157"/>
      <c r="N1055" s="157"/>
      <c r="O1055" s="157"/>
      <c r="P1055" s="157"/>
      <c r="Q1055" s="157"/>
      <c r="R1055" s="157"/>
      <c r="S1055" s="157"/>
      <c r="T1055" s="157"/>
      <c r="U1055" s="157"/>
      <c r="V1055" s="157"/>
      <c r="W1055" s="157"/>
      <c r="X1055" s="157"/>
      <c r="Y1055" s="147"/>
      <c r="Z1055" s="147"/>
      <c r="AA1055" s="147"/>
      <c r="AB1055" s="147"/>
      <c r="AC1055" s="147"/>
      <c r="AD1055" s="147"/>
      <c r="AE1055" s="147"/>
      <c r="AF1055" s="147"/>
      <c r="AG1055" s="147" t="s">
        <v>287</v>
      </c>
      <c r="AH1055" s="147">
        <v>1</v>
      </c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/>
      <c r="BD1055" s="147"/>
      <c r="BE1055" s="147"/>
      <c r="BF1055" s="147"/>
      <c r="BG1055" s="147"/>
      <c r="BH1055" s="147"/>
    </row>
    <row r="1056" spans="1:60" outlineLevel="1" x14ac:dyDescent="0.25">
      <c r="A1056" s="154"/>
      <c r="B1056" s="155"/>
      <c r="C1056" s="186" t="s">
        <v>2102</v>
      </c>
      <c r="D1056" s="159"/>
      <c r="E1056" s="160">
        <v>99.995000000000005</v>
      </c>
      <c r="F1056" s="157"/>
      <c r="G1056" s="157"/>
      <c r="H1056" s="157"/>
      <c r="I1056" s="157"/>
      <c r="J1056" s="157"/>
      <c r="K1056" s="157"/>
      <c r="L1056" s="157"/>
      <c r="M1056" s="157"/>
      <c r="N1056" s="157"/>
      <c r="O1056" s="157"/>
      <c r="P1056" s="157"/>
      <c r="Q1056" s="157"/>
      <c r="R1056" s="157"/>
      <c r="S1056" s="157"/>
      <c r="T1056" s="157"/>
      <c r="U1056" s="157"/>
      <c r="V1056" s="157"/>
      <c r="W1056" s="157"/>
      <c r="X1056" s="157"/>
      <c r="Y1056" s="147"/>
      <c r="Z1056" s="147"/>
      <c r="AA1056" s="147"/>
      <c r="AB1056" s="147"/>
      <c r="AC1056" s="147"/>
      <c r="AD1056" s="147"/>
      <c r="AE1056" s="147"/>
      <c r="AF1056" s="147"/>
      <c r="AG1056" s="147" t="s">
        <v>287</v>
      </c>
      <c r="AH1056" s="147">
        <v>0</v>
      </c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outlineLevel="1" x14ac:dyDescent="0.25">
      <c r="A1057" s="154"/>
      <c r="B1057" s="155"/>
      <c r="C1057" s="186" t="s">
        <v>2103</v>
      </c>
      <c r="D1057" s="159"/>
      <c r="E1057" s="160">
        <v>9.9</v>
      </c>
      <c r="F1057" s="157"/>
      <c r="G1057" s="157"/>
      <c r="H1057" s="157"/>
      <c r="I1057" s="157"/>
      <c r="J1057" s="157"/>
      <c r="K1057" s="157"/>
      <c r="L1057" s="157"/>
      <c r="M1057" s="157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57"/>
      <c r="Y1057" s="147"/>
      <c r="Z1057" s="147"/>
      <c r="AA1057" s="147"/>
      <c r="AB1057" s="147"/>
      <c r="AC1057" s="147"/>
      <c r="AD1057" s="147"/>
      <c r="AE1057" s="147"/>
      <c r="AF1057" s="147"/>
      <c r="AG1057" s="147" t="s">
        <v>287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1" x14ac:dyDescent="0.25">
      <c r="A1058" s="154"/>
      <c r="B1058" s="155"/>
      <c r="C1058" s="195" t="s">
        <v>379</v>
      </c>
      <c r="D1058" s="191"/>
      <c r="E1058" s="192">
        <v>109.895</v>
      </c>
      <c r="F1058" s="157"/>
      <c r="G1058" s="157"/>
      <c r="H1058" s="157"/>
      <c r="I1058" s="157"/>
      <c r="J1058" s="157"/>
      <c r="K1058" s="157"/>
      <c r="L1058" s="157"/>
      <c r="M1058" s="157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57"/>
      <c r="Y1058" s="147"/>
      <c r="Z1058" s="147"/>
      <c r="AA1058" s="147"/>
      <c r="AB1058" s="147"/>
      <c r="AC1058" s="147"/>
      <c r="AD1058" s="147"/>
      <c r="AE1058" s="147"/>
      <c r="AF1058" s="147"/>
      <c r="AG1058" s="147" t="s">
        <v>287</v>
      </c>
      <c r="AH1058" s="147">
        <v>1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ht="20.399999999999999" outlineLevel="1" x14ac:dyDescent="0.25">
      <c r="A1059" s="168">
        <v>298</v>
      </c>
      <c r="B1059" s="169" t="s">
        <v>2104</v>
      </c>
      <c r="C1059" s="185" t="s">
        <v>2105</v>
      </c>
      <c r="D1059" s="170" t="s">
        <v>302</v>
      </c>
      <c r="E1059" s="171">
        <v>1140.0250000000001</v>
      </c>
      <c r="F1059" s="172"/>
      <c r="G1059" s="173">
        <f>ROUND(E1059*F1059,2)</f>
        <v>0</v>
      </c>
      <c r="H1059" s="172"/>
      <c r="I1059" s="173">
        <f>ROUND(E1059*H1059,2)</f>
        <v>0</v>
      </c>
      <c r="J1059" s="172"/>
      <c r="K1059" s="173">
        <f>ROUND(E1059*J1059,2)</f>
        <v>0</v>
      </c>
      <c r="L1059" s="173">
        <v>15</v>
      </c>
      <c r="M1059" s="173">
        <f>G1059*(1+L1059/100)</f>
        <v>0</v>
      </c>
      <c r="N1059" s="173">
        <v>2.3500000000000001E-3</v>
      </c>
      <c r="O1059" s="173">
        <f>ROUND(E1059*N1059,2)</f>
        <v>2.68</v>
      </c>
      <c r="P1059" s="173">
        <v>0</v>
      </c>
      <c r="Q1059" s="173">
        <f>ROUND(E1059*P1059,2)</f>
        <v>0</v>
      </c>
      <c r="R1059" s="173" t="s">
        <v>2016</v>
      </c>
      <c r="S1059" s="173" t="s">
        <v>248</v>
      </c>
      <c r="T1059" s="174" t="s">
        <v>248</v>
      </c>
      <c r="U1059" s="157">
        <v>1.1299999999999999</v>
      </c>
      <c r="V1059" s="157">
        <f>ROUND(E1059*U1059,2)</f>
        <v>1288.23</v>
      </c>
      <c r="W1059" s="157"/>
      <c r="X1059" s="157" t="s">
        <v>304</v>
      </c>
      <c r="Y1059" s="147"/>
      <c r="Z1059" s="147"/>
      <c r="AA1059" s="147"/>
      <c r="AB1059" s="147"/>
      <c r="AC1059" s="147"/>
      <c r="AD1059" s="147"/>
      <c r="AE1059" s="147"/>
      <c r="AF1059" s="147"/>
      <c r="AG1059" s="147" t="s">
        <v>639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1" x14ac:dyDescent="0.25">
      <c r="A1060" s="154"/>
      <c r="B1060" s="155"/>
      <c r="C1060" s="186" t="s">
        <v>380</v>
      </c>
      <c r="D1060" s="159"/>
      <c r="E1060" s="160"/>
      <c r="F1060" s="157"/>
      <c r="G1060" s="157"/>
      <c r="H1060" s="157"/>
      <c r="I1060" s="157"/>
      <c r="J1060" s="157"/>
      <c r="K1060" s="157"/>
      <c r="L1060" s="157"/>
      <c r="M1060" s="157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57"/>
      <c r="Y1060" s="147"/>
      <c r="Z1060" s="147"/>
      <c r="AA1060" s="147"/>
      <c r="AB1060" s="147"/>
      <c r="AC1060" s="147"/>
      <c r="AD1060" s="147"/>
      <c r="AE1060" s="147"/>
      <c r="AF1060" s="147"/>
      <c r="AG1060" s="147" t="s">
        <v>287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25">
      <c r="A1061" s="154"/>
      <c r="B1061" s="155"/>
      <c r="C1061" s="186" t="s">
        <v>2085</v>
      </c>
      <c r="D1061" s="159"/>
      <c r="E1061" s="160">
        <v>7.41</v>
      </c>
      <c r="F1061" s="157"/>
      <c r="G1061" s="157"/>
      <c r="H1061" s="157"/>
      <c r="I1061" s="157"/>
      <c r="J1061" s="157"/>
      <c r="K1061" s="157"/>
      <c r="L1061" s="157"/>
      <c r="M1061" s="157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57"/>
      <c r="Y1061" s="147"/>
      <c r="Z1061" s="147"/>
      <c r="AA1061" s="147"/>
      <c r="AB1061" s="147"/>
      <c r="AC1061" s="147"/>
      <c r="AD1061" s="147"/>
      <c r="AE1061" s="147"/>
      <c r="AF1061" s="147"/>
      <c r="AG1061" s="147" t="s">
        <v>287</v>
      </c>
      <c r="AH1061" s="147">
        <v>0</v>
      </c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1" x14ac:dyDescent="0.25">
      <c r="A1062" s="154"/>
      <c r="B1062" s="155"/>
      <c r="C1062" s="186" t="s">
        <v>2086</v>
      </c>
      <c r="D1062" s="159"/>
      <c r="E1062" s="160">
        <v>12.9</v>
      </c>
      <c r="F1062" s="157"/>
      <c r="G1062" s="157"/>
      <c r="H1062" s="157"/>
      <c r="I1062" s="157"/>
      <c r="J1062" s="157"/>
      <c r="K1062" s="157"/>
      <c r="L1062" s="157"/>
      <c r="M1062" s="157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57"/>
      <c r="Y1062" s="147"/>
      <c r="Z1062" s="147"/>
      <c r="AA1062" s="147"/>
      <c r="AB1062" s="147"/>
      <c r="AC1062" s="147"/>
      <c r="AD1062" s="147"/>
      <c r="AE1062" s="147"/>
      <c r="AF1062" s="147"/>
      <c r="AG1062" s="147" t="s">
        <v>287</v>
      </c>
      <c r="AH1062" s="147">
        <v>0</v>
      </c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outlineLevel="1" x14ac:dyDescent="0.25">
      <c r="A1063" s="154"/>
      <c r="B1063" s="155"/>
      <c r="C1063" s="186" t="s">
        <v>2087</v>
      </c>
      <c r="D1063" s="159"/>
      <c r="E1063" s="160">
        <v>36.9</v>
      </c>
      <c r="F1063" s="157"/>
      <c r="G1063" s="157"/>
      <c r="H1063" s="157"/>
      <c r="I1063" s="157"/>
      <c r="J1063" s="157"/>
      <c r="K1063" s="157"/>
      <c r="L1063" s="157"/>
      <c r="M1063" s="157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57"/>
      <c r="Y1063" s="147"/>
      <c r="Z1063" s="147"/>
      <c r="AA1063" s="147"/>
      <c r="AB1063" s="147"/>
      <c r="AC1063" s="147"/>
      <c r="AD1063" s="147"/>
      <c r="AE1063" s="147"/>
      <c r="AF1063" s="147"/>
      <c r="AG1063" s="147" t="s">
        <v>287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1" x14ac:dyDescent="0.25">
      <c r="A1064" s="154"/>
      <c r="B1064" s="155"/>
      <c r="C1064" s="195" t="s">
        <v>379</v>
      </c>
      <c r="D1064" s="191"/>
      <c r="E1064" s="192">
        <v>57.21</v>
      </c>
      <c r="F1064" s="157"/>
      <c r="G1064" s="157"/>
      <c r="H1064" s="157"/>
      <c r="I1064" s="157"/>
      <c r="J1064" s="157"/>
      <c r="K1064" s="157"/>
      <c r="L1064" s="157"/>
      <c r="M1064" s="157"/>
      <c r="N1064" s="157"/>
      <c r="O1064" s="157"/>
      <c r="P1064" s="157"/>
      <c r="Q1064" s="157"/>
      <c r="R1064" s="157"/>
      <c r="S1064" s="157"/>
      <c r="T1064" s="157"/>
      <c r="U1064" s="157"/>
      <c r="V1064" s="157"/>
      <c r="W1064" s="157"/>
      <c r="X1064" s="157"/>
      <c r="Y1064" s="147"/>
      <c r="Z1064" s="147"/>
      <c r="AA1064" s="147"/>
      <c r="AB1064" s="147"/>
      <c r="AC1064" s="147"/>
      <c r="AD1064" s="147"/>
      <c r="AE1064" s="147"/>
      <c r="AF1064" s="147"/>
      <c r="AG1064" s="147" t="s">
        <v>287</v>
      </c>
      <c r="AH1064" s="147">
        <v>1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outlineLevel="1" x14ac:dyDescent="0.25">
      <c r="A1065" s="154"/>
      <c r="B1065" s="155"/>
      <c r="C1065" s="186" t="s">
        <v>386</v>
      </c>
      <c r="D1065" s="159"/>
      <c r="E1065" s="160"/>
      <c r="F1065" s="157"/>
      <c r="G1065" s="157"/>
      <c r="H1065" s="157"/>
      <c r="I1065" s="157"/>
      <c r="J1065" s="157"/>
      <c r="K1065" s="157"/>
      <c r="L1065" s="157"/>
      <c r="M1065" s="157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57"/>
      <c r="Y1065" s="147"/>
      <c r="Z1065" s="147"/>
      <c r="AA1065" s="147"/>
      <c r="AB1065" s="147"/>
      <c r="AC1065" s="147"/>
      <c r="AD1065" s="147"/>
      <c r="AE1065" s="147"/>
      <c r="AF1065" s="147"/>
      <c r="AG1065" s="147" t="s">
        <v>287</v>
      </c>
      <c r="AH1065" s="147">
        <v>0</v>
      </c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1" x14ac:dyDescent="0.25">
      <c r="A1066" s="154"/>
      <c r="B1066" s="155"/>
      <c r="C1066" s="186" t="s">
        <v>2088</v>
      </c>
      <c r="D1066" s="159"/>
      <c r="E1066" s="160">
        <v>20.625</v>
      </c>
      <c r="F1066" s="157"/>
      <c r="G1066" s="157"/>
      <c r="H1066" s="157"/>
      <c r="I1066" s="157"/>
      <c r="J1066" s="157"/>
      <c r="K1066" s="157"/>
      <c r="L1066" s="157"/>
      <c r="M1066" s="157"/>
      <c r="N1066" s="157"/>
      <c r="O1066" s="157"/>
      <c r="P1066" s="157"/>
      <c r="Q1066" s="157"/>
      <c r="R1066" s="157"/>
      <c r="S1066" s="157"/>
      <c r="T1066" s="157"/>
      <c r="U1066" s="157"/>
      <c r="V1066" s="157"/>
      <c r="W1066" s="157"/>
      <c r="X1066" s="157"/>
      <c r="Y1066" s="147"/>
      <c r="Z1066" s="147"/>
      <c r="AA1066" s="147"/>
      <c r="AB1066" s="147"/>
      <c r="AC1066" s="147"/>
      <c r="AD1066" s="147"/>
      <c r="AE1066" s="147"/>
      <c r="AF1066" s="147"/>
      <c r="AG1066" s="147" t="s">
        <v>287</v>
      </c>
      <c r="AH1066" s="147">
        <v>0</v>
      </c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outlineLevel="1" x14ac:dyDescent="0.25">
      <c r="A1067" s="154"/>
      <c r="B1067" s="155"/>
      <c r="C1067" s="186" t="s">
        <v>2089</v>
      </c>
      <c r="D1067" s="159"/>
      <c r="E1067" s="160">
        <v>50.61</v>
      </c>
      <c r="F1067" s="157"/>
      <c r="G1067" s="157"/>
      <c r="H1067" s="157"/>
      <c r="I1067" s="157"/>
      <c r="J1067" s="157"/>
      <c r="K1067" s="157"/>
      <c r="L1067" s="157"/>
      <c r="M1067" s="157"/>
      <c r="N1067" s="157"/>
      <c r="O1067" s="157"/>
      <c r="P1067" s="157"/>
      <c r="Q1067" s="157"/>
      <c r="R1067" s="157"/>
      <c r="S1067" s="157"/>
      <c r="T1067" s="157"/>
      <c r="U1067" s="157"/>
      <c r="V1067" s="157"/>
      <c r="W1067" s="157"/>
      <c r="X1067" s="157"/>
      <c r="Y1067" s="147"/>
      <c r="Z1067" s="147"/>
      <c r="AA1067" s="147"/>
      <c r="AB1067" s="147"/>
      <c r="AC1067" s="147"/>
      <c r="AD1067" s="147"/>
      <c r="AE1067" s="147"/>
      <c r="AF1067" s="147"/>
      <c r="AG1067" s="147" t="s">
        <v>287</v>
      </c>
      <c r="AH1067" s="147">
        <v>0</v>
      </c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</row>
    <row r="1068" spans="1:60" outlineLevel="1" x14ac:dyDescent="0.25">
      <c r="A1068" s="154"/>
      <c r="B1068" s="155"/>
      <c r="C1068" s="186" t="s">
        <v>2090</v>
      </c>
      <c r="D1068" s="159"/>
      <c r="E1068" s="160">
        <v>40.56</v>
      </c>
      <c r="F1068" s="157"/>
      <c r="G1068" s="157"/>
      <c r="H1068" s="157"/>
      <c r="I1068" s="157"/>
      <c r="J1068" s="157"/>
      <c r="K1068" s="157"/>
      <c r="L1068" s="157"/>
      <c r="M1068" s="157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57"/>
      <c r="Y1068" s="147"/>
      <c r="Z1068" s="147"/>
      <c r="AA1068" s="147"/>
      <c r="AB1068" s="147"/>
      <c r="AC1068" s="147"/>
      <c r="AD1068" s="147"/>
      <c r="AE1068" s="147"/>
      <c r="AF1068" s="147"/>
      <c r="AG1068" s="147" t="s">
        <v>287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1" x14ac:dyDescent="0.25">
      <c r="A1069" s="154"/>
      <c r="B1069" s="155"/>
      <c r="C1069" s="195" t="s">
        <v>379</v>
      </c>
      <c r="D1069" s="191"/>
      <c r="E1069" s="192">
        <v>111.795</v>
      </c>
      <c r="F1069" s="157"/>
      <c r="G1069" s="157"/>
      <c r="H1069" s="157"/>
      <c r="I1069" s="157"/>
      <c r="J1069" s="157"/>
      <c r="K1069" s="157"/>
      <c r="L1069" s="157"/>
      <c r="M1069" s="157"/>
      <c r="N1069" s="157"/>
      <c r="O1069" s="157"/>
      <c r="P1069" s="157"/>
      <c r="Q1069" s="157"/>
      <c r="R1069" s="157"/>
      <c r="S1069" s="157"/>
      <c r="T1069" s="157"/>
      <c r="U1069" s="157"/>
      <c r="V1069" s="157"/>
      <c r="W1069" s="157"/>
      <c r="X1069" s="157"/>
      <c r="Y1069" s="147"/>
      <c r="Z1069" s="147"/>
      <c r="AA1069" s="147"/>
      <c r="AB1069" s="147"/>
      <c r="AC1069" s="147"/>
      <c r="AD1069" s="147"/>
      <c r="AE1069" s="147"/>
      <c r="AF1069" s="147"/>
      <c r="AG1069" s="147" t="s">
        <v>287</v>
      </c>
      <c r="AH1069" s="147">
        <v>1</v>
      </c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outlineLevel="1" x14ac:dyDescent="0.25">
      <c r="A1070" s="154"/>
      <c r="B1070" s="155"/>
      <c r="C1070" s="186" t="s">
        <v>2091</v>
      </c>
      <c r="D1070" s="159"/>
      <c r="E1070" s="160">
        <v>17.311</v>
      </c>
      <c r="F1070" s="157"/>
      <c r="G1070" s="157"/>
      <c r="H1070" s="157"/>
      <c r="I1070" s="157"/>
      <c r="J1070" s="157"/>
      <c r="K1070" s="157"/>
      <c r="L1070" s="157"/>
      <c r="M1070" s="157"/>
      <c r="N1070" s="157"/>
      <c r="O1070" s="157"/>
      <c r="P1070" s="157"/>
      <c r="Q1070" s="157"/>
      <c r="R1070" s="157"/>
      <c r="S1070" s="157"/>
      <c r="T1070" s="157"/>
      <c r="U1070" s="157"/>
      <c r="V1070" s="157"/>
      <c r="W1070" s="157"/>
      <c r="X1070" s="157"/>
      <c r="Y1070" s="147"/>
      <c r="Z1070" s="147"/>
      <c r="AA1070" s="147"/>
      <c r="AB1070" s="147"/>
      <c r="AC1070" s="147"/>
      <c r="AD1070" s="147"/>
      <c r="AE1070" s="147"/>
      <c r="AF1070" s="147"/>
      <c r="AG1070" s="147" t="s">
        <v>287</v>
      </c>
      <c r="AH1070" s="147">
        <v>0</v>
      </c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1" x14ac:dyDescent="0.25">
      <c r="A1071" s="154"/>
      <c r="B1071" s="155"/>
      <c r="C1071" s="186" t="s">
        <v>2092</v>
      </c>
      <c r="D1071" s="159"/>
      <c r="E1071" s="160">
        <v>36.36</v>
      </c>
      <c r="F1071" s="157"/>
      <c r="G1071" s="157"/>
      <c r="H1071" s="157"/>
      <c r="I1071" s="157"/>
      <c r="J1071" s="157"/>
      <c r="K1071" s="157"/>
      <c r="L1071" s="157"/>
      <c r="M1071" s="157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57"/>
      <c r="Y1071" s="147"/>
      <c r="Z1071" s="147"/>
      <c r="AA1071" s="147"/>
      <c r="AB1071" s="147"/>
      <c r="AC1071" s="147"/>
      <c r="AD1071" s="147"/>
      <c r="AE1071" s="147"/>
      <c r="AF1071" s="147"/>
      <c r="AG1071" s="147" t="s">
        <v>287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outlineLevel="1" x14ac:dyDescent="0.25">
      <c r="A1072" s="154"/>
      <c r="B1072" s="155"/>
      <c r="C1072" s="186" t="s">
        <v>2093</v>
      </c>
      <c r="D1072" s="159"/>
      <c r="E1072" s="160">
        <v>28.308</v>
      </c>
      <c r="F1072" s="157"/>
      <c r="G1072" s="157"/>
      <c r="H1072" s="157"/>
      <c r="I1072" s="157"/>
      <c r="J1072" s="157"/>
      <c r="K1072" s="157"/>
      <c r="L1072" s="157"/>
      <c r="M1072" s="157"/>
      <c r="N1072" s="157"/>
      <c r="O1072" s="157"/>
      <c r="P1072" s="157"/>
      <c r="Q1072" s="157"/>
      <c r="R1072" s="157"/>
      <c r="S1072" s="157"/>
      <c r="T1072" s="157"/>
      <c r="U1072" s="157"/>
      <c r="V1072" s="157"/>
      <c r="W1072" s="157"/>
      <c r="X1072" s="157"/>
      <c r="Y1072" s="147"/>
      <c r="Z1072" s="147"/>
      <c r="AA1072" s="147"/>
      <c r="AB1072" s="147"/>
      <c r="AC1072" s="147"/>
      <c r="AD1072" s="147"/>
      <c r="AE1072" s="147"/>
      <c r="AF1072" s="147"/>
      <c r="AG1072" s="147" t="s">
        <v>287</v>
      </c>
      <c r="AH1072" s="147">
        <v>0</v>
      </c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1" x14ac:dyDescent="0.25">
      <c r="A1073" s="154"/>
      <c r="B1073" s="155"/>
      <c r="C1073" s="186" t="s">
        <v>2094</v>
      </c>
      <c r="D1073" s="159"/>
      <c r="E1073" s="160">
        <v>91.361999999999995</v>
      </c>
      <c r="F1073" s="157"/>
      <c r="G1073" s="157"/>
      <c r="H1073" s="157"/>
      <c r="I1073" s="157"/>
      <c r="J1073" s="157"/>
      <c r="K1073" s="157"/>
      <c r="L1073" s="157"/>
      <c r="M1073" s="157"/>
      <c r="N1073" s="157"/>
      <c r="O1073" s="157"/>
      <c r="P1073" s="157"/>
      <c r="Q1073" s="157"/>
      <c r="R1073" s="157"/>
      <c r="S1073" s="157"/>
      <c r="T1073" s="157"/>
      <c r="U1073" s="157"/>
      <c r="V1073" s="157"/>
      <c r="W1073" s="157"/>
      <c r="X1073" s="157"/>
      <c r="Y1073" s="147"/>
      <c r="Z1073" s="147"/>
      <c r="AA1073" s="147"/>
      <c r="AB1073" s="147"/>
      <c r="AC1073" s="147"/>
      <c r="AD1073" s="147"/>
      <c r="AE1073" s="147"/>
      <c r="AF1073" s="147"/>
      <c r="AG1073" s="147" t="s">
        <v>287</v>
      </c>
      <c r="AH1073" s="147">
        <v>0</v>
      </c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1" x14ac:dyDescent="0.25">
      <c r="A1074" s="154"/>
      <c r="B1074" s="155"/>
      <c r="C1074" s="195" t="s">
        <v>379</v>
      </c>
      <c r="D1074" s="191"/>
      <c r="E1074" s="192">
        <v>173.34100000000001</v>
      </c>
      <c r="F1074" s="157"/>
      <c r="G1074" s="157"/>
      <c r="H1074" s="157"/>
      <c r="I1074" s="157"/>
      <c r="J1074" s="157"/>
      <c r="K1074" s="157"/>
      <c r="L1074" s="157"/>
      <c r="M1074" s="157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57"/>
      <c r="Y1074" s="147"/>
      <c r="Z1074" s="147"/>
      <c r="AA1074" s="147"/>
      <c r="AB1074" s="147"/>
      <c r="AC1074" s="147"/>
      <c r="AD1074" s="147"/>
      <c r="AE1074" s="147"/>
      <c r="AF1074" s="147"/>
      <c r="AG1074" s="147" t="s">
        <v>287</v>
      </c>
      <c r="AH1074" s="147">
        <v>1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outlineLevel="1" x14ac:dyDescent="0.25">
      <c r="A1075" s="154"/>
      <c r="B1075" s="155"/>
      <c r="C1075" s="186" t="s">
        <v>2095</v>
      </c>
      <c r="D1075" s="159"/>
      <c r="E1075" s="160">
        <v>18</v>
      </c>
      <c r="F1075" s="157"/>
      <c r="G1075" s="157"/>
      <c r="H1075" s="157"/>
      <c r="I1075" s="157"/>
      <c r="J1075" s="157"/>
      <c r="K1075" s="157"/>
      <c r="L1075" s="157"/>
      <c r="M1075" s="157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57"/>
      <c r="Y1075" s="147"/>
      <c r="Z1075" s="147"/>
      <c r="AA1075" s="147"/>
      <c r="AB1075" s="147"/>
      <c r="AC1075" s="147"/>
      <c r="AD1075" s="147"/>
      <c r="AE1075" s="147"/>
      <c r="AF1075" s="147"/>
      <c r="AG1075" s="147" t="s">
        <v>287</v>
      </c>
      <c r="AH1075" s="147">
        <v>0</v>
      </c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1" x14ac:dyDescent="0.25">
      <c r="A1076" s="154"/>
      <c r="B1076" s="155"/>
      <c r="C1076" s="186" t="s">
        <v>2096</v>
      </c>
      <c r="D1076" s="159"/>
      <c r="E1076" s="160">
        <v>184.87</v>
      </c>
      <c r="F1076" s="157"/>
      <c r="G1076" s="157"/>
      <c r="H1076" s="157"/>
      <c r="I1076" s="157"/>
      <c r="J1076" s="157"/>
      <c r="K1076" s="157"/>
      <c r="L1076" s="157"/>
      <c r="M1076" s="157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57"/>
      <c r="Y1076" s="147"/>
      <c r="Z1076" s="147"/>
      <c r="AA1076" s="147"/>
      <c r="AB1076" s="147"/>
      <c r="AC1076" s="147"/>
      <c r="AD1076" s="147"/>
      <c r="AE1076" s="147"/>
      <c r="AF1076" s="147"/>
      <c r="AG1076" s="147" t="s">
        <v>287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1" x14ac:dyDescent="0.25">
      <c r="A1077" s="154"/>
      <c r="B1077" s="155"/>
      <c r="C1077" s="195" t="s">
        <v>379</v>
      </c>
      <c r="D1077" s="191"/>
      <c r="E1077" s="192">
        <v>202.87</v>
      </c>
      <c r="F1077" s="157"/>
      <c r="G1077" s="157"/>
      <c r="H1077" s="157"/>
      <c r="I1077" s="157"/>
      <c r="J1077" s="157"/>
      <c r="K1077" s="157"/>
      <c r="L1077" s="157"/>
      <c r="M1077" s="157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57"/>
      <c r="Y1077" s="147"/>
      <c r="Z1077" s="147"/>
      <c r="AA1077" s="147"/>
      <c r="AB1077" s="147"/>
      <c r="AC1077" s="147"/>
      <c r="AD1077" s="147"/>
      <c r="AE1077" s="147"/>
      <c r="AF1077" s="147"/>
      <c r="AG1077" s="147" t="s">
        <v>287</v>
      </c>
      <c r="AH1077" s="147">
        <v>1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1" x14ac:dyDescent="0.25">
      <c r="A1078" s="154"/>
      <c r="B1078" s="155"/>
      <c r="C1078" s="186" t="s">
        <v>2097</v>
      </c>
      <c r="D1078" s="159"/>
      <c r="E1078" s="160">
        <v>148.52600000000001</v>
      </c>
      <c r="F1078" s="157"/>
      <c r="G1078" s="157"/>
      <c r="H1078" s="157"/>
      <c r="I1078" s="157"/>
      <c r="J1078" s="157"/>
      <c r="K1078" s="157"/>
      <c r="L1078" s="157"/>
      <c r="M1078" s="157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57"/>
      <c r="Y1078" s="147"/>
      <c r="Z1078" s="147"/>
      <c r="AA1078" s="147"/>
      <c r="AB1078" s="147"/>
      <c r="AC1078" s="147"/>
      <c r="AD1078" s="147"/>
      <c r="AE1078" s="147"/>
      <c r="AF1078" s="147"/>
      <c r="AG1078" s="147" t="s">
        <v>287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25">
      <c r="A1079" s="154"/>
      <c r="B1079" s="155"/>
      <c r="C1079" s="186" t="s">
        <v>2098</v>
      </c>
      <c r="D1079" s="159"/>
      <c r="E1079" s="160">
        <v>13.8</v>
      </c>
      <c r="F1079" s="157"/>
      <c r="G1079" s="157"/>
      <c r="H1079" s="157"/>
      <c r="I1079" s="157"/>
      <c r="J1079" s="157"/>
      <c r="K1079" s="157"/>
      <c r="L1079" s="157"/>
      <c r="M1079" s="157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57"/>
      <c r="Y1079" s="147"/>
      <c r="Z1079" s="147"/>
      <c r="AA1079" s="147"/>
      <c r="AB1079" s="147"/>
      <c r="AC1079" s="147"/>
      <c r="AD1079" s="147"/>
      <c r="AE1079" s="147"/>
      <c r="AF1079" s="147"/>
      <c r="AG1079" s="147" t="s">
        <v>287</v>
      </c>
      <c r="AH1079" s="147">
        <v>0</v>
      </c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outlineLevel="1" x14ac:dyDescent="0.25">
      <c r="A1080" s="154"/>
      <c r="B1080" s="155"/>
      <c r="C1080" s="195" t="s">
        <v>379</v>
      </c>
      <c r="D1080" s="191"/>
      <c r="E1080" s="192">
        <v>162.32599999999999</v>
      </c>
      <c r="F1080" s="157"/>
      <c r="G1080" s="157"/>
      <c r="H1080" s="157"/>
      <c r="I1080" s="157"/>
      <c r="J1080" s="157"/>
      <c r="K1080" s="157"/>
      <c r="L1080" s="157"/>
      <c r="M1080" s="157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57"/>
      <c r="Y1080" s="147"/>
      <c r="Z1080" s="147"/>
      <c r="AA1080" s="147"/>
      <c r="AB1080" s="147"/>
      <c r="AC1080" s="147"/>
      <c r="AD1080" s="147"/>
      <c r="AE1080" s="147"/>
      <c r="AF1080" s="147"/>
      <c r="AG1080" s="147" t="s">
        <v>287</v>
      </c>
      <c r="AH1080" s="147">
        <v>1</v>
      </c>
      <c r="AI1080" s="147"/>
      <c r="AJ1080" s="147"/>
      <c r="AK1080" s="147"/>
      <c r="AL1080" s="147"/>
      <c r="AM1080" s="147"/>
      <c r="AN1080" s="147"/>
      <c r="AO1080" s="147"/>
      <c r="AP1080" s="147"/>
      <c r="AQ1080" s="147"/>
      <c r="AR1080" s="147"/>
      <c r="AS1080" s="147"/>
      <c r="AT1080" s="147"/>
      <c r="AU1080" s="147"/>
      <c r="AV1080" s="147"/>
      <c r="AW1080" s="147"/>
      <c r="AX1080" s="147"/>
      <c r="AY1080" s="147"/>
      <c r="AZ1080" s="147"/>
      <c r="BA1080" s="147"/>
      <c r="BB1080" s="147"/>
      <c r="BC1080" s="147"/>
      <c r="BD1080" s="147"/>
      <c r="BE1080" s="147"/>
      <c r="BF1080" s="147"/>
      <c r="BG1080" s="147"/>
      <c r="BH1080" s="147"/>
    </row>
    <row r="1081" spans="1:60" outlineLevel="1" x14ac:dyDescent="0.25">
      <c r="A1081" s="154"/>
      <c r="B1081" s="155"/>
      <c r="C1081" s="186" t="s">
        <v>2099</v>
      </c>
      <c r="D1081" s="159"/>
      <c r="E1081" s="160">
        <v>18</v>
      </c>
      <c r="F1081" s="157"/>
      <c r="G1081" s="157"/>
      <c r="H1081" s="157"/>
      <c r="I1081" s="157"/>
      <c r="J1081" s="157"/>
      <c r="K1081" s="157"/>
      <c r="L1081" s="157"/>
      <c r="M1081" s="157"/>
      <c r="N1081" s="157"/>
      <c r="O1081" s="157"/>
      <c r="P1081" s="157"/>
      <c r="Q1081" s="157"/>
      <c r="R1081" s="157"/>
      <c r="S1081" s="157"/>
      <c r="T1081" s="157"/>
      <c r="U1081" s="157"/>
      <c r="V1081" s="157"/>
      <c r="W1081" s="157"/>
      <c r="X1081" s="157"/>
      <c r="Y1081" s="147"/>
      <c r="Z1081" s="147"/>
      <c r="AA1081" s="147"/>
      <c r="AB1081" s="147"/>
      <c r="AC1081" s="147"/>
      <c r="AD1081" s="147"/>
      <c r="AE1081" s="147"/>
      <c r="AF1081" s="147"/>
      <c r="AG1081" s="147" t="s">
        <v>287</v>
      </c>
      <c r="AH1081" s="147">
        <v>0</v>
      </c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1" x14ac:dyDescent="0.25">
      <c r="A1082" s="154"/>
      <c r="B1082" s="155"/>
      <c r="C1082" s="186" t="s">
        <v>2096</v>
      </c>
      <c r="D1082" s="159"/>
      <c r="E1082" s="160">
        <v>184.87</v>
      </c>
      <c r="F1082" s="157"/>
      <c r="G1082" s="157"/>
      <c r="H1082" s="157"/>
      <c r="I1082" s="157"/>
      <c r="J1082" s="157"/>
      <c r="K1082" s="157"/>
      <c r="L1082" s="157"/>
      <c r="M1082" s="157"/>
      <c r="N1082" s="157"/>
      <c r="O1082" s="157"/>
      <c r="P1082" s="157"/>
      <c r="Q1082" s="157"/>
      <c r="R1082" s="157"/>
      <c r="S1082" s="157"/>
      <c r="T1082" s="157"/>
      <c r="U1082" s="157"/>
      <c r="V1082" s="157"/>
      <c r="W1082" s="157"/>
      <c r="X1082" s="157"/>
      <c r="Y1082" s="147"/>
      <c r="Z1082" s="147"/>
      <c r="AA1082" s="147"/>
      <c r="AB1082" s="147"/>
      <c r="AC1082" s="147"/>
      <c r="AD1082" s="147"/>
      <c r="AE1082" s="147"/>
      <c r="AF1082" s="147"/>
      <c r="AG1082" s="147" t="s">
        <v>287</v>
      </c>
      <c r="AH1082" s="147">
        <v>0</v>
      </c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1" x14ac:dyDescent="0.25">
      <c r="A1083" s="154"/>
      <c r="B1083" s="155"/>
      <c r="C1083" s="195" t="s">
        <v>379</v>
      </c>
      <c r="D1083" s="191"/>
      <c r="E1083" s="192">
        <v>202.87</v>
      </c>
      <c r="F1083" s="157"/>
      <c r="G1083" s="157"/>
      <c r="H1083" s="157"/>
      <c r="I1083" s="157"/>
      <c r="J1083" s="157"/>
      <c r="K1083" s="157"/>
      <c r="L1083" s="157"/>
      <c r="M1083" s="157"/>
      <c r="N1083" s="157"/>
      <c r="O1083" s="157"/>
      <c r="P1083" s="157"/>
      <c r="Q1083" s="157"/>
      <c r="R1083" s="157"/>
      <c r="S1083" s="157"/>
      <c r="T1083" s="157"/>
      <c r="U1083" s="157"/>
      <c r="V1083" s="157"/>
      <c r="W1083" s="157"/>
      <c r="X1083" s="157"/>
      <c r="Y1083" s="147"/>
      <c r="Z1083" s="147"/>
      <c r="AA1083" s="147"/>
      <c r="AB1083" s="147"/>
      <c r="AC1083" s="147"/>
      <c r="AD1083" s="147"/>
      <c r="AE1083" s="147"/>
      <c r="AF1083" s="147"/>
      <c r="AG1083" s="147" t="s">
        <v>287</v>
      </c>
      <c r="AH1083" s="147">
        <v>1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outlineLevel="1" x14ac:dyDescent="0.25">
      <c r="A1084" s="154"/>
      <c r="B1084" s="155"/>
      <c r="C1084" s="186" t="s">
        <v>2100</v>
      </c>
      <c r="D1084" s="159"/>
      <c r="E1084" s="160">
        <v>110.41800000000001</v>
      </c>
      <c r="F1084" s="157"/>
      <c r="G1084" s="157"/>
      <c r="H1084" s="157"/>
      <c r="I1084" s="157"/>
      <c r="J1084" s="157"/>
      <c r="K1084" s="157"/>
      <c r="L1084" s="157"/>
      <c r="M1084" s="157"/>
      <c r="N1084" s="157"/>
      <c r="O1084" s="157"/>
      <c r="P1084" s="157"/>
      <c r="Q1084" s="157"/>
      <c r="R1084" s="157"/>
      <c r="S1084" s="157"/>
      <c r="T1084" s="157"/>
      <c r="U1084" s="157"/>
      <c r="V1084" s="157"/>
      <c r="W1084" s="157"/>
      <c r="X1084" s="157"/>
      <c r="Y1084" s="147"/>
      <c r="Z1084" s="147"/>
      <c r="AA1084" s="147"/>
      <c r="AB1084" s="147"/>
      <c r="AC1084" s="147"/>
      <c r="AD1084" s="147"/>
      <c r="AE1084" s="147"/>
      <c r="AF1084" s="147"/>
      <c r="AG1084" s="147" t="s">
        <v>287</v>
      </c>
      <c r="AH1084" s="147">
        <v>0</v>
      </c>
      <c r="AI1084" s="147"/>
      <c r="AJ1084" s="147"/>
      <c r="AK1084" s="147"/>
      <c r="AL1084" s="147"/>
      <c r="AM1084" s="147"/>
      <c r="AN1084" s="147"/>
      <c r="AO1084" s="147"/>
      <c r="AP1084" s="147"/>
      <c r="AQ1084" s="147"/>
      <c r="AR1084" s="147"/>
      <c r="AS1084" s="147"/>
      <c r="AT1084" s="147"/>
      <c r="AU1084" s="147"/>
      <c r="AV1084" s="147"/>
      <c r="AW1084" s="147"/>
      <c r="AX1084" s="147"/>
      <c r="AY1084" s="147"/>
      <c r="AZ1084" s="147"/>
      <c r="BA1084" s="147"/>
      <c r="BB1084" s="147"/>
      <c r="BC1084" s="147"/>
      <c r="BD1084" s="147"/>
      <c r="BE1084" s="147"/>
      <c r="BF1084" s="147"/>
      <c r="BG1084" s="147"/>
      <c r="BH1084" s="147"/>
    </row>
    <row r="1085" spans="1:60" outlineLevel="1" x14ac:dyDescent="0.25">
      <c r="A1085" s="154"/>
      <c r="B1085" s="155"/>
      <c r="C1085" s="186" t="s">
        <v>2101</v>
      </c>
      <c r="D1085" s="159"/>
      <c r="E1085" s="160">
        <v>9.3000000000000007</v>
      </c>
      <c r="F1085" s="157"/>
      <c r="G1085" s="157"/>
      <c r="H1085" s="157"/>
      <c r="I1085" s="157"/>
      <c r="J1085" s="157"/>
      <c r="K1085" s="157"/>
      <c r="L1085" s="157"/>
      <c r="M1085" s="157"/>
      <c r="N1085" s="157"/>
      <c r="O1085" s="157"/>
      <c r="P1085" s="157"/>
      <c r="Q1085" s="157"/>
      <c r="R1085" s="157"/>
      <c r="S1085" s="157"/>
      <c r="T1085" s="157"/>
      <c r="U1085" s="157"/>
      <c r="V1085" s="157"/>
      <c r="W1085" s="157"/>
      <c r="X1085" s="157"/>
      <c r="Y1085" s="147"/>
      <c r="Z1085" s="147"/>
      <c r="AA1085" s="147"/>
      <c r="AB1085" s="147"/>
      <c r="AC1085" s="147"/>
      <c r="AD1085" s="147"/>
      <c r="AE1085" s="147"/>
      <c r="AF1085" s="147"/>
      <c r="AG1085" s="147" t="s">
        <v>287</v>
      </c>
      <c r="AH1085" s="147">
        <v>0</v>
      </c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outlineLevel="1" x14ac:dyDescent="0.25">
      <c r="A1086" s="154"/>
      <c r="B1086" s="155"/>
      <c r="C1086" s="195" t="s">
        <v>379</v>
      </c>
      <c r="D1086" s="191"/>
      <c r="E1086" s="192">
        <v>119.718</v>
      </c>
      <c r="F1086" s="157"/>
      <c r="G1086" s="157"/>
      <c r="H1086" s="157"/>
      <c r="I1086" s="157"/>
      <c r="J1086" s="157"/>
      <c r="K1086" s="157"/>
      <c r="L1086" s="157"/>
      <c r="M1086" s="157"/>
      <c r="N1086" s="157"/>
      <c r="O1086" s="157"/>
      <c r="P1086" s="157"/>
      <c r="Q1086" s="157"/>
      <c r="R1086" s="157"/>
      <c r="S1086" s="157"/>
      <c r="T1086" s="157"/>
      <c r="U1086" s="157"/>
      <c r="V1086" s="157"/>
      <c r="W1086" s="157"/>
      <c r="X1086" s="157"/>
      <c r="Y1086" s="147"/>
      <c r="Z1086" s="147"/>
      <c r="AA1086" s="147"/>
      <c r="AB1086" s="147"/>
      <c r="AC1086" s="147"/>
      <c r="AD1086" s="147"/>
      <c r="AE1086" s="147"/>
      <c r="AF1086" s="147"/>
      <c r="AG1086" s="147" t="s">
        <v>287</v>
      </c>
      <c r="AH1086" s="147">
        <v>1</v>
      </c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outlineLevel="1" x14ac:dyDescent="0.25">
      <c r="A1087" s="154"/>
      <c r="B1087" s="155"/>
      <c r="C1087" s="186" t="s">
        <v>2102</v>
      </c>
      <c r="D1087" s="159"/>
      <c r="E1087" s="160">
        <v>99.995000000000005</v>
      </c>
      <c r="F1087" s="157"/>
      <c r="G1087" s="157"/>
      <c r="H1087" s="157"/>
      <c r="I1087" s="157"/>
      <c r="J1087" s="157"/>
      <c r="K1087" s="157"/>
      <c r="L1087" s="157"/>
      <c r="M1087" s="157"/>
      <c r="N1087" s="157"/>
      <c r="O1087" s="157"/>
      <c r="P1087" s="157"/>
      <c r="Q1087" s="157"/>
      <c r="R1087" s="157"/>
      <c r="S1087" s="157"/>
      <c r="T1087" s="157"/>
      <c r="U1087" s="157"/>
      <c r="V1087" s="157"/>
      <c r="W1087" s="157"/>
      <c r="X1087" s="157"/>
      <c r="Y1087" s="147"/>
      <c r="Z1087" s="147"/>
      <c r="AA1087" s="147"/>
      <c r="AB1087" s="147"/>
      <c r="AC1087" s="147"/>
      <c r="AD1087" s="147"/>
      <c r="AE1087" s="147"/>
      <c r="AF1087" s="147"/>
      <c r="AG1087" s="147" t="s">
        <v>287</v>
      </c>
      <c r="AH1087" s="147">
        <v>0</v>
      </c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  <c r="BH1087" s="147"/>
    </row>
    <row r="1088" spans="1:60" outlineLevel="1" x14ac:dyDescent="0.25">
      <c r="A1088" s="154"/>
      <c r="B1088" s="155"/>
      <c r="C1088" s="186" t="s">
        <v>2103</v>
      </c>
      <c r="D1088" s="159"/>
      <c r="E1088" s="160">
        <v>9.9</v>
      </c>
      <c r="F1088" s="157"/>
      <c r="G1088" s="157"/>
      <c r="H1088" s="157"/>
      <c r="I1088" s="157"/>
      <c r="J1088" s="157"/>
      <c r="K1088" s="157"/>
      <c r="L1088" s="157"/>
      <c r="M1088" s="157"/>
      <c r="N1088" s="157"/>
      <c r="O1088" s="157"/>
      <c r="P1088" s="157"/>
      <c r="Q1088" s="157"/>
      <c r="R1088" s="157"/>
      <c r="S1088" s="157"/>
      <c r="T1088" s="157"/>
      <c r="U1088" s="157"/>
      <c r="V1088" s="157"/>
      <c r="W1088" s="157"/>
      <c r="X1088" s="157"/>
      <c r="Y1088" s="147"/>
      <c r="Z1088" s="147"/>
      <c r="AA1088" s="147"/>
      <c r="AB1088" s="147"/>
      <c r="AC1088" s="147"/>
      <c r="AD1088" s="147"/>
      <c r="AE1088" s="147"/>
      <c r="AF1088" s="147"/>
      <c r="AG1088" s="147" t="s">
        <v>287</v>
      </c>
      <c r="AH1088" s="147">
        <v>0</v>
      </c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outlineLevel="1" x14ac:dyDescent="0.25">
      <c r="A1089" s="154"/>
      <c r="B1089" s="155"/>
      <c r="C1089" s="195" t="s">
        <v>379</v>
      </c>
      <c r="D1089" s="191"/>
      <c r="E1089" s="192">
        <v>109.895</v>
      </c>
      <c r="F1089" s="157"/>
      <c r="G1089" s="157"/>
      <c r="H1089" s="157"/>
      <c r="I1089" s="157"/>
      <c r="J1089" s="157"/>
      <c r="K1089" s="157"/>
      <c r="L1089" s="157"/>
      <c r="M1089" s="157"/>
      <c r="N1089" s="157"/>
      <c r="O1089" s="157"/>
      <c r="P1089" s="157"/>
      <c r="Q1089" s="157"/>
      <c r="R1089" s="157"/>
      <c r="S1089" s="157"/>
      <c r="T1089" s="157"/>
      <c r="U1089" s="157"/>
      <c r="V1089" s="157"/>
      <c r="W1089" s="157"/>
      <c r="X1089" s="157"/>
      <c r="Y1089" s="147"/>
      <c r="Z1089" s="147"/>
      <c r="AA1089" s="147"/>
      <c r="AB1089" s="147"/>
      <c r="AC1089" s="147"/>
      <c r="AD1089" s="147"/>
      <c r="AE1089" s="147"/>
      <c r="AF1089" s="147"/>
      <c r="AG1089" s="147" t="s">
        <v>287</v>
      </c>
      <c r="AH1089" s="147">
        <v>1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1" x14ac:dyDescent="0.25">
      <c r="A1090" s="168">
        <v>299</v>
      </c>
      <c r="B1090" s="169" t="s">
        <v>2106</v>
      </c>
      <c r="C1090" s="185" t="s">
        <v>2107</v>
      </c>
      <c r="D1090" s="170" t="s">
        <v>302</v>
      </c>
      <c r="E1090" s="171">
        <v>1311.0287499999999</v>
      </c>
      <c r="F1090" s="172"/>
      <c r="G1090" s="173">
        <f>ROUND(E1090*F1090,2)</f>
        <v>0</v>
      </c>
      <c r="H1090" s="172"/>
      <c r="I1090" s="173">
        <f>ROUND(E1090*H1090,2)</f>
        <v>0</v>
      </c>
      <c r="J1090" s="172"/>
      <c r="K1090" s="173">
        <f>ROUND(E1090*J1090,2)</f>
        <v>0</v>
      </c>
      <c r="L1090" s="173">
        <v>15</v>
      </c>
      <c r="M1090" s="173">
        <f>G1090*(1+L1090/100)</f>
        <v>0</v>
      </c>
      <c r="N1090" s="173">
        <v>1.2200000000000001E-2</v>
      </c>
      <c r="O1090" s="173">
        <f>ROUND(E1090*N1090,2)</f>
        <v>15.99</v>
      </c>
      <c r="P1090" s="173">
        <v>0</v>
      </c>
      <c r="Q1090" s="173">
        <f>ROUND(E1090*P1090,2)</f>
        <v>0</v>
      </c>
      <c r="R1090" s="173"/>
      <c r="S1090" s="173" t="s">
        <v>277</v>
      </c>
      <c r="T1090" s="174" t="s">
        <v>249</v>
      </c>
      <c r="U1090" s="157">
        <v>0</v>
      </c>
      <c r="V1090" s="157">
        <f>ROUND(E1090*U1090,2)</f>
        <v>0</v>
      </c>
      <c r="W1090" s="157"/>
      <c r="X1090" s="157" t="s">
        <v>752</v>
      </c>
      <c r="Y1090" s="147"/>
      <c r="Z1090" s="147"/>
      <c r="AA1090" s="147"/>
      <c r="AB1090" s="147"/>
      <c r="AC1090" s="147"/>
      <c r="AD1090" s="147"/>
      <c r="AE1090" s="147"/>
      <c r="AF1090" s="147"/>
      <c r="AG1090" s="147" t="s">
        <v>753</v>
      </c>
      <c r="AH1090" s="147"/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outlineLevel="1" x14ac:dyDescent="0.25">
      <c r="A1091" s="154"/>
      <c r="B1091" s="155"/>
      <c r="C1091" s="186" t="s">
        <v>2108</v>
      </c>
      <c r="D1091" s="159"/>
      <c r="E1091" s="160">
        <v>1311.0287499999999</v>
      </c>
      <c r="F1091" s="157"/>
      <c r="G1091" s="157"/>
      <c r="H1091" s="157"/>
      <c r="I1091" s="157"/>
      <c r="J1091" s="157"/>
      <c r="K1091" s="157"/>
      <c r="L1091" s="157"/>
      <c r="M1091" s="157"/>
      <c r="N1091" s="157"/>
      <c r="O1091" s="157"/>
      <c r="P1091" s="157"/>
      <c r="Q1091" s="157"/>
      <c r="R1091" s="157"/>
      <c r="S1091" s="157"/>
      <c r="T1091" s="157"/>
      <c r="U1091" s="157"/>
      <c r="V1091" s="157"/>
      <c r="W1091" s="157"/>
      <c r="X1091" s="157"/>
      <c r="Y1091" s="147"/>
      <c r="Z1091" s="147"/>
      <c r="AA1091" s="147"/>
      <c r="AB1091" s="147"/>
      <c r="AC1091" s="147"/>
      <c r="AD1091" s="147"/>
      <c r="AE1091" s="147"/>
      <c r="AF1091" s="147"/>
      <c r="AG1091" s="147" t="s">
        <v>287</v>
      </c>
      <c r="AH1091" s="147">
        <v>0</v>
      </c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outlineLevel="1" x14ac:dyDescent="0.25">
      <c r="A1092" s="176">
        <v>300</v>
      </c>
      <c r="B1092" s="177" t="s">
        <v>2109</v>
      </c>
      <c r="C1092" s="187" t="s">
        <v>2110</v>
      </c>
      <c r="D1092" s="178" t="s">
        <v>698</v>
      </c>
      <c r="E1092" s="179">
        <v>18.856010000000001</v>
      </c>
      <c r="F1092" s="180"/>
      <c r="G1092" s="181">
        <f>ROUND(E1092*F1092,2)</f>
        <v>0</v>
      </c>
      <c r="H1092" s="180"/>
      <c r="I1092" s="181">
        <f>ROUND(E1092*H1092,2)</f>
        <v>0</v>
      </c>
      <c r="J1092" s="180"/>
      <c r="K1092" s="181">
        <f>ROUND(E1092*J1092,2)</f>
        <v>0</v>
      </c>
      <c r="L1092" s="181">
        <v>15</v>
      </c>
      <c r="M1092" s="181">
        <f>G1092*(1+L1092/100)</f>
        <v>0</v>
      </c>
      <c r="N1092" s="181">
        <v>0</v>
      </c>
      <c r="O1092" s="181">
        <f>ROUND(E1092*N1092,2)</f>
        <v>0</v>
      </c>
      <c r="P1092" s="181">
        <v>0</v>
      </c>
      <c r="Q1092" s="181">
        <f>ROUND(E1092*P1092,2)</f>
        <v>0</v>
      </c>
      <c r="R1092" s="181" t="s">
        <v>2016</v>
      </c>
      <c r="S1092" s="181" t="s">
        <v>248</v>
      </c>
      <c r="T1092" s="182" t="s">
        <v>248</v>
      </c>
      <c r="U1092" s="157">
        <v>1.3859999999999999</v>
      </c>
      <c r="V1092" s="157">
        <f>ROUND(E1092*U1092,2)</f>
        <v>26.13</v>
      </c>
      <c r="W1092" s="157"/>
      <c r="X1092" s="157" t="s">
        <v>700</v>
      </c>
      <c r="Y1092" s="147"/>
      <c r="Z1092" s="147"/>
      <c r="AA1092" s="147"/>
      <c r="AB1092" s="147"/>
      <c r="AC1092" s="147"/>
      <c r="AD1092" s="147"/>
      <c r="AE1092" s="147"/>
      <c r="AF1092" s="147"/>
      <c r="AG1092" s="147" t="s">
        <v>701</v>
      </c>
      <c r="AH1092" s="147"/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x14ac:dyDescent="0.25">
      <c r="A1093" s="162" t="s">
        <v>243</v>
      </c>
      <c r="B1093" s="163" t="s">
        <v>187</v>
      </c>
      <c r="C1093" s="184" t="s">
        <v>188</v>
      </c>
      <c r="D1093" s="164"/>
      <c r="E1093" s="165"/>
      <c r="F1093" s="166"/>
      <c r="G1093" s="166">
        <f>SUMIF(AG1094:AG1117,"&lt;&gt;NOR",G1094:G1117)</f>
        <v>0</v>
      </c>
      <c r="H1093" s="166"/>
      <c r="I1093" s="166">
        <f>SUM(I1094:I1117)</f>
        <v>0</v>
      </c>
      <c r="J1093" s="166"/>
      <c r="K1093" s="166">
        <f>SUM(K1094:K1117)</f>
        <v>0</v>
      </c>
      <c r="L1093" s="166"/>
      <c r="M1093" s="166">
        <f>SUM(M1094:M1117)</f>
        <v>0</v>
      </c>
      <c r="N1093" s="166"/>
      <c r="O1093" s="166">
        <f>SUM(O1094:O1117)</f>
        <v>163.26999999999998</v>
      </c>
      <c r="P1093" s="166"/>
      <c r="Q1093" s="166">
        <f>SUM(Q1094:Q1117)</f>
        <v>0</v>
      </c>
      <c r="R1093" s="166"/>
      <c r="S1093" s="166"/>
      <c r="T1093" s="167"/>
      <c r="U1093" s="161"/>
      <c r="V1093" s="161">
        <f>SUM(V1094:V1117)</f>
        <v>2638.2599999999998</v>
      </c>
      <c r="W1093" s="161"/>
      <c r="X1093" s="161"/>
      <c r="AG1093" t="s">
        <v>244</v>
      </c>
    </row>
    <row r="1094" spans="1:60" ht="20.399999999999999" outlineLevel="1" x14ac:dyDescent="0.25">
      <c r="A1094" s="168">
        <v>301</v>
      </c>
      <c r="B1094" s="169" t="s">
        <v>2111</v>
      </c>
      <c r="C1094" s="185" t="s">
        <v>2112</v>
      </c>
      <c r="D1094" s="170" t="s">
        <v>302</v>
      </c>
      <c r="E1094" s="171">
        <v>856.9</v>
      </c>
      <c r="F1094" s="172"/>
      <c r="G1094" s="173">
        <f>ROUND(E1094*F1094,2)</f>
        <v>0</v>
      </c>
      <c r="H1094" s="172"/>
      <c r="I1094" s="173">
        <f>ROUND(E1094*H1094,2)</f>
        <v>0</v>
      </c>
      <c r="J1094" s="172"/>
      <c r="K1094" s="173">
        <f>ROUND(E1094*J1094,2)</f>
        <v>0</v>
      </c>
      <c r="L1094" s="173">
        <v>15</v>
      </c>
      <c r="M1094" s="173">
        <f>G1094*(1+L1094/100)</f>
        <v>0</v>
      </c>
      <c r="N1094" s="173">
        <v>0.09</v>
      </c>
      <c r="O1094" s="173">
        <f>ROUND(E1094*N1094,2)</f>
        <v>77.12</v>
      </c>
      <c r="P1094" s="173">
        <v>0</v>
      </c>
      <c r="Q1094" s="173">
        <f>ROUND(E1094*P1094,2)</f>
        <v>0</v>
      </c>
      <c r="R1094" s="173" t="s">
        <v>2113</v>
      </c>
      <c r="S1094" s="173" t="s">
        <v>248</v>
      </c>
      <c r="T1094" s="174" t="s">
        <v>249</v>
      </c>
      <c r="U1094" s="157">
        <v>2.72</v>
      </c>
      <c r="V1094" s="157">
        <f>ROUND(E1094*U1094,2)</f>
        <v>2330.77</v>
      </c>
      <c r="W1094" s="157"/>
      <c r="X1094" s="157" t="s">
        <v>304</v>
      </c>
      <c r="Y1094" s="147"/>
      <c r="Z1094" s="147"/>
      <c r="AA1094" s="147"/>
      <c r="AB1094" s="147"/>
      <c r="AC1094" s="147"/>
      <c r="AD1094" s="147"/>
      <c r="AE1094" s="147"/>
      <c r="AF1094" s="147"/>
      <c r="AG1094" s="147" t="s">
        <v>332</v>
      </c>
      <c r="AH1094" s="147"/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outlineLevel="1" x14ac:dyDescent="0.25">
      <c r="A1095" s="154"/>
      <c r="B1095" s="155"/>
      <c r="C1095" s="265" t="s">
        <v>2114</v>
      </c>
      <c r="D1095" s="266"/>
      <c r="E1095" s="266"/>
      <c r="F1095" s="266"/>
      <c r="G1095" s="266"/>
      <c r="H1095" s="157"/>
      <c r="I1095" s="157"/>
      <c r="J1095" s="157"/>
      <c r="K1095" s="157"/>
      <c r="L1095" s="157"/>
      <c r="M1095" s="157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57"/>
      <c r="Y1095" s="147"/>
      <c r="Z1095" s="147"/>
      <c r="AA1095" s="147"/>
      <c r="AB1095" s="147"/>
      <c r="AC1095" s="147"/>
      <c r="AD1095" s="147"/>
      <c r="AE1095" s="147"/>
      <c r="AF1095" s="147"/>
      <c r="AG1095" s="147" t="s">
        <v>307</v>
      </c>
      <c r="AH1095" s="147"/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1" x14ac:dyDescent="0.25">
      <c r="A1096" s="154"/>
      <c r="B1096" s="155"/>
      <c r="C1096" s="267" t="s">
        <v>2115</v>
      </c>
      <c r="D1096" s="268"/>
      <c r="E1096" s="268"/>
      <c r="F1096" s="268"/>
      <c r="G1096" s="268"/>
      <c r="H1096" s="157"/>
      <c r="I1096" s="157"/>
      <c r="J1096" s="157"/>
      <c r="K1096" s="157"/>
      <c r="L1096" s="157"/>
      <c r="M1096" s="157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57"/>
      <c r="Y1096" s="147"/>
      <c r="Z1096" s="147"/>
      <c r="AA1096" s="147"/>
      <c r="AB1096" s="147"/>
      <c r="AC1096" s="147"/>
      <c r="AD1096" s="147"/>
      <c r="AE1096" s="147"/>
      <c r="AF1096" s="147"/>
      <c r="AG1096" s="147" t="s">
        <v>253</v>
      </c>
      <c r="AH1096" s="147"/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75" t="str">
        <f>C1096</f>
        <v>Kompletní obložení fasády vč.špalet a parapetů, vč. omytí po montáži, impregnace. Pouze montáž, dodávka materiálu oceněna zvlášť.</v>
      </c>
      <c r="BB1096" s="147"/>
      <c r="BC1096" s="147"/>
      <c r="BD1096" s="147"/>
      <c r="BE1096" s="147"/>
      <c r="BF1096" s="147"/>
      <c r="BG1096" s="147"/>
      <c r="BH1096" s="147"/>
    </row>
    <row r="1097" spans="1:60" outlineLevel="1" x14ac:dyDescent="0.25">
      <c r="A1097" s="154"/>
      <c r="B1097" s="155"/>
      <c r="C1097" s="186" t="s">
        <v>2116</v>
      </c>
      <c r="D1097" s="159"/>
      <c r="E1097" s="160">
        <v>784.4</v>
      </c>
      <c r="F1097" s="157"/>
      <c r="G1097" s="157"/>
      <c r="H1097" s="157"/>
      <c r="I1097" s="157"/>
      <c r="J1097" s="157"/>
      <c r="K1097" s="157"/>
      <c r="L1097" s="157"/>
      <c r="M1097" s="157"/>
      <c r="N1097" s="157"/>
      <c r="O1097" s="157"/>
      <c r="P1097" s="157"/>
      <c r="Q1097" s="157"/>
      <c r="R1097" s="157"/>
      <c r="S1097" s="157"/>
      <c r="T1097" s="157"/>
      <c r="U1097" s="157"/>
      <c r="V1097" s="157"/>
      <c r="W1097" s="157"/>
      <c r="X1097" s="157"/>
      <c r="Y1097" s="147"/>
      <c r="Z1097" s="147"/>
      <c r="AA1097" s="147"/>
      <c r="AB1097" s="147"/>
      <c r="AC1097" s="147"/>
      <c r="AD1097" s="147"/>
      <c r="AE1097" s="147"/>
      <c r="AF1097" s="147"/>
      <c r="AG1097" s="147" t="s">
        <v>287</v>
      </c>
      <c r="AH1097" s="147">
        <v>0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25">
      <c r="A1098" s="154"/>
      <c r="B1098" s="155"/>
      <c r="C1098" s="186" t="s">
        <v>2117</v>
      </c>
      <c r="D1098" s="159"/>
      <c r="E1098" s="160">
        <v>72.5</v>
      </c>
      <c r="F1098" s="157"/>
      <c r="G1098" s="157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47"/>
      <c r="Z1098" s="147"/>
      <c r="AA1098" s="147"/>
      <c r="AB1098" s="147"/>
      <c r="AC1098" s="147"/>
      <c r="AD1098" s="147"/>
      <c r="AE1098" s="147"/>
      <c r="AF1098" s="147"/>
      <c r="AG1098" s="147" t="s">
        <v>287</v>
      </c>
      <c r="AH1098" s="147">
        <v>0</v>
      </c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ht="20.399999999999999" outlineLevel="1" x14ac:dyDescent="0.25">
      <c r="A1099" s="168">
        <v>302</v>
      </c>
      <c r="B1099" s="169" t="s">
        <v>2118</v>
      </c>
      <c r="C1099" s="185" t="s">
        <v>2119</v>
      </c>
      <c r="D1099" s="170" t="s">
        <v>302</v>
      </c>
      <c r="E1099" s="171">
        <v>5.2</v>
      </c>
      <c r="F1099" s="172"/>
      <c r="G1099" s="173">
        <f>ROUND(E1099*F1099,2)</f>
        <v>0</v>
      </c>
      <c r="H1099" s="172"/>
      <c r="I1099" s="173">
        <f>ROUND(E1099*H1099,2)</f>
        <v>0</v>
      </c>
      <c r="J1099" s="172"/>
      <c r="K1099" s="173">
        <f>ROUND(E1099*J1099,2)</f>
        <v>0</v>
      </c>
      <c r="L1099" s="173">
        <v>15</v>
      </c>
      <c r="M1099" s="173">
        <f>G1099*(1+L1099/100)</f>
        <v>0</v>
      </c>
      <c r="N1099" s="173">
        <v>7.3480000000000004E-2</v>
      </c>
      <c r="O1099" s="173">
        <f>ROUND(E1099*N1099,2)</f>
        <v>0.38</v>
      </c>
      <c r="P1099" s="173">
        <v>0</v>
      </c>
      <c r="Q1099" s="173">
        <f>ROUND(E1099*P1099,2)</f>
        <v>0</v>
      </c>
      <c r="R1099" s="173" t="s">
        <v>2113</v>
      </c>
      <c r="S1099" s="173" t="s">
        <v>248</v>
      </c>
      <c r="T1099" s="174" t="s">
        <v>248</v>
      </c>
      <c r="U1099" s="157">
        <v>1.45</v>
      </c>
      <c r="V1099" s="157">
        <f>ROUND(E1099*U1099,2)</f>
        <v>7.54</v>
      </c>
      <c r="W1099" s="157"/>
      <c r="X1099" s="157" t="s">
        <v>304</v>
      </c>
      <c r="Y1099" s="147"/>
      <c r="Z1099" s="147"/>
      <c r="AA1099" s="147"/>
      <c r="AB1099" s="147"/>
      <c r="AC1099" s="147"/>
      <c r="AD1099" s="147"/>
      <c r="AE1099" s="147"/>
      <c r="AF1099" s="147"/>
      <c r="AG1099" s="147" t="s">
        <v>332</v>
      </c>
      <c r="AH1099" s="147"/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outlineLevel="1" x14ac:dyDescent="0.25">
      <c r="A1100" s="154"/>
      <c r="B1100" s="155"/>
      <c r="C1100" s="186" t="s">
        <v>2120</v>
      </c>
      <c r="D1100" s="159"/>
      <c r="E1100" s="160">
        <v>5.2</v>
      </c>
      <c r="F1100" s="157"/>
      <c r="G1100" s="157"/>
      <c r="H1100" s="157"/>
      <c r="I1100" s="157"/>
      <c r="J1100" s="157"/>
      <c r="K1100" s="157"/>
      <c r="L1100" s="157"/>
      <c r="M1100" s="157"/>
      <c r="N1100" s="157"/>
      <c r="O1100" s="157"/>
      <c r="P1100" s="157"/>
      <c r="Q1100" s="157"/>
      <c r="R1100" s="157"/>
      <c r="S1100" s="157"/>
      <c r="T1100" s="157"/>
      <c r="U1100" s="157"/>
      <c r="V1100" s="157"/>
      <c r="W1100" s="157"/>
      <c r="X1100" s="157"/>
      <c r="Y1100" s="147"/>
      <c r="Z1100" s="147"/>
      <c r="AA1100" s="147"/>
      <c r="AB1100" s="147"/>
      <c r="AC1100" s="147"/>
      <c r="AD1100" s="147"/>
      <c r="AE1100" s="147"/>
      <c r="AF1100" s="147"/>
      <c r="AG1100" s="147" t="s">
        <v>287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1" x14ac:dyDescent="0.25">
      <c r="A1101" s="176">
        <v>303</v>
      </c>
      <c r="B1101" s="177" t="s">
        <v>2121</v>
      </c>
      <c r="C1101" s="187" t="s">
        <v>2122</v>
      </c>
      <c r="D1101" s="178" t="s">
        <v>276</v>
      </c>
      <c r="E1101" s="179">
        <v>1</v>
      </c>
      <c r="F1101" s="180"/>
      <c r="G1101" s="181">
        <f>ROUND(E1101*F1101,2)</f>
        <v>0</v>
      </c>
      <c r="H1101" s="180"/>
      <c r="I1101" s="181">
        <f>ROUND(E1101*H1101,2)</f>
        <v>0</v>
      </c>
      <c r="J1101" s="180"/>
      <c r="K1101" s="181">
        <f>ROUND(E1101*J1101,2)</f>
        <v>0</v>
      </c>
      <c r="L1101" s="181">
        <v>15</v>
      </c>
      <c r="M1101" s="181">
        <f>G1101*(1+L1101/100)</f>
        <v>0</v>
      </c>
      <c r="N1101" s="181">
        <v>0</v>
      </c>
      <c r="O1101" s="181">
        <f>ROUND(E1101*N1101,2)</f>
        <v>0</v>
      </c>
      <c r="P1101" s="181">
        <v>0</v>
      </c>
      <c r="Q1101" s="181">
        <f>ROUND(E1101*P1101,2)</f>
        <v>0</v>
      </c>
      <c r="R1101" s="181"/>
      <c r="S1101" s="181" t="s">
        <v>277</v>
      </c>
      <c r="T1101" s="182" t="s">
        <v>249</v>
      </c>
      <c r="U1101" s="157">
        <v>0</v>
      </c>
      <c r="V1101" s="157">
        <f>ROUND(E1101*U1101,2)</f>
        <v>0</v>
      </c>
      <c r="W1101" s="157"/>
      <c r="X1101" s="157" t="s">
        <v>304</v>
      </c>
      <c r="Y1101" s="147"/>
      <c r="Z1101" s="147"/>
      <c r="AA1101" s="147"/>
      <c r="AB1101" s="147"/>
      <c r="AC1101" s="147"/>
      <c r="AD1101" s="147"/>
      <c r="AE1101" s="147"/>
      <c r="AF1101" s="147"/>
      <c r="AG1101" s="147" t="s">
        <v>332</v>
      </c>
      <c r="AH1101" s="147"/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25">
      <c r="A1102" s="168">
        <v>304</v>
      </c>
      <c r="B1102" s="169" t="s">
        <v>2123</v>
      </c>
      <c r="C1102" s="185" t="s">
        <v>2124</v>
      </c>
      <c r="D1102" s="170" t="s">
        <v>363</v>
      </c>
      <c r="E1102" s="171">
        <v>18.287500000000001</v>
      </c>
      <c r="F1102" s="172"/>
      <c r="G1102" s="173">
        <f>ROUND(E1102*F1102,2)</f>
        <v>0</v>
      </c>
      <c r="H1102" s="172"/>
      <c r="I1102" s="173">
        <f>ROUND(E1102*H1102,2)</f>
        <v>0</v>
      </c>
      <c r="J1102" s="172"/>
      <c r="K1102" s="173">
        <f>ROUND(E1102*J1102,2)</f>
        <v>0</v>
      </c>
      <c r="L1102" s="173">
        <v>15</v>
      </c>
      <c r="M1102" s="173">
        <f>G1102*(1+L1102/100)</f>
        <v>0</v>
      </c>
      <c r="N1102" s="173">
        <v>0</v>
      </c>
      <c r="O1102" s="173">
        <f>ROUND(E1102*N1102,2)</f>
        <v>0</v>
      </c>
      <c r="P1102" s="173">
        <v>0</v>
      </c>
      <c r="Q1102" s="173">
        <f>ROUND(E1102*P1102,2)</f>
        <v>0</v>
      </c>
      <c r="R1102" s="173"/>
      <c r="S1102" s="173" t="s">
        <v>277</v>
      </c>
      <c r="T1102" s="174" t="s">
        <v>249</v>
      </c>
      <c r="U1102" s="157">
        <v>0</v>
      </c>
      <c r="V1102" s="157">
        <f>ROUND(E1102*U1102,2)</f>
        <v>0</v>
      </c>
      <c r="W1102" s="157"/>
      <c r="X1102" s="157" t="s">
        <v>304</v>
      </c>
      <c r="Y1102" s="147"/>
      <c r="Z1102" s="147"/>
      <c r="AA1102" s="147"/>
      <c r="AB1102" s="147"/>
      <c r="AC1102" s="147"/>
      <c r="AD1102" s="147"/>
      <c r="AE1102" s="147"/>
      <c r="AF1102" s="147"/>
      <c r="AG1102" s="147" t="s">
        <v>332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outlineLevel="1" x14ac:dyDescent="0.25">
      <c r="A1103" s="154"/>
      <c r="B1103" s="155"/>
      <c r="C1103" s="186" t="s">
        <v>2125</v>
      </c>
      <c r="D1103" s="159"/>
      <c r="E1103" s="160">
        <v>18.287500000000001</v>
      </c>
      <c r="F1103" s="157"/>
      <c r="G1103" s="157"/>
      <c r="H1103" s="157"/>
      <c r="I1103" s="157"/>
      <c r="J1103" s="157"/>
      <c r="K1103" s="157"/>
      <c r="L1103" s="157"/>
      <c r="M1103" s="157"/>
      <c r="N1103" s="157"/>
      <c r="O1103" s="157"/>
      <c r="P1103" s="157"/>
      <c r="Q1103" s="157"/>
      <c r="R1103" s="157"/>
      <c r="S1103" s="157"/>
      <c r="T1103" s="157"/>
      <c r="U1103" s="157"/>
      <c r="V1103" s="157"/>
      <c r="W1103" s="157"/>
      <c r="X1103" s="157"/>
      <c r="Y1103" s="147"/>
      <c r="Z1103" s="147"/>
      <c r="AA1103" s="147"/>
      <c r="AB1103" s="147"/>
      <c r="AC1103" s="147"/>
      <c r="AD1103" s="147"/>
      <c r="AE1103" s="147"/>
      <c r="AF1103" s="147"/>
      <c r="AG1103" s="147" t="s">
        <v>287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outlineLevel="1" x14ac:dyDescent="0.25">
      <c r="A1104" s="176">
        <v>305</v>
      </c>
      <c r="B1104" s="177" t="s">
        <v>2126</v>
      </c>
      <c r="C1104" s="187" t="s">
        <v>2127</v>
      </c>
      <c r="D1104" s="178" t="s">
        <v>276</v>
      </c>
      <c r="E1104" s="179">
        <v>1</v>
      </c>
      <c r="F1104" s="180"/>
      <c r="G1104" s="181">
        <f>ROUND(E1104*F1104,2)</f>
        <v>0</v>
      </c>
      <c r="H1104" s="180"/>
      <c r="I1104" s="181">
        <f>ROUND(E1104*H1104,2)</f>
        <v>0</v>
      </c>
      <c r="J1104" s="180"/>
      <c r="K1104" s="181">
        <f>ROUND(E1104*J1104,2)</f>
        <v>0</v>
      </c>
      <c r="L1104" s="181">
        <v>15</v>
      </c>
      <c r="M1104" s="181">
        <f>G1104*(1+L1104/100)</f>
        <v>0</v>
      </c>
      <c r="N1104" s="181">
        <v>0</v>
      </c>
      <c r="O1104" s="181">
        <f>ROUND(E1104*N1104,2)</f>
        <v>0</v>
      </c>
      <c r="P1104" s="181">
        <v>0</v>
      </c>
      <c r="Q1104" s="181">
        <f>ROUND(E1104*P1104,2)</f>
        <v>0</v>
      </c>
      <c r="R1104" s="181"/>
      <c r="S1104" s="181" t="s">
        <v>277</v>
      </c>
      <c r="T1104" s="182" t="s">
        <v>249</v>
      </c>
      <c r="U1104" s="157">
        <v>0</v>
      </c>
      <c r="V1104" s="157">
        <f>ROUND(E1104*U1104,2)</f>
        <v>0</v>
      </c>
      <c r="W1104" s="157"/>
      <c r="X1104" s="157" t="s">
        <v>304</v>
      </c>
      <c r="Y1104" s="147"/>
      <c r="Z1104" s="147"/>
      <c r="AA1104" s="147"/>
      <c r="AB1104" s="147"/>
      <c r="AC1104" s="147"/>
      <c r="AD1104" s="147"/>
      <c r="AE1104" s="147"/>
      <c r="AF1104" s="147"/>
      <c r="AG1104" s="147" t="s">
        <v>332</v>
      </c>
      <c r="AH1104" s="147"/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1" x14ac:dyDescent="0.25">
      <c r="A1105" s="168">
        <v>306</v>
      </c>
      <c r="B1105" s="169" t="s">
        <v>2128</v>
      </c>
      <c r="C1105" s="185" t="s">
        <v>2129</v>
      </c>
      <c r="D1105" s="170" t="s">
        <v>363</v>
      </c>
      <c r="E1105" s="171">
        <v>856.9</v>
      </c>
      <c r="F1105" s="172"/>
      <c r="G1105" s="173">
        <f>ROUND(E1105*F1105,2)</f>
        <v>0</v>
      </c>
      <c r="H1105" s="172"/>
      <c r="I1105" s="173">
        <f>ROUND(E1105*H1105,2)</f>
        <v>0</v>
      </c>
      <c r="J1105" s="172"/>
      <c r="K1105" s="173">
        <f>ROUND(E1105*J1105,2)</f>
        <v>0</v>
      </c>
      <c r="L1105" s="173">
        <v>15</v>
      </c>
      <c r="M1105" s="173">
        <f>G1105*(1+L1105/100)</f>
        <v>0</v>
      </c>
      <c r="N1105" s="173">
        <v>1.7999999999999999E-2</v>
      </c>
      <c r="O1105" s="173">
        <f>ROUND(E1105*N1105,2)</f>
        <v>15.42</v>
      </c>
      <c r="P1105" s="173">
        <v>0</v>
      </c>
      <c r="Q1105" s="173">
        <f>ROUND(E1105*P1105,2)</f>
        <v>0</v>
      </c>
      <c r="R1105" s="173"/>
      <c r="S1105" s="173" t="s">
        <v>277</v>
      </c>
      <c r="T1105" s="174" t="s">
        <v>249</v>
      </c>
      <c r="U1105" s="157">
        <v>0</v>
      </c>
      <c r="V1105" s="157">
        <f>ROUND(E1105*U1105,2)</f>
        <v>0</v>
      </c>
      <c r="W1105" s="157"/>
      <c r="X1105" s="157" t="s">
        <v>304</v>
      </c>
      <c r="Y1105" s="147"/>
      <c r="Z1105" s="147"/>
      <c r="AA1105" s="147"/>
      <c r="AB1105" s="147"/>
      <c r="AC1105" s="147"/>
      <c r="AD1105" s="147"/>
      <c r="AE1105" s="147"/>
      <c r="AF1105" s="147"/>
      <c r="AG1105" s="147" t="s">
        <v>332</v>
      </c>
      <c r="AH1105" s="147"/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25">
      <c r="A1106" s="154"/>
      <c r="B1106" s="155"/>
      <c r="C1106" s="186" t="s">
        <v>2116</v>
      </c>
      <c r="D1106" s="159"/>
      <c r="E1106" s="160">
        <v>784.4</v>
      </c>
      <c r="F1106" s="157"/>
      <c r="G1106" s="157"/>
      <c r="H1106" s="157"/>
      <c r="I1106" s="157"/>
      <c r="J1106" s="157"/>
      <c r="K1106" s="157"/>
      <c r="L1106" s="157"/>
      <c r="M1106" s="157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57"/>
      <c r="Y1106" s="147"/>
      <c r="Z1106" s="147"/>
      <c r="AA1106" s="147"/>
      <c r="AB1106" s="147"/>
      <c r="AC1106" s="147"/>
      <c r="AD1106" s="147"/>
      <c r="AE1106" s="147"/>
      <c r="AF1106" s="147"/>
      <c r="AG1106" s="147" t="s">
        <v>287</v>
      </c>
      <c r="AH1106" s="147">
        <v>0</v>
      </c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outlineLevel="1" x14ac:dyDescent="0.25">
      <c r="A1107" s="154"/>
      <c r="B1107" s="155"/>
      <c r="C1107" s="186" t="s">
        <v>2117</v>
      </c>
      <c r="D1107" s="159"/>
      <c r="E1107" s="160">
        <v>72.5</v>
      </c>
      <c r="F1107" s="157"/>
      <c r="G1107" s="157"/>
      <c r="H1107" s="157"/>
      <c r="I1107" s="157"/>
      <c r="J1107" s="157"/>
      <c r="K1107" s="157"/>
      <c r="L1107" s="157"/>
      <c r="M1107" s="157"/>
      <c r="N1107" s="157"/>
      <c r="O1107" s="157"/>
      <c r="P1107" s="157"/>
      <c r="Q1107" s="157"/>
      <c r="R1107" s="157"/>
      <c r="S1107" s="157"/>
      <c r="T1107" s="157"/>
      <c r="U1107" s="157"/>
      <c r="V1107" s="157"/>
      <c r="W1107" s="157"/>
      <c r="X1107" s="157"/>
      <c r="Y1107" s="147"/>
      <c r="Z1107" s="147"/>
      <c r="AA1107" s="147"/>
      <c r="AB1107" s="147"/>
      <c r="AC1107" s="147"/>
      <c r="AD1107" s="147"/>
      <c r="AE1107" s="147"/>
      <c r="AF1107" s="147"/>
      <c r="AG1107" s="147" t="s">
        <v>287</v>
      </c>
      <c r="AH1107" s="147">
        <v>0</v>
      </c>
      <c r="AI1107" s="147"/>
      <c r="AJ1107" s="147"/>
      <c r="AK1107" s="147"/>
      <c r="AL1107" s="147"/>
      <c r="AM1107" s="147"/>
      <c r="AN1107" s="147"/>
      <c r="AO1107" s="147"/>
      <c r="AP1107" s="147"/>
      <c r="AQ1107" s="147"/>
      <c r="AR1107" s="147"/>
      <c r="AS1107" s="147"/>
      <c r="AT1107" s="147"/>
      <c r="AU1107" s="147"/>
      <c r="AV1107" s="147"/>
      <c r="AW1107" s="147"/>
      <c r="AX1107" s="147"/>
      <c r="AY1107" s="147"/>
      <c r="AZ1107" s="147"/>
      <c r="BA1107" s="147"/>
      <c r="BB1107" s="147"/>
      <c r="BC1107" s="147"/>
      <c r="BD1107" s="147"/>
      <c r="BE1107" s="147"/>
      <c r="BF1107" s="147"/>
      <c r="BG1107" s="147"/>
      <c r="BH1107" s="147"/>
    </row>
    <row r="1108" spans="1:60" outlineLevel="1" x14ac:dyDescent="0.25">
      <c r="A1108" s="168">
        <v>307</v>
      </c>
      <c r="B1108" s="169" t="s">
        <v>2130</v>
      </c>
      <c r="C1108" s="185" t="s">
        <v>2131</v>
      </c>
      <c r="D1108" s="170" t="s">
        <v>302</v>
      </c>
      <c r="E1108" s="171">
        <v>5.72</v>
      </c>
      <c r="F1108" s="172"/>
      <c r="G1108" s="173">
        <f>ROUND(E1108*F1108,2)</f>
        <v>0</v>
      </c>
      <c r="H1108" s="172"/>
      <c r="I1108" s="173">
        <f>ROUND(E1108*H1108,2)</f>
        <v>0</v>
      </c>
      <c r="J1108" s="172"/>
      <c r="K1108" s="173">
        <f>ROUND(E1108*J1108,2)</f>
        <v>0</v>
      </c>
      <c r="L1108" s="173">
        <v>15</v>
      </c>
      <c r="M1108" s="173">
        <f>G1108*(1+L1108/100)</f>
        <v>0</v>
      </c>
      <c r="N1108" s="173">
        <v>8.1000000000000003E-2</v>
      </c>
      <c r="O1108" s="173">
        <f>ROUND(E1108*N1108,2)</f>
        <v>0.46</v>
      </c>
      <c r="P1108" s="173">
        <v>0</v>
      </c>
      <c r="Q1108" s="173">
        <f>ROUND(E1108*P1108,2)</f>
        <v>0</v>
      </c>
      <c r="R1108" s="173" t="s">
        <v>751</v>
      </c>
      <c r="S1108" s="173" t="s">
        <v>248</v>
      </c>
      <c r="T1108" s="174" t="s">
        <v>248</v>
      </c>
      <c r="U1108" s="157">
        <v>0</v>
      </c>
      <c r="V1108" s="157">
        <f>ROUND(E1108*U1108,2)</f>
        <v>0</v>
      </c>
      <c r="W1108" s="157"/>
      <c r="X1108" s="157" t="s">
        <v>752</v>
      </c>
      <c r="Y1108" s="147"/>
      <c r="Z1108" s="147"/>
      <c r="AA1108" s="147"/>
      <c r="AB1108" s="147"/>
      <c r="AC1108" s="147"/>
      <c r="AD1108" s="147"/>
      <c r="AE1108" s="147"/>
      <c r="AF1108" s="147"/>
      <c r="AG1108" s="147" t="s">
        <v>1079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1" x14ac:dyDescent="0.25">
      <c r="A1109" s="154"/>
      <c r="B1109" s="155"/>
      <c r="C1109" s="186" t="s">
        <v>2132</v>
      </c>
      <c r="D1109" s="159"/>
      <c r="E1109" s="160">
        <v>5.72</v>
      </c>
      <c r="F1109" s="157"/>
      <c r="G1109" s="157"/>
      <c r="H1109" s="157"/>
      <c r="I1109" s="157"/>
      <c r="J1109" s="157"/>
      <c r="K1109" s="157"/>
      <c r="L1109" s="157"/>
      <c r="M1109" s="157"/>
      <c r="N1109" s="157"/>
      <c r="O1109" s="157"/>
      <c r="P1109" s="157"/>
      <c r="Q1109" s="157"/>
      <c r="R1109" s="157"/>
      <c r="S1109" s="157"/>
      <c r="T1109" s="157"/>
      <c r="U1109" s="157"/>
      <c r="V1109" s="157"/>
      <c r="W1109" s="157"/>
      <c r="X1109" s="157"/>
      <c r="Y1109" s="147"/>
      <c r="Z1109" s="147"/>
      <c r="AA1109" s="147"/>
      <c r="AB1109" s="147"/>
      <c r="AC1109" s="147"/>
      <c r="AD1109" s="147"/>
      <c r="AE1109" s="147"/>
      <c r="AF1109" s="147"/>
      <c r="AG1109" s="147" t="s">
        <v>287</v>
      </c>
      <c r="AH1109" s="147">
        <v>0</v>
      </c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1" x14ac:dyDescent="0.25">
      <c r="A1110" s="168">
        <v>308</v>
      </c>
      <c r="B1110" s="169" t="s">
        <v>2133</v>
      </c>
      <c r="C1110" s="185" t="s">
        <v>2134</v>
      </c>
      <c r="D1110" s="170" t="s">
        <v>302</v>
      </c>
      <c r="E1110" s="171">
        <v>862.84</v>
      </c>
      <c r="F1110" s="172"/>
      <c r="G1110" s="173">
        <f>ROUND(E1110*F1110,2)</f>
        <v>0</v>
      </c>
      <c r="H1110" s="172"/>
      <c r="I1110" s="173">
        <f>ROUND(E1110*H1110,2)</f>
        <v>0</v>
      </c>
      <c r="J1110" s="172"/>
      <c r="K1110" s="173">
        <f>ROUND(E1110*J1110,2)</f>
        <v>0</v>
      </c>
      <c r="L1110" s="173">
        <v>15</v>
      </c>
      <c r="M1110" s="173">
        <f>G1110*(1+L1110/100)</f>
        <v>0</v>
      </c>
      <c r="N1110" s="173">
        <v>8.1000000000000003E-2</v>
      </c>
      <c r="O1110" s="173">
        <f>ROUND(E1110*N1110,2)</f>
        <v>69.89</v>
      </c>
      <c r="P1110" s="173">
        <v>0</v>
      </c>
      <c r="Q1110" s="173">
        <f>ROUND(E1110*P1110,2)</f>
        <v>0</v>
      </c>
      <c r="R1110" s="173"/>
      <c r="S1110" s="173" t="s">
        <v>277</v>
      </c>
      <c r="T1110" s="174" t="s">
        <v>249</v>
      </c>
      <c r="U1110" s="157">
        <v>0</v>
      </c>
      <c r="V1110" s="157">
        <f>ROUND(E1110*U1110,2)</f>
        <v>0</v>
      </c>
      <c r="W1110" s="157"/>
      <c r="X1110" s="157" t="s">
        <v>752</v>
      </c>
      <c r="Y1110" s="147"/>
      <c r="Z1110" s="147"/>
      <c r="AA1110" s="147"/>
      <c r="AB1110" s="147"/>
      <c r="AC1110" s="147"/>
      <c r="AD1110" s="147"/>
      <c r="AE1110" s="147"/>
      <c r="AF1110" s="147"/>
      <c r="AG1110" s="147" t="s">
        <v>1079</v>
      </c>
      <c r="AH1110" s="147"/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outlineLevel="1" x14ac:dyDescent="0.25">
      <c r="A1111" s="154"/>
      <c r="B1111" s="155"/>
      <c r="C1111" s="256" t="s">
        <v>2135</v>
      </c>
      <c r="D1111" s="257"/>
      <c r="E1111" s="257"/>
      <c r="F1111" s="257"/>
      <c r="G1111" s="257"/>
      <c r="H1111" s="157"/>
      <c r="I1111" s="157"/>
      <c r="J1111" s="157"/>
      <c r="K1111" s="157"/>
      <c r="L1111" s="157"/>
      <c r="M1111" s="157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57"/>
      <c r="Y1111" s="147"/>
      <c r="Z1111" s="147"/>
      <c r="AA1111" s="147"/>
      <c r="AB1111" s="147"/>
      <c r="AC1111" s="147"/>
      <c r="AD1111" s="147"/>
      <c r="AE1111" s="147"/>
      <c r="AF1111" s="147"/>
      <c r="AG1111" s="147" t="s">
        <v>253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outlineLevel="1" x14ac:dyDescent="0.25">
      <c r="A1112" s="154"/>
      <c r="B1112" s="155"/>
      <c r="C1112" s="186" t="s">
        <v>2136</v>
      </c>
      <c r="D1112" s="159"/>
      <c r="E1112" s="160">
        <v>862.84</v>
      </c>
      <c r="F1112" s="157"/>
      <c r="G1112" s="157"/>
      <c r="H1112" s="157"/>
      <c r="I1112" s="157"/>
      <c r="J1112" s="157"/>
      <c r="K1112" s="157"/>
      <c r="L1112" s="157"/>
      <c r="M1112" s="157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57"/>
      <c r="Y1112" s="147"/>
      <c r="Z1112" s="147"/>
      <c r="AA1112" s="147"/>
      <c r="AB1112" s="147"/>
      <c r="AC1112" s="147"/>
      <c r="AD1112" s="147"/>
      <c r="AE1112" s="147"/>
      <c r="AF1112" s="147"/>
      <c r="AG1112" s="147" t="s">
        <v>287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25">
      <c r="A1113" s="168">
        <v>309</v>
      </c>
      <c r="B1113" s="169" t="s">
        <v>2137</v>
      </c>
      <c r="C1113" s="185" t="s">
        <v>2138</v>
      </c>
      <c r="D1113" s="170" t="s">
        <v>363</v>
      </c>
      <c r="E1113" s="171">
        <v>79.75</v>
      </c>
      <c r="F1113" s="172"/>
      <c r="G1113" s="173">
        <f>ROUND(E1113*F1113,2)</f>
        <v>0</v>
      </c>
      <c r="H1113" s="172"/>
      <c r="I1113" s="173">
        <f>ROUND(E1113*H1113,2)</f>
        <v>0</v>
      </c>
      <c r="J1113" s="172"/>
      <c r="K1113" s="173">
        <f>ROUND(E1113*J1113,2)</f>
        <v>0</v>
      </c>
      <c r="L1113" s="173">
        <v>15</v>
      </c>
      <c r="M1113" s="173">
        <f>G1113*(1+L1113/100)</f>
        <v>0</v>
      </c>
      <c r="N1113" s="173">
        <v>0</v>
      </c>
      <c r="O1113" s="173">
        <f>ROUND(E1113*N1113,2)</f>
        <v>0</v>
      </c>
      <c r="P1113" s="173">
        <v>0</v>
      </c>
      <c r="Q1113" s="173">
        <f>ROUND(E1113*P1113,2)</f>
        <v>0</v>
      </c>
      <c r="R1113" s="173"/>
      <c r="S1113" s="173" t="s">
        <v>277</v>
      </c>
      <c r="T1113" s="174" t="s">
        <v>249</v>
      </c>
      <c r="U1113" s="157">
        <v>0</v>
      </c>
      <c r="V1113" s="157">
        <f>ROUND(E1113*U1113,2)</f>
        <v>0</v>
      </c>
      <c r="W1113" s="157"/>
      <c r="X1113" s="157" t="s">
        <v>752</v>
      </c>
      <c r="Y1113" s="147"/>
      <c r="Z1113" s="147"/>
      <c r="AA1113" s="147"/>
      <c r="AB1113" s="147"/>
      <c r="AC1113" s="147"/>
      <c r="AD1113" s="147"/>
      <c r="AE1113" s="147"/>
      <c r="AF1113" s="147"/>
      <c r="AG1113" s="147" t="s">
        <v>1079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outlineLevel="1" x14ac:dyDescent="0.25">
      <c r="A1114" s="154"/>
      <c r="B1114" s="155"/>
      <c r="C1114" s="256" t="s">
        <v>2139</v>
      </c>
      <c r="D1114" s="257"/>
      <c r="E1114" s="257"/>
      <c r="F1114" s="257"/>
      <c r="G1114" s="257"/>
      <c r="H1114" s="157"/>
      <c r="I1114" s="157"/>
      <c r="J1114" s="157"/>
      <c r="K1114" s="157"/>
      <c r="L1114" s="157"/>
      <c r="M1114" s="157"/>
      <c r="N1114" s="157"/>
      <c r="O1114" s="157"/>
      <c r="P1114" s="157"/>
      <c r="Q1114" s="157"/>
      <c r="R1114" s="157"/>
      <c r="S1114" s="157"/>
      <c r="T1114" s="157"/>
      <c r="U1114" s="157"/>
      <c r="V1114" s="157"/>
      <c r="W1114" s="157"/>
      <c r="X1114" s="157"/>
      <c r="Y1114" s="147"/>
      <c r="Z1114" s="147"/>
      <c r="AA1114" s="147"/>
      <c r="AB1114" s="147"/>
      <c r="AC1114" s="147"/>
      <c r="AD1114" s="147"/>
      <c r="AE1114" s="147"/>
      <c r="AF1114" s="147"/>
      <c r="AG1114" s="147" t="s">
        <v>253</v>
      </c>
      <c r="AH1114" s="147"/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outlineLevel="1" x14ac:dyDescent="0.25">
      <c r="A1115" s="154"/>
      <c r="B1115" s="155"/>
      <c r="C1115" s="186" t="s">
        <v>2140</v>
      </c>
      <c r="D1115" s="159"/>
      <c r="E1115" s="160">
        <v>79.75</v>
      </c>
      <c r="F1115" s="157"/>
      <c r="G1115" s="157"/>
      <c r="H1115" s="157"/>
      <c r="I1115" s="157"/>
      <c r="J1115" s="157"/>
      <c r="K1115" s="157"/>
      <c r="L1115" s="157"/>
      <c r="M1115" s="157"/>
      <c r="N1115" s="157"/>
      <c r="O1115" s="157"/>
      <c r="P1115" s="157"/>
      <c r="Q1115" s="157"/>
      <c r="R1115" s="157"/>
      <c r="S1115" s="157"/>
      <c r="T1115" s="157"/>
      <c r="U1115" s="157"/>
      <c r="V1115" s="157"/>
      <c r="W1115" s="157"/>
      <c r="X1115" s="157"/>
      <c r="Y1115" s="147"/>
      <c r="Z1115" s="147"/>
      <c r="AA1115" s="147"/>
      <c r="AB1115" s="147"/>
      <c r="AC1115" s="147"/>
      <c r="AD1115" s="147"/>
      <c r="AE1115" s="147"/>
      <c r="AF1115" s="147"/>
      <c r="AG1115" s="147" t="s">
        <v>287</v>
      </c>
      <c r="AH1115" s="147">
        <v>0</v>
      </c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25">
      <c r="A1116" s="168">
        <v>310</v>
      </c>
      <c r="B1116" s="169" t="s">
        <v>2141</v>
      </c>
      <c r="C1116" s="185" t="s">
        <v>2142</v>
      </c>
      <c r="D1116" s="170" t="s">
        <v>698</v>
      </c>
      <c r="E1116" s="171">
        <v>163.28066000000001</v>
      </c>
      <c r="F1116" s="172"/>
      <c r="G1116" s="173">
        <f>ROUND(E1116*F1116,2)</f>
        <v>0</v>
      </c>
      <c r="H1116" s="172"/>
      <c r="I1116" s="173">
        <f>ROUND(E1116*H1116,2)</f>
        <v>0</v>
      </c>
      <c r="J1116" s="172"/>
      <c r="K1116" s="173">
        <f>ROUND(E1116*J1116,2)</f>
        <v>0</v>
      </c>
      <c r="L1116" s="173">
        <v>15</v>
      </c>
      <c r="M1116" s="173">
        <f>G1116*(1+L1116/100)</f>
        <v>0</v>
      </c>
      <c r="N1116" s="173">
        <v>0</v>
      </c>
      <c r="O1116" s="173">
        <f>ROUND(E1116*N1116,2)</f>
        <v>0</v>
      </c>
      <c r="P1116" s="173">
        <v>0</v>
      </c>
      <c r="Q1116" s="173">
        <f>ROUND(E1116*P1116,2)</f>
        <v>0</v>
      </c>
      <c r="R1116" s="173" t="s">
        <v>2113</v>
      </c>
      <c r="S1116" s="173" t="s">
        <v>248</v>
      </c>
      <c r="T1116" s="174" t="s">
        <v>1015</v>
      </c>
      <c r="U1116" s="157">
        <v>1.837</v>
      </c>
      <c r="V1116" s="157">
        <f>ROUND(E1116*U1116,2)</f>
        <v>299.95</v>
      </c>
      <c r="W1116" s="157"/>
      <c r="X1116" s="157" t="s">
        <v>700</v>
      </c>
      <c r="Y1116" s="147"/>
      <c r="Z1116" s="147"/>
      <c r="AA1116" s="147"/>
      <c r="AB1116" s="147"/>
      <c r="AC1116" s="147"/>
      <c r="AD1116" s="147"/>
      <c r="AE1116" s="147"/>
      <c r="AF1116" s="147"/>
      <c r="AG1116" s="147" t="s">
        <v>701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outlineLevel="1" x14ac:dyDescent="0.25">
      <c r="A1117" s="154"/>
      <c r="B1117" s="155"/>
      <c r="C1117" s="265" t="s">
        <v>757</v>
      </c>
      <c r="D1117" s="266"/>
      <c r="E1117" s="266"/>
      <c r="F1117" s="266"/>
      <c r="G1117" s="266"/>
      <c r="H1117" s="157"/>
      <c r="I1117" s="157"/>
      <c r="J1117" s="157"/>
      <c r="K1117" s="157"/>
      <c r="L1117" s="157"/>
      <c r="M1117" s="157"/>
      <c r="N1117" s="157"/>
      <c r="O1117" s="157"/>
      <c r="P1117" s="157"/>
      <c r="Q1117" s="157"/>
      <c r="R1117" s="157"/>
      <c r="S1117" s="157"/>
      <c r="T1117" s="157"/>
      <c r="U1117" s="157"/>
      <c r="V1117" s="157"/>
      <c r="W1117" s="157"/>
      <c r="X1117" s="157"/>
      <c r="Y1117" s="147"/>
      <c r="Z1117" s="147"/>
      <c r="AA1117" s="147"/>
      <c r="AB1117" s="147"/>
      <c r="AC1117" s="147"/>
      <c r="AD1117" s="147"/>
      <c r="AE1117" s="147"/>
      <c r="AF1117" s="147"/>
      <c r="AG1117" s="147" t="s">
        <v>307</v>
      </c>
      <c r="AH1117" s="147"/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x14ac:dyDescent="0.25">
      <c r="A1118" s="162" t="s">
        <v>243</v>
      </c>
      <c r="B1118" s="163" t="s">
        <v>189</v>
      </c>
      <c r="C1118" s="184" t="s">
        <v>190</v>
      </c>
      <c r="D1118" s="164"/>
      <c r="E1118" s="165"/>
      <c r="F1118" s="166"/>
      <c r="G1118" s="166">
        <f>SUMIF(AG1119:AG1136,"&lt;&gt;NOR",G1119:G1136)</f>
        <v>0</v>
      </c>
      <c r="H1118" s="166"/>
      <c r="I1118" s="166">
        <f>SUM(I1119:I1136)</f>
        <v>0</v>
      </c>
      <c r="J1118" s="166"/>
      <c r="K1118" s="166">
        <f>SUM(K1119:K1136)</f>
        <v>0</v>
      </c>
      <c r="L1118" s="166"/>
      <c r="M1118" s="166">
        <f>SUM(M1119:M1136)</f>
        <v>0</v>
      </c>
      <c r="N1118" s="166"/>
      <c r="O1118" s="166">
        <f>SUM(O1119:O1136)</f>
        <v>0.12000000000000001</v>
      </c>
      <c r="P1118" s="166"/>
      <c r="Q1118" s="166">
        <f>SUM(Q1119:Q1136)</f>
        <v>0</v>
      </c>
      <c r="R1118" s="166"/>
      <c r="S1118" s="166"/>
      <c r="T1118" s="167"/>
      <c r="U1118" s="161"/>
      <c r="V1118" s="161">
        <f>SUM(V1119:V1136)</f>
        <v>112.25</v>
      </c>
      <c r="W1118" s="161"/>
      <c r="X1118" s="161"/>
      <c r="AG1118" t="s">
        <v>244</v>
      </c>
    </row>
    <row r="1119" spans="1:60" outlineLevel="1" x14ac:dyDescent="0.25">
      <c r="A1119" s="168">
        <v>311</v>
      </c>
      <c r="B1119" s="169" t="s">
        <v>2143</v>
      </c>
      <c r="C1119" s="185" t="s">
        <v>2144</v>
      </c>
      <c r="D1119" s="170" t="s">
        <v>302</v>
      </c>
      <c r="E1119" s="171">
        <v>39.22</v>
      </c>
      <c r="F1119" s="172"/>
      <c r="G1119" s="173">
        <f>ROUND(E1119*F1119,2)</f>
        <v>0</v>
      </c>
      <c r="H1119" s="172"/>
      <c r="I1119" s="173">
        <f>ROUND(E1119*H1119,2)</f>
        <v>0</v>
      </c>
      <c r="J1119" s="172"/>
      <c r="K1119" s="173">
        <f>ROUND(E1119*J1119,2)</f>
        <v>0</v>
      </c>
      <c r="L1119" s="173">
        <v>15</v>
      </c>
      <c r="M1119" s="173">
        <f>G1119*(1+L1119/100)</f>
        <v>0</v>
      </c>
      <c r="N1119" s="173">
        <v>3.1E-4</v>
      </c>
      <c r="O1119" s="173">
        <f>ROUND(E1119*N1119,2)</f>
        <v>0.01</v>
      </c>
      <c r="P1119" s="173">
        <v>0</v>
      </c>
      <c r="Q1119" s="173">
        <f>ROUND(E1119*P1119,2)</f>
        <v>0</v>
      </c>
      <c r="R1119" s="173" t="s">
        <v>2145</v>
      </c>
      <c r="S1119" s="173" t="s">
        <v>248</v>
      </c>
      <c r="T1119" s="174" t="s">
        <v>248</v>
      </c>
      <c r="U1119" s="157">
        <v>0.41199999999999998</v>
      </c>
      <c r="V1119" s="157">
        <f>ROUND(E1119*U1119,2)</f>
        <v>16.16</v>
      </c>
      <c r="W1119" s="157"/>
      <c r="X1119" s="157" t="s">
        <v>304</v>
      </c>
      <c r="Y1119" s="147"/>
      <c r="Z1119" s="147"/>
      <c r="AA1119" s="147"/>
      <c r="AB1119" s="147"/>
      <c r="AC1119" s="147"/>
      <c r="AD1119" s="147"/>
      <c r="AE1119" s="147"/>
      <c r="AF1119" s="147"/>
      <c r="AG1119" s="147" t="s">
        <v>338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outlineLevel="1" x14ac:dyDescent="0.25">
      <c r="A1120" s="154"/>
      <c r="B1120" s="155"/>
      <c r="C1120" s="186" t="s">
        <v>2146</v>
      </c>
      <c r="D1120" s="159"/>
      <c r="E1120" s="160">
        <v>28</v>
      </c>
      <c r="F1120" s="157"/>
      <c r="G1120" s="157"/>
      <c r="H1120" s="157"/>
      <c r="I1120" s="157"/>
      <c r="J1120" s="157"/>
      <c r="K1120" s="157"/>
      <c r="L1120" s="157"/>
      <c r="M1120" s="157"/>
      <c r="N1120" s="157"/>
      <c r="O1120" s="157"/>
      <c r="P1120" s="157"/>
      <c r="Q1120" s="157"/>
      <c r="R1120" s="157"/>
      <c r="S1120" s="157"/>
      <c r="T1120" s="157"/>
      <c r="U1120" s="157"/>
      <c r="V1120" s="157"/>
      <c r="W1120" s="157"/>
      <c r="X1120" s="157"/>
      <c r="Y1120" s="147"/>
      <c r="Z1120" s="147"/>
      <c r="AA1120" s="147"/>
      <c r="AB1120" s="147"/>
      <c r="AC1120" s="147"/>
      <c r="AD1120" s="147"/>
      <c r="AE1120" s="147"/>
      <c r="AF1120" s="147"/>
      <c r="AG1120" s="147" t="s">
        <v>287</v>
      </c>
      <c r="AH1120" s="147">
        <v>0</v>
      </c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outlineLevel="1" x14ac:dyDescent="0.25">
      <c r="A1121" s="154"/>
      <c r="B1121" s="155"/>
      <c r="C1121" s="186" t="s">
        <v>2147</v>
      </c>
      <c r="D1121" s="159"/>
      <c r="E1121" s="160">
        <v>0.72</v>
      </c>
      <c r="F1121" s="157"/>
      <c r="G1121" s="157"/>
      <c r="H1121" s="157"/>
      <c r="I1121" s="157"/>
      <c r="J1121" s="157"/>
      <c r="K1121" s="157"/>
      <c r="L1121" s="157"/>
      <c r="M1121" s="157"/>
      <c r="N1121" s="157"/>
      <c r="O1121" s="157"/>
      <c r="P1121" s="157"/>
      <c r="Q1121" s="157"/>
      <c r="R1121" s="157"/>
      <c r="S1121" s="157"/>
      <c r="T1121" s="157"/>
      <c r="U1121" s="157"/>
      <c r="V1121" s="157"/>
      <c r="W1121" s="157"/>
      <c r="X1121" s="157"/>
      <c r="Y1121" s="147"/>
      <c r="Z1121" s="147"/>
      <c r="AA1121" s="147"/>
      <c r="AB1121" s="147"/>
      <c r="AC1121" s="147"/>
      <c r="AD1121" s="147"/>
      <c r="AE1121" s="147"/>
      <c r="AF1121" s="147"/>
      <c r="AG1121" s="147" t="s">
        <v>287</v>
      </c>
      <c r="AH1121" s="147">
        <v>0</v>
      </c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outlineLevel="1" x14ac:dyDescent="0.25">
      <c r="A1122" s="154"/>
      <c r="B1122" s="155"/>
      <c r="C1122" s="186" t="s">
        <v>2148</v>
      </c>
      <c r="D1122" s="159"/>
      <c r="E1122" s="160">
        <v>10.5</v>
      </c>
      <c r="F1122" s="157"/>
      <c r="G1122" s="157"/>
      <c r="H1122" s="157"/>
      <c r="I1122" s="157"/>
      <c r="J1122" s="157"/>
      <c r="K1122" s="157"/>
      <c r="L1122" s="157"/>
      <c r="M1122" s="157"/>
      <c r="N1122" s="157"/>
      <c r="O1122" s="157"/>
      <c r="P1122" s="157"/>
      <c r="Q1122" s="157"/>
      <c r="R1122" s="157"/>
      <c r="S1122" s="157"/>
      <c r="T1122" s="157"/>
      <c r="U1122" s="157"/>
      <c r="V1122" s="157"/>
      <c r="W1122" s="157"/>
      <c r="X1122" s="157"/>
      <c r="Y1122" s="147"/>
      <c r="Z1122" s="147"/>
      <c r="AA1122" s="147"/>
      <c r="AB1122" s="147"/>
      <c r="AC1122" s="147"/>
      <c r="AD1122" s="147"/>
      <c r="AE1122" s="147"/>
      <c r="AF1122" s="147"/>
      <c r="AG1122" s="147" t="s">
        <v>287</v>
      </c>
      <c r="AH1122" s="147">
        <v>0</v>
      </c>
      <c r="AI1122" s="147"/>
      <c r="AJ1122" s="147"/>
      <c r="AK1122" s="147"/>
      <c r="AL1122" s="147"/>
      <c r="AM1122" s="147"/>
      <c r="AN1122" s="147"/>
      <c r="AO1122" s="147"/>
      <c r="AP1122" s="147"/>
      <c r="AQ1122" s="147"/>
      <c r="AR1122" s="147"/>
      <c r="AS1122" s="147"/>
      <c r="AT1122" s="147"/>
      <c r="AU1122" s="147"/>
      <c r="AV1122" s="147"/>
      <c r="AW1122" s="147"/>
      <c r="AX1122" s="147"/>
      <c r="AY1122" s="147"/>
      <c r="AZ1122" s="147"/>
      <c r="BA1122" s="147"/>
      <c r="BB1122" s="147"/>
      <c r="BC1122" s="147"/>
      <c r="BD1122" s="147"/>
      <c r="BE1122" s="147"/>
      <c r="BF1122" s="147"/>
      <c r="BG1122" s="147"/>
      <c r="BH1122" s="147"/>
    </row>
    <row r="1123" spans="1:60" outlineLevel="1" x14ac:dyDescent="0.25">
      <c r="A1123" s="168">
        <v>312</v>
      </c>
      <c r="B1123" s="169" t="s">
        <v>2149</v>
      </c>
      <c r="C1123" s="185" t="s">
        <v>2150</v>
      </c>
      <c r="D1123" s="170" t="s">
        <v>302</v>
      </c>
      <c r="E1123" s="171">
        <v>126.37</v>
      </c>
      <c r="F1123" s="172"/>
      <c r="G1123" s="173">
        <f>ROUND(E1123*F1123,2)</f>
        <v>0</v>
      </c>
      <c r="H1123" s="172"/>
      <c r="I1123" s="173">
        <f>ROUND(E1123*H1123,2)</f>
        <v>0</v>
      </c>
      <c r="J1123" s="172"/>
      <c r="K1123" s="173">
        <f>ROUND(E1123*J1123,2)</f>
        <v>0</v>
      </c>
      <c r="L1123" s="173">
        <v>15</v>
      </c>
      <c r="M1123" s="173">
        <f>G1123*(1+L1123/100)</f>
        <v>0</v>
      </c>
      <c r="N1123" s="173">
        <v>2.7999999999999998E-4</v>
      </c>
      <c r="O1123" s="173">
        <f>ROUND(E1123*N1123,2)</f>
        <v>0.04</v>
      </c>
      <c r="P1123" s="173">
        <v>0</v>
      </c>
      <c r="Q1123" s="173">
        <f>ROUND(E1123*P1123,2)</f>
        <v>0</v>
      </c>
      <c r="R1123" s="173" t="s">
        <v>2145</v>
      </c>
      <c r="S1123" s="173" t="s">
        <v>248</v>
      </c>
      <c r="T1123" s="174" t="s">
        <v>248</v>
      </c>
      <c r="U1123" s="157">
        <v>0.31</v>
      </c>
      <c r="V1123" s="157">
        <f>ROUND(E1123*U1123,2)</f>
        <v>39.17</v>
      </c>
      <c r="W1123" s="157"/>
      <c r="X1123" s="157" t="s">
        <v>304</v>
      </c>
      <c r="Y1123" s="147"/>
      <c r="Z1123" s="147"/>
      <c r="AA1123" s="147"/>
      <c r="AB1123" s="147"/>
      <c r="AC1123" s="147"/>
      <c r="AD1123" s="147"/>
      <c r="AE1123" s="147"/>
      <c r="AF1123" s="147"/>
      <c r="AG1123" s="147" t="s">
        <v>639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1" x14ac:dyDescent="0.25">
      <c r="A1124" s="154"/>
      <c r="B1124" s="155"/>
      <c r="C1124" s="256" t="s">
        <v>2151</v>
      </c>
      <c r="D1124" s="257"/>
      <c r="E1124" s="257"/>
      <c r="F1124" s="257"/>
      <c r="G1124" s="2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47"/>
      <c r="Z1124" s="147"/>
      <c r="AA1124" s="147"/>
      <c r="AB1124" s="147"/>
      <c r="AC1124" s="147"/>
      <c r="AD1124" s="147"/>
      <c r="AE1124" s="147"/>
      <c r="AF1124" s="147"/>
      <c r="AG1124" s="147" t="s">
        <v>253</v>
      </c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outlineLevel="1" x14ac:dyDescent="0.25">
      <c r="A1125" s="154"/>
      <c r="B1125" s="155"/>
      <c r="C1125" s="186" t="s">
        <v>2152</v>
      </c>
      <c r="D1125" s="159"/>
      <c r="E1125" s="160"/>
      <c r="F1125" s="157"/>
      <c r="G1125" s="157"/>
      <c r="H1125" s="157"/>
      <c r="I1125" s="157"/>
      <c r="J1125" s="157"/>
      <c r="K1125" s="157"/>
      <c r="L1125" s="157"/>
      <c r="M1125" s="157"/>
      <c r="N1125" s="157"/>
      <c r="O1125" s="157"/>
      <c r="P1125" s="157"/>
      <c r="Q1125" s="157"/>
      <c r="R1125" s="157"/>
      <c r="S1125" s="157"/>
      <c r="T1125" s="157"/>
      <c r="U1125" s="157"/>
      <c r="V1125" s="157"/>
      <c r="W1125" s="157"/>
      <c r="X1125" s="157"/>
      <c r="Y1125" s="147"/>
      <c r="Z1125" s="147"/>
      <c r="AA1125" s="147"/>
      <c r="AB1125" s="147"/>
      <c r="AC1125" s="147"/>
      <c r="AD1125" s="147"/>
      <c r="AE1125" s="147"/>
      <c r="AF1125" s="147"/>
      <c r="AG1125" s="147" t="s">
        <v>287</v>
      </c>
      <c r="AH1125" s="147">
        <v>0</v>
      </c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outlineLevel="1" x14ac:dyDescent="0.25">
      <c r="A1126" s="154"/>
      <c r="B1126" s="155"/>
      <c r="C1126" s="186" t="s">
        <v>2153</v>
      </c>
      <c r="D1126" s="159"/>
      <c r="E1126" s="160">
        <v>19.850000000000001</v>
      </c>
      <c r="F1126" s="157"/>
      <c r="G1126" s="157"/>
      <c r="H1126" s="157"/>
      <c r="I1126" s="157"/>
      <c r="J1126" s="157"/>
      <c r="K1126" s="157"/>
      <c r="L1126" s="157"/>
      <c r="M1126" s="157"/>
      <c r="N1126" s="157"/>
      <c r="O1126" s="157"/>
      <c r="P1126" s="157"/>
      <c r="Q1126" s="157"/>
      <c r="R1126" s="157"/>
      <c r="S1126" s="157"/>
      <c r="T1126" s="157"/>
      <c r="U1126" s="157"/>
      <c r="V1126" s="157"/>
      <c r="W1126" s="157"/>
      <c r="X1126" s="157"/>
      <c r="Y1126" s="147"/>
      <c r="Z1126" s="147"/>
      <c r="AA1126" s="147"/>
      <c r="AB1126" s="147"/>
      <c r="AC1126" s="147"/>
      <c r="AD1126" s="147"/>
      <c r="AE1126" s="147"/>
      <c r="AF1126" s="147"/>
      <c r="AG1126" s="147" t="s">
        <v>287</v>
      </c>
      <c r="AH1126" s="147">
        <v>0</v>
      </c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outlineLevel="1" x14ac:dyDescent="0.25">
      <c r="A1127" s="154"/>
      <c r="B1127" s="155"/>
      <c r="C1127" s="186" t="s">
        <v>2154</v>
      </c>
      <c r="D1127" s="159"/>
      <c r="E1127" s="160">
        <v>20.3</v>
      </c>
      <c r="F1127" s="157"/>
      <c r="G1127" s="157"/>
      <c r="H1127" s="157"/>
      <c r="I1127" s="157"/>
      <c r="J1127" s="157"/>
      <c r="K1127" s="157"/>
      <c r="L1127" s="157"/>
      <c r="M1127" s="157"/>
      <c r="N1127" s="157"/>
      <c r="O1127" s="157"/>
      <c r="P1127" s="157"/>
      <c r="Q1127" s="157"/>
      <c r="R1127" s="157"/>
      <c r="S1127" s="157"/>
      <c r="T1127" s="157"/>
      <c r="U1127" s="157"/>
      <c r="V1127" s="157"/>
      <c r="W1127" s="157"/>
      <c r="X1127" s="157"/>
      <c r="Y1127" s="147"/>
      <c r="Z1127" s="147"/>
      <c r="AA1127" s="147"/>
      <c r="AB1127" s="147"/>
      <c r="AC1127" s="147"/>
      <c r="AD1127" s="147"/>
      <c r="AE1127" s="147"/>
      <c r="AF1127" s="147"/>
      <c r="AG1127" s="147" t="s">
        <v>287</v>
      </c>
      <c r="AH1127" s="147">
        <v>0</v>
      </c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outlineLevel="1" x14ac:dyDescent="0.25">
      <c r="A1128" s="154"/>
      <c r="B1128" s="155"/>
      <c r="C1128" s="186" t="s">
        <v>2146</v>
      </c>
      <c r="D1128" s="159"/>
      <c r="E1128" s="160">
        <v>28</v>
      </c>
      <c r="F1128" s="157"/>
      <c r="G1128" s="157"/>
      <c r="H1128" s="157"/>
      <c r="I1128" s="157"/>
      <c r="J1128" s="157"/>
      <c r="K1128" s="157"/>
      <c r="L1128" s="157"/>
      <c r="M1128" s="157"/>
      <c r="N1128" s="157"/>
      <c r="O1128" s="157"/>
      <c r="P1128" s="157"/>
      <c r="Q1128" s="157"/>
      <c r="R1128" s="157"/>
      <c r="S1128" s="157"/>
      <c r="T1128" s="157"/>
      <c r="U1128" s="157"/>
      <c r="V1128" s="157"/>
      <c r="W1128" s="157"/>
      <c r="X1128" s="157"/>
      <c r="Y1128" s="147"/>
      <c r="Z1128" s="147"/>
      <c r="AA1128" s="147"/>
      <c r="AB1128" s="147"/>
      <c r="AC1128" s="147"/>
      <c r="AD1128" s="147"/>
      <c r="AE1128" s="147"/>
      <c r="AF1128" s="147"/>
      <c r="AG1128" s="147" t="s">
        <v>287</v>
      </c>
      <c r="AH1128" s="147">
        <v>0</v>
      </c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outlineLevel="1" x14ac:dyDescent="0.25">
      <c r="A1129" s="154"/>
      <c r="B1129" s="155"/>
      <c r="C1129" s="186" t="s">
        <v>2147</v>
      </c>
      <c r="D1129" s="159"/>
      <c r="E1129" s="160">
        <v>0.72</v>
      </c>
      <c r="F1129" s="157"/>
      <c r="G1129" s="157"/>
      <c r="H1129" s="157"/>
      <c r="I1129" s="157"/>
      <c r="J1129" s="157"/>
      <c r="K1129" s="157"/>
      <c r="L1129" s="157"/>
      <c r="M1129" s="157"/>
      <c r="N1129" s="157"/>
      <c r="O1129" s="157"/>
      <c r="P1129" s="157"/>
      <c r="Q1129" s="157"/>
      <c r="R1129" s="157"/>
      <c r="S1129" s="157"/>
      <c r="T1129" s="157"/>
      <c r="U1129" s="157"/>
      <c r="V1129" s="157"/>
      <c r="W1129" s="157"/>
      <c r="X1129" s="157"/>
      <c r="Y1129" s="147"/>
      <c r="Z1129" s="147"/>
      <c r="AA1129" s="147"/>
      <c r="AB1129" s="147"/>
      <c r="AC1129" s="147"/>
      <c r="AD1129" s="147"/>
      <c r="AE1129" s="147"/>
      <c r="AF1129" s="147"/>
      <c r="AG1129" s="147" t="s">
        <v>287</v>
      </c>
      <c r="AH1129" s="147">
        <v>0</v>
      </c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outlineLevel="1" x14ac:dyDescent="0.25">
      <c r="A1130" s="154"/>
      <c r="B1130" s="155"/>
      <c r="C1130" s="186" t="s">
        <v>2155</v>
      </c>
      <c r="D1130" s="159"/>
      <c r="E1130" s="160">
        <v>40</v>
      </c>
      <c r="F1130" s="157"/>
      <c r="G1130" s="157"/>
      <c r="H1130" s="157"/>
      <c r="I1130" s="157"/>
      <c r="J1130" s="157"/>
      <c r="K1130" s="157"/>
      <c r="L1130" s="157"/>
      <c r="M1130" s="157"/>
      <c r="N1130" s="157"/>
      <c r="O1130" s="157"/>
      <c r="P1130" s="157"/>
      <c r="Q1130" s="157"/>
      <c r="R1130" s="157"/>
      <c r="S1130" s="157"/>
      <c r="T1130" s="157"/>
      <c r="U1130" s="157"/>
      <c r="V1130" s="157"/>
      <c r="W1130" s="157"/>
      <c r="X1130" s="157"/>
      <c r="Y1130" s="147"/>
      <c r="Z1130" s="147"/>
      <c r="AA1130" s="147"/>
      <c r="AB1130" s="147"/>
      <c r="AC1130" s="147"/>
      <c r="AD1130" s="147"/>
      <c r="AE1130" s="147"/>
      <c r="AF1130" s="147"/>
      <c r="AG1130" s="147" t="s">
        <v>287</v>
      </c>
      <c r="AH1130" s="147">
        <v>0</v>
      </c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outlineLevel="1" x14ac:dyDescent="0.25">
      <c r="A1131" s="154"/>
      <c r="B1131" s="155"/>
      <c r="C1131" s="186" t="s">
        <v>2148</v>
      </c>
      <c r="D1131" s="159"/>
      <c r="E1131" s="160">
        <v>10.5</v>
      </c>
      <c r="F1131" s="157"/>
      <c r="G1131" s="157"/>
      <c r="H1131" s="157"/>
      <c r="I1131" s="157"/>
      <c r="J1131" s="157"/>
      <c r="K1131" s="157"/>
      <c r="L1131" s="157"/>
      <c r="M1131" s="157"/>
      <c r="N1131" s="157"/>
      <c r="O1131" s="157"/>
      <c r="P1131" s="157"/>
      <c r="Q1131" s="157"/>
      <c r="R1131" s="157"/>
      <c r="S1131" s="157"/>
      <c r="T1131" s="157"/>
      <c r="U1131" s="157"/>
      <c r="V1131" s="157"/>
      <c r="W1131" s="157"/>
      <c r="X1131" s="157"/>
      <c r="Y1131" s="147"/>
      <c r="Z1131" s="147"/>
      <c r="AA1131" s="147"/>
      <c r="AB1131" s="147"/>
      <c r="AC1131" s="147"/>
      <c r="AD1131" s="147"/>
      <c r="AE1131" s="147"/>
      <c r="AF1131" s="147"/>
      <c r="AG1131" s="147" t="s">
        <v>287</v>
      </c>
      <c r="AH1131" s="147">
        <v>0</v>
      </c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outlineLevel="1" x14ac:dyDescent="0.25">
      <c r="A1132" s="154"/>
      <c r="B1132" s="155"/>
      <c r="C1132" s="186" t="s">
        <v>2156</v>
      </c>
      <c r="D1132" s="159"/>
      <c r="E1132" s="160">
        <v>6</v>
      </c>
      <c r="F1132" s="157"/>
      <c r="G1132" s="157"/>
      <c r="H1132" s="157"/>
      <c r="I1132" s="157"/>
      <c r="J1132" s="157"/>
      <c r="K1132" s="157"/>
      <c r="L1132" s="157"/>
      <c r="M1132" s="157"/>
      <c r="N1132" s="157"/>
      <c r="O1132" s="157"/>
      <c r="P1132" s="157"/>
      <c r="Q1132" s="157"/>
      <c r="R1132" s="157"/>
      <c r="S1132" s="157"/>
      <c r="T1132" s="157"/>
      <c r="U1132" s="157"/>
      <c r="V1132" s="157"/>
      <c r="W1132" s="157"/>
      <c r="X1132" s="157"/>
      <c r="Y1132" s="147"/>
      <c r="Z1132" s="147"/>
      <c r="AA1132" s="147"/>
      <c r="AB1132" s="147"/>
      <c r="AC1132" s="147"/>
      <c r="AD1132" s="147"/>
      <c r="AE1132" s="147"/>
      <c r="AF1132" s="147"/>
      <c r="AG1132" s="147" t="s">
        <v>287</v>
      </c>
      <c r="AH1132" s="147">
        <v>0</v>
      </c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outlineLevel="1" x14ac:dyDescent="0.25">
      <c r="A1133" s="154"/>
      <c r="B1133" s="155"/>
      <c r="C1133" s="186" t="s">
        <v>2157</v>
      </c>
      <c r="D1133" s="159"/>
      <c r="E1133" s="160">
        <v>1</v>
      </c>
      <c r="F1133" s="157"/>
      <c r="G1133" s="157"/>
      <c r="H1133" s="157"/>
      <c r="I1133" s="157"/>
      <c r="J1133" s="157"/>
      <c r="K1133" s="157"/>
      <c r="L1133" s="157"/>
      <c r="M1133" s="157"/>
      <c r="N1133" s="157"/>
      <c r="O1133" s="157"/>
      <c r="P1133" s="157"/>
      <c r="Q1133" s="157"/>
      <c r="R1133" s="157"/>
      <c r="S1133" s="157"/>
      <c r="T1133" s="157"/>
      <c r="U1133" s="157"/>
      <c r="V1133" s="157"/>
      <c r="W1133" s="157"/>
      <c r="X1133" s="157"/>
      <c r="Y1133" s="147"/>
      <c r="Z1133" s="147"/>
      <c r="AA1133" s="147"/>
      <c r="AB1133" s="147"/>
      <c r="AC1133" s="147"/>
      <c r="AD1133" s="147"/>
      <c r="AE1133" s="147"/>
      <c r="AF1133" s="147"/>
      <c r="AG1133" s="147" t="s">
        <v>287</v>
      </c>
      <c r="AH1133" s="147">
        <v>0</v>
      </c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outlineLevel="1" x14ac:dyDescent="0.25">
      <c r="A1134" s="168">
        <v>313</v>
      </c>
      <c r="B1134" s="169" t="s">
        <v>2158</v>
      </c>
      <c r="C1134" s="185" t="s">
        <v>2159</v>
      </c>
      <c r="D1134" s="170" t="s">
        <v>302</v>
      </c>
      <c r="E1134" s="171">
        <v>177.88</v>
      </c>
      <c r="F1134" s="172"/>
      <c r="G1134" s="173">
        <f>ROUND(E1134*F1134,2)</f>
        <v>0</v>
      </c>
      <c r="H1134" s="172"/>
      <c r="I1134" s="173">
        <f>ROUND(E1134*H1134,2)</f>
        <v>0</v>
      </c>
      <c r="J1134" s="172"/>
      <c r="K1134" s="173">
        <f>ROUND(E1134*J1134,2)</f>
        <v>0</v>
      </c>
      <c r="L1134" s="173">
        <v>15</v>
      </c>
      <c r="M1134" s="173">
        <f>G1134*(1+L1134/100)</f>
        <v>0</v>
      </c>
      <c r="N1134" s="173">
        <v>4.0000000000000002E-4</v>
      </c>
      <c r="O1134" s="173">
        <f>ROUND(E1134*N1134,2)</f>
        <v>7.0000000000000007E-2</v>
      </c>
      <c r="P1134" s="173">
        <v>0</v>
      </c>
      <c r="Q1134" s="173">
        <f>ROUND(E1134*P1134,2)</f>
        <v>0</v>
      </c>
      <c r="R1134" s="173"/>
      <c r="S1134" s="173" t="s">
        <v>277</v>
      </c>
      <c r="T1134" s="174" t="s">
        <v>248</v>
      </c>
      <c r="U1134" s="157">
        <v>0.32</v>
      </c>
      <c r="V1134" s="157">
        <f>ROUND(E1134*U1134,2)</f>
        <v>56.92</v>
      </c>
      <c r="W1134" s="157"/>
      <c r="X1134" s="157" t="s">
        <v>304</v>
      </c>
      <c r="Y1134" s="147"/>
      <c r="Z1134" s="147"/>
      <c r="AA1134" s="147"/>
      <c r="AB1134" s="147"/>
      <c r="AC1134" s="147"/>
      <c r="AD1134" s="147"/>
      <c r="AE1134" s="147"/>
      <c r="AF1134" s="147"/>
      <c r="AG1134" s="147" t="s">
        <v>639</v>
      </c>
      <c r="AH1134" s="147"/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1" x14ac:dyDescent="0.25">
      <c r="A1135" s="154"/>
      <c r="B1135" s="155"/>
      <c r="C1135" s="186" t="s">
        <v>2160</v>
      </c>
      <c r="D1135" s="159"/>
      <c r="E1135" s="160">
        <v>27.96</v>
      </c>
      <c r="F1135" s="157"/>
      <c r="G1135" s="157"/>
      <c r="H1135" s="157"/>
      <c r="I1135" s="157"/>
      <c r="J1135" s="157"/>
      <c r="K1135" s="157"/>
      <c r="L1135" s="157"/>
      <c r="M1135" s="157"/>
      <c r="N1135" s="157"/>
      <c r="O1135" s="157"/>
      <c r="P1135" s="157"/>
      <c r="Q1135" s="157"/>
      <c r="R1135" s="157"/>
      <c r="S1135" s="157"/>
      <c r="T1135" s="157"/>
      <c r="U1135" s="157"/>
      <c r="V1135" s="157"/>
      <c r="W1135" s="157"/>
      <c r="X1135" s="157"/>
      <c r="Y1135" s="147"/>
      <c r="Z1135" s="147"/>
      <c r="AA1135" s="147"/>
      <c r="AB1135" s="147"/>
      <c r="AC1135" s="147"/>
      <c r="AD1135" s="147"/>
      <c r="AE1135" s="147"/>
      <c r="AF1135" s="147"/>
      <c r="AG1135" s="147" t="s">
        <v>287</v>
      </c>
      <c r="AH1135" s="147">
        <v>0</v>
      </c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outlineLevel="1" x14ac:dyDescent="0.25">
      <c r="A1136" s="154"/>
      <c r="B1136" s="155"/>
      <c r="C1136" s="186" t="s">
        <v>2161</v>
      </c>
      <c r="D1136" s="159"/>
      <c r="E1136" s="160">
        <v>149.91999999999999</v>
      </c>
      <c r="F1136" s="157"/>
      <c r="G1136" s="157"/>
      <c r="H1136" s="157"/>
      <c r="I1136" s="157"/>
      <c r="J1136" s="157"/>
      <c r="K1136" s="157"/>
      <c r="L1136" s="157"/>
      <c r="M1136" s="157"/>
      <c r="N1136" s="157"/>
      <c r="O1136" s="157"/>
      <c r="P1136" s="157"/>
      <c r="Q1136" s="157"/>
      <c r="R1136" s="157"/>
      <c r="S1136" s="157"/>
      <c r="T1136" s="157"/>
      <c r="U1136" s="157"/>
      <c r="V1136" s="157"/>
      <c r="W1136" s="157"/>
      <c r="X1136" s="157"/>
      <c r="Y1136" s="147"/>
      <c r="Z1136" s="147"/>
      <c r="AA1136" s="147"/>
      <c r="AB1136" s="147"/>
      <c r="AC1136" s="147"/>
      <c r="AD1136" s="147"/>
      <c r="AE1136" s="147"/>
      <c r="AF1136" s="147"/>
      <c r="AG1136" s="147" t="s">
        <v>287</v>
      </c>
      <c r="AH1136" s="147">
        <v>0</v>
      </c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x14ac:dyDescent="0.25">
      <c r="A1137" s="162" t="s">
        <v>243</v>
      </c>
      <c r="B1137" s="163" t="s">
        <v>191</v>
      </c>
      <c r="C1137" s="184" t="s">
        <v>192</v>
      </c>
      <c r="D1137" s="164"/>
      <c r="E1137" s="165"/>
      <c r="F1137" s="166"/>
      <c r="G1137" s="166">
        <f>SUMIF(AG1138:AG1209,"&lt;&gt;NOR",G1138:G1209)</f>
        <v>0</v>
      </c>
      <c r="H1137" s="166"/>
      <c r="I1137" s="166">
        <f>SUM(I1138:I1209)</f>
        <v>0</v>
      </c>
      <c r="J1137" s="166"/>
      <c r="K1137" s="166">
        <f>SUM(K1138:K1209)</f>
        <v>0</v>
      </c>
      <c r="L1137" s="166"/>
      <c r="M1137" s="166">
        <f>SUM(M1138:M1209)</f>
        <v>0</v>
      </c>
      <c r="N1137" s="166"/>
      <c r="O1137" s="166">
        <f>SUM(O1138:O1209)</f>
        <v>5.92</v>
      </c>
      <c r="P1137" s="166"/>
      <c r="Q1137" s="166">
        <f>SUM(Q1138:Q1209)</f>
        <v>0</v>
      </c>
      <c r="R1137" s="166"/>
      <c r="S1137" s="166"/>
      <c r="T1137" s="167"/>
      <c r="U1137" s="161"/>
      <c r="V1137" s="161">
        <f>SUM(V1138:V1209)</f>
        <v>1592.31</v>
      </c>
      <c r="W1137" s="161"/>
      <c r="X1137" s="161"/>
      <c r="AG1137" t="s">
        <v>244</v>
      </c>
    </row>
    <row r="1138" spans="1:60" outlineLevel="1" x14ac:dyDescent="0.25">
      <c r="A1138" s="168">
        <v>314</v>
      </c>
      <c r="B1138" s="169" t="s">
        <v>2162</v>
      </c>
      <c r="C1138" s="185" t="s">
        <v>2163</v>
      </c>
      <c r="D1138" s="170" t="s">
        <v>302</v>
      </c>
      <c r="E1138" s="171">
        <v>4549.44535</v>
      </c>
      <c r="F1138" s="172"/>
      <c r="G1138" s="173">
        <f>ROUND(E1138*F1138,2)</f>
        <v>0</v>
      </c>
      <c r="H1138" s="172"/>
      <c r="I1138" s="173">
        <f>ROUND(E1138*H1138,2)</f>
        <v>0</v>
      </c>
      <c r="J1138" s="172"/>
      <c r="K1138" s="173">
        <f>ROUND(E1138*J1138,2)</f>
        <v>0</v>
      </c>
      <c r="L1138" s="173">
        <v>15</v>
      </c>
      <c r="M1138" s="173">
        <f>G1138*(1+L1138/100)</f>
        <v>0</v>
      </c>
      <c r="N1138" s="173">
        <v>0</v>
      </c>
      <c r="O1138" s="173">
        <f>ROUND(E1138*N1138,2)</f>
        <v>0</v>
      </c>
      <c r="P1138" s="173">
        <v>0</v>
      </c>
      <c r="Q1138" s="173">
        <f>ROUND(E1138*P1138,2)</f>
        <v>0</v>
      </c>
      <c r="R1138" s="173" t="s">
        <v>2164</v>
      </c>
      <c r="S1138" s="173" t="s">
        <v>248</v>
      </c>
      <c r="T1138" s="174" t="s">
        <v>248</v>
      </c>
      <c r="U1138" s="157">
        <v>7.0000000000000007E-2</v>
      </c>
      <c r="V1138" s="157">
        <f>ROUND(E1138*U1138,2)</f>
        <v>318.45999999999998</v>
      </c>
      <c r="W1138" s="157"/>
      <c r="X1138" s="157" t="s">
        <v>304</v>
      </c>
      <c r="Y1138" s="147"/>
      <c r="Z1138" s="147"/>
      <c r="AA1138" s="147"/>
      <c r="AB1138" s="147"/>
      <c r="AC1138" s="147"/>
      <c r="AD1138" s="147"/>
      <c r="AE1138" s="147"/>
      <c r="AF1138" s="147"/>
      <c r="AG1138" s="147" t="s">
        <v>639</v>
      </c>
      <c r="AH1138" s="147"/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outlineLevel="1" x14ac:dyDescent="0.25">
      <c r="A1139" s="154"/>
      <c r="B1139" s="155"/>
      <c r="C1139" s="186" t="s">
        <v>2165</v>
      </c>
      <c r="D1139" s="159"/>
      <c r="E1139" s="160">
        <v>4549.44535</v>
      </c>
      <c r="F1139" s="157"/>
      <c r="G1139" s="157"/>
      <c r="H1139" s="157"/>
      <c r="I1139" s="157"/>
      <c r="J1139" s="157"/>
      <c r="K1139" s="157"/>
      <c r="L1139" s="157"/>
      <c r="M1139" s="157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57"/>
      <c r="Y1139" s="147"/>
      <c r="Z1139" s="147"/>
      <c r="AA1139" s="147"/>
      <c r="AB1139" s="147"/>
      <c r="AC1139" s="147"/>
      <c r="AD1139" s="147"/>
      <c r="AE1139" s="147"/>
      <c r="AF1139" s="147"/>
      <c r="AG1139" s="147" t="s">
        <v>287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1" x14ac:dyDescent="0.25">
      <c r="A1140" s="168">
        <v>315</v>
      </c>
      <c r="B1140" s="169" t="s">
        <v>2166</v>
      </c>
      <c r="C1140" s="185" t="s">
        <v>2167</v>
      </c>
      <c r="D1140" s="170" t="s">
        <v>302</v>
      </c>
      <c r="E1140" s="171">
        <v>9098.8906999999999</v>
      </c>
      <c r="F1140" s="172"/>
      <c r="G1140" s="173">
        <f>ROUND(E1140*F1140,2)</f>
        <v>0</v>
      </c>
      <c r="H1140" s="172"/>
      <c r="I1140" s="173">
        <f>ROUND(E1140*H1140,2)</f>
        <v>0</v>
      </c>
      <c r="J1140" s="172"/>
      <c r="K1140" s="173">
        <f>ROUND(E1140*J1140,2)</f>
        <v>0</v>
      </c>
      <c r="L1140" s="173">
        <v>15</v>
      </c>
      <c r="M1140" s="173">
        <f>G1140*(1+L1140/100)</f>
        <v>0</v>
      </c>
      <c r="N1140" s="173">
        <v>1.7000000000000001E-4</v>
      </c>
      <c r="O1140" s="173">
        <f>ROUND(E1140*N1140,2)</f>
        <v>1.55</v>
      </c>
      <c r="P1140" s="173">
        <v>0</v>
      </c>
      <c r="Q1140" s="173">
        <f>ROUND(E1140*P1140,2)</f>
        <v>0</v>
      </c>
      <c r="R1140" s="173" t="s">
        <v>2164</v>
      </c>
      <c r="S1140" s="173" t="s">
        <v>248</v>
      </c>
      <c r="T1140" s="174" t="s">
        <v>248</v>
      </c>
      <c r="U1140" s="157">
        <v>0.03</v>
      </c>
      <c r="V1140" s="157">
        <f>ROUND(E1140*U1140,2)</f>
        <v>272.97000000000003</v>
      </c>
      <c r="W1140" s="157"/>
      <c r="X1140" s="157" t="s">
        <v>304</v>
      </c>
      <c r="Y1140" s="147"/>
      <c r="Z1140" s="147"/>
      <c r="AA1140" s="147"/>
      <c r="AB1140" s="147"/>
      <c r="AC1140" s="147"/>
      <c r="AD1140" s="147"/>
      <c r="AE1140" s="147"/>
      <c r="AF1140" s="147"/>
      <c r="AG1140" s="147" t="s">
        <v>639</v>
      </c>
      <c r="AH1140" s="147"/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1" x14ac:dyDescent="0.25">
      <c r="A1141" s="154"/>
      <c r="B1141" s="155"/>
      <c r="C1141" s="186" t="s">
        <v>2168</v>
      </c>
      <c r="D1141" s="159"/>
      <c r="E1141" s="160"/>
      <c r="F1141" s="157"/>
      <c r="G1141" s="157"/>
      <c r="H1141" s="157"/>
      <c r="I1141" s="157"/>
      <c r="J1141" s="157"/>
      <c r="K1141" s="157"/>
      <c r="L1141" s="157"/>
      <c r="M1141" s="157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57"/>
      <c r="Y1141" s="147"/>
      <c r="Z1141" s="147"/>
      <c r="AA1141" s="147"/>
      <c r="AB1141" s="147"/>
      <c r="AC1141" s="147"/>
      <c r="AD1141" s="147"/>
      <c r="AE1141" s="147"/>
      <c r="AF1141" s="147"/>
      <c r="AG1141" s="147" t="s">
        <v>287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1" x14ac:dyDescent="0.25">
      <c r="A1142" s="154"/>
      <c r="B1142" s="155"/>
      <c r="C1142" s="186" t="s">
        <v>2169</v>
      </c>
      <c r="D1142" s="159"/>
      <c r="E1142" s="160">
        <v>9098.8906999999999</v>
      </c>
      <c r="F1142" s="157"/>
      <c r="G1142" s="157"/>
      <c r="H1142" s="157"/>
      <c r="I1142" s="157"/>
      <c r="J1142" s="157"/>
      <c r="K1142" s="157"/>
      <c r="L1142" s="157"/>
      <c r="M1142" s="157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57"/>
      <c r="Y1142" s="147"/>
      <c r="Z1142" s="147"/>
      <c r="AA1142" s="147"/>
      <c r="AB1142" s="147"/>
      <c r="AC1142" s="147"/>
      <c r="AD1142" s="147"/>
      <c r="AE1142" s="147"/>
      <c r="AF1142" s="147"/>
      <c r="AG1142" s="147" t="s">
        <v>287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1" x14ac:dyDescent="0.25">
      <c r="A1143" s="168">
        <v>316</v>
      </c>
      <c r="B1143" s="169" t="s">
        <v>2170</v>
      </c>
      <c r="C1143" s="185" t="s">
        <v>2171</v>
      </c>
      <c r="D1143" s="170" t="s">
        <v>302</v>
      </c>
      <c r="E1143" s="171">
        <v>9098.8906999999999</v>
      </c>
      <c r="F1143" s="172"/>
      <c r="G1143" s="173">
        <f>ROUND(E1143*F1143,2)</f>
        <v>0</v>
      </c>
      <c r="H1143" s="172"/>
      <c r="I1143" s="173">
        <f>ROUND(E1143*H1143,2)</f>
        <v>0</v>
      </c>
      <c r="J1143" s="172"/>
      <c r="K1143" s="173">
        <f>ROUND(E1143*J1143,2)</f>
        <v>0</v>
      </c>
      <c r="L1143" s="173">
        <v>15</v>
      </c>
      <c r="M1143" s="173">
        <f>G1143*(1+L1143/100)</f>
        <v>0</v>
      </c>
      <c r="N1143" s="173">
        <v>4.8000000000000001E-4</v>
      </c>
      <c r="O1143" s="173">
        <f>ROUND(E1143*N1143,2)</f>
        <v>4.37</v>
      </c>
      <c r="P1143" s="173">
        <v>0</v>
      </c>
      <c r="Q1143" s="173">
        <f>ROUND(E1143*P1143,2)</f>
        <v>0</v>
      </c>
      <c r="R1143" s="173" t="s">
        <v>2164</v>
      </c>
      <c r="S1143" s="173" t="s">
        <v>248</v>
      </c>
      <c r="T1143" s="174" t="s">
        <v>248</v>
      </c>
      <c r="U1143" s="157">
        <v>0.11</v>
      </c>
      <c r="V1143" s="157">
        <f>ROUND(E1143*U1143,2)</f>
        <v>1000.88</v>
      </c>
      <c r="W1143" s="157"/>
      <c r="X1143" s="157" t="s">
        <v>304</v>
      </c>
      <c r="Y1143" s="147"/>
      <c r="Z1143" s="147"/>
      <c r="AA1143" s="147"/>
      <c r="AB1143" s="147"/>
      <c r="AC1143" s="147"/>
      <c r="AD1143" s="147"/>
      <c r="AE1143" s="147"/>
      <c r="AF1143" s="147"/>
      <c r="AG1143" s="147" t="s">
        <v>639</v>
      </c>
      <c r="AH1143" s="147"/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outlineLevel="1" x14ac:dyDescent="0.25">
      <c r="A1144" s="154"/>
      <c r="B1144" s="155"/>
      <c r="C1144" s="186" t="s">
        <v>2172</v>
      </c>
      <c r="D1144" s="159"/>
      <c r="E1144" s="160">
        <v>54.655500000000004</v>
      </c>
      <c r="F1144" s="157"/>
      <c r="G1144" s="157"/>
      <c r="H1144" s="157"/>
      <c r="I1144" s="157"/>
      <c r="J1144" s="157"/>
      <c r="K1144" s="157"/>
      <c r="L1144" s="157"/>
      <c r="M1144" s="157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57"/>
      <c r="Y1144" s="147"/>
      <c r="Z1144" s="147"/>
      <c r="AA1144" s="147"/>
      <c r="AB1144" s="147"/>
      <c r="AC1144" s="147"/>
      <c r="AD1144" s="147"/>
      <c r="AE1144" s="147"/>
      <c r="AF1144" s="147"/>
      <c r="AG1144" s="147" t="s">
        <v>287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1" x14ac:dyDescent="0.25">
      <c r="A1145" s="154"/>
      <c r="B1145" s="155"/>
      <c r="C1145" s="186" t="s">
        <v>2173</v>
      </c>
      <c r="D1145" s="159"/>
      <c r="E1145" s="160">
        <v>101.38500000000001</v>
      </c>
      <c r="F1145" s="157"/>
      <c r="G1145" s="157"/>
      <c r="H1145" s="157"/>
      <c r="I1145" s="157"/>
      <c r="J1145" s="157"/>
      <c r="K1145" s="157"/>
      <c r="L1145" s="157"/>
      <c r="M1145" s="157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57"/>
      <c r="Y1145" s="147"/>
      <c r="Z1145" s="147"/>
      <c r="AA1145" s="147"/>
      <c r="AB1145" s="147"/>
      <c r="AC1145" s="147"/>
      <c r="AD1145" s="147"/>
      <c r="AE1145" s="147"/>
      <c r="AF1145" s="147"/>
      <c r="AG1145" s="147" t="s">
        <v>287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outlineLevel="1" x14ac:dyDescent="0.25">
      <c r="A1146" s="154"/>
      <c r="B1146" s="155"/>
      <c r="C1146" s="186" t="s">
        <v>2174</v>
      </c>
      <c r="D1146" s="159"/>
      <c r="E1146" s="160">
        <v>24.052</v>
      </c>
      <c r="F1146" s="157"/>
      <c r="G1146" s="157"/>
      <c r="H1146" s="157"/>
      <c r="I1146" s="157"/>
      <c r="J1146" s="157"/>
      <c r="K1146" s="157"/>
      <c r="L1146" s="157"/>
      <c r="M1146" s="157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57"/>
      <c r="Y1146" s="147"/>
      <c r="Z1146" s="147"/>
      <c r="AA1146" s="147"/>
      <c r="AB1146" s="147"/>
      <c r="AC1146" s="147"/>
      <c r="AD1146" s="147"/>
      <c r="AE1146" s="147"/>
      <c r="AF1146" s="147"/>
      <c r="AG1146" s="147" t="s">
        <v>287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outlineLevel="1" x14ac:dyDescent="0.25">
      <c r="A1147" s="154"/>
      <c r="B1147" s="155"/>
      <c r="C1147" s="186" t="s">
        <v>2175</v>
      </c>
      <c r="D1147" s="159"/>
      <c r="E1147" s="160">
        <v>108.867</v>
      </c>
      <c r="F1147" s="157"/>
      <c r="G1147" s="157"/>
      <c r="H1147" s="157"/>
      <c r="I1147" s="157"/>
      <c r="J1147" s="157"/>
      <c r="K1147" s="157"/>
      <c r="L1147" s="157"/>
      <c r="M1147" s="157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57"/>
      <c r="Y1147" s="147"/>
      <c r="Z1147" s="147"/>
      <c r="AA1147" s="147"/>
      <c r="AB1147" s="147"/>
      <c r="AC1147" s="147"/>
      <c r="AD1147" s="147"/>
      <c r="AE1147" s="147"/>
      <c r="AF1147" s="147"/>
      <c r="AG1147" s="147" t="s">
        <v>287</v>
      </c>
      <c r="AH1147" s="147">
        <v>0</v>
      </c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1" x14ac:dyDescent="0.25">
      <c r="A1148" s="154"/>
      <c r="B1148" s="155"/>
      <c r="C1148" s="186" t="s">
        <v>2176</v>
      </c>
      <c r="D1148" s="159"/>
      <c r="E1148" s="160">
        <v>56.29</v>
      </c>
      <c r="F1148" s="157"/>
      <c r="G1148" s="157"/>
      <c r="H1148" s="157"/>
      <c r="I1148" s="157"/>
      <c r="J1148" s="157"/>
      <c r="K1148" s="157"/>
      <c r="L1148" s="157"/>
      <c r="M1148" s="157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57"/>
      <c r="Y1148" s="147"/>
      <c r="Z1148" s="147"/>
      <c r="AA1148" s="147"/>
      <c r="AB1148" s="147"/>
      <c r="AC1148" s="147"/>
      <c r="AD1148" s="147"/>
      <c r="AE1148" s="147"/>
      <c r="AF1148" s="147"/>
      <c r="AG1148" s="147" t="s">
        <v>287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1" x14ac:dyDescent="0.25">
      <c r="A1149" s="154"/>
      <c r="B1149" s="155"/>
      <c r="C1149" s="186" t="s">
        <v>2177</v>
      </c>
      <c r="D1149" s="159"/>
      <c r="E1149" s="160">
        <v>285.74</v>
      </c>
      <c r="F1149" s="157"/>
      <c r="G1149" s="157"/>
      <c r="H1149" s="157"/>
      <c r="I1149" s="157"/>
      <c r="J1149" s="157"/>
      <c r="K1149" s="157"/>
      <c r="L1149" s="157"/>
      <c r="M1149" s="157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57"/>
      <c r="Y1149" s="147"/>
      <c r="Z1149" s="147"/>
      <c r="AA1149" s="147"/>
      <c r="AB1149" s="147"/>
      <c r="AC1149" s="147"/>
      <c r="AD1149" s="147"/>
      <c r="AE1149" s="147"/>
      <c r="AF1149" s="147"/>
      <c r="AG1149" s="147" t="s">
        <v>287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1" x14ac:dyDescent="0.25">
      <c r="A1150" s="154"/>
      <c r="B1150" s="155"/>
      <c r="C1150" s="186" t="s">
        <v>2178</v>
      </c>
      <c r="D1150" s="159"/>
      <c r="E1150" s="160">
        <v>24.245000000000001</v>
      </c>
      <c r="F1150" s="157"/>
      <c r="G1150" s="157"/>
      <c r="H1150" s="157"/>
      <c r="I1150" s="157"/>
      <c r="J1150" s="157"/>
      <c r="K1150" s="157"/>
      <c r="L1150" s="157"/>
      <c r="M1150" s="157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57"/>
      <c r="Y1150" s="147"/>
      <c r="Z1150" s="147"/>
      <c r="AA1150" s="147"/>
      <c r="AB1150" s="147"/>
      <c r="AC1150" s="147"/>
      <c r="AD1150" s="147"/>
      <c r="AE1150" s="147"/>
      <c r="AF1150" s="147"/>
      <c r="AG1150" s="147" t="s">
        <v>287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1" x14ac:dyDescent="0.25">
      <c r="A1151" s="154"/>
      <c r="B1151" s="155"/>
      <c r="C1151" s="195" t="s">
        <v>379</v>
      </c>
      <c r="D1151" s="191"/>
      <c r="E1151" s="192">
        <v>655.23450000000003</v>
      </c>
      <c r="F1151" s="157"/>
      <c r="G1151" s="157"/>
      <c r="H1151" s="157"/>
      <c r="I1151" s="157"/>
      <c r="J1151" s="157"/>
      <c r="K1151" s="157"/>
      <c r="L1151" s="157"/>
      <c r="M1151" s="157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57"/>
      <c r="Y1151" s="147"/>
      <c r="Z1151" s="147"/>
      <c r="AA1151" s="147"/>
      <c r="AB1151" s="147"/>
      <c r="AC1151" s="147"/>
      <c r="AD1151" s="147"/>
      <c r="AE1151" s="147"/>
      <c r="AF1151" s="147"/>
      <c r="AG1151" s="147" t="s">
        <v>287</v>
      </c>
      <c r="AH1151" s="147">
        <v>1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outlineLevel="1" x14ac:dyDescent="0.25">
      <c r="A1152" s="154"/>
      <c r="B1152" s="155"/>
      <c r="C1152" s="186" t="s">
        <v>1034</v>
      </c>
      <c r="D1152" s="159"/>
      <c r="E1152" s="160"/>
      <c r="F1152" s="157"/>
      <c r="G1152" s="157"/>
      <c r="H1152" s="157"/>
      <c r="I1152" s="157"/>
      <c r="J1152" s="157"/>
      <c r="K1152" s="157"/>
      <c r="L1152" s="157"/>
      <c r="M1152" s="157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57"/>
      <c r="Y1152" s="147"/>
      <c r="Z1152" s="147"/>
      <c r="AA1152" s="147"/>
      <c r="AB1152" s="147"/>
      <c r="AC1152" s="147"/>
      <c r="AD1152" s="147"/>
      <c r="AE1152" s="147"/>
      <c r="AF1152" s="147"/>
      <c r="AG1152" s="147" t="s">
        <v>287</v>
      </c>
      <c r="AH1152" s="147">
        <v>0</v>
      </c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1" x14ac:dyDescent="0.25">
      <c r="A1153" s="154"/>
      <c r="B1153" s="155"/>
      <c r="C1153" s="186" t="s">
        <v>2179</v>
      </c>
      <c r="D1153" s="159"/>
      <c r="E1153" s="160">
        <v>139.31549999999999</v>
      </c>
      <c r="F1153" s="157"/>
      <c r="G1153" s="157"/>
      <c r="H1153" s="157"/>
      <c r="I1153" s="157"/>
      <c r="J1153" s="157"/>
      <c r="K1153" s="157"/>
      <c r="L1153" s="157"/>
      <c r="M1153" s="157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57"/>
      <c r="Y1153" s="147"/>
      <c r="Z1153" s="147"/>
      <c r="AA1153" s="147"/>
      <c r="AB1153" s="147"/>
      <c r="AC1153" s="147"/>
      <c r="AD1153" s="147"/>
      <c r="AE1153" s="147"/>
      <c r="AF1153" s="147"/>
      <c r="AG1153" s="147" t="s">
        <v>287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1" x14ac:dyDescent="0.25">
      <c r="A1154" s="154"/>
      <c r="B1154" s="155"/>
      <c r="C1154" s="186" t="s">
        <v>2180</v>
      </c>
      <c r="D1154" s="159"/>
      <c r="E1154" s="160">
        <v>220.1446</v>
      </c>
      <c r="F1154" s="157"/>
      <c r="G1154" s="157"/>
      <c r="H1154" s="157"/>
      <c r="I1154" s="157"/>
      <c r="J1154" s="157"/>
      <c r="K1154" s="157"/>
      <c r="L1154" s="157"/>
      <c r="M1154" s="157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57"/>
      <c r="Y1154" s="147"/>
      <c r="Z1154" s="147"/>
      <c r="AA1154" s="147"/>
      <c r="AB1154" s="147"/>
      <c r="AC1154" s="147"/>
      <c r="AD1154" s="147"/>
      <c r="AE1154" s="147"/>
      <c r="AF1154" s="147"/>
      <c r="AG1154" s="147" t="s">
        <v>287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1" x14ac:dyDescent="0.25">
      <c r="A1155" s="154"/>
      <c r="B1155" s="155"/>
      <c r="C1155" s="186" t="s">
        <v>2181</v>
      </c>
      <c r="D1155" s="159"/>
      <c r="E1155" s="160">
        <v>256.13909999999998</v>
      </c>
      <c r="F1155" s="157"/>
      <c r="G1155" s="157"/>
      <c r="H1155" s="157"/>
      <c r="I1155" s="157"/>
      <c r="J1155" s="157"/>
      <c r="K1155" s="157"/>
      <c r="L1155" s="157"/>
      <c r="M1155" s="157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57"/>
      <c r="Y1155" s="147"/>
      <c r="Z1155" s="147"/>
      <c r="AA1155" s="147"/>
      <c r="AB1155" s="147"/>
      <c r="AC1155" s="147"/>
      <c r="AD1155" s="147"/>
      <c r="AE1155" s="147"/>
      <c r="AF1155" s="147"/>
      <c r="AG1155" s="147" t="s">
        <v>287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1" x14ac:dyDescent="0.25">
      <c r="A1156" s="154"/>
      <c r="B1156" s="155"/>
      <c r="C1156" s="186" t="s">
        <v>2182</v>
      </c>
      <c r="D1156" s="159"/>
      <c r="E1156" s="160">
        <v>92.876999999999995</v>
      </c>
      <c r="F1156" s="157"/>
      <c r="G1156" s="157"/>
      <c r="H1156" s="157"/>
      <c r="I1156" s="157"/>
      <c r="J1156" s="157"/>
      <c r="K1156" s="157"/>
      <c r="L1156" s="157"/>
      <c r="M1156" s="157"/>
      <c r="N1156" s="157"/>
      <c r="O1156" s="157"/>
      <c r="P1156" s="157"/>
      <c r="Q1156" s="157"/>
      <c r="R1156" s="157"/>
      <c r="S1156" s="157"/>
      <c r="T1156" s="157"/>
      <c r="U1156" s="157"/>
      <c r="V1156" s="157"/>
      <c r="W1156" s="157"/>
      <c r="X1156" s="157"/>
      <c r="Y1156" s="147"/>
      <c r="Z1156" s="147"/>
      <c r="AA1156" s="147"/>
      <c r="AB1156" s="147"/>
      <c r="AC1156" s="147"/>
      <c r="AD1156" s="147"/>
      <c r="AE1156" s="147"/>
      <c r="AF1156" s="147"/>
      <c r="AG1156" s="147" t="s">
        <v>287</v>
      </c>
      <c r="AH1156" s="147">
        <v>0</v>
      </c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outlineLevel="1" x14ac:dyDescent="0.25">
      <c r="A1157" s="154"/>
      <c r="B1157" s="155"/>
      <c r="C1157" s="186" t="s">
        <v>2183</v>
      </c>
      <c r="D1157" s="159"/>
      <c r="E1157" s="160">
        <v>21.84</v>
      </c>
      <c r="F1157" s="157"/>
      <c r="G1157" s="157"/>
      <c r="H1157" s="157"/>
      <c r="I1157" s="157"/>
      <c r="J1157" s="157"/>
      <c r="K1157" s="157"/>
      <c r="L1157" s="157"/>
      <c r="M1157" s="157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57"/>
      <c r="Y1157" s="147"/>
      <c r="Z1157" s="147"/>
      <c r="AA1157" s="147"/>
      <c r="AB1157" s="147"/>
      <c r="AC1157" s="147"/>
      <c r="AD1157" s="147"/>
      <c r="AE1157" s="147"/>
      <c r="AF1157" s="147"/>
      <c r="AG1157" s="147" t="s">
        <v>287</v>
      </c>
      <c r="AH1157" s="147">
        <v>0</v>
      </c>
      <c r="AI1157" s="147"/>
      <c r="AJ1157" s="147"/>
      <c r="AK1157" s="147"/>
      <c r="AL1157" s="147"/>
      <c r="AM1157" s="147"/>
      <c r="AN1157" s="147"/>
      <c r="AO1157" s="147"/>
      <c r="AP1157" s="147"/>
      <c r="AQ1157" s="147"/>
      <c r="AR1157" s="147"/>
      <c r="AS1157" s="147"/>
      <c r="AT1157" s="147"/>
      <c r="AU1157" s="147"/>
      <c r="AV1157" s="147"/>
      <c r="AW1157" s="147"/>
      <c r="AX1157" s="147"/>
      <c r="AY1157" s="147"/>
      <c r="AZ1157" s="147"/>
      <c r="BA1157" s="147"/>
      <c r="BB1157" s="147"/>
      <c r="BC1157" s="147"/>
      <c r="BD1157" s="147"/>
      <c r="BE1157" s="147"/>
      <c r="BF1157" s="147"/>
      <c r="BG1157" s="147"/>
      <c r="BH1157" s="147"/>
    </row>
    <row r="1158" spans="1:60" outlineLevel="1" x14ac:dyDescent="0.25">
      <c r="A1158" s="154"/>
      <c r="B1158" s="155"/>
      <c r="C1158" s="186" t="s">
        <v>2184</v>
      </c>
      <c r="D1158" s="159"/>
      <c r="E1158" s="160">
        <v>633.20479999999998</v>
      </c>
      <c r="F1158" s="157"/>
      <c r="G1158" s="157"/>
      <c r="H1158" s="157"/>
      <c r="I1158" s="157"/>
      <c r="J1158" s="157"/>
      <c r="K1158" s="157"/>
      <c r="L1158" s="157"/>
      <c r="M1158" s="157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57"/>
      <c r="Y1158" s="147"/>
      <c r="Z1158" s="147"/>
      <c r="AA1158" s="147"/>
      <c r="AB1158" s="147"/>
      <c r="AC1158" s="147"/>
      <c r="AD1158" s="147"/>
      <c r="AE1158" s="147"/>
      <c r="AF1158" s="147"/>
      <c r="AG1158" s="147" t="s">
        <v>287</v>
      </c>
      <c r="AH1158" s="147">
        <v>0</v>
      </c>
      <c r="AI1158" s="147"/>
      <c r="AJ1158" s="147"/>
      <c r="AK1158" s="147"/>
      <c r="AL1158" s="147"/>
      <c r="AM1158" s="147"/>
      <c r="AN1158" s="147"/>
      <c r="AO1158" s="147"/>
      <c r="AP1158" s="147"/>
      <c r="AQ1158" s="147"/>
      <c r="AR1158" s="147"/>
      <c r="AS1158" s="147"/>
      <c r="AT1158" s="147"/>
      <c r="AU1158" s="147"/>
      <c r="AV1158" s="147"/>
      <c r="AW1158" s="147"/>
      <c r="AX1158" s="147"/>
      <c r="AY1158" s="147"/>
      <c r="AZ1158" s="147"/>
      <c r="BA1158" s="147"/>
      <c r="BB1158" s="147"/>
      <c r="BC1158" s="147"/>
      <c r="BD1158" s="147"/>
      <c r="BE1158" s="147"/>
      <c r="BF1158" s="147"/>
      <c r="BG1158" s="147"/>
      <c r="BH1158" s="147"/>
    </row>
    <row r="1159" spans="1:60" outlineLevel="1" x14ac:dyDescent="0.25">
      <c r="A1159" s="154"/>
      <c r="B1159" s="155"/>
      <c r="C1159" s="186" t="s">
        <v>2185</v>
      </c>
      <c r="D1159" s="159"/>
      <c r="E1159" s="160">
        <v>237.6756</v>
      </c>
      <c r="F1159" s="157"/>
      <c r="G1159" s="157"/>
      <c r="H1159" s="157"/>
      <c r="I1159" s="157"/>
      <c r="J1159" s="157"/>
      <c r="K1159" s="157"/>
      <c r="L1159" s="157"/>
      <c r="M1159" s="157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57"/>
      <c r="Y1159" s="147"/>
      <c r="Z1159" s="147"/>
      <c r="AA1159" s="147"/>
      <c r="AB1159" s="147"/>
      <c r="AC1159" s="147"/>
      <c r="AD1159" s="147"/>
      <c r="AE1159" s="147"/>
      <c r="AF1159" s="147"/>
      <c r="AG1159" s="147" t="s">
        <v>287</v>
      </c>
      <c r="AH1159" s="147">
        <v>0</v>
      </c>
      <c r="AI1159" s="147"/>
      <c r="AJ1159" s="147"/>
      <c r="AK1159" s="147"/>
      <c r="AL1159" s="147"/>
      <c r="AM1159" s="147"/>
      <c r="AN1159" s="147"/>
      <c r="AO1159" s="147"/>
      <c r="AP1159" s="147"/>
      <c r="AQ1159" s="147"/>
      <c r="AR1159" s="147"/>
      <c r="AS1159" s="147"/>
      <c r="AT1159" s="147"/>
      <c r="AU1159" s="147"/>
      <c r="AV1159" s="147"/>
      <c r="AW1159" s="147"/>
      <c r="AX1159" s="147"/>
      <c r="AY1159" s="147"/>
      <c r="AZ1159" s="147"/>
      <c r="BA1159" s="147"/>
      <c r="BB1159" s="147"/>
      <c r="BC1159" s="147"/>
      <c r="BD1159" s="147"/>
      <c r="BE1159" s="147"/>
      <c r="BF1159" s="147"/>
      <c r="BG1159" s="147"/>
      <c r="BH1159" s="147"/>
    </row>
    <row r="1160" spans="1:60" outlineLevel="1" x14ac:dyDescent="0.25">
      <c r="A1160" s="154"/>
      <c r="B1160" s="155"/>
      <c r="C1160" s="186" t="s">
        <v>2186</v>
      </c>
      <c r="D1160" s="159"/>
      <c r="E1160" s="160">
        <v>260.05560000000003</v>
      </c>
      <c r="F1160" s="157"/>
      <c r="G1160" s="157"/>
      <c r="H1160" s="157"/>
      <c r="I1160" s="157"/>
      <c r="J1160" s="157"/>
      <c r="K1160" s="157"/>
      <c r="L1160" s="157"/>
      <c r="M1160" s="157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57"/>
      <c r="Y1160" s="147"/>
      <c r="Z1160" s="147"/>
      <c r="AA1160" s="147"/>
      <c r="AB1160" s="147"/>
      <c r="AC1160" s="147"/>
      <c r="AD1160" s="147"/>
      <c r="AE1160" s="147"/>
      <c r="AF1160" s="147"/>
      <c r="AG1160" s="147" t="s">
        <v>287</v>
      </c>
      <c r="AH1160" s="147">
        <v>0</v>
      </c>
      <c r="AI1160" s="147"/>
      <c r="AJ1160" s="147"/>
      <c r="AK1160" s="147"/>
      <c r="AL1160" s="147"/>
      <c r="AM1160" s="147"/>
      <c r="AN1160" s="147"/>
      <c r="AO1160" s="147"/>
      <c r="AP1160" s="147"/>
      <c r="AQ1160" s="147"/>
      <c r="AR1160" s="147"/>
      <c r="AS1160" s="147"/>
      <c r="AT1160" s="147"/>
      <c r="AU1160" s="147"/>
      <c r="AV1160" s="147"/>
      <c r="AW1160" s="147"/>
      <c r="AX1160" s="147"/>
      <c r="AY1160" s="147"/>
      <c r="AZ1160" s="147"/>
      <c r="BA1160" s="147"/>
      <c r="BB1160" s="147"/>
      <c r="BC1160" s="147"/>
      <c r="BD1160" s="147"/>
      <c r="BE1160" s="147"/>
      <c r="BF1160" s="147"/>
      <c r="BG1160" s="147"/>
      <c r="BH1160" s="147"/>
    </row>
    <row r="1161" spans="1:60" outlineLevel="1" x14ac:dyDescent="0.25">
      <c r="A1161" s="154"/>
      <c r="B1161" s="155"/>
      <c r="C1161" s="186" t="s">
        <v>2187</v>
      </c>
      <c r="D1161" s="159"/>
      <c r="E1161" s="160">
        <v>38.418999999999997</v>
      </c>
      <c r="F1161" s="157"/>
      <c r="G1161" s="157"/>
      <c r="H1161" s="157"/>
      <c r="I1161" s="157"/>
      <c r="J1161" s="157"/>
      <c r="K1161" s="157"/>
      <c r="L1161" s="157"/>
      <c r="M1161" s="157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57"/>
      <c r="Y1161" s="147"/>
      <c r="Z1161" s="147"/>
      <c r="AA1161" s="147"/>
      <c r="AB1161" s="147"/>
      <c r="AC1161" s="147"/>
      <c r="AD1161" s="147"/>
      <c r="AE1161" s="147"/>
      <c r="AF1161" s="147"/>
      <c r="AG1161" s="147" t="s">
        <v>287</v>
      </c>
      <c r="AH1161" s="147">
        <v>0</v>
      </c>
      <c r="AI1161" s="147"/>
      <c r="AJ1161" s="147"/>
      <c r="AK1161" s="147"/>
      <c r="AL1161" s="147"/>
      <c r="AM1161" s="147"/>
      <c r="AN1161" s="147"/>
      <c r="AO1161" s="147"/>
      <c r="AP1161" s="147"/>
      <c r="AQ1161" s="147"/>
      <c r="AR1161" s="147"/>
      <c r="AS1161" s="147"/>
      <c r="AT1161" s="147"/>
      <c r="AU1161" s="147"/>
      <c r="AV1161" s="147"/>
      <c r="AW1161" s="147"/>
      <c r="AX1161" s="147"/>
      <c r="AY1161" s="147"/>
      <c r="AZ1161" s="147"/>
      <c r="BA1161" s="147"/>
      <c r="BB1161" s="147"/>
      <c r="BC1161" s="147"/>
      <c r="BD1161" s="147"/>
      <c r="BE1161" s="147"/>
      <c r="BF1161" s="147"/>
      <c r="BG1161" s="147"/>
      <c r="BH1161" s="147"/>
    </row>
    <row r="1162" spans="1:60" outlineLevel="1" x14ac:dyDescent="0.25">
      <c r="A1162" s="154"/>
      <c r="B1162" s="155"/>
      <c r="C1162" s="195" t="s">
        <v>379</v>
      </c>
      <c r="D1162" s="191"/>
      <c r="E1162" s="192">
        <v>1899.6712</v>
      </c>
      <c r="F1162" s="157"/>
      <c r="G1162" s="157"/>
      <c r="H1162" s="157"/>
      <c r="I1162" s="157"/>
      <c r="J1162" s="157"/>
      <c r="K1162" s="157"/>
      <c r="L1162" s="157"/>
      <c r="M1162" s="157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57"/>
      <c r="Y1162" s="147"/>
      <c r="Z1162" s="147"/>
      <c r="AA1162" s="147"/>
      <c r="AB1162" s="147"/>
      <c r="AC1162" s="147"/>
      <c r="AD1162" s="147"/>
      <c r="AE1162" s="147"/>
      <c r="AF1162" s="147"/>
      <c r="AG1162" s="147" t="s">
        <v>287</v>
      </c>
      <c r="AH1162" s="147">
        <v>1</v>
      </c>
      <c r="AI1162" s="147"/>
      <c r="AJ1162" s="147"/>
      <c r="AK1162" s="147"/>
      <c r="AL1162" s="147"/>
      <c r="AM1162" s="147"/>
      <c r="AN1162" s="147"/>
      <c r="AO1162" s="147"/>
      <c r="AP1162" s="147"/>
      <c r="AQ1162" s="147"/>
      <c r="AR1162" s="147"/>
      <c r="AS1162" s="147"/>
      <c r="AT1162" s="147"/>
      <c r="AU1162" s="147"/>
      <c r="AV1162" s="147"/>
      <c r="AW1162" s="147"/>
      <c r="AX1162" s="147"/>
      <c r="AY1162" s="147"/>
      <c r="AZ1162" s="147"/>
      <c r="BA1162" s="147"/>
      <c r="BB1162" s="147"/>
      <c r="BC1162" s="147"/>
      <c r="BD1162" s="147"/>
      <c r="BE1162" s="147"/>
      <c r="BF1162" s="147"/>
      <c r="BG1162" s="147"/>
      <c r="BH1162" s="147"/>
    </row>
    <row r="1163" spans="1:60" outlineLevel="1" x14ac:dyDescent="0.25">
      <c r="A1163" s="154"/>
      <c r="B1163" s="155"/>
      <c r="C1163" s="186" t="s">
        <v>380</v>
      </c>
      <c r="D1163" s="159"/>
      <c r="E1163" s="160"/>
      <c r="F1163" s="157"/>
      <c r="G1163" s="157"/>
      <c r="H1163" s="157"/>
      <c r="I1163" s="157"/>
      <c r="J1163" s="157"/>
      <c r="K1163" s="157"/>
      <c r="L1163" s="157"/>
      <c r="M1163" s="157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57"/>
      <c r="Y1163" s="147"/>
      <c r="Z1163" s="147"/>
      <c r="AA1163" s="147"/>
      <c r="AB1163" s="147"/>
      <c r="AC1163" s="147"/>
      <c r="AD1163" s="147"/>
      <c r="AE1163" s="147"/>
      <c r="AF1163" s="147"/>
      <c r="AG1163" s="147" t="s">
        <v>287</v>
      </c>
      <c r="AH1163" s="147">
        <v>0</v>
      </c>
      <c r="AI1163" s="147"/>
      <c r="AJ1163" s="147"/>
      <c r="AK1163" s="147"/>
      <c r="AL1163" s="147"/>
      <c r="AM1163" s="147"/>
      <c r="AN1163" s="147"/>
      <c r="AO1163" s="147"/>
      <c r="AP1163" s="147"/>
      <c r="AQ1163" s="147"/>
      <c r="AR1163" s="147"/>
      <c r="AS1163" s="147"/>
      <c r="AT1163" s="147"/>
      <c r="AU1163" s="147"/>
      <c r="AV1163" s="147"/>
      <c r="AW1163" s="147"/>
      <c r="AX1163" s="147"/>
      <c r="AY1163" s="147"/>
      <c r="AZ1163" s="147"/>
      <c r="BA1163" s="147"/>
      <c r="BB1163" s="147"/>
      <c r="BC1163" s="147"/>
      <c r="BD1163" s="147"/>
      <c r="BE1163" s="147"/>
      <c r="BF1163" s="147"/>
      <c r="BG1163" s="147"/>
      <c r="BH1163" s="147"/>
    </row>
    <row r="1164" spans="1:60" outlineLevel="1" x14ac:dyDescent="0.25">
      <c r="A1164" s="154"/>
      <c r="B1164" s="155"/>
      <c r="C1164" s="186" t="s">
        <v>2188</v>
      </c>
      <c r="D1164" s="159"/>
      <c r="E1164" s="160">
        <v>76.191999999999993</v>
      </c>
      <c r="F1164" s="157"/>
      <c r="G1164" s="157"/>
      <c r="H1164" s="157"/>
      <c r="I1164" s="157"/>
      <c r="J1164" s="157"/>
      <c r="K1164" s="157"/>
      <c r="L1164" s="157"/>
      <c r="M1164" s="157"/>
      <c r="N1164" s="157"/>
      <c r="O1164" s="157"/>
      <c r="P1164" s="157"/>
      <c r="Q1164" s="157"/>
      <c r="R1164" s="157"/>
      <c r="S1164" s="157"/>
      <c r="T1164" s="157"/>
      <c r="U1164" s="157"/>
      <c r="V1164" s="157"/>
      <c r="W1164" s="157"/>
      <c r="X1164" s="157"/>
      <c r="Y1164" s="147"/>
      <c r="Z1164" s="147"/>
      <c r="AA1164" s="147"/>
      <c r="AB1164" s="147"/>
      <c r="AC1164" s="147"/>
      <c r="AD1164" s="147"/>
      <c r="AE1164" s="147"/>
      <c r="AF1164" s="147"/>
      <c r="AG1164" s="147" t="s">
        <v>287</v>
      </c>
      <c r="AH1164" s="147">
        <v>0</v>
      </c>
      <c r="AI1164" s="147"/>
      <c r="AJ1164" s="147"/>
      <c r="AK1164" s="147"/>
      <c r="AL1164" s="147"/>
      <c r="AM1164" s="147"/>
      <c r="AN1164" s="147"/>
      <c r="AO1164" s="147"/>
      <c r="AP1164" s="147"/>
      <c r="AQ1164" s="147"/>
      <c r="AR1164" s="147"/>
      <c r="AS1164" s="147"/>
      <c r="AT1164" s="147"/>
      <c r="AU1164" s="147"/>
      <c r="AV1164" s="147"/>
      <c r="AW1164" s="147"/>
      <c r="AX1164" s="147"/>
      <c r="AY1164" s="147"/>
      <c r="AZ1164" s="147"/>
      <c r="BA1164" s="147"/>
      <c r="BB1164" s="147"/>
      <c r="BC1164" s="147"/>
      <c r="BD1164" s="147"/>
      <c r="BE1164" s="147"/>
      <c r="BF1164" s="147"/>
      <c r="BG1164" s="147"/>
      <c r="BH1164" s="147"/>
    </row>
    <row r="1165" spans="1:60" outlineLevel="1" x14ac:dyDescent="0.25">
      <c r="A1165" s="154"/>
      <c r="B1165" s="155"/>
      <c r="C1165" s="186" t="s">
        <v>2189</v>
      </c>
      <c r="D1165" s="159"/>
      <c r="E1165" s="160">
        <v>152</v>
      </c>
      <c r="F1165" s="157"/>
      <c r="G1165" s="157"/>
      <c r="H1165" s="157"/>
      <c r="I1165" s="157"/>
      <c r="J1165" s="157"/>
      <c r="K1165" s="157"/>
      <c r="L1165" s="157"/>
      <c r="M1165" s="157"/>
      <c r="N1165" s="157"/>
      <c r="O1165" s="157"/>
      <c r="P1165" s="157"/>
      <c r="Q1165" s="157"/>
      <c r="R1165" s="157"/>
      <c r="S1165" s="157"/>
      <c r="T1165" s="157"/>
      <c r="U1165" s="157"/>
      <c r="V1165" s="157"/>
      <c r="W1165" s="157"/>
      <c r="X1165" s="157"/>
      <c r="Y1165" s="147"/>
      <c r="Z1165" s="147"/>
      <c r="AA1165" s="147"/>
      <c r="AB1165" s="147"/>
      <c r="AC1165" s="147"/>
      <c r="AD1165" s="147"/>
      <c r="AE1165" s="147"/>
      <c r="AF1165" s="147"/>
      <c r="AG1165" s="147" t="s">
        <v>287</v>
      </c>
      <c r="AH1165" s="147">
        <v>0</v>
      </c>
      <c r="AI1165" s="147"/>
      <c r="AJ1165" s="147"/>
      <c r="AK1165" s="147"/>
      <c r="AL1165" s="147"/>
      <c r="AM1165" s="147"/>
      <c r="AN1165" s="147"/>
      <c r="AO1165" s="147"/>
      <c r="AP1165" s="147"/>
      <c r="AQ1165" s="147"/>
      <c r="AR1165" s="147"/>
      <c r="AS1165" s="147"/>
      <c r="AT1165" s="147"/>
      <c r="AU1165" s="147"/>
      <c r="AV1165" s="147"/>
      <c r="AW1165" s="147"/>
      <c r="AX1165" s="147"/>
      <c r="AY1165" s="147"/>
      <c r="AZ1165" s="147"/>
      <c r="BA1165" s="147"/>
      <c r="BB1165" s="147"/>
      <c r="BC1165" s="147"/>
      <c r="BD1165" s="147"/>
      <c r="BE1165" s="147"/>
      <c r="BF1165" s="147"/>
      <c r="BG1165" s="147"/>
      <c r="BH1165" s="147"/>
    </row>
    <row r="1166" spans="1:60" outlineLevel="1" x14ac:dyDescent="0.25">
      <c r="A1166" s="154"/>
      <c r="B1166" s="155"/>
      <c r="C1166" s="186" t="s">
        <v>2190</v>
      </c>
      <c r="D1166" s="159"/>
      <c r="E1166" s="160">
        <v>17.399999999999999</v>
      </c>
      <c r="F1166" s="157"/>
      <c r="G1166" s="157"/>
      <c r="H1166" s="157"/>
      <c r="I1166" s="157"/>
      <c r="J1166" s="157"/>
      <c r="K1166" s="157"/>
      <c r="L1166" s="157"/>
      <c r="M1166" s="157"/>
      <c r="N1166" s="157"/>
      <c r="O1166" s="157"/>
      <c r="P1166" s="157"/>
      <c r="Q1166" s="157"/>
      <c r="R1166" s="157"/>
      <c r="S1166" s="157"/>
      <c r="T1166" s="157"/>
      <c r="U1166" s="157"/>
      <c r="V1166" s="157"/>
      <c r="W1166" s="157"/>
      <c r="X1166" s="157"/>
      <c r="Y1166" s="147"/>
      <c r="Z1166" s="147"/>
      <c r="AA1166" s="147"/>
      <c r="AB1166" s="147"/>
      <c r="AC1166" s="147"/>
      <c r="AD1166" s="147"/>
      <c r="AE1166" s="147"/>
      <c r="AF1166" s="147"/>
      <c r="AG1166" s="147" t="s">
        <v>287</v>
      </c>
      <c r="AH1166" s="147">
        <v>0</v>
      </c>
      <c r="AI1166" s="147"/>
      <c r="AJ1166" s="147"/>
      <c r="AK1166" s="147"/>
      <c r="AL1166" s="147"/>
      <c r="AM1166" s="147"/>
      <c r="AN1166" s="147"/>
      <c r="AO1166" s="147"/>
      <c r="AP1166" s="147"/>
      <c r="AQ1166" s="147"/>
      <c r="AR1166" s="147"/>
      <c r="AS1166" s="147"/>
      <c r="AT1166" s="147"/>
      <c r="AU1166" s="147"/>
      <c r="AV1166" s="147"/>
      <c r="AW1166" s="147"/>
      <c r="AX1166" s="147"/>
      <c r="AY1166" s="147"/>
      <c r="AZ1166" s="147"/>
      <c r="BA1166" s="147"/>
      <c r="BB1166" s="147"/>
      <c r="BC1166" s="147"/>
      <c r="BD1166" s="147"/>
      <c r="BE1166" s="147"/>
      <c r="BF1166" s="147"/>
      <c r="BG1166" s="147"/>
      <c r="BH1166" s="147"/>
    </row>
    <row r="1167" spans="1:60" outlineLevel="1" x14ac:dyDescent="0.25">
      <c r="A1167" s="154"/>
      <c r="B1167" s="155"/>
      <c r="C1167" s="186" t="s">
        <v>2191</v>
      </c>
      <c r="D1167" s="159"/>
      <c r="E1167" s="160">
        <v>33.92</v>
      </c>
      <c r="F1167" s="157"/>
      <c r="G1167" s="157"/>
      <c r="H1167" s="157"/>
      <c r="I1167" s="157"/>
      <c r="J1167" s="157"/>
      <c r="K1167" s="157"/>
      <c r="L1167" s="157"/>
      <c r="M1167" s="157"/>
      <c r="N1167" s="157"/>
      <c r="O1167" s="157"/>
      <c r="P1167" s="157"/>
      <c r="Q1167" s="157"/>
      <c r="R1167" s="157"/>
      <c r="S1167" s="157"/>
      <c r="T1167" s="157"/>
      <c r="U1167" s="157"/>
      <c r="V1167" s="157"/>
      <c r="W1167" s="157"/>
      <c r="X1167" s="157"/>
      <c r="Y1167" s="147"/>
      <c r="Z1167" s="147"/>
      <c r="AA1167" s="147"/>
      <c r="AB1167" s="147"/>
      <c r="AC1167" s="147"/>
      <c r="AD1167" s="147"/>
      <c r="AE1167" s="147"/>
      <c r="AF1167" s="147"/>
      <c r="AG1167" s="147" t="s">
        <v>287</v>
      </c>
      <c r="AH1167" s="147">
        <v>0</v>
      </c>
      <c r="AI1167" s="147"/>
      <c r="AJ1167" s="147"/>
      <c r="AK1167" s="147"/>
      <c r="AL1167" s="147"/>
      <c r="AM1167" s="147"/>
      <c r="AN1167" s="147"/>
      <c r="AO1167" s="147"/>
      <c r="AP1167" s="147"/>
      <c r="AQ1167" s="147"/>
      <c r="AR1167" s="147"/>
      <c r="AS1167" s="147"/>
      <c r="AT1167" s="147"/>
      <c r="AU1167" s="147"/>
      <c r="AV1167" s="147"/>
      <c r="AW1167" s="147"/>
      <c r="AX1167" s="147"/>
      <c r="AY1167" s="147"/>
      <c r="AZ1167" s="147"/>
      <c r="BA1167" s="147"/>
      <c r="BB1167" s="147"/>
      <c r="BC1167" s="147"/>
      <c r="BD1167" s="147"/>
      <c r="BE1167" s="147"/>
      <c r="BF1167" s="147"/>
      <c r="BG1167" s="147"/>
      <c r="BH1167" s="147"/>
    </row>
    <row r="1168" spans="1:60" outlineLevel="1" x14ac:dyDescent="0.25">
      <c r="A1168" s="154"/>
      <c r="B1168" s="155"/>
      <c r="C1168" s="186" t="s">
        <v>2192</v>
      </c>
      <c r="D1168" s="159"/>
      <c r="E1168" s="160">
        <v>163.36000000000001</v>
      </c>
      <c r="F1168" s="157"/>
      <c r="G1168" s="157"/>
      <c r="H1168" s="157"/>
      <c r="I1168" s="157"/>
      <c r="J1168" s="157"/>
      <c r="K1168" s="157"/>
      <c r="L1168" s="157"/>
      <c r="M1168" s="157"/>
      <c r="N1168" s="157"/>
      <c r="O1168" s="157"/>
      <c r="P1168" s="157"/>
      <c r="Q1168" s="157"/>
      <c r="R1168" s="157"/>
      <c r="S1168" s="157"/>
      <c r="T1168" s="157"/>
      <c r="U1168" s="157"/>
      <c r="V1168" s="157"/>
      <c r="W1168" s="157"/>
      <c r="X1168" s="157"/>
      <c r="Y1168" s="147"/>
      <c r="Z1168" s="147"/>
      <c r="AA1168" s="147"/>
      <c r="AB1168" s="147"/>
      <c r="AC1168" s="147"/>
      <c r="AD1168" s="147"/>
      <c r="AE1168" s="147"/>
      <c r="AF1168" s="147"/>
      <c r="AG1168" s="147" t="s">
        <v>287</v>
      </c>
      <c r="AH1168" s="147">
        <v>0</v>
      </c>
      <c r="AI1168" s="147"/>
      <c r="AJ1168" s="147"/>
      <c r="AK1168" s="147"/>
      <c r="AL1168" s="147"/>
      <c r="AM1168" s="147"/>
      <c r="AN1168" s="147"/>
      <c r="AO1168" s="147"/>
      <c r="AP1168" s="147"/>
      <c r="AQ1168" s="147"/>
      <c r="AR1168" s="147"/>
      <c r="AS1168" s="147"/>
      <c r="AT1168" s="147"/>
      <c r="AU1168" s="147"/>
      <c r="AV1168" s="147"/>
      <c r="AW1168" s="147"/>
      <c r="AX1168" s="147"/>
      <c r="AY1168" s="147"/>
      <c r="AZ1168" s="147"/>
      <c r="BA1168" s="147"/>
      <c r="BB1168" s="147"/>
      <c r="BC1168" s="147"/>
      <c r="BD1168" s="147"/>
      <c r="BE1168" s="147"/>
      <c r="BF1168" s="147"/>
      <c r="BG1168" s="147"/>
      <c r="BH1168" s="147"/>
    </row>
    <row r="1169" spans="1:60" outlineLevel="1" x14ac:dyDescent="0.25">
      <c r="A1169" s="154"/>
      <c r="B1169" s="155"/>
      <c r="C1169" s="186" t="s">
        <v>2193</v>
      </c>
      <c r="D1169" s="159"/>
      <c r="E1169" s="160">
        <v>9.2590000000000003</v>
      </c>
      <c r="F1169" s="157"/>
      <c r="G1169" s="157"/>
      <c r="H1169" s="157"/>
      <c r="I1169" s="157"/>
      <c r="J1169" s="157"/>
      <c r="K1169" s="157"/>
      <c r="L1169" s="157"/>
      <c r="M1169" s="157"/>
      <c r="N1169" s="157"/>
      <c r="O1169" s="157"/>
      <c r="P1169" s="157"/>
      <c r="Q1169" s="157"/>
      <c r="R1169" s="157"/>
      <c r="S1169" s="157"/>
      <c r="T1169" s="157"/>
      <c r="U1169" s="157"/>
      <c r="V1169" s="157"/>
      <c r="W1169" s="157"/>
      <c r="X1169" s="157"/>
      <c r="Y1169" s="147"/>
      <c r="Z1169" s="147"/>
      <c r="AA1169" s="147"/>
      <c r="AB1169" s="147"/>
      <c r="AC1169" s="147"/>
      <c r="AD1169" s="147"/>
      <c r="AE1169" s="147"/>
      <c r="AF1169" s="147"/>
      <c r="AG1169" s="147" t="s">
        <v>287</v>
      </c>
      <c r="AH1169" s="147">
        <v>0</v>
      </c>
      <c r="AI1169" s="147"/>
      <c r="AJ1169" s="147"/>
      <c r="AK1169" s="147"/>
      <c r="AL1169" s="147"/>
      <c r="AM1169" s="147"/>
      <c r="AN1169" s="147"/>
      <c r="AO1169" s="147"/>
      <c r="AP1169" s="147"/>
      <c r="AQ1169" s="147"/>
      <c r="AR1169" s="147"/>
      <c r="AS1169" s="147"/>
      <c r="AT1169" s="147"/>
      <c r="AU1169" s="147"/>
      <c r="AV1169" s="147"/>
      <c r="AW1169" s="147"/>
      <c r="AX1169" s="147"/>
      <c r="AY1169" s="147"/>
      <c r="AZ1169" s="147"/>
      <c r="BA1169" s="147"/>
      <c r="BB1169" s="147"/>
      <c r="BC1169" s="147"/>
      <c r="BD1169" s="147"/>
      <c r="BE1169" s="147"/>
      <c r="BF1169" s="147"/>
      <c r="BG1169" s="147"/>
      <c r="BH1169" s="147"/>
    </row>
    <row r="1170" spans="1:60" outlineLevel="1" x14ac:dyDescent="0.25">
      <c r="A1170" s="154"/>
      <c r="B1170" s="155"/>
      <c r="C1170" s="186" t="s">
        <v>2194</v>
      </c>
      <c r="D1170" s="159"/>
      <c r="E1170" s="160">
        <v>16.341999999999999</v>
      </c>
      <c r="F1170" s="157"/>
      <c r="G1170" s="157"/>
      <c r="H1170" s="157"/>
      <c r="I1170" s="157"/>
      <c r="J1170" s="157"/>
      <c r="K1170" s="157"/>
      <c r="L1170" s="157"/>
      <c r="M1170" s="157"/>
      <c r="N1170" s="157"/>
      <c r="O1170" s="157"/>
      <c r="P1170" s="157"/>
      <c r="Q1170" s="157"/>
      <c r="R1170" s="157"/>
      <c r="S1170" s="157"/>
      <c r="T1170" s="157"/>
      <c r="U1170" s="157"/>
      <c r="V1170" s="157"/>
      <c r="W1170" s="157"/>
      <c r="X1170" s="157"/>
      <c r="Y1170" s="147"/>
      <c r="Z1170" s="147"/>
      <c r="AA1170" s="147"/>
      <c r="AB1170" s="147"/>
      <c r="AC1170" s="147"/>
      <c r="AD1170" s="147"/>
      <c r="AE1170" s="147"/>
      <c r="AF1170" s="147"/>
      <c r="AG1170" s="147" t="s">
        <v>287</v>
      </c>
      <c r="AH1170" s="147">
        <v>0</v>
      </c>
      <c r="AI1170" s="147"/>
      <c r="AJ1170" s="147"/>
      <c r="AK1170" s="147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147"/>
      <c r="AW1170" s="147"/>
      <c r="AX1170" s="147"/>
      <c r="AY1170" s="147"/>
      <c r="AZ1170" s="147"/>
      <c r="BA1170" s="147"/>
      <c r="BB1170" s="147"/>
      <c r="BC1170" s="147"/>
      <c r="BD1170" s="147"/>
      <c r="BE1170" s="147"/>
      <c r="BF1170" s="147"/>
      <c r="BG1170" s="147"/>
      <c r="BH1170" s="147"/>
    </row>
    <row r="1171" spans="1:60" outlineLevel="1" x14ac:dyDescent="0.25">
      <c r="A1171" s="154"/>
      <c r="B1171" s="155"/>
      <c r="C1171" s="186" t="s">
        <v>2195</v>
      </c>
      <c r="D1171" s="159"/>
      <c r="E1171" s="160">
        <v>16.850999999999999</v>
      </c>
      <c r="F1171" s="157"/>
      <c r="G1171" s="157"/>
      <c r="H1171" s="157"/>
      <c r="I1171" s="157"/>
      <c r="J1171" s="157"/>
      <c r="K1171" s="157"/>
      <c r="L1171" s="157"/>
      <c r="M1171" s="157"/>
      <c r="N1171" s="157"/>
      <c r="O1171" s="157"/>
      <c r="P1171" s="157"/>
      <c r="Q1171" s="157"/>
      <c r="R1171" s="157"/>
      <c r="S1171" s="157"/>
      <c r="T1171" s="157"/>
      <c r="U1171" s="157"/>
      <c r="V1171" s="157"/>
      <c r="W1171" s="157"/>
      <c r="X1171" s="157"/>
      <c r="Y1171" s="147"/>
      <c r="Z1171" s="147"/>
      <c r="AA1171" s="147"/>
      <c r="AB1171" s="147"/>
      <c r="AC1171" s="147"/>
      <c r="AD1171" s="147"/>
      <c r="AE1171" s="147"/>
      <c r="AF1171" s="147"/>
      <c r="AG1171" s="147" t="s">
        <v>287</v>
      </c>
      <c r="AH1171" s="147">
        <v>0</v>
      </c>
      <c r="AI1171" s="147"/>
      <c r="AJ1171" s="147"/>
      <c r="AK1171" s="147"/>
      <c r="AL1171" s="147"/>
      <c r="AM1171" s="147"/>
      <c r="AN1171" s="147"/>
      <c r="AO1171" s="147"/>
      <c r="AP1171" s="147"/>
      <c r="AQ1171" s="147"/>
      <c r="AR1171" s="147"/>
      <c r="AS1171" s="147"/>
      <c r="AT1171" s="147"/>
      <c r="AU1171" s="147"/>
      <c r="AV1171" s="147"/>
      <c r="AW1171" s="147"/>
      <c r="AX1171" s="147"/>
      <c r="AY1171" s="147"/>
      <c r="AZ1171" s="147"/>
      <c r="BA1171" s="147"/>
      <c r="BB1171" s="147"/>
      <c r="BC1171" s="147"/>
      <c r="BD1171" s="147"/>
      <c r="BE1171" s="147"/>
      <c r="BF1171" s="147"/>
      <c r="BG1171" s="147"/>
      <c r="BH1171" s="147"/>
    </row>
    <row r="1172" spans="1:60" outlineLevel="1" x14ac:dyDescent="0.25">
      <c r="A1172" s="154"/>
      <c r="B1172" s="155"/>
      <c r="C1172" s="195" t="s">
        <v>379</v>
      </c>
      <c r="D1172" s="191"/>
      <c r="E1172" s="192">
        <v>485.32400000000001</v>
      </c>
      <c r="F1172" s="157"/>
      <c r="G1172" s="157"/>
      <c r="H1172" s="157"/>
      <c r="I1172" s="157"/>
      <c r="J1172" s="157"/>
      <c r="K1172" s="157"/>
      <c r="L1172" s="157"/>
      <c r="M1172" s="157"/>
      <c r="N1172" s="157"/>
      <c r="O1172" s="157"/>
      <c r="P1172" s="157"/>
      <c r="Q1172" s="157"/>
      <c r="R1172" s="157"/>
      <c r="S1172" s="157"/>
      <c r="T1172" s="157"/>
      <c r="U1172" s="157"/>
      <c r="V1172" s="157"/>
      <c r="W1172" s="157"/>
      <c r="X1172" s="157"/>
      <c r="Y1172" s="147"/>
      <c r="Z1172" s="147"/>
      <c r="AA1172" s="147"/>
      <c r="AB1172" s="147"/>
      <c r="AC1172" s="147"/>
      <c r="AD1172" s="147"/>
      <c r="AE1172" s="147"/>
      <c r="AF1172" s="147"/>
      <c r="AG1172" s="147" t="s">
        <v>287</v>
      </c>
      <c r="AH1172" s="147">
        <v>1</v>
      </c>
      <c r="AI1172" s="147"/>
      <c r="AJ1172" s="147"/>
      <c r="AK1172" s="147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147"/>
      <c r="AW1172" s="147"/>
      <c r="AX1172" s="147"/>
      <c r="AY1172" s="147"/>
      <c r="AZ1172" s="147"/>
      <c r="BA1172" s="147"/>
      <c r="BB1172" s="147"/>
      <c r="BC1172" s="147"/>
      <c r="BD1172" s="147"/>
      <c r="BE1172" s="147"/>
      <c r="BF1172" s="147"/>
      <c r="BG1172" s="147"/>
      <c r="BH1172" s="147"/>
    </row>
    <row r="1173" spans="1:60" outlineLevel="1" x14ac:dyDescent="0.25">
      <c r="A1173" s="154"/>
      <c r="B1173" s="155"/>
      <c r="C1173" s="186" t="s">
        <v>386</v>
      </c>
      <c r="D1173" s="159"/>
      <c r="E1173" s="160"/>
      <c r="F1173" s="157"/>
      <c r="G1173" s="157"/>
      <c r="H1173" s="157"/>
      <c r="I1173" s="157"/>
      <c r="J1173" s="157"/>
      <c r="K1173" s="157"/>
      <c r="L1173" s="157"/>
      <c r="M1173" s="157"/>
      <c r="N1173" s="157"/>
      <c r="O1173" s="157"/>
      <c r="P1173" s="157"/>
      <c r="Q1173" s="157"/>
      <c r="R1173" s="157"/>
      <c r="S1173" s="157"/>
      <c r="T1173" s="157"/>
      <c r="U1173" s="157"/>
      <c r="V1173" s="157"/>
      <c r="W1173" s="157"/>
      <c r="X1173" s="157"/>
      <c r="Y1173" s="147"/>
      <c r="Z1173" s="147"/>
      <c r="AA1173" s="147"/>
      <c r="AB1173" s="147"/>
      <c r="AC1173" s="147"/>
      <c r="AD1173" s="147"/>
      <c r="AE1173" s="147"/>
      <c r="AF1173" s="147"/>
      <c r="AG1173" s="147" t="s">
        <v>287</v>
      </c>
      <c r="AH1173" s="147">
        <v>0</v>
      </c>
      <c r="AI1173" s="147"/>
      <c r="AJ1173" s="147"/>
      <c r="AK1173" s="147"/>
      <c r="AL1173" s="147"/>
      <c r="AM1173" s="147"/>
      <c r="AN1173" s="147"/>
      <c r="AO1173" s="147"/>
      <c r="AP1173" s="147"/>
      <c r="AQ1173" s="147"/>
      <c r="AR1173" s="147"/>
      <c r="AS1173" s="147"/>
      <c r="AT1173" s="147"/>
      <c r="AU1173" s="147"/>
      <c r="AV1173" s="147"/>
      <c r="AW1173" s="147"/>
      <c r="AX1173" s="147"/>
      <c r="AY1173" s="147"/>
      <c r="AZ1173" s="147"/>
      <c r="BA1173" s="147"/>
      <c r="BB1173" s="147"/>
      <c r="BC1173" s="147"/>
      <c r="BD1173" s="147"/>
      <c r="BE1173" s="147"/>
      <c r="BF1173" s="147"/>
      <c r="BG1173" s="147"/>
      <c r="BH1173" s="147"/>
    </row>
    <row r="1174" spans="1:60" outlineLevel="1" x14ac:dyDescent="0.25">
      <c r="A1174" s="154"/>
      <c r="B1174" s="155"/>
      <c r="C1174" s="186" t="s">
        <v>2196</v>
      </c>
      <c r="D1174" s="159"/>
      <c r="E1174" s="160">
        <v>495.6</v>
      </c>
      <c r="F1174" s="157"/>
      <c r="G1174" s="157"/>
      <c r="H1174" s="157"/>
      <c r="I1174" s="157"/>
      <c r="J1174" s="157"/>
      <c r="K1174" s="157"/>
      <c r="L1174" s="157"/>
      <c r="M1174" s="157"/>
      <c r="N1174" s="157"/>
      <c r="O1174" s="157"/>
      <c r="P1174" s="157"/>
      <c r="Q1174" s="157"/>
      <c r="R1174" s="157"/>
      <c r="S1174" s="157"/>
      <c r="T1174" s="157"/>
      <c r="U1174" s="157"/>
      <c r="V1174" s="157"/>
      <c r="W1174" s="157"/>
      <c r="X1174" s="157"/>
      <c r="Y1174" s="147"/>
      <c r="Z1174" s="147"/>
      <c r="AA1174" s="147"/>
      <c r="AB1174" s="147"/>
      <c r="AC1174" s="147"/>
      <c r="AD1174" s="147"/>
      <c r="AE1174" s="147"/>
      <c r="AF1174" s="147"/>
      <c r="AG1174" s="147" t="s">
        <v>287</v>
      </c>
      <c r="AH1174" s="147">
        <v>0</v>
      </c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147"/>
      <c r="AW1174" s="147"/>
      <c r="AX1174" s="147"/>
      <c r="AY1174" s="147"/>
      <c r="AZ1174" s="147"/>
      <c r="BA1174" s="147"/>
      <c r="BB1174" s="147"/>
      <c r="BC1174" s="147"/>
      <c r="BD1174" s="147"/>
      <c r="BE1174" s="147"/>
      <c r="BF1174" s="147"/>
      <c r="BG1174" s="147"/>
      <c r="BH1174" s="147"/>
    </row>
    <row r="1175" spans="1:60" outlineLevel="1" x14ac:dyDescent="0.25">
      <c r="A1175" s="154"/>
      <c r="B1175" s="155"/>
      <c r="C1175" s="186" t="s">
        <v>2197</v>
      </c>
      <c r="D1175" s="159"/>
      <c r="E1175" s="160">
        <v>-15.36</v>
      </c>
      <c r="F1175" s="157"/>
      <c r="G1175" s="157"/>
      <c r="H1175" s="157"/>
      <c r="I1175" s="157"/>
      <c r="J1175" s="157"/>
      <c r="K1175" s="157"/>
      <c r="L1175" s="157"/>
      <c r="M1175" s="157"/>
      <c r="N1175" s="157"/>
      <c r="O1175" s="157"/>
      <c r="P1175" s="157"/>
      <c r="Q1175" s="157"/>
      <c r="R1175" s="157"/>
      <c r="S1175" s="157"/>
      <c r="T1175" s="157"/>
      <c r="U1175" s="157"/>
      <c r="V1175" s="157"/>
      <c r="W1175" s="157"/>
      <c r="X1175" s="157"/>
      <c r="Y1175" s="147"/>
      <c r="Z1175" s="147"/>
      <c r="AA1175" s="147"/>
      <c r="AB1175" s="147"/>
      <c r="AC1175" s="147"/>
      <c r="AD1175" s="147"/>
      <c r="AE1175" s="147"/>
      <c r="AF1175" s="147"/>
      <c r="AG1175" s="147" t="s">
        <v>287</v>
      </c>
      <c r="AH1175" s="147">
        <v>0</v>
      </c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147"/>
      <c r="AW1175" s="147"/>
      <c r="AX1175" s="147"/>
      <c r="AY1175" s="147"/>
      <c r="AZ1175" s="147"/>
      <c r="BA1175" s="147"/>
      <c r="BB1175" s="147"/>
      <c r="BC1175" s="147"/>
      <c r="BD1175" s="147"/>
      <c r="BE1175" s="147"/>
      <c r="BF1175" s="147"/>
      <c r="BG1175" s="147"/>
      <c r="BH1175" s="147"/>
    </row>
    <row r="1176" spans="1:60" outlineLevel="1" x14ac:dyDescent="0.25">
      <c r="A1176" s="154"/>
      <c r="B1176" s="155"/>
      <c r="C1176" s="186" t="s">
        <v>2198</v>
      </c>
      <c r="D1176" s="159"/>
      <c r="E1176" s="160">
        <v>127.62</v>
      </c>
      <c r="F1176" s="157"/>
      <c r="G1176" s="157"/>
      <c r="H1176" s="157"/>
      <c r="I1176" s="157"/>
      <c r="J1176" s="157"/>
      <c r="K1176" s="157"/>
      <c r="L1176" s="157"/>
      <c r="M1176" s="157"/>
      <c r="N1176" s="157"/>
      <c r="O1176" s="157"/>
      <c r="P1176" s="157"/>
      <c r="Q1176" s="157"/>
      <c r="R1176" s="157"/>
      <c r="S1176" s="157"/>
      <c r="T1176" s="157"/>
      <c r="U1176" s="157"/>
      <c r="V1176" s="157"/>
      <c r="W1176" s="157"/>
      <c r="X1176" s="157"/>
      <c r="Y1176" s="147"/>
      <c r="Z1176" s="147"/>
      <c r="AA1176" s="147"/>
      <c r="AB1176" s="147"/>
      <c r="AC1176" s="147"/>
      <c r="AD1176" s="147"/>
      <c r="AE1176" s="147"/>
      <c r="AF1176" s="147"/>
      <c r="AG1176" s="147" t="s">
        <v>287</v>
      </c>
      <c r="AH1176" s="147">
        <v>0</v>
      </c>
      <c r="AI1176" s="147"/>
      <c r="AJ1176" s="147"/>
      <c r="AK1176" s="147"/>
      <c r="AL1176" s="147"/>
      <c r="AM1176" s="147"/>
      <c r="AN1176" s="147"/>
      <c r="AO1176" s="147"/>
      <c r="AP1176" s="147"/>
      <c r="AQ1176" s="147"/>
      <c r="AR1176" s="147"/>
      <c r="AS1176" s="147"/>
      <c r="AT1176" s="147"/>
      <c r="AU1176" s="147"/>
      <c r="AV1176" s="147"/>
      <c r="AW1176" s="147"/>
      <c r="AX1176" s="147"/>
      <c r="AY1176" s="147"/>
      <c r="AZ1176" s="147"/>
      <c r="BA1176" s="147"/>
      <c r="BB1176" s="147"/>
      <c r="BC1176" s="147"/>
      <c r="BD1176" s="147"/>
      <c r="BE1176" s="147"/>
      <c r="BF1176" s="147"/>
      <c r="BG1176" s="147"/>
      <c r="BH1176" s="147"/>
    </row>
    <row r="1177" spans="1:60" outlineLevel="1" x14ac:dyDescent="0.25">
      <c r="A1177" s="154"/>
      <c r="B1177" s="155"/>
      <c r="C1177" s="186" t="s">
        <v>2199</v>
      </c>
      <c r="D1177" s="159"/>
      <c r="E1177" s="160">
        <v>699.84</v>
      </c>
      <c r="F1177" s="157"/>
      <c r="G1177" s="157"/>
      <c r="H1177" s="157"/>
      <c r="I1177" s="157"/>
      <c r="J1177" s="157"/>
      <c r="K1177" s="157"/>
      <c r="L1177" s="157"/>
      <c r="M1177" s="157"/>
      <c r="N1177" s="157"/>
      <c r="O1177" s="157"/>
      <c r="P1177" s="157"/>
      <c r="Q1177" s="157"/>
      <c r="R1177" s="157"/>
      <c r="S1177" s="157"/>
      <c r="T1177" s="157"/>
      <c r="U1177" s="157"/>
      <c r="V1177" s="157"/>
      <c r="W1177" s="157"/>
      <c r="X1177" s="157"/>
      <c r="Y1177" s="147"/>
      <c r="Z1177" s="147"/>
      <c r="AA1177" s="147"/>
      <c r="AB1177" s="147"/>
      <c r="AC1177" s="147"/>
      <c r="AD1177" s="147"/>
      <c r="AE1177" s="147"/>
      <c r="AF1177" s="147"/>
      <c r="AG1177" s="147" t="s">
        <v>287</v>
      </c>
      <c r="AH1177" s="147">
        <v>0</v>
      </c>
      <c r="AI1177" s="147"/>
      <c r="AJ1177" s="147"/>
      <c r="AK1177" s="147"/>
      <c r="AL1177" s="147"/>
      <c r="AM1177" s="147"/>
      <c r="AN1177" s="147"/>
      <c r="AO1177" s="147"/>
      <c r="AP1177" s="147"/>
      <c r="AQ1177" s="147"/>
      <c r="AR1177" s="147"/>
      <c r="AS1177" s="147"/>
      <c r="AT1177" s="147"/>
      <c r="AU1177" s="147"/>
      <c r="AV1177" s="147"/>
      <c r="AW1177" s="147"/>
      <c r="AX1177" s="147"/>
      <c r="AY1177" s="147"/>
      <c r="AZ1177" s="147"/>
      <c r="BA1177" s="147"/>
      <c r="BB1177" s="147"/>
      <c r="BC1177" s="147"/>
      <c r="BD1177" s="147"/>
      <c r="BE1177" s="147"/>
      <c r="BF1177" s="147"/>
      <c r="BG1177" s="147"/>
      <c r="BH1177" s="147"/>
    </row>
    <row r="1178" spans="1:60" outlineLevel="1" x14ac:dyDescent="0.25">
      <c r="A1178" s="154"/>
      <c r="B1178" s="155"/>
      <c r="C1178" s="186" t="s">
        <v>2200</v>
      </c>
      <c r="D1178" s="159"/>
      <c r="E1178" s="160">
        <v>-173.87200000000001</v>
      </c>
      <c r="F1178" s="157"/>
      <c r="G1178" s="157"/>
      <c r="H1178" s="157"/>
      <c r="I1178" s="157"/>
      <c r="J1178" s="157"/>
      <c r="K1178" s="157"/>
      <c r="L1178" s="157"/>
      <c r="M1178" s="157"/>
      <c r="N1178" s="157"/>
      <c r="O1178" s="157"/>
      <c r="P1178" s="157"/>
      <c r="Q1178" s="157"/>
      <c r="R1178" s="157"/>
      <c r="S1178" s="157"/>
      <c r="T1178" s="157"/>
      <c r="U1178" s="157"/>
      <c r="V1178" s="157"/>
      <c r="W1178" s="157"/>
      <c r="X1178" s="157"/>
      <c r="Y1178" s="147"/>
      <c r="Z1178" s="147"/>
      <c r="AA1178" s="147"/>
      <c r="AB1178" s="147"/>
      <c r="AC1178" s="147"/>
      <c r="AD1178" s="147"/>
      <c r="AE1178" s="147"/>
      <c r="AF1178" s="147"/>
      <c r="AG1178" s="147" t="s">
        <v>287</v>
      </c>
      <c r="AH1178" s="147">
        <v>0</v>
      </c>
      <c r="AI1178" s="147"/>
      <c r="AJ1178" s="147"/>
      <c r="AK1178" s="147"/>
      <c r="AL1178" s="147"/>
      <c r="AM1178" s="147"/>
      <c r="AN1178" s="147"/>
      <c r="AO1178" s="147"/>
      <c r="AP1178" s="147"/>
      <c r="AQ1178" s="147"/>
      <c r="AR1178" s="147"/>
      <c r="AS1178" s="147"/>
      <c r="AT1178" s="147"/>
      <c r="AU1178" s="147"/>
      <c r="AV1178" s="147"/>
      <c r="AW1178" s="147"/>
      <c r="AX1178" s="147"/>
      <c r="AY1178" s="147"/>
      <c r="AZ1178" s="147"/>
      <c r="BA1178" s="147"/>
      <c r="BB1178" s="147"/>
      <c r="BC1178" s="147"/>
      <c r="BD1178" s="147"/>
      <c r="BE1178" s="147"/>
      <c r="BF1178" s="147"/>
      <c r="BG1178" s="147"/>
      <c r="BH1178" s="147"/>
    </row>
    <row r="1179" spans="1:60" outlineLevel="1" x14ac:dyDescent="0.25">
      <c r="A1179" s="154"/>
      <c r="B1179" s="155"/>
      <c r="C1179" s="186" t="s">
        <v>2201</v>
      </c>
      <c r="D1179" s="159"/>
      <c r="E1179" s="160">
        <v>178.92</v>
      </c>
      <c r="F1179" s="157"/>
      <c r="G1179" s="157"/>
      <c r="H1179" s="157"/>
      <c r="I1179" s="157"/>
      <c r="J1179" s="157"/>
      <c r="K1179" s="157"/>
      <c r="L1179" s="157"/>
      <c r="M1179" s="157"/>
      <c r="N1179" s="157"/>
      <c r="O1179" s="157"/>
      <c r="P1179" s="157"/>
      <c r="Q1179" s="157"/>
      <c r="R1179" s="157"/>
      <c r="S1179" s="157"/>
      <c r="T1179" s="157"/>
      <c r="U1179" s="157"/>
      <c r="V1179" s="157"/>
      <c r="W1179" s="157"/>
      <c r="X1179" s="157"/>
      <c r="Y1179" s="147"/>
      <c r="Z1179" s="147"/>
      <c r="AA1179" s="147"/>
      <c r="AB1179" s="147"/>
      <c r="AC1179" s="147"/>
      <c r="AD1179" s="147"/>
      <c r="AE1179" s="147"/>
      <c r="AF1179" s="147"/>
      <c r="AG1179" s="147" t="s">
        <v>287</v>
      </c>
      <c r="AH1179" s="147">
        <v>0</v>
      </c>
      <c r="AI1179" s="147"/>
      <c r="AJ1179" s="147"/>
      <c r="AK1179" s="147"/>
      <c r="AL1179" s="147"/>
      <c r="AM1179" s="147"/>
      <c r="AN1179" s="147"/>
      <c r="AO1179" s="147"/>
      <c r="AP1179" s="147"/>
      <c r="AQ1179" s="147"/>
      <c r="AR1179" s="147"/>
      <c r="AS1179" s="147"/>
      <c r="AT1179" s="147"/>
      <c r="AU1179" s="147"/>
      <c r="AV1179" s="147"/>
      <c r="AW1179" s="147"/>
      <c r="AX1179" s="147"/>
      <c r="AY1179" s="147"/>
      <c r="AZ1179" s="147"/>
      <c r="BA1179" s="147"/>
      <c r="BB1179" s="147"/>
      <c r="BC1179" s="147"/>
      <c r="BD1179" s="147"/>
      <c r="BE1179" s="147"/>
      <c r="BF1179" s="147"/>
      <c r="BG1179" s="147"/>
      <c r="BH1179" s="147"/>
    </row>
    <row r="1180" spans="1:60" outlineLevel="1" x14ac:dyDescent="0.25">
      <c r="A1180" s="154"/>
      <c r="B1180" s="155"/>
      <c r="C1180" s="186" t="s">
        <v>2202</v>
      </c>
      <c r="D1180" s="159"/>
      <c r="E1180" s="160">
        <v>151.87200000000001</v>
      </c>
      <c r="F1180" s="157"/>
      <c r="G1180" s="157"/>
      <c r="H1180" s="157"/>
      <c r="I1180" s="157"/>
      <c r="J1180" s="157"/>
      <c r="K1180" s="157"/>
      <c r="L1180" s="157"/>
      <c r="M1180" s="157"/>
      <c r="N1180" s="157"/>
      <c r="O1180" s="157"/>
      <c r="P1180" s="157"/>
      <c r="Q1180" s="157"/>
      <c r="R1180" s="157"/>
      <c r="S1180" s="157"/>
      <c r="T1180" s="157"/>
      <c r="U1180" s="157"/>
      <c r="V1180" s="157"/>
      <c r="W1180" s="157"/>
      <c r="X1180" s="157"/>
      <c r="Y1180" s="147"/>
      <c r="Z1180" s="147"/>
      <c r="AA1180" s="147"/>
      <c r="AB1180" s="147"/>
      <c r="AC1180" s="147"/>
      <c r="AD1180" s="147"/>
      <c r="AE1180" s="147"/>
      <c r="AF1180" s="147"/>
      <c r="AG1180" s="147" t="s">
        <v>287</v>
      </c>
      <c r="AH1180" s="147">
        <v>0</v>
      </c>
      <c r="AI1180" s="147"/>
      <c r="AJ1180" s="147"/>
      <c r="AK1180" s="147"/>
      <c r="AL1180" s="147"/>
      <c r="AM1180" s="147"/>
      <c r="AN1180" s="147"/>
      <c r="AO1180" s="147"/>
      <c r="AP1180" s="147"/>
      <c r="AQ1180" s="147"/>
      <c r="AR1180" s="147"/>
      <c r="AS1180" s="147"/>
      <c r="AT1180" s="147"/>
      <c r="AU1180" s="147"/>
      <c r="AV1180" s="147"/>
      <c r="AW1180" s="147"/>
      <c r="AX1180" s="147"/>
      <c r="AY1180" s="147"/>
      <c r="AZ1180" s="147"/>
      <c r="BA1180" s="147"/>
      <c r="BB1180" s="147"/>
      <c r="BC1180" s="147"/>
      <c r="BD1180" s="147"/>
      <c r="BE1180" s="147"/>
      <c r="BF1180" s="147"/>
      <c r="BG1180" s="147"/>
      <c r="BH1180" s="147"/>
    </row>
    <row r="1181" spans="1:60" outlineLevel="1" x14ac:dyDescent="0.25">
      <c r="A1181" s="154"/>
      <c r="B1181" s="155"/>
      <c r="C1181" s="186" t="s">
        <v>2203</v>
      </c>
      <c r="D1181" s="159"/>
      <c r="E1181" s="160">
        <v>151.54499999999999</v>
      </c>
      <c r="F1181" s="157"/>
      <c r="G1181" s="157"/>
      <c r="H1181" s="157"/>
      <c r="I1181" s="157"/>
      <c r="J1181" s="157"/>
      <c r="K1181" s="157"/>
      <c r="L1181" s="157"/>
      <c r="M1181" s="157"/>
      <c r="N1181" s="157"/>
      <c r="O1181" s="157"/>
      <c r="P1181" s="157"/>
      <c r="Q1181" s="157"/>
      <c r="R1181" s="157"/>
      <c r="S1181" s="157"/>
      <c r="T1181" s="157"/>
      <c r="U1181" s="157"/>
      <c r="V1181" s="157"/>
      <c r="W1181" s="157"/>
      <c r="X1181" s="157"/>
      <c r="Y1181" s="147"/>
      <c r="Z1181" s="147"/>
      <c r="AA1181" s="147"/>
      <c r="AB1181" s="147"/>
      <c r="AC1181" s="147"/>
      <c r="AD1181" s="147"/>
      <c r="AE1181" s="147"/>
      <c r="AF1181" s="147"/>
      <c r="AG1181" s="147" t="s">
        <v>287</v>
      </c>
      <c r="AH1181" s="147">
        <v>0</v>
      </c>
      <c r="AI1181" s="147"/>
      <c r="AJ1181" s="147"/>
      <c r="AK1181" s="147"/>
      <c r="AL1181" s="147"/>
      <c r="AM1181" s="147"/>
      <c r="AN1181" s="147"/>
      <c r="AO1181" s="147"/>
      <c r="AP1181" s="147"/>
      <c r="AQ1181" s="147"/>
      <c r="AR1181" s="147"/>
      <c r="AS1181" s="147"/>
      <c r="AT1181" s="147"/>
      <c r="AU1181" s="147"/>
      <c r="AV1181" s="147"/>
      <c r="AW1181" s="147"/>
      <c r="AX1181" s="147"/>
      <c r="AY1181" s="147"/>
      <c r="AZ1181" s="147"/>
      <c r="BA1181" s="147"/>
      <c r="BB1181" s="147"/>
      <c r="BC1181" s="147"/>
      <c r="BD1181" s="147"/>
      <c r="BE1181" s="147"/>
      <c r="BF1181" s="147"/>
      <c r="BG1181" s="147"/>
      <c r="BH1181" s="147"/>
    </row>
    <row r="1182" spans="1:60" outlineLevel="1" x14ac:dyDescent="0.25">
      <c r="A1182" s="154"/>
      <c r="B1182" s="155"/>
      <c r="C1182" s="186" t="s">
        <v>2204</v>
      </c>
      <c r="D1182" s="159"/>
      <c r="E1182" s="160">
        <v>177.3</v>
      </c>
      <c r="F1182" s="157"/>
      <c r="G1182" s="157"/>
      <c r="H1182" s="157"/>
      <c r="I1182" s="157"/>
      <c r="J1182" s="157"/>
      <c r="K1182" s="157"/>
      <c r="L1182" s="157"/>
      <c r="M1182" s="157"/>
      <c r="N1182" s="157"/>
      <c r="O1182" s="157"/>
      <c r="P1182" s="157"/>
      <c r="Q1182" s="157"/>
      <c r="R1182" s="157"/>
      <c r="S1182" s="157"/>
      <c r="T1182" s="157"/>
      <c r="U1182" s="157"/>
      <c r="V1182" s="157"/>
      <c r="W1182" s="157"/>
      <c r="X1182" s="157"/>
      <c r="Y1182" s="147"/>
      <c r="Z1182" s="147"/>
      <c r="AA1182" s="147"/>
      <c r="AB1182" s="147"/>
      <c r="AC1182" s="147"/>
      <c r="AD1182" s="147"/>
      <c r="AE1182" s="147"/>
      <c r="AF1182" s="147"/>
      <c r="AG1182" s="147" t="s">
        <v>287</v>
      </c>
      <c r="AH1182" s="147">
        <v>0</v>
      </c>
      <c r="AI1182" s="147"/>
      <c r="AJ1182" s="147"/>
      <c r="AK1182" s="147"/>
      <c r="AL1182" s="147"/>
      <c r="AM1182" s="147"/>
      <c r="AN1182" s="147"/>
      <c r="AO1182" s="147"/>
      <c r="AP1182" s="147"/>
      <c r="AQ1182" s="147"/>
      <c r="AR1182" s="147"/>
      <c r="AS1182" s="147"/>
      <c r="AT1182" s="147"/>
      <c r="AU1182" s="147"/>
      <c r="AV1182" s="147"/>
      <c r="AW1182" s="147"/>
      <c r="AX1182" s="147"/>
      <c r="AY1182" s="147"/>
      <c r="AZ1182" s="147"/>
      <c r="BA1182" s="147"/>
      <c r="BB1182" s="147"/>
      <c r="BC1182" s="147"/>
      <c r="BD1182" s="147"/>
      <c r="BE1182" s="147"/>
      <c r="BF1182" s="147"/>
      <c r="BG1182" s="147"/>
      <c r="BH1182" s="147"/>
    </row>
    <row r="1183" spans="1:60" outlineLevel="1" x14ac:dyDescent="0.25">
      <c r="A1183" s="154"/>
      <c r="B1183" s="155"/>
      <c r="C1183" s="186" t="s">
        <v>2205</v>
      </c>
      <c r="D1183" s="159"/>
      <c r="E1183" s="160">
        <v>-99.8</v>
      </c>
      <c r="F1183" s="157"/>
      <c r="G1183" s="157"/>
      <c r="H1183" s="157"/>
      <c r="I1183" s="157"/>
      <c r="J1183" s="157"/>
      <c r="K1183" s="157"/>
      <c r="L1183" s="157"/>
      <c r="M1183" s="157"/>
      <c r="N1183" s="157"/>
      <c r="O1183" s="157"/>
      <c r="P1183" s="157"/>
      <c r="Q1183" s="157"/>
      <c r="R1183" s="157"/>
      <c r="S1183" s="157"/>
      <c r="T1183" s="157"/>
      <c r="U1183" s="157"/>
      <c r="V1183" s="157"/>
      <c r="W1183" s="157"/>
      <c r="X1183" s="157"/>
      <c r="Y1183" s="147"/>
      <c r="Z1183" s="147"/>
      <c r="AA1183" s="147"/>
      <c r="AB1183" s="147"/>
      <c r="AC1183" s="147"/>
      <c r="AD1183" s="147"/>
      <c r="AE1183" s="147"/>
      <c r="AF1183" s="147"/>
      <c r="AG1183" s="147" t="s">
        <v>287</v>
      </c>
      <c r="AH1183" s="147">
        <v>0</v>
      </c>
      <c r="AI1183" s="147"/>
      <c r="AJ1183" s="147"/>
      <c r="AK1183" s="147"/>
      <c r="AL1183" s="147"/>
      <c r="AM1183" s="147"/>
      <c r="AN1183" s="147"/>
      <c r="AO1183" s="147"/>
      <c r="AP1183" s="147"/>
      <c r="AQ1183" s="147"/>
      <c r="AR1183" s="147"/>
      <c r="AS1183" s="147"/>
      <c r="AT1183" s="147"/>
      <c r="AU1183" s="147"/>
      <c r="AV1183" s="147"/>
      <c r="AW1183" s="147"/>
      <c r="AX1183" s="147"/>
      <c r="AY1183" s="147"/>
      <c r="AZ1183" s="147"/>
      <c r="BA1183" s="147"/>
      <c r="BB1183" s="147"/>
      <c r="BC1183" s="147"/>
      <c r="BD1183" s="147"/>
      <c r="BE1183" s="147"/>
      <c r="BF1183" s="147"/>
      <c r="BG1183" s="147"/>
      <c r="BH1183" s="147"/>
    </row>
    <row r="1184" spans="1:60" outlineLevel="1" x14ac:dyDescent="0.25">
      <c r="A1184" s="154"/>
      <c r="B1184" s="155"/>
      <c r="C1184" s="195" t="s">
        <v>379</v>
      </c>
      <c r="D1184" s="191"/>
      <c r="E1184" s="192">
        <v>1693.665</v>
      </c>
      <c r="F1184" s="157"/>
      <c r="G1184" s="157"/>
      <c r="H1184" s="157"/>
      <c r="I1184" s="157"/>
      <c r="J1184" s="157"/>
      <c r="K1184" s="157"/>
      <c r="L1184" s="157"/>
      <c r="M1184" s="157"/>
      <c r="N1184" s="157"/>
      <c r="O1184" s="157"/>
      <c r="P1184" s="157"/>
      <c r="Q1184" s="157"/>
      <c r="R1184" s="157"/>
      <c r="S1184" s="157"/>
      <c r="T1184" s="157"/>
      <c r="U1184" s="157"/>
      <c r="V1184" s="157"/>
      <c r="W1184" s="157"/>
      <c r="X1184" s="157"/>
      <c r="Y1184" s="147"/>
      <c r="Z1184" s="147"/>
      <c r="AA1184" s="147"/>
      <c r="AB1184" s="147"/>
      <c r="AC1184" s="147"/>
      <c r="AD1184" s="147"/>
      <c r="AE1184" s="147"/>
      <c r="AF1184" s="147"/>
      <c r="AG1184" s="147" t="s">
        <v>287</v>
      </c>
      <c r="AH1184" s="147">
        <v>1</v>
      </c>
      <c r="AI1184" s="147"/>
      <c r="AJ1184" s="147"/>
      <c r="AK1184" s="147"/>
      <c r="AL1184" s="147"/>
      <c r="AM1184" s="147"/>
      <c r="AN1184" s="147"/>
      <c r="AO1184" s="147"/>
      <c r="AP1184" s="147"/>
      <c r="AQ1184" s="147"/>
      <c r="AR1184" s="147"/>
      <c r="AS1184" s="147"/>
      <c r="AT1184" s="147"/>
      <c r="AU1184" s="147"/>
      <c r="AV1184" s="147"/>
      <c r="AW1184" s="147"/>
      <c r="AX1184" s="147"/>
      <c r="AY1184" s="147"/>
      <c r="AZ1184" s="147"/>
      <c r="BA1184" s="147"/>
      <c r="BB1184" s="147"/>
      <c r="BC1184" s="147"/>
      <c r="BD1184" s="147"/>
      <c r="BE1184" s="147"/>
      <c r="BF1184" s="147"/>
      <c r="BG1184" s="147"/>
      <c r="BH1184" s="147"/>
    </row>
    <row r="1185" spans="1:60" outlineLevel="1" x14ac:dyDescent="0.25">
      <c r="A1185" s="154"/>
      <c r="B1185" s="155"/>
      <c r="C1185" s="186" t="s">
        <v>2206</v>
      </c>
      <c r="D1185" s="159"/>
      <c r="E1185" s="160">
        <v>4.45</v>
      </c>
      <c r="F1185" s="157"/>
      <c r="G1185" s="157"/>
      <c r="H1185" s="157"/>
      <c r="I1185" s="157"/>
      <c r="J1185" s="157"/>
      <c r="K1185" s="157"/>
      <c r="L1185" s="157"/>
      <c r="M1185" s="157"/>
      <c r="N1185" s="157"/>
      <c r="O1185" s="157"/>
      <c r="P1185" s="157"/>
      <c r="Q1185" s="157"/>
      <c r="R1185" s="157"/>
      <c r="S1185" s="157"/>
      <c r="T1185" s="157"/>
      <c r="U1185" s="157"/>
      <c r="V1185" s="157"/>
      <c r="W1185" s="157"/>
      <c r="X1185" s="157"/>
      <c r="Y1185" s="147"/>
      <c r="Z1185" s="147"/>
      <c r="AA1185" s="147"/>
      <c r="AB1185" s="147"/>
      <c r="AC1185" s="147"/>
      <c r="AD1185" s="147"/>
      <c r="AE1185" s="147"/>
      <c r="AF1185" s="147"/>
      <c r="AG1185" s="147" t="s">
        <v>287</v>
      </c>
      <c r="AH1185" s="147">
        <v>0</v>
      </c>
      <c r="AI1185" s="147"/>
      <c r="AJ1185" s="147"/>
      <c r="AK1185" s="147"/>
      <c r="AL1185" s="147"/>
      <c r="AM1185" s="147"/>
      <c r="AN1185" s="147"/>
      <c r="AO1185" s="147"/>
      <c r="AP1185" s="147"/>
      <c r="AQ1185" s="147"/>
      <c r="AR1185" s="147"/>
      <c r="AS1185" s="147"/>
      <c r="AT1185" s="147"/>
      <c r="AU1185" s="147"/>
      <c r="AV1185" s="147"/>
      <c r="AW1185" s="147"/>
      <c r="AX1185" s="147"/>
      <c r="AY1185" s="147"/>
      <c r="AZ1185" s="147"/>
      <c r="BA1185" s="147"/>
      <c r="BB1185" s="147"/>
      <c r="BC1185" s="147"/>
      <c r="BD1185" s="147"/>
      <c r="BE1185" s="147"/>
      <c r="BF1185" s="147"/>
      <c r="BG1185" s="147"/>
      <c r="BH1185" s="147"/>
    </row>
    <row r="1186" spans="1:60" outlineLevel="1" x14ac:dyDescent="0.25">
      <c r="A1186" s="154"/>
      <c r="B1186" s="155"/>
      <c r="C1186" s="186" t="s">
        <v>2207</v>
      </c>
      <c r="D1186" s="159"/>
      <c r="E1186" s="160">
        <v>29.31</v>
      </c>
      <c r="F1186" s="157"/>
      <c r="G1186" s="157"/>
      <c r="H1186" s="157"/>
      <c r="I1186" s="157"/>
      <c r="J1186" s="157"/>
      <c r="K1186" s="157"/>
      <c r="L1186" s="157"/>
      <c r="M1186" s="157"/>
      <c r="N1186" s="157"/>
      <c r="O1186" s="157"/>
      <c r="P1186" s="157"/>
      <c r="Q1186" s="157"/>
      <c r="R1186" s="157"/>
      <c r="S1186" s="157"/>
      <c r="T1186" s="157"/>
      <c r="U1186" s="157"/>
      <c r="V1186" s="157"/>
      <c r="W1186" s="157"/>
      <c r="X1186" s="157"/>
      <c r="Y1186" s="147"/>
      <c r="Z1186" s="147"/>
      <c r="AA1186" s="147"/>
      <c r="AB1186" s="147"/>
      <c r="AC1186" s="147"/>
      <c r="AD1186" s="147"/>
      <c r="AE1186" s="147"/>
      <c r="AF1186" s="147"/>
      <c r="AG1186" s="147" t="s">
        <v>287</v>
      </c>
      <c r="AH1186" s="147">
        <v>0</v>
      </c>
      <c r="AI1186" s="147"/>
      <c r="AJ1186" s="147"/>
      <c r="AK1186" s="147"/>
      <c r="AL1186" s="147"/>
      <c r="AM1186" s="147"/>
      <c r="AN1186" s="147"/>
      <c r="AO1186" s="147"/>
      <c r="AP1186" s="147"/>
      <c r="AQ1186" s="147"/>
      <c r="AR1186" s="147"/>
      <c r="AS1186" s="147"/>
      <c r="AT1186" s="147"/>
      <c r="AU1186" s="147"/>
      <c r="AV1186" s="147"/>
      <c r="AW1186" s="147"/>
      <c r="AX1186" s="147"/>
      <c r="AY1186" s="147"/>
      <c r="AZ1186" s="147"/>
      <c r="BA1186" s="147"/>
      <c r="BB1186" s="147"/>
      <c r="BC1186" s="147"/>
      <c r="BD1186" s="147"/>
      <c r="BE1186" s="147"/>
      <c r="BF1186" s="147"/>
      <c r="BG1186" s="147"/>
      <c r="BH1186" s="147"/>
    </row>
    <row r="1187" spans="1:60" outlineLevel="1" x14ac:dyDescent="0.25">
      <c r="A1187" s="154"/>
      <c r="B1187" s="155"/>
      <c r="C1187" s="186" t="s">
        <v>2208</v>
      </c>
      <c r="D1187" s="159"/>
      <c r="E1187" s="160">
        <v>7.7249999999999996</v>
      </c>
      <c r="F1187" s="157"/>
      <c r="G1187" s="157"/>
      <c r="H1187" s="157"/>
      <c r="I1187" s="157"/>
      <c r="J1187" s="157"/>
      <c r="K1187" s="157"/>
      <c r="L1187" s="157"/>
      <c r="M1187" s="157"/>
      <c r="N1187" s="157"/>
      <c r="O1187" s="157"/>
      <c r="P1187" s="157"/>
      <c r="Q1187" s="157"/>
      <c r="R1187" s="157"/>
      <c r="S1187" s="157"/>
      <c r="T1187" s="157"/>
      <c r="U1187" s="157"/>
      <c r="V1187" s="157"/>
      <c r="W1187" s="157"/>
      <c r="X1187" s="157"/>
      <c r="Y1187" s="147"/>
      <c r="Z1187" s="147"/>
      <c r="AA1187" s="147"/>
      <c r="AB1187" s="147"/>
      <c r="AC1187" s="147"/>
      <c r="AD1187" s="147"/>
      <c r="AE1187" s="147"/>
      <c r="AF1187" s="147"/>
      <c r="AG1187" s="147" t="s">
        <v>287</v>
      </c>
      <c r="AH1187" s="147">
        <v>0</v>
      </c>
      <c r="AI1187" s="147"/>
      <c r="AJ1187" s="147"/>
      <c r="AK1187" s="147"/>
      <c r="AL1187" s="147"/>
      <c r="AM1187" s="147"/>
      <c r="AN1187" s="147"/>
      <c r="AO1187" s="147"/>
      <c r="AP1187" s="147"/>
      <c r="AQ1187" s="147"/>
      <c r="AR1187" s="147"/>
      <c r="AS1187" s="147"/>
      <c r="AT1187" s="147"/>
      <c r="AU1187" s="147"/>
      <c r="AV1187" s="147"/>
      <c r="AW1187" s="147"/>
      <c r="AX1187" s="147"/>
      <c r="AY1187" s="147"/>
      <c r="AZ1187" s="147"/>
      <c r="BA1187" s="147"/>
      <c r="BB1187" s="147"/>
      <c r="BC1187" s="147"/>
      <c r="BD1187" s="147"/>
      <c r="BE1187" s="147"/>
      <c r="BF1187" s="147"/>
      <c r="BG1187" s="147"/>
      <c r="BH1187" s="147"/>
    </row>
    <row r="1188" spans="1:60" outlineLevel="1" x14ac:dyDescent="0.25">
      <c r="A1188" s="154"/>
      <c r="B1188" s="155"/>
      <c r="C1188" s="186" t="s">
        <v>2209</v>
      </c>
      <c r="D1188" s="159"/>
      <c r="E1188" s="160">
        <v>14.6</v>
      </c>
      <c r="F1188" s="157"/>
      <c r="G1188" s="157"/>
      <c r="H1188" s="157"/>
      <c r="I1188" s="157"/>
      <c r="J1188" s="157"/>
      <c r="K1188" s="157"/>
      <c r="L1188" s="157"/>
      <c r="M1188" s="157"/>
      <c r="N1188" s="157"/>
      <c r="O1188" s="157"/>
      <c r="P1188" s="157"/>
      <c r="Q1188" s="157"/>
      <c r="R1188" s="157"/>
      <c r="S1188" s="157"/>
      <c r="T1188" s="157"/>
      <c r="U1188" s="157"/>
      <c r="V1188" s="157"/>
      <c r="W1188" s="157"/>
      <c r="X1188" s="157"/>
      <c r="Y1188" s="147"/>
      <c r="Z1188" s="147"/>
      <c r="AA1188" s="147"/>
      <c r="AB1188" s="147"/>
      <c r="AC1188" s="147"/>
      <c r="AD1188" s="147"/>
      <c r="AE1188" s="147"/>
      <c r="AF1188" s="147"/>
      <c r="AG1188" s="147" t="s">
        <v>287</v>
      </c>
      <c r="AH1188" s="147">
        <v>0</v>
      </c>
      <c r="AI1188" s="147"/>
      <c r="AJ1188" s="147"/>
      <c r="AK1188" s="147"/>
      <c r="AL1188" s="147"/>
      <c r="AM1188" s="147"/>
      <c r="AN1188" s="147"/>
      <c r="AO1188" s="147"/>
      <c r="AP1188" s="147"/>
      <c r="AQ1188" s="147"/>
      <c r="AR1188" s="147"/>
      <c r="AS1188" s="147"/>
      <c r="AT1188" s="147"/>
      <c r="AU1188" s="147"/>
      <c r="AV1188" s="147"/>
      <c r="AW1188" s="147"/>
      <c r="AX1188" s="147"/>
      <c r="AY1188" s="147"/>
      <c r="AZ1188" s="147"/>
      <c r="BA1188" s="147"/>
      <c r="BB1188" s="147"/>
      <c r="BC1188" s="147"/>
      <c r="BD1188" s="147"/>
      <c r="BE1188" s="147"/>
      <c r="BF1188" s="147"/>
      <c r="BG1188" s="147"/>
      <c r="BH1188" s="147"/>
    </row>
    <row r="1189" spans="1:60" outlineLevel="1" x14ac:dyDescent="0.25">
      <c r="A1189" s="154"/>
      <c r="B1189" s="155"/>
      <c r="C1189" s="195" t="s">
        <v>379</v>
      </c>
      <c r="D1189" s="191"/>
      <c r="E1189" s="192">
        <v>56.085000000000001</v>
      </c>
      <c r="F1189" s="157"/>
      <c r="G1189" s="157"/>
      <c r="H1189" s="157"/>
      <c r="I1189" s="157"/>
      <c r="J1189" s="157"/>
      <c r="K1189" s="157"/>
      <c r="L1189" s="157"/>
      <c r="M1189" s="157"/>
      <c r="N1189" s="157"/>
      <c r="O1189" s="157"/>
      <c r="P1189" s="157"/>
      <c r="Q1189" s="157"/>
      <c r="R1189" s="157"/>
      <c r="S1189" s="157"/>
      <c r="T1189" s="157"/>
      <c r="U1189" s="157"/>
      <c r="V1189" s="157"/>
      <c r="W1189" s="157"/>
      <c r="X1189" s="157"/>
      <c r="Y1189" s="147"/>
      <c r="Z1189" s="147"/>
      <c r="AA1189" s="147"/>
      <c r="AB1189" s="147"/>
      <c r="AC1189" s="147"/>
      <c r="AD1189" s="147"/>
      <c r="AE1189" s="147"/>
      <c r="AF1189" s="147"/>
      <c r="AG1189" s="147" t="s">
        <v>287</v>
      </c>
      <c r="AH1189" s="147">
        <v>1</v>
      </c>
      <c r="AI1189" s="147"/>
      <c r="AJ1189" s="147"/>
      <c r="AK1189" s="147"/>
      <c r="AL1189" s="147"/>
      <c r="AM1189" s="147"/>
      <c r="AN1189" s="147"/>
      <c r="AO1189" s="147"/>
      <c r="AP1189" s="147"/>
      <c r="AQ1189" s="147"/>
      <c r="AR1189" s="147"/>
      <c r="AS1189" s="147"/>
      <c r="AT1189" s="147"/>
      <c r="AU1189" s="147"/>
      <c r="AV1189" s="147"/>
      <c r="AW1189" s="147"/>
      <c r="AX1189" s="147"/>
      <c r="AY1189" s="147"/>
      <c r="AZ1189" s="147"/>
      <c r="BA1189" s="147"/>
      <c r="BB1189" s="147"/>
      <c r="BC1189" s="147"/>
      <c r="BD1189" s="147"/>
      <c r="BE1189" s="147"/>
      <c r="BF1189" s="147"/>
      <c r="BG1189" s="147"/>
      <c r="BH1189" s="147"/>
    </row>
    <row r="1190" spans="1:60" outlineLevel="1" x14ac:dyDescent="0.25">
      <c r="A1190" s="154"/>
      <c r="B1190" s="155"/>
      <c r="C1190" s="186" t="s">
        <v>2210</v>
      </c>
      <c r="D1190" s="159"/>
      <c r="E1190" s="160">
        <v>16.728000000000002</v>
      </c>
      <c r="F1190" s="157"/>
      <c r="G1190" s="157"/>
      <c r="H1190" s="157"/>
      <c r="I1190" s="157"/>
      <c r="J1190" s="157"/>
      <c r="K1190" s="157"/>
      <c r="L1190" s="157"/>
      <c r="M1190" s="157"/>
      <c r="N1190" s="157"/>
      <c r="O1190" s="157"/>
      <c r="P1190" s="157"/>
      <c r="Q1190" s="157"/>
      <c r="R1190" s="157"/>
      <c r="S1190" s="157"/>
      <c r="T1190" s="157"/>
      <c r="U1190" s="157"/>
      <c r="V1190" s="157"/>
      <c r="W1190" s="157"/>
      <c r="X1190" s="157"/>
      <c r="Y1190" s="147"/>
      <c r="Z1190" s="147"/>
      <c r="AA1190" s="147"/>
      <c r="AB1190" s="147"/>
      <c r="AC1190" s="147"/>
      <c r="AD1190" s="147"/>
      <c r="AE1190" s="147"/>
      <c r="AF1190" s="147"/>
      <c r="AG1190" s="147" t="s">
        <v>287</v>
      </c>
      <c r="AH1190" s="147">
        <v>0</v>
      </c>
      <c r="AI1190" s="147"/>
      <c r="AJ1190" s="147"/>
      <c r="AK1190" s="147"/>
      <c r="AL1190" s="147"/>
      <c r="AM1190" s="147"/>
      <c r="AN1190" s="147"/>
      <c r="AO1190" s="147"/>
      <c r="AP1190" s="147"/>
      <c r="AQ1190" s="147"/>
      <c r="AR1190" s="147"/>
      <c r="AS1190" s="147"/>
      <c r="AT1190" s="147"/>
      <c r="AU1190" s="147"/>
      <c r="AV1190" s="147"/>
      <c r="AW1190" s="147"/>
      <c r="AX1190" s="147"/>
      <c r="AY1190" s="147"/>
      <c r="AZ1190" s="147"/>
      <c r="BA1190" s="147"/>
      <c r="BB1190" s="147"/>
      <c r="BC1190" s="147"/>
      <c r="BD1190" s="147"/>
      <c r="BE1190" s="147"/>
      <c r="BF1190" s="147"/>
      <c r="BG1190" s="147"/>
      <c r="BH1190" s="147"/>
    </row>
    <row r="1191" spans="1:60" outlineLevel="1" x14ac:dyDescent="0.25">
      <c r="A1191" s="154"/>
      <c r="B1191" s="155"/>
      <c r="C1191" s="186" t="s">
        <v>2211</v>
      </c>
      <c r="D1191" s="159"/>
      <c r="E1191" s="160">
        <v>44.01</v>
      </c>
      <c r="F1191" s="157"/>
      <c r="G1191" s="157"/>
      <c r="H1191" s="157"/>
      <c r="I1191" s="157"/>
      <c r="J1191" s="157"/>
      <c r="K1191" s="157"/>
      <c r="L1191" s="157"/>
      <c r="M1191" s="157"/>
      <c r="N1191" s="157"/>
      <c r="O1191" s="157"/>
      <c r="P1191" s="157"/>
      <c r="Q1191" s="157"/>
      <c r="R1191" s="157"/>
      <c r="S1191" s="157"/>
      <c r="T1191" s="157"/>
      <c r="U1191" s="157"/>
      <c r="V1191" s="157"/>
      <c r="W1191" s="157"/>
      <c r="X1191" s="157"/>
      <c r="Y1191" s="147"/>
      <c r="Z1191" s="147"/>
      <c r="AA1191" s="147"/>
      <c r="AB1191" s="147"/>
      <c r="AC1191" s="147"/>
      <c r="AD1191" s="147"/>
      <c r="AE1191" s="147"/>
      <c r="AF1191" s="147"/>
      <c r="AG1191" s="147" t="s">
        <v>287</v>
      </c>
      <c r="AH1191" s="147">
        <v>0</v>
      </c>
      <c r="AI1191" s="147"/>
      <c r="AJ1191" s="147"/>
      <c r="AK1191" s="147"/>
      <c r="AL1191" s="147"/>
      <c r="AM1191" s="147"/>
      <c r="AN1191" s="147"/>
      <c r="AO1191" s="147"/>
      <c r="AP1191" s="147"/>
      <c r="AQ1191" s="147"/>
      <c r="AR1191" s="147"/>
      <c r="AS1191" s="147"/>
      <c r="AT1191" s="147"/>
      <c r="AU1191" s="147"/>
      <c r="AV1191" s="147"/>
      <c r="AW1191" s="147"/>
      <c r="AX1191" s="147"/>
      <c r="AY1191" s="147"/>
      <c r="AZ1191" s="147"/>
      <c r="BA1191" s="147"/>
      <c r="BB1191" s="147"/>
      <c r="BC1191" s="147"/>
      <c r="BD1191" s="147"/>
      <c r="BE1191" s="147"/>
      <c r="BF1191" s="147"/>
      <c r="BG1191" s="147"/>
      <c r="BH1191" s="147"/>
    </row>
    <row r="1192" spans="1:60" outlineLevel="1" x14ac:dyDescent="0.25">
      <c r="A1192" s="154"/>
      <c r="B1192" s="155"/>
      <c r="C1192" s="195" t="s">
        <v>379</v>
      </c>
      <c r="D1192" s="191"/>
      <c r="E1192" s="192">
        <v>60.738</v>
      </c>
      <c r="F1192" s="157"/>
      <c r="G1192" s="157"/>
      <c r="H1192" s="157"/>
      <c r="I1192" s="157"/>
      <c r="J1192" s="157"/>
      <c r="K1192" s="157"/>
      <c r="L1192" s="157"/>
      <c r="M1192" s="157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57"/>
      <c r="Y1192" s="147"/>
      <c r="Z1192" s="147"/>
      <c r="AA1192" s="147"/>
      <c r="AB1192" s="147"/>
      <c r="AC1192" s="147"/>
      <c r="AD1192" s="147"/>
      <c r="AE1192" s="147"/>
      <c r="AF1192" s="147"/>
      <c r="AG1192" s="147" t="s">
        <v>287</v>
      </c>
      <c r="AH1192" s="147">
        <v>1</v>
      </c>
      <c r="AI1192" s="147"/>
      <c r="AJ1192" s="147"/>
      <c r="AK1192" s="147"/>
      <c r="AL1192" s="147"/>
      <c r="AM1192" s="147"/>
      <c r="AN1192" s="147"/>
      <c r="AO1192" s="147"/>
      <c r="AP1192" s="147"/>
      <c r="AQ1192" s="147"/>
      <c r="AR1192" s="147"/>
      <c r="AS1192" s="147"/>
      <c r="AT1192" s="147"/>
      <c r="AU1192" s="147"/>
      <c r="AV1192" s="147"/>
      <c r="AW1192" s="147"/>
      <c r="AX1192" s="147"/>
      <c r="AY1192" s="147"/>
      <c r="AZ1192" s="147"/>
      <c r="BA1192" s="147"/>
      <c r="BB1192" s="147"/>
      <c r="BC1192" s="147"/>
      <c r="BD1192" s="147"/>
      <c r="BE1192" s="147"/>
      <c r="BF1192" s="147"/>
      <c r="BG1192" s="147"/>
      <c r="BH1192" s="147"/>
    </row>
    <row r="1193" spans="1:60" outlineLevel="1" x14ac:dyDescent="0.25">
      <c r="A1193" s="154"/>
      <c r="B1193" s="155"/>
      <c r="C1193" s="186" t="s">
        <v>2212</v>
      </c>
      <c r="D1193" s="159"/>
      <c r="E1193" s="160">
        <v>37.99</v>
      </c>
      <c r="F1193" s="157"/>
      <c r="G1193" s="157"/>
      <c r="H1193" s="157"/>
      <c r="I1193" s="157"/>
      <c r="J1193" s="157"/>
      <c r="K1193" s="157"/>
      <c r="L1193" s="157"/>
      <c r="M1193" s="157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57"/>
      <c r="Y1193" s="147"/>
      <c r="Z1193" s="147"/>
      <c r="AA1193" s="147"/>
      <c r="AB1193" s="147"/>
      <c r="AC1193" s="147"/>
      <c r="AD1193" s="147"/>
      <c r="AE1193" s="147"/>
      <c r="AF1193" s="147"/>
      <c r="AG1193" s="147" t="s">
        <v>287</v>
      </c>
      <c r="AH1193" s="147">
        <v>0</v>
      </c>
      <c r="AI1193" s="147"/>
      <c r="AJ1193" s="147"/>
      <c r="AK1193" s="147"/>
      <c r="AL1193" s="147"/>
      <c r="AM1193" s="147"/>
      <c r="AN1193" s="147"/>
      <c r="AO1193" s="147"/>
      <c r="AP1193" s="147"/>
      <c r="AQ1193" s="147"/>
      <c r="AR1193" s="147"/>
      <c r="AS1193" s="147"/>
      <c r="AT1193" s="147"/>
      <c r="AU1193" s="147"/>
      <c r="AV1193" s="147"/>
      <c r="AW1193" s="147"/>
      <c r="AX1193" s="147"/>
      <c r="AY1193" s="147"/>
      <c r="AZ1193" s="147"/>
      <c r="BA1193" s="147"/>
      <c r="BB1193" s="147"/>
      <c r="BC1193" s="147"/>
      <c r="BD1193" s="147"/>
      <c r="BE1193" s="147"/>
      <c r="BF1193" s="147"/>
      <c r="BG1193" s="147"/>
      <c r="BH1193" s="147"/>
    </row>
    <row r="1194" spans="1:60" outlineLevel="1" x14ac:dyDescent="0.25">
      <c r="A1194" s="154"/>
      <c r="B1194" s="155"/>
      <c r="C1194" s="186" t="s">
        <v>2213</v>
      </c>
      <c r="D1194" s="159"/>
      <c r="E1194" s="160">
        <v>12.766</v>
      </c>
      <c r="F1194" s="157"/>
      <c r="G1194" s="157"/>
      <c r="H1194" s="157"/>
      <c r="I1194" s="157"/>
      <c r="J1194" s="157"/>
      <c r="K1194" s="157"/>
      <c r="L1194" s="157"/>
      <c r="M1194" s="157"/>
      <c r="N1194" s="157"/>
      <c r="O1194" s="157"/>
      <c r="P1194" s="157"/>
      <c r="Q1194" s="157"/>
      <c r="R1194" s="157"/>
      <c r="S1194" s="157"/>
      <c r="T1194" s="157"/>
      <c r="U1194" s="157"/>
      <c r="V1194" s="157"/>
      <c r="W1194" s="157"/>
      <c r="X1194" s="157"/>
      <c r="Y1194" s="147"/>
      <c r="Z1194" s="147"/>
      <c r="AA1194" s="147"/>
      <c r="AB1194" s="147"/>
      <c r="AC1194" s="147"/>
      <c r="AD1194" s="147"/>
      <c r="AE1194" s="147"/>
      <c r="AF1194" s="147"/>
      <c r="AG1194" s="147" t="s">
        <v>287</v>
      </c>
      <c r="AH1194" s="147">
        <v>0</v>
      </c>
      <c r="AI1194" s="147"/>
      <c r="AJ1194" s="147"/>
      <c r="AK1194" s="147"/>
      <c r="AL1194" s="147"/>
      <c r="AM1194" s="147"/>
      <c r="AN1194" s="147"/>
      <c r="AO1194" s="147"/>
      <c r="AP1194" s="147"/>
      <c r="AQ1194" s="147"/>
      <c r="AR1194" s="147"/>
      <c r="AS1194" s="147"/>
      <c r="AT1194" s="147"/>
      <c r="AU1194" s="147"/>
      <c r="AV1194" s="147"/>
      <c r="AW1194" s="147"/>
      <c r="AX1194" s="147"/>
      <c r="AY1194" s="147"/>
      <c r="AZ1194" s="147"/>
      <c r="BA1194" s="147"/>
      <c r="BB1194" s="147"/>
      <c r="BC1194" s="147"/>
      <c r="BD1194" s="147"/>
      <c r="BE1194" s="147"/>
      <c r="BF1194" s="147"/>
      <c r="BG1194" s="147"/>
      <c r="BH1194" s="147"/>
    </row>
    <row r="1195" spans="1:60" outlineLevel="1" x14ac:dyDescent="0.25">
      <c r="A1195" s="154"/>
      <c r="B1195" s="155"/>
      <c r="C1195" s="195" t="s">
        <v>379</v>
      </c>
      <c r="D1195" s="191"/>
      <c r="E1195" s="192">
        <v>50.756</v>
      </c>
      <c r="F1195" s="157"/>
      <c r="G1195" s="157"/>
      <c r="H1195" s="157"/>
      <c r="I1195" s="157"/>
      <c r="J1195" s="157"/>
      <c r="K1195" s="157"/>
      <c r="L1195" s="157"/>
      <c r="M1195" s="157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57"/>
      <c r="Y1195" s="147"/>
      <c r="Z1195" s="147"/>
      <c r="AA1195" s="147"/>
      <c r="AB1195" s="147"/>
      <c r="AC1195" s="147"/>
      <c r="AD1195" s="147"/>
      <c r="AE1195" s="147"/>
      <c r="AF1195" s="147"/>
      <c r="AG1195" s="147" t="s">
        <v>287</v>
      </c>
      <c r="AH1195" s="147">
        <v>1</v>
      </c>
      <c r="AI1195" s="147"/>
      <c r="AJ1195" s="147"/>
      <c r="AK1195" s="147"/>
      <c r="AL1195" s="147"/>
      <c r="AM1195" s="147"/>
      <c r="AN1195" s="147"/>
      <c r="AO1195" s="147"/>
      <c r="AP1195" s="147"/>
      <c r="AQ1195" s="147"/>
      <c r="AR1195" s="147"/>
      <c r="AS1195" s="147"/>
      <c r="AT1195" s="147"/>
      <c r="AU1195" s="147"/>
      <c r="AV1195" s="147"/>
      <c r="AW1195" s="147"/>
      <c r="AX1195" s="147"/>
      <c r="AY1195" s="147"/>
      <c r="AZ1195" s="147"/>
      <c r="BA1195" s="147"/>
      <c r="BB1195" s="147"/>
      <c r="BC1195" s="147"/>
      <c r="BD1195" s="147"/>
      <c r="BE1195" s="147"/>
      <c r="BF1195" s="147"/>
      <c r="BG1195" s="147"/>
      <c r="BH1195" s="147"/>
    </row>
    <row r="1196" spans="1:60" outlineLevel="1" x14ac:dyDescent="0.25">
      <c r="A1196" s="154"/>
      <c r="B1196" s="155"/>
      <c r="C1196" s="186" t="s">
        <v>2214</v>
      </c>
      <c r="D1196" s="159"/>
      <c r="E1196" s="160">
        <v>16.728000000000002</v>
      </c>
      <c r="F1196" s="157"/>
      <c r="G1196" s="157"/>
      <c r="H1196" s="157"/>
      <c r="I1196" s="157"/>
      <c r="J1196" s="157"/>
      <c r="K1196" s="157"/>
      <c r="L1196" s="157"/>
      <c r="M1196" s="157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57"/>
      <c r="Y1196" s="147"/>
      <c r="Z1196" s="147"/>
      <c r="AA1196" s="147"/>
      <c r="AB1196" s="147"/>
      <c r="AC1196" s="147"/>
      <c r="AD1196" s="147"/>
      <c r="AE1196" s="147"/>
      <c r="AF1196" s="147"/>
      <c r="AG1196" s="147" t="s">
        <v>287</v>
      </c>
      <c r="AH1196" s="147">
        <v>0</v>
      </c>
      <c r="AI1196" s="147"/>
      <c r="AJ1196" s="147"/>
      <c r="AK1196" s="147"/>
      <c r="AL1196" s="147"/>
      <c r="AM1196" s="147"/>
      <c r="AN1196" s="147"/>
      <c r="AO1196" s="147"/>
      <c r="AP1196" s="147"/>
      <c r="AQ1196" s="147"/>
      <c r="AR1196" s="147"/>
      <c r="AS1196" s="147"/>
      <c r="AT1196" s="147"/>
      <c r="AU1196" s="147"/>
      <c r="AV1196" s="147"/>
      <c r="AW1196" s="147"/>
      <c r="AX1196" s="147"/>
      <c r="AY1196" s="147"/>
      <c r="AZ1196" s="147"/>
      <c r="BA1196" s="147"/>
      <c r="BB1196" s="147"/>
      <c r="BC1196" s="147"/>
      <c r="BD1196" s="147"/>
      <c r="BE1196" s="147"/>
      <c r="BF1196" s="147"/>
      <c r="BG1196" s="147"/>
      <c r="BH1196" s="147"/>
    </row>
    <row r="1197" spans="1:60" outlineLevel="1" x14ac:dyDescent="0.25">
      <c r="A1197" s="154"/>
      <c r="B1197" s="155"/>
      <c r="C1197" s="186" t="s">
        <v>2215</v>
      </c>
      <c r="D1197" s="159"/>
      <c r="E1197" s="160">
        <v>47.3</v>
      </c>
      <c r="F1197" s="157"/>
      <c r="G1197" s="157"/>
      <c r="H1197" s="157"/>
      <c r="I1197" s="157"/>
      <c r="J1197" s="157"/>
      <c r="K1197" s="157"/>
      <c r="L1197" s="157"/>
      <c r="M1197" s="157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57"/>
      <c r="Y1197" s="147"/>
      <c r="Z1197" s="147"/>
      <c r="AA1197" s="147"/>
      <c r="AB1197" s="147"/>
      <c r="AC1197" s="147"/>
      <c r="AD1197" s="147"/>
      <c r="AE1197" s="147"/>
      <c r="AF1197" s="147"/>
      <c r="AG1197" s="147" t="s">
        <v>287</v>
      </c>
      <c r="AH1197" s="147">
        <v>0</v>
      </c>
      <c r="AI1197" s="147"/>
      <c r="AJ1197" s="147"/>
      <c r="AK1197" s="147"/>
      <c r="AL1197" s="147"/>
      <c r="AM1197" s="147"/>
      <c r="AN1197" s="147"/>
      <c r="AO1197" s="147"/>
      <c r="AP1197" s="147"/>
      <c r="AQ1197" s="147"/>
      <c r="AR1197" s="147"/>
      <c r="AS1197" s="147"/>
      <c r="AT1197" s="147"/>
      <c r="AU1197" s="147"/>
      <c r="AV1197" s="147"/>
      <c r="AW1197" s="147"/>
      <c r="AX1197" s="147"/>
      <c r="AY1197" s="147"/>
      <c r="AZ1197" s="147"/>
      <c r="BA1197" s="147"/>
      <c r="BB1197" s="147"/>
      <c r="BC1197" s="147"/>
      <c r="BD1197" s="147"/>
      <c r="BE1197" s="147"/>
      <c r="BF1197" s="147"/>
      <c r="BG1197" s="147"/>
      <c r="BH1197" s="147"/>
    </row>
    <row r="1198" spans="1:60" outlineLevel="1" x14ac:dyDescent="0.25">
      <c r="A1198" s="154"/>
      <c r="B1198" s="155"/>
      <c r="C1198" s="195" t="s">
        <v>379</v>
      </c>
      <c r="D1198" s="191"/>
      <c r="E1198" s="192">
        <v>64.028000000000006</v>
      </c>
      <c r="F1198" s="157"/>
      <c r="G1198" s="157"/>
      <c r="H1198" s="157"/>
      <c r="I1198" s="157"/>
      <c r="J1198" s="157"/>
      <c r="K1198" s="157"/>
      <c r="L1198" s="157"/>
      <c r="M1198" s="157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57"/>
      <c r="Y1198" s="147"/>
      <c r="Z1198" s="147"/>
      <c r="AA1198" s="147"/>
      <c r="AB1198" s="147"/>
      <c r="AC1198" s="147"/>
      <c r="AD1198" s="147"/>
      <c r="AE1198" s="147"/>
      <c r="AF1198" s="147"/>
      <c r="AG1198" s="147" t="s">
        <v>287</v>
      </c>
      <c r="AH1198" s="147">
        <v>1</v>
      </c>
      <c r="AI1198" s="147"/>
      <c r="AJ1198" s="147"/>
      <c r="AK1198" s="147"/>
      <c r="AL1198" s="147"/>
      <c r="AM1198" s="147"/>
      <c r="AN1198" s="147"/>
      <c r="AO1198" s="147"/>
      <c r="AP1198" s="147"/>
      <c r="AQ1198" s="147"/>
      <c r="AR1198" s="147"/>
      <c r="AS1198" s="147"/>
      <c r="AT1198" s="147"/>
      <c r="AU1198" s="147"/>
      <c r="AV1198" s="147"/>
      <c r="AW1198" s="147"/>
      <c r="AX1198" s="147"/>
      <c r="AY1198" s="147"/>
      <c r="AZ1198" s="147"/>
      <c r="BA1198" s="147"/>
      <c r="BB1198" s="147"/>
      <c r="BC1198" s="147"/>
      <c r="BD1198" s="147"/>
      <c r="BE1198" s="147"/>
      <c r="BF1198" s="147"/>
      <c r="BG1198" s="147"/>
      <c r="BH1198" s="147"/>
    </row>
    <row r="1199" spans="1:60" outlineLevel="1" x14ac:dyDescent="0.25">
      <c r="A1199" s="154"/>
      <c r="B1199" s="155"/>
      <c r="C1199" s="186" t="s">
        <v>2216</v>
      </c>
      <c r="D1199" s="159"/>
      <c r="E1199" s="160">
        <v>28.26</v>
      </c>
      <c r="F1199" s="157"/>
      <c r="G1199" s="157"/>
      <c r="H1199" s="157"/>
      <c r="I1199" s="157"/>
      <c r="J1199" s="157"/>
      <c r="K1199" s="157"/>
      <c r="L1199" s="157"/>
      <c r="M1199" s="157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57"/>
      <c r="Y1199" s="147"/>
      <c r="Z1199" s="147"/>
      <c r="AA1199" s="147"/>
      <c r="AB1199" s="147"/>
      <c r="AC1199" s="147"/>
      <c r="AD1199" s="147"/>
      <c r="AE1199" s="147"/>
      <c r="AF1199" s="147"/>
      <c r="AG1199" s="147" t="s">
        <v>287</v>
      </c>
      <c r="AH1199" s="147">
        <v>0</v>
      </c>
      <c r="AI1199" s="147"/>
      <c r="AJ1199" s="147"/>
      <c r="AK1199" s="147"/>
      <c r="AL1199" s="147"/>
      <c r="AM1199" s="147"/>
      <c r="AN1199" s="147"/>
      <c r="AO1199" s="147"/>
      <c r="AP1199" s="147"/>
      <c r="AQ1199" s="147"/>
      <c r="AR1199" s="147"/>
      <c r="AS1199" s="147"/>
      <c r="AT1199" s="147"/>
      <c r="AU1199" s="147"/>
      <c r="AV1199" s="147"/>
      <c r="AW1199" s="147"/>
      <c r="AX1199" s="147"/>
      <c r="AY1199" s="147"/>
      <c r="AZ1199" s="147"/>
      <c r="BA1199" s="147"/>
      <c r="BB1199" s="147"/>
      <c r="BC1199" s="147"/>
      <c r="BD1199" s="147"/>
      <c r="BE1199" s="147"/>
      <c r="BF1199" s="147"/>
      <c r="BG1199" s="147"/>
      <c r="BH1199" s="147"/>
    </row>
    <row r="1200" spans="1:60" outlineLevel="1" x14ac:dyDescent="0.25">
      <c r="A1200" s="154"/>
      <c r="B1200" s="155"/>
      <c r="C1200" s="186" t="s">
        <v>2217</v>
      </c>
      <c r="D1200" s="159"/>
      <c r="E1200" s="160">
        <v>8.5839999999999996</v>
      </c>
      <c r="F1200" s="157"/>
      <c r="G1200" s="157"/>
      <c r="H1200" s="157"/>
      <c r="I1200" s="157"/>
      <c r="J1200" s="157"/>
      <c r="K1200" s="157"/>
      <c r="L1200" s="157"/>
      <c r="M1200" s="157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57"/>
      <c r="Y1200" s="147"/>
      <c r="Z1200" s="147"/>
      <c r="AA1200" s="147"/>
      <c r="AB1200" s="147"/>
      <c r="AC1200" s="147"/>
      <c r="AD1200" s="147"/>
      <c r="AE1200" s="147"/>
      <c r="AF1200" s="147"/>
      <c r="AG1200" s="147" t="s">
        <v>287</v>
      </c>
      <c r="AH1200" s="147">
        <v>0</v>
      </c>
      <c r="AI1200" s="147"/>
      <c r="AJ1200" s="147"/>
      <c r="AK1200" s="147"/>
      <c r="AL1200" s="147"/>
      <c r="AM1200" s="147"/>
      <c r="AN1200" s="147"/>
      <c r="AO1200" s="147"/>
      <c r="AP1200" s="147"/>
      <c r="AQ1200" s="147"/>
      <c r="AR1200" s="147"/>
      <c r="AS1200" s="147"/>
      <c r="AT1200" s="147"/>
      <c r="AU1200" s="147"/>
      <c r="AV1200" s="147"/>
      <c r="AW1200" s="147"/>
      <c r="AX1200" s="147"/>
      <c r="AY1200" s="147"/>
      <c r="AZ1200" s="147"/>
      <c r="BA1200" s="147"/>
      <c r="BB1200" s="147"/>
      <c r="BC1200" s="147"/>
      <c r="BD1200" s="147"/>
      <c r="BE1200" s="147"/>
      <c r="BF1200" s="147"/>
      <c r="BG1200" s="147"/>
      <c r="BH1200" s="147"/>
    </row>
    <row r="1201" spans="1:60" outlineLevel="1" x14ac:dyDescent="0.25">
      <c r="A1201" s="154"/>
      <c r="B1201" s="155"/>
      <c r="C1201" s="195" t="s">
        <v>379</v>
      </c>
      <c r="D1201" s="191"/>
      <c r="E1201" s="192">
        <v>36.844000000000001</v>
      </c>
      <c r="F1201" s="157"/>
      <c r="G1201" s="157"/>
      <c r="H1201" s="157"/>
      <c r="I1201" s="157"/>
      <c r="J1201" s="157"/>
      <c r="K1201" s="157"/>
      <c r="L1201" s="157"/>
      <c r="M1201" s="157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57"/>
      <c r="Y1201" s="147"/>
      <c r="Z1201" s="147"/>
      <c r="AA1201" s="147"/>
      <c r="AB1201" s="147"/>
      <c r="AC1201" s="147"/>
      <c r="AD1201" s="147"/>
      <c r="AE1201" s="147"/>
      <c r="AF1201" s="147"/>
      <c r="AG1201" s="147" t="s">
        <v>287</v>
      </c>
      <c r="AH1201" s="147">
        <v>1</v>
      </c>
      <c r="AI1201" s="147"/>
      <c r="AJ1201" s="147"/>
      <c r="AK1201" s="147"/>
      <c r="AL1201" s="147"/>
      <c r="AM1201" s="147"/>
      <c r="AN1201" s="147"/>
      <c r="AO1201" s="147"/>
      <c r="AP1201" s="147"/>
      <c r="AQ1201" s="147"/>
      <c r="AR1201" s="147"/>
      <c r="AS1201" s="147"/>
      <c r="AT1201" s="147"/>
      <c r="AU1201" s="147"/>
      <c r="AV1201" s="147"/>
      <c r="AW1201" s="147"/>
      <c r="AX1201" s="147"/>
      <c r="AY1201" s="147"/>
      <c r="AZ1201" s="147"/>
      <c r="BA1201" s="147"/>
      <c r="BB1201" s="147"/>
      <c r="BC1201" s="147"/>
      <c r="BD1201" s="147"/>
      <c r="BE1201" s="147"/>
      <c r="BF1201" s="147"/>
      <c r="BG1201" s="147"/>
      <c r="BH1201" s="147"/>
    </row>
    <row r="1202" spans="1:60" outlineLevel="1" x14ac:dyDescent="0.25">
      <c r="A1202" s="154"/>
      <c r="B1202" s="155"/>
      <c r="C1202" s="186" t="s">
        <v>2218</v>
      </c>
      <c r="D1202" s="159"/>
      <c r="E1202" s="160">
        <v>25.45</v>
      </c>
      <c r="F1202" s="157"/>
      <c r="G1202" s="157"/>
      <c r="H1202" s="157"/>
      <c r="I1202" s="157"/>
      <c r="J1202" s="157"/>
      <c r="K1202" s="157"/>
      <c r="L1202" s="157"/>
      <c r="M1202" s="157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57"/>
      <c r="Y1202" s="147"/>
      <c r="Z1202" s="147"/>
      <c r="AA1202" s="147"/>
      <c r="AB1202" s="147"/>
      <c r="AC1202" s="147"/>
      <c r="AD1202" s="147"/>
      <c r="AE1202" s="147"/>
      <c r="AF1202" s="147"/>
      <c r="AG1202" s="147" t="s">
        <v>287</v>
      </c>
      <c r="AH1202" s="147">
        <v>0</v>
      </c>
      <c r="AI1202" s="147"/>
      <c r="AJ1202" s="147"/>
      <c r="AK1202" s="147"/>
      <c r="AL1202" s="147"/>
      <c r="AM1202" s="147"/>
      <c r="AN1202" s="147"/>
      <c r="AO1202" s="147"/>
      <c r="AP1202" s="147"/>
      <c r="AQ1202" s="147"/>
      <c r="AR1202" s="147"/>
      <c r="AS1202" s="147"/>
      <c r="AT1202" s="147"/>
      <c r="AU1202" s="147"/>
      <c r="AV1202" s="147"/>
      <c r="AW1202" s="147"/>
      <c r="AX1202" s="147"/>
      <c r="AY1202" s="147"/>
      <c r="AZ1202" s="147"/>
      <c r="BA1202" s="147"/>
      <c r="BB1202" s="147"/>
      <c r="BC1202" s="147"/>
      <c r="BD1202" s="147"/>
      <c r="BE1202" s="147"/>
      <c r="BF1202" s="147"/>
      <c r="BG1202" s="147"/>
      <c r="BH1202" s="147"/>
    </row>
    <row r="1203" spans="1:60" outlineLevel="1" x14ac:dyDescent="0.25">
      <c r="A1203" s="154"/>
      <c r="B1203" s="155"/>
      <c r="C1203" s="186" t="s">
        <v>2219</v>
      </c>
      <c r="D1203" s="159"/>
      <c r="E1203" s="160">
        <v>9.4649999999999999</v>
      </c>
      <c r="F1203" s="157"/>
      <c r="G1203" s="157"/>
      <c r="H1203" s="157"/>
      <c r="I1203" s="157"/>
      <c r="J1203" s="157"/>
      <c r="K1203" s="157"/>
      <c r="L1203" s="157"/>
      <c r="M1203" s="157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57"/>
      <c r="Y1203" s="147"/>
      <c r="Z1203" s="147"/>
      <c r="AA1203" s="147"/>
      <c r="AB1203" s="147"/>
      <c r="AC1203" s="147"/>
      <c r="AD1203" s="147"/>
      <c r="AE1203" s="147"/>
      <c r="AF1203" s="147"/>
      <c r="AG1203" s="147" t="s">
        <v>287</v>
      </c>
      <c r="AH1203" s="147">
        <v>0</v>
      </c>
      <c r="AI1203" s="147"/>
      <c r="AJ1203" s="147"/>
      <c r="AK1203" s="147"/>
      <c r="AL1203" s="147"/>
      <c r="AM1203" s="147"/>
      <c r="AN1203" s="147"/>
      <c r="AO1203" s="147"/>
      <c r="AP1203" s="147"/>
      <c r="AQ1203" s="147"/>
      <c r="AR1203" s="147"/>
      <c r="AS1203" s="147"/>
      <c r="AT1203" s="147"/>
      <c r="AU1203" s="147"/>
      <c r="AV1203" s="147"/>
      <c r="AW1203" s="147"/>
      <c r="AX1203" s="147"/>
      <c r="AY1203" s="147"/>
      <c r="AZ1203" s="147"/>
      <c r="BA1203" s="147"/>
      <c r="BB1203" s="147"/>
      <c r="BC1203" s="147"/>
      <c r="BD1203" s="147"/>
      <c r="BE1203" s="147"/>
      <c r="BF1203" s="147"/>
      <c r="BG1203" s="147"/>
      <c r="BH1203" s="147"/>
    </row>
    <row r="1204" spans="1:60" outlineLevel="1" x14ac:dyDescent="0.25">
      <c r="A1204" s="154"/>
      <c r="B1204" s="155"/>
      <c r="C1204" s="195" t="s">
        <v>379</v>
      </c>
      <c r="D1204" s="191"/>
      <c r="E1204" s="192">
        <v>34.914999999999999</v>
      </c>
      <c r="F1204" s="157"/>
      <c r="G1204" s="157"/>
      <c r="H1204" s="157"/>
      <c r="I1204" s="157"/>
      <c r="J1204" s="157"/>
      <c r="K1204" s="157"/>
      <c r="L1204" s="157"/>
      <c r="M1204" s="157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57"/>
      <c r="Y1204" s="147"/>
      <c r="Z1204" s="147"/>
      <c r="AA1204" s="147"/>
      <c r="AB1204" s="147"/>
      <c r="AC1204" s="147"/>
      <c r="AD1204" s="147"/>
      <c r="AE1204" s="147"/>
      <c r="AF1204" s="147"/>
      <c r="AG1204" s="147" t="s">
        <v>287</v>
      </c>
      <c r="AH1204" s="147">
        <v>1</v>
      </c>
      <c r="AI1204" s="147"/>
      <c r="AJ1204" s="147"/>
      <c r="AK1204" s="147"/>
      <c r="AL1204" s="147"/>
      <c r="AM1204" s="147"/>
      <c r="AN1204" s="147"/>
      <c r="AO1204" s="147"/>
      <c r="AP1204" s="147"/>
      <c r="AQ1204" s="147"/>
      <c r="AR1204" s="147"/>
      <c r="AS1204" s="147"/>
      <c r="AT1204" s="147"/>
      <c r="AU1204" s="147"/>
      <c r="AV1204" s="147"/>
      <c r="AW1204" s="147"/>
      <c r="AX1204" s="147"/>
      <c r="AY1204" s="147"/>
      <c r="AZ1204" s="147"/>
      <c r="BA1204" s="147"/>
      <c r="BB1204" s="147"/>
      <c r="BC1204" s="147"/>
      <c r="BD1204" s="147"/>
      <c r="BE1204" s="147"/>
      <c r="BF1204" s="147"/>
      <c r="BG1204" s="147"/>
      <c r="BH1204" s="147"/>
    </row>
    <row r="1205" spans="1:60" outlineLevel="1" x14ac:dyDescent="0.25">
      <c r="A1205" s="154"/>
      <c r="B1205" s="155"/>
      <c r="C1205" s="186" t="s">
        <v>2220</v>
      </c>
      <c r="D1205" s="159"/>
      <c r="E1205" s="160">
        <v>1258.08</v>
      </c>
      <c r="F1205" s="157"/>
      <c r="G1205" s="157"/>
      <c r="H1205" s="157"/>
      <c r="I1205" s="157"/>
      <c r="J1205" s="157"/>
      <c r="K1205" s="157"/>
      <c r="L1205" s="157"/>
      <c r="M1205" s="157"/>
      <c r="N1205" s="157"/>
      <c r="O1205" s="157"/>
      <c r="P1205" s="157"/>
      <c r="Q1205" s="157"/>
      <c r="R1205" s="157"/>
      <c r="S1205" s="157"/>
      <c r="T1205" s="157"/>
      <c r="U1205" s="157"/>
      <c r="V1205" s="157"/>
      <c r="W1205" s="157"/>
      <c r="X1205" s="157"/>
      <c r="Y1205" s="147"/>
      <c r="Z1205" s="147"/>
      <c r="AA1205" s="147"/>
      <c r="AB1205" s="147"/>
      <c r="AC1205" s="147"/>
      <c r="AD1205" s="147"/>
      <c r="AE1205" s="147"/>
      <c r="AF1205" s="147"/>
      <c r="AG1205" s="147" t="s">
        <v>287</v>
      </c>
      <c r="AH1205" s="147">
        <v>0</v>
      </c>
      <c r="AI1205" s="147"/>
      <c r="AJ1205" s="147"/>
      <c r="AK1205" s="147"/>
      <c r="AL1205" s="147"/>
      <c r="AM1205" s="147"/>
      <c r="AN1205" s="147"/>
      <c r="AO1205" s="147"/>
      <c r="AP1205" s="147"/>
      <c r="AQ1205" s="147"/>
      <c r="AR1205" s="147"/>
      <c r="AS1205" s="147"/>
      <c r="AT1205" s="147"/>
      <c r="AU1205" s="147"/>
      <c r="AV1205" s="147"/>
      <c r="AW1205" s="147"/>
      <c r="AX1205" s="147"/>
      <c r="AY1205" s="147"/>
      <c r="AZ1205" s="147"/>
      <c r="BA1205" s="147"/>
      <c r="BB1205" s="147"/>
      <c r="BC1205" s="147"/>
      <c r="BD1205" s="147"/>
      <c r="BE1205" s="147"/>
      <c r="BF1205" s="147"/>
      <c r="BG1205" s="147"/>
      <c r="BH1205" s="147"/>
    </row>
    <row r="1206" spans="1:60" outlineLevel="1" x14ac:dyDescent="0.25">
      <c r="A1206" s="154"/>
      <c r="B1206" s="155"/>
      <c r="C1206" s="186" t="s">
        <v>2221</v>
      </c>
      <c r="D1206" s="159"/>
      <c r="E1206" s="160">
        <v>255.11</v>
      </c>
      <c r="F1206" s="157"/>
      <c r="G1206" s="157"/>
      <c r="H1206" s="157"/>
      <c r="I1206" s="157"/>
      <c r="J1206" s="157"/>
      <c r="K1206" s="157"/>
      <c r="L1206" s="157"/>
      <c r="M1206" s="157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57"/>
      <c r="Y1206" s="147"/>
      <c r="Z1206" s="147"/>
      <c r="AA1206" s="147"/>
      <c r="AB1206" s="147"/>
      <c r="AC1206" s="147"/>
      <c r="AD1206" s="147"/>
      <c r="AE1206" s="147"/>
      <c r="AF1206" s="147"/>
      <c r="AG1206" s="147" t="s">
        <v>287</v>
      </c>
      <c r="AH1206" s="147">
        <v>0</v>
      </c>
      <c r="AI1206" s="147"/>
      <c r="AJ1206" s="147"/>
      <c r="AK1206" s="147"/>
      <c r="AL1206" s="147"/>
      <c r="AM1206" s="147"/>
      <c r="AN1206" s="147"/>
      <c r="AO1206" s="147"/>
      <c r="AP1206" s="147"/>
      <c r="AQ1206" s="147"/>
      <c r="AR1206" s="147"/>
      <c r="AS1206" s="147"/>
      <c r="AT1206" s="147"/>
      <c r="AU1206" s="147"/>
      <c r="AV1206" s="147"/>
      <c r="AW1206" s="147"/>
      <c r="AX1206" s="147"/>
      <c r="AY1206" s="147"/>
      <c r="AZ1206" s="147"/>
      <c r="BA1206" s="147"/>
      <c r="BB1206" s="147"/>
      <c r="BC1206" s="147"/>
      <c r="BD1206" s="147"/>
      <c r="BE1206" s="147"/>
      <c r="BF1206" s="147"/>
      <c r="BG1206" s="147"/>
      <c r="BH1206" s="147"/>
    </row>
    <row r="1207" spans="1:60" outlineLevel="1" x14ac:dyDescent="0.25">
      <c r="A1207" s="154"/>
      <c r="B1207" s="155"/>
      <c r="C1207" s="186" t="s">
        <v>2222</v>
      </c>
      <c r="D1207" s="159"/>
      <c r="E1207" s="160">
        <v>898.44</v>
      </c>
      <c r="F1207" s="157"/>
      <c r="G1207" s="157"/>
      <c r="H1207" s="157"/>
      <c r="I1207" s="157"/>
      <c r="J1207" s="157"/>
      <c r="K1207" s="157"/>
      <c r="L1207" s="157"/>
      <c r="M1207" s="157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57"/>
      <c r="Y1207" s="147"/>
      <c r="Z1207" s="147"/>
      <c r="AA1207" s="147"/>
      <c r="AB1207" s="147"/>
      <c r="AC1207" s="147"/>
      <c r="AD1207" s="147"/>
      <c r="AE1207" s="147"/>
      <c r="AF1207" s="147"/>
      <c r="AG1207" s="147" t="s">
        <v>287</v>
      </c>
      <c r="AH1207" s="147">
        <v>0</v>
      </c>
      <c r="AI1207" s="147"/>
      <c r="AJ1207" s="147"/>
      <c r="AK1207" s="147"/>
      <c r="AL1207" s="147"/>
      <c r="AM1207" s="147"/>
      <c r="AN1207" s="147"/>
      <c r="AO1207" s="147"/>
      <c r="AP1207" s="147"/>
      <c r="AQ1207" s="147"/>
      <c r="AR1207" s="147"/>
      <c r="AS1207" s="147"/>
      <c r="AT1207" s="147"/>
      <c r="AU1207" s="147"/>
      <c r="AV1207" s="147"/>
      <c r="AW1207" s="147"/>
      <c r="AX1207" s="147"/>
      <c r="AY1207" s="147"/>
      <c r="AZ1207" s="147"/>
      <c r="BA1207" s="147"/>
      <c r="BB1207" s="147"/>
      <c r="BC1207" s="147"/>
      <c r="BD1207" s="147"/>
      <c r="BE1207" s="147"/>
      <c r="BF1207" s="147"/>
      <c r="BG1207" s="147"/>
      <c r="BH1207" s="147"/>
    </row>
    <row r="1208" spans="1:60" outlineLevel="1" x14ac:dyDescent="0.25">
      <c r="A1208" s="154"/>
      <c r="B1208" s="155"/>
      <c r="C1208" s="186" t="s">
        <v>2223</v>
      </c>
      <c r="D1208" s="159"/>
      <c r="E1208" s="160">
        <v>650</v>
      </c>
      <c r="F1208" s="157"/>
      <c r="G1208" s="157"/>
      <c r="H1208" s="157"/>
      <c r="I1208" s="157"/>
      <c r="J1208" s="157"/>
      <c r="K1208" s="157"/>
      <c r="L1208" s="157"/>
      <c r="M1208" s="157"/>
      <c r="N1208" s="157"/>
      <c r="O1208" s="157"/>
      <c r="P1208" s="157"/>
      <c r="Q1208" s="157"/>
      <c r="R1208" s="157"/>
      <c r="S1208" s="157"/>
      <c r="T1208" s="157"/>
      <c r="U1208" s="157"/>
      <c r="V1208" s="157"/>
      <c r="W1208" s="157"/>
      <c r="X1208" s="157"/>
      <c r="Y1208" s="147"/>
      <c r="Z1208" s="147"/>
      <c r="AA1208" s="147"/>
      <c r="AB1208" s="147"/>
      <c r="AC1208" s="147"/>
      <c r="AD1208" s="147"/>
      <c r="AE1208" s="147"/>
      <c r="AF1208" s="147"/>
      <c r="AG1208" s="147" t="s">
        <v>287</v>
      </c>
      <c r="AH1208" s="147">
        <v>0</v>
      </c>
      <c r="AI1208" s="147"/>
      <c r="AJ1208" s="147"/>
      <c r="AK1208" s="147"/>
      <c r="AL1208" s="147"/>
      <c r="AM1208" s="147"/>
      <c r="AN1208" s="147"/>
      <c r="AO1208" s="147"/>
      <c r="AP1208" s="147"/>
      <c r="AQ1208" s="147"/>
      <c r="AR1208" s="147"/>
      <c r="AS1208" s="147"/>
      <c r="AT1208" s="147"/>
      <c r="AU1208" s="147"/>
      <c r="AV1208" s="147"/>
      <c r="AW1208" s="147"/>
      <c r="AX1208" s="147"/>
      <c r="AY1208" s="147"/>
      <c r="AZ1208" s="147"/>
      <c r="BA1208" s="147"/>
      <c r="BB1208" s="147"/>
      <c r="BC1208" s="147"/>
      <c r="BD1208" s="147"/>
      <c r="BE1208" s="147"/>
      <c r="BF1208" s="147"/>
      <c r="BG1208" s="147"/>
      <c r="BH1208" s="147"/>
    </row>
    <row r="1209" spans="1:60" outlineLevel="1" x14ac:dyDescent="0.25">
      <c r="A1209" s="154"/>
      <c r="B1209" s="155"/>
      <c r="C1209" s="186" t="s">
        <v>2224</v>
      </c>
      <c r="D1209" s="159"/>
      <c r="E1209" s="160">
        <v>1000</v>
      </c>
      <c r="F1209" s="157"/>
      <c r="G1209" s="157"/>
      <c r="H1209" s="157"/>
      <c r="I1209" s="157"/>
      <c r="J1209" s="157"/>
      <c r="K1209" s="157"/>
      <c r="L1209" s="157"/>
      <c r="M1209" s="157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57"/>
      <c r="Y1209" s="147"/>
      <c r="Z1209" s="147"/>
      <c r="AA1209" s="147"/>
      <c r="AB1209" s="147"/>
      <c r="AC1209" s="147"/>
      <c r="AD1209" s="147"/>
      <c r="AE1209" s="147"/>
      <c r="AF1209" s="147"/>
      <c r="AG1209" s="147" t="s">
        <v>287</v>
      </c>
      <c r="AH1209" s="147">
        <v>0</v>
      </c>
      <c r="AI1209" s="147"/>
      <c r="AJ1209" s="147"/>
      <c r="AK1209" s="147"/>
      <c r="AL1209" s="147"/>
      <c r="AM1209" s="147"/>
      <c r="AN1209" s="147"/>
      <c r="AO1209" s="147"/>
      <c r="AP1209" s="147"/>
      <c r="AQ1209" s="147"/>
      <c r="AR1209" s="147"/>
      <c r="AS1209" s="147"/>
      <c r="AT1209" s="147"/>
      <c r="AU1209" s="147"/>
      <c r="AV1209" s="147"/>
      <c r="AW1209" s="147"/>
      <c r="AX1209" s="147"/>
      <c r="AY1209" s="147"/>
      <c r="AZ1209" s="147"/>
      <c r="BA1209" s="147"/>
      <c r="BB1209" s="147"/>
      <c r="BC1209" s="147"/>
      <c r="BD1209" s="147"/>
      <c r="BE1209" s="147"/>
      <c r="BF1209" s="147"/>
      <c r="BG1209" s="147"/>
      <c r="BH1209" s="147"/>
    </row>
    <row r="1210" spans="1:60" x14ac:dyDescent="0.25">
      <c r="A1210" s="162" t="s">
        <v>243</v>
      </c>
      <c r="B1210" s="163" t="s">
        <v>193</v>
      </c>
      <c r="C1210" s="184" t="s">
        <v>194</v>
      </c>
      <c r="D1210" s="164"/>
      <c r="E1210" s="165"/>
      <c r="F1210" s="166"/>
      <c r="G1210" s="166">
        <f>SUMIF(AG1211:AG1214,"&lt;&gt;NOR",G1211:G1214)</f>
        <v>0</v>
      </c>
      <c r="H1210" s="166"/>
      <c r="I1210" s="166">
        <f>SUM(I1211:I1214)</f>
        <v>0</v>
      </c>
      <c r="J1210" s="166"/>
      <c r="K1210" s="166">
        <f>SUM(K1211:K1214)</f>
        <v>0</v>
      </c>
      <c r="L1210" s="166"/>
      <c r="M1210" s="166">
        <f>SUM(M1211:M1214)</f>
        <v>0</v>
      </c>
      <c r="N1210" s="166"/>
      <c r="O1210" s="166">
        <f>SUM(O1211:O1214)</f>
        <v>0</v>
      </c>
      <c r="P1210" s="166"/>
      <c r="Q1210" s="166">
        <f>SUM(Q1211:Q1214)</f>
        <v>0</v>
      </c>
      <c r="R1210" s="166"/>
      <c r="S1210" s="166"/>
      <c r="T1210" s="167"/>
      <c r="U1210" s="161"/>
      <c r="V1210" s="161">
        <f>SUM(V1211:V1214)</f>
        <v>0</v>
      </c>
      <c r="W1210" s="161"/>
      <c r="X1210" s="161"/>
      <c r="AG1210" t="s">
        <v>244</v>
      </c>
    </row>
    <row r="1211" spans="1:60" outlineLevel="1" x14ac:dyDescent="0.25">
      <c r="A1211" s="176">
        <v>317</v>
      </c>
      <c r="B1211" s="177" t="s">
        <v>2225</v>
      </c>
      <c r="C1211" s="187" t="s">
        <v>2226</v>
      </c>
      <c r="D1211" s="178" t="s">
        <v>538</v>
      </c>
      <c r="E1211" s="179">
        <v>1</v>
      </c>
      <c r="F1211" s="180"/>
      <c r="G1211" s="181">
        <f>ROUND(E1211*F1211,2)</f>
        <v>0</v>
      </c>
      <c r="H1211" s="180"/>
      <c r="I1211" s="181">
        <f>ROUND(E1211*H1211,2)</f>
        <v>0</v>
      </c>
      <c r="J1211" s="180"/>
      <c r="K1211" s="181">
        <f>ROUND(E1211*J1211,2)</f>
        <v>0</v>
      </c>
      <c r="L1211" s="181">
        <v>15</v>
      </c>
      <c r="M1211" s="181">
        <f>G1211*(1+L1211/100)</f>
        <v>0</v>
      </c>
      <c r="N1211" s="181">
        <v>0</v>
      </c>
      <c r="O1211" s="181">
        <f>ROUND(E1211*N1211,2)</f>
        <v>0</v>
      </c>
      <c r="P1211" s="181">
        <v>0</v>
      </c>
      <c r="Q1211" s="181">
        <f>ROUND(E1211*P1211,2)</f>
        <v>0</v>
      </c>
      <c r="R1211" s="181"/>
      <c r="S1211" s="181" t="s">
        <v>277</v>
      </c>
      <c r="T1211" s="182" t="s">
        <v>249</v>
      </c>
      <c r="U1211" s="157">
        <v>0</v>
      </c>
      <c r="V1211" s="157">
        <f>ROUND(E1211*U1211,2)</f>
        <v>0</v>
      </c>
      <c r="W1211" s="157"/>
      <c r="X1211" s="157" t="s">
        <v>304</v>
      </c>
      <c r="Y1211" s="147"/>
      <c r="Z1211" s="147"/>
      <c r="AA1211" s="147"/>
      <c r="AB1211" s="147"/>
      <c r="AC1211" s="147"/>
      <c r="AD1211" s="147"/>
      <c r="AE1211" s="147"/>
      <c r="AF1211" s="147"/>
      <c r="AG1211" s="147" t="s">
        <v>332</v>
      </c>
      <c r="AH1211" s="147"/>
      <c r="AI1211" s="147"/>
      <c r="AJ1211" s="147"/>
      <c r="AK1211" s="147"/>
      <c r="AL1211" s="147"/>
      <c r="AM1211" s="147"/>
      <c r="AN1211" s="147"/>
      <c r="AO1211" s="147"/>
      <c r="AP1211" s="147"/>
      <c r="AQ1211" s="147"/>
      <c r="AR1211" s="147"/>
      <c r="AS1211" s="147"/>
      <c r="AT1211" s="147"/>
      <c r="AU1211" s="147"/>
      <c r="AV1211" s="147"/>
      <c r="AW1211" s="147"/>
      <c r="AX1211" s="147"/>
      <c r="AY1211" s="147"/>
      <c r="AZ1211" s="147"/>
      <c r="BA1211" s="147"/>
      <c r="BB1211" s="147"/>
      <c r="BC1211" s="147"/>
      <c r="BD1211" s="147"/>
      <c r="BE1211" s="147"/>
      <c r="BF1211" s="147"/>
      <c r="BG1211" s="147"/>
      <c r="BH1211" s="147"/>
    </row>
    <row r="1212" spans="1:60" outlineLevel="1" x14ac:dyDescent="0.25">
      <c r="A1212" s="176">
        <v>318</v>
      </c>
      <c r="B1212" s="177" t="s">
        <v>2227</v>
      </c>
      <c r="C1212" s="187" t="s">
        <v>2228</v>
      </c>
      <c r="D1212" s="178" t="s">
        <v>538</v>
      </c>
      <c r="E1212" s="179">
        <v>1</v>
      </c>
      <c r="F1212" s="180"/>
      <c r="G1212" s="181">
        <f>ROUND(E1212*F1212,2)</f>
        <v>0</v>
      </c>
      <c r="H1212" s="180"/>
      <c r="I1212" s="181">
        <f>ROUND(E1212*H1212,2)</f>
        <v>0</v>
      </c>
      <c r="J1212" s="180"/>
      <c r="K1212" s="181">
        <f>ROUND(E1212*J1212,2)</f>
        <v>0</v>
      </c>
      <c r="L1212" s="181">
        <v>15</v>
      </c>
      <c r="M1212" s="181">
        <f>G1212*(1+L1212/100)</f>
        <v>0</v>
      </c>
      <c r="N1212" s="181">
        <v>0</v>
      </c>
      <c r="O1212" s="181">
        <f>ROUND(E1212*N1212,2)</f>
        <v>0</v>
      </c>
      <c r="P1212" s="181">
        <v>0</v>
      </c>
      <c r="Q1212" s="181">
        <f>ROUND(E1212*P1212,2)</f>
        <v>0</v>
      </c>
      <c r="R1212" s="181"/>
      <c r="S1212" s="181" t="s">
        <v>277</v>
      </c>
      <c r="T1212" s="182" t="s">
        <v>249</v>
      </c>
      <c r="U1212" s="157">
        <v>0</v>
      </c>
      <c r="V1212" s="157">
        <f>ROUND(E1212*U1212,2)</f>
        <v>0</v>
      </c>
      <c r="W1212" s="157"/>
      <c r="X1212" s="157" t="s">
        <v>304</v>
      </c>
      <c r="Y1212" s="147"/>
      <c r="Z1212" s="147"/>
      <c r="AA1212" s="147"/>
      <c r="AB1212" s="147"/>
      <c r="AC1212" s="147"/>
      <c r="AD1212" s="147"/>
      <c r="AE1212" s="147"/>
      <c r="AF1212" s="147"/>
      <c r="AG1212" s="147" t="s">
        <v>332</v>
      </c>
      <c r="AH1212" s="147"/>
      <c r="AI1212" s="147"/>
      <c r="AJ1212" s="147"/>
      <c r="AK1212" s="147"/>
      <c r="AL1212" s="147"/>
      <c r="AM1212" s="147"/>
      <c r="AN1212" s="147"/>
      <c r="AO1212" s="147"/>
      <c r="AP1212" s="147"/>
      <c r="AQ1212" s="147"/>
      <c r="AR1212" s="147"/>
      <c r="AS1212" s="147"/>
      <c r="AT1212" s="147"/>
      <c r="AU1212" s="147"/>
      <c r="AV1212" s="147"/>
      <c r="AW1212" s="147"/>
      <c r="AX1212" s="147"/>
      <c r="AY1212" s="147"/>
      <c r="AZ1212" s="147"/>
      <c r="BA1212" s="147"/>
      <c r="BB1212" s="147"/>
      <c r="BC1212" s="147"/>
      <c r="BD1212" s="147"/>
      <c r="BE1212" s="147"/>
      <c r="BF1212" s="147"/>
      <c r="BG1212" s="147"/>
      <c r="BH1212" s="147"/>
    </row>
    <row r="1213" spans="1:60" outlineLevel="1" x14ac:dyDescent="0.25">
      <c r="A1213" s="176">
        <v>319</v>
      </c>
      <c r="B1213" s="177" t="s">
        <v>2229</v>
      </c>
      <c r="C1213" s="187" t="s">
        <v>2230</v>
      </c>
      <c r="D1213" s="178" t="s">
        <v>538</v>
      </c>
      <c r="E1213" s="179">
        <v>1</v>
      </c>
      <c r="F1213" s="180"/>
      <c r="G1213" s="181">
        <f>ROUND(E1213*F1213,2)</f>
        <v>0</v>
      </c>
      <c r="H1213" s="180"/>
      <c r="I1213" s="181">
        <f>ROUND(E1213*H1213,2)</f>
        <v>0</v>
      </c>
      <c r="J1213" s="180"/>
      <c r="K1213" s="181">
        <f>ROUND(E1213*J1213,2)</f>
        <v>0</v>
      </c>
      <c r="L1213" s="181">
        <v>15</v>
      </c>
      <c r="M1213" s="181">
        <f>G1213*(1+L1213/100)</f>
        <v>0</v>
      </c>
      <c r="N1213" s="181">
        <v>0</v>
      </c>
      <c r="O1213" s="181">
        <f>ROUND(E1213*N1213,2)</f>
        <v>0</v>
      </c>
      <c r="P1213" s="181">
        <v>0</v>
      </c>
      <c r="Q1213" s="181">
        <f>ROUND(E1213*P1213,2)</f>
        <v>0</v>
      </c>
      <c r="R1213" s="181"/>
      <c r="S1213" s="181" t="s">
        <v>277</v>
      </c>
      <c r="T1213" s="182" t="s">
        <v>249</v>
      </c>
      <c r="U1213" s="157">
        <v>0</v>
      </c>
      <c r="V1213" s="157">
        <f>ROUND(E1213*U1213,2)</f>
        <v>0</v>
      </c>
      <c r="W1213" s="157"/>
      <c r="X1213" s="157" t="s">
        <v>304</v>
      </c>
      <c r="Y1213" s="147"/>
      <c r="Z1213" s="147"/>
      <c r="AA1213" s="147"/>
      <c r="AB1213" s="147"/>
      <c r="AC1213" s="147"/>
      <c r="AD1213" s="147"/>
      <c r="AE1213" s="147"/>
      <c r="AF1213" s="147"/>
      <c r="AG1213" s="147" t="s">
        <v>332</v>
      </c>
      <c r="AH1213" s="147"/>
      <c r="AI1213" s="147"/>
      <c r="AJ1213" s="147"/>
      <c r="AK1213" s="147"/>
      <c r="AL1213" s="147"/>
      <c r="AM1213" s="147"/>
      <c r="AN1213" s="147"/>
      <c r="AO1213" s="147"/>
      <c r="AP1213" s="147"/>
      <c r="AQ1213" s="147"/>
      <c r="AR1213" s="147"/>
      <c r="AS1213" s="147"/>
      <c r="AT1213" s="147"/>
      <c r="AU1213" s="147"/>
      <c r="AV1213" s="147"/>
      <c r="AW1213" s="147"/>
      <c r="AX1213" s="147"/>
      <c r="AY1213" s="147"/>
      <c r="AZ1213" s="147"/>
      <c r="BA1213" s="147"/>
      <c r="BB1213" s="147"/>
      <c r="BC1213" s="147"/>
      <c r="BD1213" s="147"/>
      <c r="BE1213" s="147"/>
      <c r="BF1213" s="147"/>
      <c r="BG1213" s="147"/>
      <c r="BH1213" s="147"/>
    </row>
    <row r="1214" spans="1:60" outlineLevel="1" x14ac:dyDescent="0.25">
      <c r="A1214" s="176">
        <v>320</v>
      </c>
      <c r="B1214" s="177" t="s">
        <v>2231</v>
      </c>
      <c r="C1214" s="187" t="s">
        <v>2232</v>
      </c>
      <c r="D1214" s="178" t="s">
        <v>538</v>
      </c>
      <c r="E1214" s="179">
        <v>1</v>
      </c>
      <c r="F1214" s="180"/>
      <c r="G1214" s="181">
        <f>ROUND(E1214*F1214,2)</f>
        <v>0</v>
      </c>
      <c r="H1214" s="180"/>
      <c r="I1214" s="181">
        <f>ROUND(E1214*H1214,2)</f>
        <v>0</v>
      </c>
      <c r="J1214" s="180"/>
      <c r="K1214" s="181">
        <f>ROUND(E1214*J1214,2)</f>
        <v>0</v>
      </c>
      <c r="L1214" s="181">
        <v>15</v>
      </c>
      <c r="M1214" s="181">
        <f>G1214*(1+L1214/100)</f>
        <v>0</v>
      </c>
      <c r="N1214" s="181">
        <v>0</v>
      </c>
      <c r="O1214" s="181">
        <f>ROUND(E1214*N1214,2)</f>
        <v>0</v>
      </c>
      <c r="P1214" s="181">
        <v>0</v>
      </c>
      <c r="Q1214" s="181">
        <f>ROUND(E1214*P1214,2)</f>
        <v>0</v>
      </c>
      <c r="R1214" s="181"/>
      <c r="S1214" s="181" t="s">
        <v>277</v>
      </c>
      <c r="T1214" s="182" t="s">
        <v>249</v>
      </c>
      <c r="U1214" s="157">
        <v>0</v>
      </c>
      <c r="V1214" s="157">
        <f>ROUND(E1214*U1214,2)</f>
        <v>0</v>
      </c>
      <c r="W1214" s="157"/>
      <c r="X1214" s="157" t="s">
        <v>304</v>
      </c>
      <c r="Y1214" s="147"/>
      <c r="Z1214" s="147"/>
      <c r="AA1214" s="147"/>
      <c r="AB1214" s="147"/>
      <c r="AC1214" s="147"/>
      <c r="AD1214" s="147"/>
      <c r="AE1214" s="147"/>
      <c r="AF1214" s="147"/>
      <c r="AG1214" s="147" t="s">
        <v>332</v>
      </c>
      <c r="AH1214" s="147"/>
      <c r="AI1214" s="147"/>
      <c r="AJ1214" s="147"/>
      <c r="AK1214" s="147"/>
      <c r="AL1214" s="147"/>
      <c r="AM1214" s="147"/>
      <c r="AN1214" s="147"/>
      <c r="AO1214" s="147"/>
      <c r="AP1214" s="147"/>
      <c r="AQ1214" s="147"/>
      <c r="AR1214" s="147"/>
      <c r="AS1214" s="147"/>
      <c r="AT1214" s="147"/>
      <c r="AU1214" s="147"/>
      <c r="AV1214" s="147"/>
      <c r="AW1214" s="147"/>
      <c r="AX1214" s="147"/>
      <c r="AY1214" s="147"/>
      <c r="AZ1214" s="147"/>
      <c r="BA1214" s="147"/>
      <c r="BB1214" s="147"/>
      <c r="BC1214" s="147"/>
      <c r="BD1214" s="147"/>
      <c r="BE1214" s="147"/>
      <c r="BF1214" s="147"/>
      <c r="BG1214" s="147"/>
      <c r="BH1214" s="147"/>
    </row>
    <row r="1215" spans="1:60" x14ac:dyDescent="0.25">
      <c r="A1215" s="162" t="s">
        <v>243</v>
      </c>
      <c r="B1215" s="163" t="s">
        <v>205</v>
      </c>
      <c r="C1215" s="184" t="s">
        <v>206</v>
      </c>
      <c r="D1215" s="164"/>
      <c r="E1215" s="165"/>
      <c r="F1215" s="166"/>
      <c r="G1215" s="166">
        <f>SUMIF(AG1216:AG1220,"&lt;&gt;NOR",G1216:G1220)</f>
        <v>0</v>
      </c>
      <c r="H1215" s="166"/>
      <c r="I1215" s="166">
        <f>SUM(I1216:I1220)</f>
        <v>0</v>
      </c>
      <c r="J1215" s="166"/>
      <c r="K1215" s="166">
        <f>SUM(K1216:K1220)</f>
        <v>0</v>
      </c>
      <c r="L1215" s="166"/>
      <c r="M1215" s="166">
        <f>SUM(M1216:M1220)</f>
        <v>0</v>
      </c>
      <c r="N1215" s="166"/>
      <c r="O1215" s="166">
        <f>SUM(O1216:O1220)</f>
        <v>0</v>
      </c>
      <c r="P1215" s="166"/>
      <c r="Q1215" s="166">
        <f>SUM(Q1216:Q1220)</f>
        <v>0</v>
      </c>
      <c r="R1215" s="166"/>
      <c r="S1215" s="166"/>
      <c r="T1215" s="167"/>
      <c r="U1215" s="161"/>
      <c r="V1215" s="161">
        <f>SUM(V1216:V1220)</f>
        <v>0</v>
      </c>
      <c r="W1215" s="161"/>
      <c r="X1215" s="161"/>
      <c r="AG1215" t="s">
        <v>244</v>
      </c>
    </row>
    <row r="1216" spans="1:60" outlineLevel="1" x14ac:dyDescent="0.25">
      <c r="A1216" s="176">
        <v>321</v>
      </c>
      <c r="B1216" s="177" t="s">
        <v>2233</v>
      </c>
      <c r="C1216" s="187" t="s">
        <v>2234</v>
      </c>
      <c r="D1216" s="178" t="s">
        <v>276</v>
      </c>
      <c r="E1216" s="179">
        <v>1</v>
      </c>
      <c r="F1216" s="180"/>
      <c r="G1216" s="181">
        <f>ROUND(E1216*F1216,2)</f>
        <v>0</v>
      </c>
      <c r="H1216" s="180"/>
      <c r="I1216" s="181">
        <f>ROUND(E1216*H1216,2)</f>
        <v>0</v>
      </c>
      <c r="J1216" s="180"/>
      <c r="K1216" s="181">
        <f>ROUND(E1216*J1216,2)</f>
        <v>0</v>
      </c>
      <c r="L1216" s="181">
        <v>15</v>
      </c>
      <c r="M1216" s="181">
        <f>G1216*(1+L1216/100)</f>
        <v>0</v>
      </c>
      <c r="N1216" s="181">
        <v>0</v>
      </c>
      <c r="O1216" s="181">
        <f>ROUND(E1216*N1216,2)</f>
        <v>0</v>
      </c>
      <c r="P1216" s="181">
        <v>0</v>
      </c>
      <c r="Q1216" s="181">
        <f>ROUND(E1216*P1216,2)</f>
        <v>0</v>
      </c>
      <c r="R1216" s="181"/>
      <c r="S1216" s="181" t="s">
        <v>277</v>
      </c>
      <c r="T1216" s="182" t="s">
        <v>249</v>
      </c>
      <c r="U1216" s="157">
        <v>0</v>
      </c>
      <c r="V1216" s="157">
        <f>ROUND(E1216*U1216,2)</f>
        <v>0</v>
      </c>
      <c r="W1216" s="157"/>
      <c r="X1216" s="157" t="s">
        <v>304</v>
      </c>
      <c r="Y1216" s="147"/>
      <c r="Z1216" s="147"/>
      <c r="AA1216" s="147"/>
      <c r="AB1216" s="147"/>
      <c r="AC1216" s="147"/>
      <c r="AD1216" s="147"/>
      <c r="AE1216" s="147"/>
      <c r="AF1216" s="147"/>
      <c r="AG1216" s="147" t="s">
        <v>643</v>
      </c>
      <c r="AH1216" s="147"/>
      <c r="AI1216" s="147"/>
      <c r="AJ1216" s="147"/>
      <c r="AK1216" s="147"/>
      <c r="AL1216" s="147"/>
      <c r="AM1216" s="147"/>
      <c r="AN1216" s="147"/>
      <c r="AO1216" s="147"/>
      <c r="AP1216" s="147"/>
      <c r="AQ1216" s="147"/>
      <c r="AR1216" s="147"/>
      <c r="AS1216" s="147"/>
      <c r="AT1216" s="147"/>
      <c r="AU1216" s="147"/>
      <c r="AV1216" s="147"/>
      <c r="AW1216" s="147"/>
      <c r="AX1216" s="147"/>
      <c r="AY1216" s="147"/>
      <c r="AZ1216" s="147"/>
      <c r="BA1216" s="147"/>
      <c r="BB1216" s="147"/>
      <c r="BC1216" s="147"/>
      <c r="BD1216" s="147"/>
      <c r="BE1216" s="147"/>
      <c r="BF1216" s="147"/>
      <c r="BG1216" s="147"/>
      <c r="BH1216" s="147"/>
    </row>
    <row r="1217" spans="1:60" outlineLevel="1" x14ac:dyDescent="0.25">
      <c r="A1217" s="176">
        <v>322</v>
      </c>
      <c r="B1217" s="177" t="s">
        <v>2235</v>
      </c>
      <c r="C1217" s="187" t="s">
        <v>2236</v>
      </c>
      <c r="D1217" s="178" t="s">
        <v>276</v>
      </c>
      <c r="E1217" s="179">
        <v>1</v>
      </c>
      <c r="F1217" s="180"/>
      <c r="G1217" s="181">
        <f>ROUND(E1217*F1217,2)</f>
        <v>0</v>
      </c>
      <c r="H1217" s="180"/>
      <c r="I1217" s="181">
        <f>ROUND(E1217*H1217,2)</f>
        <v>0</v>
      </c>
      <c r="J1217" s="180"/>
      <c r="K1217" s="181">
        <f>ROUND(E1217*J1217,2)</f>
        <v>0</v>
      </c>
      <c r="L1217" s="181">
        <v>15</v>
      </c>
      <c r="M1217" s="181">
        <f>G1217*(1+L1217/100)</f>
        <v>0</v>
      </c>
      <c r="N1217" s="181">
        <v>0</v>
      </c>
      <c r="O1217" s="181">
        <f>ROUND(E1217*N1217,2)</f>
        <v>0</v>
      </c>
      <c r="P1217" s="181">
        <v>0</v>
      </c>
      <c r="Q1217" s="181">
        <f>ROUND(E1217*P1217,2)</f>
        <v>0</v>
      </c>
      <c r="R1217" s="181"/>
      <c r="S1217" s="181" t="s">
        <v>277</v>
      </c>
      <c r="T1217" s="182" t="s">
        <v>249</v>
      </c>
      <c r="U1217" s="157">
        <v>0</v>
      </c>
      <c r="V1217" s="157">
        <f>ROUND(E1217*U1217,2)</f>
        <v>0</v>
      </c>
      <c r="W1217" s="157"/>
      <c r="X1217" s="157" t="s">
        <v>304</v>
      </c>
      <c r="Y1217" s="147"/>
      <c r="Z1217" s="147"/>
      <c r="AA1217" s="147"/>
      <c r="AB1217" s="147"/>
      <c r="AC1217" s="147"/>
      <c r="AD1217" s="147"/>
      <c r="AE1217" s="147"/>
      <c r="AF1217" s="147"/>
      <c r="AG1217" s="147" t="s">
        <v>643</v>
      </c>
      <c r="AH1217" s="147"/>
      <c r="AI1217" s="147"/>
      <c r="AJ1217" s="147"/>
      <c r="AK1217" s="147"/>
      <c r="AL1217" s="147"/>
      <c r="AM1217" s="147"/>
      <c r="AN1217" s="147"/>
      <c r="AO1217" s="147"/>
      <c r="AP1217" s="147"/>
      <c r="AQ1217" s="147"/>
      <c r="AR1217" s="147"/>
      <c r="AS1217" s="147"/>
      <c r="AT1217" s="147"/>
      <c r="AU1217" s="147"/>
      <c r="AV1217" s="147"/>
      <c r="AW1217" s="147"/>
      <c r="AX1217" s="147"/>
      <c r="AY1217" s="147"/>
      <c r="AZ1217" s="147"/>
      <c r="BA1217" s="147"/>
      <c r="BB1217" s="147"/>
      <c r="BC1217" s="147"/>
      <c r="BD1217" s="147"/>
      <c r="BE1217" s="147"/>
      <c r="BF1217" s="147"/>
      <c r="BG1217" s="147"/>
      <c r="BH1217" s="147"/>
    </row>
    <row r="1218" spans="1:60" outlineLevel="1" x14ac:dyDescent="0.25">
      <c r="A1218" s="176">
        <v>323</v>
      </c>
      <c r="B1218" s="177" t="s">
        <v>2237</v>
      </c>
      <c r="C1218" s="187" t="s">
        <v>2238</v>
      </c>
      <c r="D1218" s="178" t="s">
        <v>276</v>
      </c>
      <c r="E1218" s="179">
        <v>1</v>
      </c>
      <c r="F1218" s="180"/>
      <c r="G1218" s="181">
        <f>ROUND(E1218*F1218,2)</f>
        <v>0</v>
      </c>
      <c r="H1218" s="180"/>
      <c r="I1218" s="181">
        <f>ROUND(E1218*H1218,2)</f>
        <v>0</v>
      </c>
      <c r="J1218" s="180"/>
      <c r="K1218" s="181">
        <f>ROUND(E1218*J1218,2)</f>
        <v>0</v>
      </c>
      <c r="L1218" s="181">
        <v>15</v>
      </c>
      <c r="M1218" s="181">
        <f>G1218*(1+L1218/100)</f>
        <v>0</v>
      </c>
      <c r="N1218" s="181">
        <v>0</v>
      </c>
      <c r="O1218" s="181">
        <f>ROUND(E1218*N1218,2)</f>
        <v>0</v>
      </c>
      <c r="P1218" s="181">
        <v>0</v>
      </c>
      <c r="Q1218" s="181">
        <f>ROUND(E1218*P1218,2)</f>
        <v>0</v>
      </c>
      <c r="R1218" s="181"/>
      <c r="S1218" s="181" t="s">
        <v>277</v>
      </c>
      <c r="T1218" s="182" t="s">
        <v>249</v>
      </c>
      <c r="U1218" s="157">
        <v>0</v>
      </c>
      <c r="V1218" s="157">
        <f>ROUND(E1218*U1218,2)</f>
        <v>0</v>
      </c>
      <c r="W1218" s="157"/>
      <c r="X1218" s="157" t="s">
        <v>304</v>
      </c>
      <c r="Y1218" s="147"/>
      <c r="Z1218" s="147"/>
      <c r="AA1218" s="147"/>
      <c r="AB1218" s="147"/>
      <c r="AC1218" s="147"/>
      <c r="AD1218" s="147"/>
      <c r="AE1218" s="147"/>
      <c r="AF1218" s="147"/>
      <c r="AG1218" s="147" t="s">
        <v>643</v>
      </c>
      <c r="AH1218" s="147"/>
      <c r="AI1218" s="147"/>
      <c r="AJ1218" s="147"/>
      <c r="AK1218" s="147"/>
      <c r="AL1218" s="147"/>
      <c r="AM1218" s="147"/>
      <c r="AN1218" s="147"/>
      <c r="AO1218" s="147"/>
      <c r="AP1218" s="147"/>
      <c r="AQ1218" s="147"/>
      <c r="AR1218" s="147"/>
      <c r="AS1218" s="147"/>
      <c r="AT1218" s="147"/>
      <c r="AU1218" s="147"/>
      <c r="AV1218" s="147"/>
      <c r="AW1218" s="147"/>
      <c r="AX1218" s="147"/>
      <c r="AY1218" s="147"/>
      <c r="AZ1218" s="147"/>
      <c r="BA1218" s="147"/>
      <c r="BB1218" s="147"/>
      <c r="BC1218" s="147"/>
      <c r="BD1218" s="147"/>
      <c r="BE1218" s="147"/>
      <c r="BF1218" s="147"/>
      <c r="BG1218" s="147"/>
      <c r="BH1218" s="147"/>
    </row>
    <row r="1219" spans="1:60" outlineLevel="1" x14ac:dyDescent="0.25">
      <c r="A1219" s="176">
        <v>324</v>
      </c>
      <c r="B1219" s="177" t="s">
        <v>2239</v>
      </c>
      <c r="C1219" s="187" t="s">
        <v>2240</v>
      </c>
      <c r="D1219" s="178" t="s">
        <v>276</v>
      </c>
      <c r="E1219" s="179">
        <v>1</v>
      </c>
      <c r="F1219" s="180"/>
      <c r="G1219" s="181">
        <f>ROUND(E1219*F1219,2)</f>
        <v>0</v>
      </c>
      <c r="H1219" s="180"/>
      <c r="I1219" s="181">
        <f>ROUND(E1219*H1219,2)</f>
        <v>0</v>
      </c>
      <c r="J1219" s="180"/>
      <c r="K1219" s="181">
        <f>ROUND(E1219*J1219,2)</f>
        <v>0</v>
      </c>
      <c r="L1219" s="181">
        <v>15</v>
      </c>
      <c r="M1219" s="181">
        <f>G1219*(1+L1219/100)</f>
        <v>0</v>
      </c>
      <c r="N1219" s="181">
        <v>0</v>
      </c>
      <c r="O1219" s="181">
        <f>ROUND(E1219*N1219,2)</f>
        <v>0</v>
      </c>
      <c r="P1219" s="181">
        <v>0</v>
      </c>
      <c r="Q1219" s="181">
        <f>ROUND(E1219*P1219,2)</f>
        <v>0</v>
      </c>
      <c r="R1219" s="181"/>
      <c r="S1219" s="181" t="s">
        <v>277</v>
      </c>
      <c r="T1219" s="182" t="s">
        <v>249</v>
      </c>
      <c r="U1219" s="157">
        <v>0</v>
      </c>
      <c r="V1219" s="157">
        <f>ROUND(E1219*U1219,2)</f>
        <v>0</v>
      </c>
      <c r="W1219" s="157"/>
      <c r="X1219" s="157" t="s">
        <v>304</v>
      </c>
      <c r="Y1219" s="147"/>
      <c r="Z1219" s="147"/>
      <c r="AA1219" s="147"/>
      <c r="AB1219" s="147"/>
      <c r="AC1219" s="147"/>
      <c r="AD1219" s="147"/>
      <c r="AE1219" s="147"/>
      <c r="AF1219" s="147"/>
      <c r="AG1219" s="147" t="s">
        <v>332</v>
      </c>
      <c r="AH1219" s="147"/>
      <c r="AI1219" s="147"/>
      <c r="AJ1219" s="147"/>
      <c r="AK1219" s="147"/>
      <c r="AL1219" s="147"/>
      <c r="AM1219" s="147"/>
      <c r="AN1219" s="147"/>
      <c r="AO1219" s="147"/>
      <c r="AP1219" s="147"/>
      <c r="AQ1219" s="147"/>
      <c r="AR1219" s="147"/>
      <c r="AS1219" s="147"/>
      <c r="AT1219" s="147"/>
      <c r="AU1219" s="147"/>
      <c r="AV1219" s="147"/>
      <c r="AW1219" s="147"/>
      <c r="AX1219" s="147"/>
      <c r="AY1219" s="147"/>
      <c r="AZ1219" s="147"/>
      <c r="BA1219" s="147"/>
      <c r="BB1219" s="147"/>
      <c r="BC1219" s="147"/>
      <c r="BD1219" s="147"/>
      <c r="BE1219" s="147"/>
      <c r="BF1219" s="147"/>
      <c r="BG1219" s="147"/>
      <c r="BH1219" s="147"/>
    </row>
    <row r="1220" spans="1:60" outlineLevel="1" x14ac:dyDescent="0.25">
      <c r="A1220" s="168">
        <v>325</v>
      </c>
      <c r="B1220" s="169" t="s">
        <v>2241</v>
      </c>
      <c r="C1220" s="185" t="s">
        <v>2242</v>
      </c>
      <c r="D1220" s="170" t="s">
        <v>2243</v>
      </c>
      <c r="E1220" s="171">
        <v>3</v>
      </c>
      <c r="F1220" s="172"/>
      <c r="G1220" s="173">
        <f>ROUND(E1220*F1220,2)</f>
        <v>0</v>
      </c>
      <c r="H1220" s="172"/>
      <c r="I1220" s="173">
        <f>ROUND(E1220*H1220,2)</f>
        <v>0</v>
      </c>
      <c r="J1220" s="172"/>
      <c r="K1220" s="173">
        <f>ROUND(E1220*J1220,2)</f>
        <v>0</v>
      </c>
      <c r="L1220" s="173">
        <v>15</v>
      </c>
      <c r="M1220" s="173">
        <f>G1220*(1+L1220/100)</f>
        <v>0</v>
      </c>
      <c r="N1220" s="173">
        <v>0</v>
      </c>
      <c r="O1220" s="173">
        <f>ROUND(E1220*N1220,2)</f>
        <v>0</v>
      </c>
      <c r="P1220" s="173">
        <v>0</v>
      </c>
      <c r="Q1220" s="173">
        <f>ROUND(E1220*P1220,2)</f>
        <v>0</v>
      </c>
      <c r="R1220" s="173"/>
      <c r="S1220" s="173" t="s">
        <v>277</v>
      </c>
      <c r="T1220" s="174" t="s">
        <v>249</v>
      </c>
      <c r="U1220" s="157">
        <v>0</v>
      </c>
      <c r="V1220" s="157">
        <f>ROUND(E1220*U1220,2)</f>
        <v>0</v>
      </c>
      <c r="W1220" s="157"/>
      <c r="X1220" s="157" t="s">
        <v>304</v>
      </c>
      <c r="Y1220" s="147"/>
      <c r="Z1220" s="147"/>
      <c r="AA1220" s="147"/>
      <c r="AB1220" s="147"/>
      <c r="AC1220" s="147"/>
      <c r="AD1220" s="147"/>
      <c r="AE1220" s="147"/>
      <c r="AF1220" s="147"/>
      <c r="AG1220" s="147" t="s">
        <v>332</v>
      </c>
      <c r="AH1220" s="147"/>
      <c r="AI1220" s="147"/>
      <c r="AJ1220" s="147"/>
      <c r="AK1220" s="147"/>
      <c r="AL1220" s="147"/>
      <c r="AM1220" s="147"/>
      <c r="AN1220" s="147"/>
      <c r="AO1220" s="147"/>
      <c r="AP1220" s="147"/>
      <c r="AQ1220" s="147"/>
      <c r="AR1220" s="147"/>
      <c r="AS1220" s="147"/>
      <c r="AT1220" s="147"/>
      <c r="AU1220" s="147"/>
      <c r="AV1220" s="147"/>
      <c r="AW1220" s="147"/>
      <c r="AX1220" s="147"/>
      <c r="AY1220" s="147"/>
      <c r="AZ1220" s="147"/>
      <c r="BA1220" s="147"/>
      <c r="BB1220" s="147"/>
      <c r="BC1220" s="147"/>
      <c r="BD1220" s="147"/>
      <c r="BE1220" s="147"/>
      <c r="BF1220" s="147"/>
      <c r="BG1220" s="147"/>
      <c r="BH1220" s="147"/>
    </row>
    <row r="1221" spans="1:60" x14ac:dyDescent="0.25">
      <c r="A1221" s="3"/>
      <c r="B1221" s="4"/>
      <c r="C1221" s="188"/>
      <c r="D1221" s="6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AE1221">
        <v>15</v>
      </c>
      <c r="AF1221">
        <v>21</v>
      </c>
      <c r="AG1221" t="s">
        <v>230</v>
      </c>
    </row>
    <row r="1222" spans="1:60" x14ac:dyDescent="0.25">
      <c r="A1222" s="150"/>
      <c r="B1222" s="151" t="s">
        <v>29</v>
      </c>
      <c r="C1222" s="189"/>
      <c r="D1222" s="152"/>
      <c r="E1222" s="153"/>
      <c r="F1222" s="153"/>
      <c r="G1222" s="183">
        <f>G8+G106+G197+G244+G275+G332+G363+G412+G415+G487+G542+G618+G620+G634+G702+G779+G945+G1007+G1027+G1093+G1118+G1137+G1210+G1215</f>
        <v>0</v>
      </c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AE1222">
        <f>SUMIF(L7:L1220,AE1221,G7:G1220)</f>
        <v>0</v>
      </c>
      <c r="AF1222">
        <f>SUMIF(L7:L1220,AF1221,G7:G1220)</f>
        <v>0</v>
      </c>
      <c r="AG1222" t="s">
        <v>297</v>
      </c>
    </row>
    <row r="1223" spans="1:60" x14ac:dyDescent="0.25">
      <c r="C1223" s="190"/>
      <c r="D1223" s="10"/>
      <c r="AG1223" t="s">
        <v>298</v>
      </c>
    </row>
    <row r="1224" spans="1:60" x14ac:dyDescent="0.25">
      <c r="D1224" s="10"/>
    </row>
    <row r="1225" spans="1:60" x14ac:dyDescent="0.25">
      <c r="D1225" s="10"/>
    </row>
    <row r="1226" spans="1:60" x14ac:dyDescent="0.25">
      <c r="D1226" s="10"/>
    </row>
    <row r="1227" spans="1:60" x14ac:dyDescent="0.25">
      <c r="D1227" s="10"/>
    </row>
    <row r="1228" spans="1:60" x14ac:dyDescent="0.25">
      <c r="D1228" s="10"/>
    </row>
    <row r="1229" spans="1:60" x14ac:dyDescent="0.25">
      <c r="D1229" s="10"/>
    </row>
    <row r="1230" spans="1:60" x14ac:dyDescent="0.25">
      <c r="D1230" s="10"/>
    </row>
    <row r="1231" spans="1:60" x14ac:dyDescent="0.25">
      <c r="D1231" s="10"/>
    </row>
    <row r="1232" spans="1:60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9bNVgq2qIvSl2Q984yJsIUGW9NGRD99FuFOU29Fp03vpFGl0IM2mxutgHaOUxrjZxcQNeQVE6VYNbCuT9/eTMg==" saltValue="0+uppUVlBijkElHEbjPAdQ==" spinCount="100000" sheet="1"/>
  <mergeCells count="81">
    <mergeCell ref="C80:G80"/>
    <mergeCell ref="A1:G1"/>
    <mergeCell ref="C2:G2"/>
    <mergeCell ref="C3:G3"/>
    <mergeCell ref="C4:G4"/>
    <mergeCell ref="C10:G10"/>
    <mergeCell ref="C12:G12"/>
    <mergeCell ref="C21:G21"/>
    <mergeCell ref="C28:G28"/>
    <mergeCell ref="C31:G31"/>
    <mergeCell ref="C53:G53"/>
    <mergeCell ref="C63:G63"/>
    <mergeCell ref="C206:G206"/>
    <mergeCell ref="C86:G86"/>
    <mergeCell ref="C93:G93"/>
    <mergeCell ref="C108:G108"/>
    <mergeCell ref="C136:G136"/>
    <mergeCell ref="C144:G144"/>
    <mergeCell ref="C179:G179"/>
    <mergeCell ref="C180:G180"/>
    <mergeCell ref="C181:G181"/>
    <mergeCell ref="C182:G182"/>
    <mergeCell ref="C199:G199"/>
    <mergeCell ref="C203:G203"/>
    <mergeCell ref="C270:G270"/>
    <mergeCell ref="C209:G209"/>
    <mergeCell ref="C235:G235"/>
    <mergeCell ref="C240:G240"/>
    <mergeCell ref="C242:G242"/>
    <mergeCell ref="C246:G246"/>
    <mergeCell ref="C250:G250"/>
    <mergeCell ref="C251:G251"/>
    <mergeCell ref="C252:G252"/>
    <mergeCell ref="C261:G261"/>
    <mergeCell ref="C262:G262"/>
    <mergeCell ref="C265:G265"/>
    <mergeCell ref="C330:G330"/>
    <mergeCell ref="C277:G277"/>
    <mergeCell ref="C282:G282"/>
    <mergeCell ref="C287:G287"/>
    <mergeCell ref="C290:G290"/>
    <mergeCell ref="C292:G292"/>
    <mergeCell ref="C294:G294"/>
    <mergeCell ref="C301:G301"/>
    <mergeCell ref="C307:G307"/>
    <mergeCell ref="C318:G318"/>
    <mergeCell ref="C322:G322"/>
    <mergeCell ref="C326:G326"/>
    <mergeCell ref="C582:G582"/>
    <mergeCell ref="C334:G334"/>
    <mergeCell ref="C335:G335"/>
    <mergeCell ref="C339:G339"/>
    <mergeCell ref="C342:G342"/>
    <mergeCell ref="C409:G409"/>
    <mergeCell ref="C410:G410"/>
    <mergeCell ref="C414:G414"/>
    <mergeCell ref="C450:G450"/>
    <mergeCell ref="C461:G461"/>
    <mergeCell ref="C541:G541"/>
    <mergeCell ref="C557:G557"/>
    <mergeCell ref="C1006:G1006"/>
    <mergeCell ref="C583:G583"/>
    <mergeCell ref="C617:G617"/>
    <mergeCell ref="C627:G627"/>
    <mergeCell ref="C633:G633"/>
    <mergeCell ref="C648:G648"/>
    <mergeCell ref="C670:G670"/>
    <mergeCell ref="C672:G672"/>
    <mergeCell ref="C684:G684"/>
    <mergeCell ref="C701:G701"/>
    <mergeCell ref="C778:G778"/>
    <mergeCell ref="C944:G944"/>
    <mergeCell ref="C1114:G1114"/>
    <mergeCell ref="C1117:G1117"/>
    <mergeCell ref="C1124:G1124"/>
    <mergeCell ref="C1009:G1009"/>
    <mergeCell ref="C1020:G1020"/>
    <mergeCell ref="C1026:G1026"/>
    <mergeCell ref="C1095:G1095"/>
    <mergeCell ref="C1096:G1096"/>
    <mergeCell ref="C1111:G11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B18CD-7E7D-4989-9D00-272EECD14B4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61</v>
      </c>
      <c r="C3" s="259" t="s">
        <v>62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63</v>
      </c>
      <c r="C4" s="262" t="s">
        <v>64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112</v>
      </c>
      <c r="C8" s="184" t="s">
        <v>113</v>
      </c>
      <c r="D8" s="164"/>
      <c r="E8" s="165"/>
      <c r="F8" s="166"/>
      <c r="G8" s="166">
        <f>SUMIF(AG9:AG45,"&lt;&gt;NOR",G9:G45)</f>
        <v>0</v>
      </c>
      <c r="H8" s="166"/>
      <c r="I8" s="166">
        <f>SUM(I9:I45)</f>
        <v>0</v>
      </c>
      <c r="J8" s="166"/>
      <c r="K8" s="166">
        <f>SUM(K9:K45)</f>
        <v>0</v>
      </c>
      <c r="L8" s="166"/>
      <c r="M8" s="166">
        <f>SUM(M9:M45)</f>
        <v>0</v>
      </c>
      <c r="N8" s="166"/>
      <c r="O8" s="166">
        <f>SUM(O9:O45)</f>
        <v>0</v>
      </c>
      <c r="P8" s="166"/>
      <c r="Q8" s="166">
        <f>SUM(Q9:Q45)</f>
        <v>0</v>
      </c>
      <c r="R8" s="166"/>
      <c r="S8" s="166"/>
      <c r="T8" s="167"/>
      <c r="U8" s="161"/>
      <c r="V8" s="161">
        <f>SUM(V9:V45)</f>
        <v>0</v>
      </c>
      <c r="W8" s="161"/>
      <c r="X8" s="161"/>
      <c r="AG8" t="s">
        <v>244</v>
      </c>
    </row>
    <row r="9" spans="1:60" outlineLevel="1" x14ac:dyDescent="0.25">
      <c r="A9" s="176">
        <v>1</v>
      </c>
      <c r="B9" s="177" t="s">
        <v>2245</v>
      </c>
      <c r="C9" s="187" t="s">
        <v>2246</v>
      </c>
      <c r="D9" s="178" t="s">
        <v>2243</v>
      </c>
      <c r="E9" s="179">
        <v>1</v>
      </c>
      <c r="F9" s="180"/>
      <c r="G9" s="181">
        <f t="shared" ref="G9:G19" si="0">ROUND(E9*F9,2)</f>
        <v>0</v>
      </c>
      <c r="H9" s="180"/>
      <c r="I9" s="181">
        <f t="shared" ref="I9:I19" si="1">ROUND(E9*H9,2)</f>
        <v>0</v>
      </c>
      <c r="J9" s="180"/>
      <c r="K9" s="181">
        <f t="shared" ref="K9:K19" si="2">ROUND(E9*J9,2)</f>
        <v>0</v>
      </c>
      <c r="L9" s="181">
        <v>15</v>
      </c>
      <c r="M9" s="181">
        <f t="shared" ref="M9:M19" si="3">G9*(1+L9/100)</f>
        <v>0</v>
      </c>
      <c r="N9" s="181">
        <v>0</v>
      </c>
      <c r="O9" s="181">
        <f t="shared" ref="O9:O19" si="4">ROUND(E9*N9,2)</f>
        <v>0</v>
      </c>
      <c r="P9" s="181">
        <v>0</v>
      </c>
      <c r="Q9" s="181">
        <f t="shared" ref="Q9:Q19" si="5">ROUND(E9*P9,2)</f>
        <v>0</v>
      </c>
      <c r="R9" s="181"/>
      <c r="S9" s="181" t="s">
        <v>277</v>
      </c>
      <c r="T9" s="182" t="s">
        <v>249</v>
      </c>
      <c r="U9" s="157">
        <v>0</v>
      </c>
      <c r="V9" s="157">
        <f t="shared" ref="V9:V19" si="6">ROUND(E9*U9,2)</f>
        <v>0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305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6">
        <v>2</v>
      </c>
      <c r="B10" s="177" t="s">
        <v>2247</v>
      </c>
      <c r="C10" s="187" t="s">
        <v>2248</v>
      </c>
      <c r="D10" s="178" t="s">
        <v>2243</v>
      </c>
      <c r="E10" s="179">
        <v>2</v>
      </c>
      <c r="F10" s="180"/>
      <c r="G10" s="181">
        <f t="shared" si="0"/>
        <v>0</v>
      </c>
      <c r="H10" s="180"/>
      <c r="I10" s="181">
        <f t="shared" si="1"/>
        <v>0</v>
      </c>
      <c r="J10" s="180"/>
      <c r="K10" s="181">
        <f t="shared" si="2"/>
        <v>0</v>
      </c>
      <c r="L10" s="181">
        <v>15</v>
      </c>
      <c r="M10" s="181">
        <f t="shared" si="3"/>
        <v>0</v>
      </c>
      <c r="N10" s="181">
        <v>0</v>
      </c>
      <c r="O10" s="181">
        <f t="shared" si="4"/>
        <v>0</v>
      </c>
      <c r="P10" s="181">
        <v>0</v>
      </c>
      <c r="Q10" s="181">
        <f t="shared" si="5"/>
        <v>0</v>
      </c>
      <c r="R10" s="181"/>
      <c r="S10" s="181" t="s">
        <v>277</v>
      </c>
      <c r="T10" s="182" t="s">
        <v>249</v>
      </c>
      <c r="U10" s="157">
        <v>0</v>
      </c>
      <c r="V10" s="157">
        <f t="shared" si="6"/>
        <v>0</v>
      </c>
      <c r="W10" s="157"/>
      <c r="X10" s="157" t="s">
        <v>304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6">
        <v>3</v>
      </c>
      <c r="B11" s="177" t="s">
        <v>2249</v>
      </c>
      <c r="C11" s="187" t="s">
        <v>2250</v>
      </c>
      <c r="D11" s="178" t="s">
        <v>2243</v>
      </c>
      <c r="E11" s="179">
        <v>4</v>
      </c>
      <c r="F11" s="180"/>
      <c r="G11" s="181">
        <f t="shared" si="0"/>
        <v>0</v>
      </c>
      <c r="H11" s="180"/>
      <c r="I11" s="181">
        <f t="shared" si="1"/>
        <v>0</v>
      </c>
      <c r="J11" s="180"/>
      <c r="K11" s="181">
        <f t="shared" si="2"/>
        <v>0</v>
      </c>
      <c r="L11" s="181">
        <v>15</v>
      </c>
      <c r="M11" s="181">
        <f t="shared" si="3"/>
        <v>0</v>
      </c>
      <c r="N11" s="181">
        <v>0</v>
      </c>
      <c r="O11" s="181">
        <f t="shared" si="4"/>
        <v>0</v>
      </c>
      <c r="P11" s="181">
        <v>0</v>
      </c>
      <c r="Q11" s="181">
        <f t="shared" si="5"/>
        <v>0</v>
      </c>
      <c r="R11" s="181"/>
      <c r="S11" s="181" t="s">
        <v>277</v>
      </c>
      <c r="T11" s="182" t="s">
        <v>249</v>
      </c>
      <c r="U11" s="157">
        <v>0</v>
      </c>
      <c r="V11" s="157">
        <f t="shared" si="6"/>
        <v>0</v>
      </c>
      <c r="W11" s="157"/>
      <c r="X11" s="157" t="s">
        <v>304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6">
        <v>4</v>
      </c>
      <c r="B12" s="177" t="s">
        <v>2251</v>
      </c>
      <c r="C12" s="187" t="s">
        <v>2252</v>
      </c>
      <c r="D12" s="178" t="s">
        <v>2243</v>
      </c>
      <c r="E12" s="179">
        <v>2</v>
      </c>
      <c r="F12" s="180"/>
      <c r="G12" s="181">
        <f t="shared" si="0"/>
        <v>0</v>
      </c>
      <c r="H12" s="180"/>
      <c r="I12" s="181">
        <f t="shared" si="1"/>
        <v>0</v>
      </c>
      <c r="J12" s="180"/>
      <c r="K12" s="181">
        <f t="shared" si="2"/>
        <v>0</v>
      </c>
      <c r="L12" s="181">
        <v>15</v>
      </c>
      <c r="M12" s="181">
        <f t="shared" si="3"/>
        <v>0</v>
      </c>
      <c r="N12" s="181">
        <v>0</v>
      </c>
      <c r="O12" s="181">
        <f t="shared" si="4"/>
        <v>0</v>
      </c>
      <c r="P12" s="181">
        <v>0</v>
      </c>
      <c r="Q12" s="181">
        <f t="shared" si="5"/>
        <v>0</v>
      </c>
      <c r="R12" s="181"/>
      <c r="S12" s="181" t="s">
        <v>277</v>
      </c>
      <c r="T12" s="182" t="s">
        <v>249</v>
      </c>
      <c r="U12" s="157">
        <v>0</v>
      </c>
      <c r="V12" s="157">
        <f t="shared" si="6"/>
        <v>0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6">
        <v>5</v>
      </c>
      <c r="B13" s="177" t="s">
        <v>2253</v>
      </c>
      <c r="C13" s="187" t="s">
        <v>2254</v>
      </c>
      <c r="D13" s="178" t="s">
        <v>2243</v>
      </c>
      <c r="E13" s="179">
        <v>3</v>
      </c>
      <c r="F13" s="180"/>
      <c r="G13" s="181">
        <f t="shared" si="0"/>
        <v>0</v>
      </c>
      <c r="H13" s="180"/>
      <c r="I13" s="181">
        <f t="shared" si="1"/>
        <v>0</v>
      </c>
      <c r="J13" s="180"/>
      <c r="K13" s="181">
        <f t="shared" si="2"/>
        <v>0</v>
      </c>
      <c r="L13" s="181">
        <v>15</v>
      </c>
      <c r="M13" s="181">
        <f t="shared" si="3"/>
        <v>0</v>
      </c>
      <c r="N13" s="181">
        <v>0</v>
      </c>
      <c r="O13" s="181">
        <f t="shared" si="4"/>
        <v>0</v>
      </c>
      <c r="P13" s="181">
        <v>0</v>
      </c>
      <c r="Q13" s="181">
        <f t="shared" si="5"/>
        <v>0</v>
      </c>
      <c r="R13" s="181"/>
      <c r="S13" s="181" t="s">
        <v>277</v>
      </c>
      <c r="T13" s="182" t="s">
        <v>249</v>
      </c>
      <c r="U13" s="157">
        <v>0</v>
      </c>
      <c r="V13" s="157">
        <f t="shared" si="6"/>
        <v>0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305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6">
        <v>6</v>
      </c>
      <c r="B14" s="177" t="s">
        <v>2255</v>
      </c>
      <c r="C14" s="187" t="s">
        <v>2256</v>
      </c>
      <c r="D14" s="178" t="s">
        <v>2243</v>
      </c>
      <c r="E14" s="179">
        <v>137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15</v>
      </c>
      <c r="M14" s="181">
        <f t="shared" si="3"/>
        <v>0</v>
      </c>
      <c r="N14" s="181">
        <v>0</v>
      </c>
      <c r="O14" s="181">
        <f t="shared" si="4"/>
        <v>0</v>
      </c>
      <c r="P14" s="181">
        <v>0</v>
      </c>
      <c r="Q14" s="181">
        <f t="shared" si="5"/>
        <v>0</v>
      </c>
      <c r="R14" s="181"/>
      <c r="S14" s="181" t="s">
        <v>277</v>
      </c>
      <c r="T14" s="182" t="s">
        <v>249</v>
      </c>
      <c r="U14" s="157">
        <v>0</v>
      </c>
      <c r="V14" s="157">
        <f t="shared" si="6"/>
        <v>0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6">
        <v>7</v>
      </c>
      <c r="B15" s="177" t="s">
        <v>2257</v>
      </c>
      <c r="C15" s="187" t="s">
        <v>2258</v>
      </c>
      <c r="D15" s="178" t="s">
        <v>276</v>
      </c>
      <c r="E15" s="179">
        <v>49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15</v>
      </c>
      <c r="M15" s="181">
        <f t="shared" si="3"/>
        <v>0</v>
      </c>
      <c r="N15" s="181">
        <v>0</v>
      </c>
      <c r="O15" s="181">
        <f t="shared" si="4"/>
        <v>0</v>
      </c>
      <c r="P15" s="181">
        <v>0</v>
      </c>
      <c r="Q15" s="181">
        <f t="shared" si="5"/>
        <v>0</v>
      </c>
      <c r="R15" s="181"/>
      <c r="S15" s="181" t="s">
        <v>277</v>
      </c>
      <c r="T15" s="182" t="s">
        <v>249</v>
      </c>
      <c r="U15" s="157">
        <v>0</v>
      </c>
      <c r="V15" s="157">
        <f t="shared" si="6"/>
        <v>0</v>
      </c>
      <c r="W15" s="157"/>
      <c r="X15" s="157" t="s">
        <v>304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332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6">
        <v>8</v>
      </c>
      <c r="B16" s="177" t="s">
        <v>2259</v>
      </c>
      <c r="C16" s="187" t="s">
        <v>2260</v>
      </c>
      <c r="D16" s="178" t="s">
        <v>2243</v>
      </c>
      <c r="E16" s="179">
        <v>25</v>
      </c>
      <c r="F16" s="180"/>
      <c r="G16" s="181">
        <f t="shared" si="0"/>
        <v>0</v>
      </c>
      <c r="H16" s="180"/>
      <c r="I16" s="181">
        <f t="shared" si="1"/>
        <v>0</v>
      </c>
      <c r="J16" s="180"/>
      <c r="K16" s="181">
        <f t="shared" si="2"/>
        <v>0</v>
      </c>
      <c r="L16" s="181">
        <v>15</v>
      </c>
      <c r="M16" s="181">
        <f t="shared" si="3"/>
        <v>0</v>
      </c>
      <c r="N16" s="181">
        <v>0</v>
      </c>
      <c r="O16" s="181">
        <f t="shared" si="4"/>
        <v>0</v>
      </c>
      <c r="P16" s="181">
        <v>0</v>
      </c>
      <c r="Q16" s="181">
        <f t="shared" si="5"/>
        <v>0</v>
      </c>
      <c r="R16" s="181"/>
      <c r="S16" s="181" t="s">
        <v>277</v>
      </c>
      <c r="T16" s="182" t="s">
        <v>249</v>
      </c>
      <c r="U16" s="157">
        <v>0</v>
      </c>
      <c r="V16" s="157">
        <f t="shared" si="6"/>
        <v>0</v>
      </c>
      <c r="W16" s="157"/>
      <c r="X16" s="157" t="s">
        <v>304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6">
        <v>9</v>
      </c>
      <c r="B17" s="177" t="s">
        <v>2261</v>
      </c>
      <c r="C17" s="187" t="s">
        <v>2262</v>
      </c>
      <c r="D17" s="178" t="s">
        <v>2243</v>
      </c>
      <c r="E17" s="179">
        <v>28</v>
      </c>
      <c r="F17" s="180"/>
      <c r="G17" s="181">
        <f t="shared" si="0"/>
        <v>0</v>
      </c>
      <c r="H17" s="180"/>
      <c r="I17" s="181">
        <f t="shared" si="1"/>
        <v>0</v>
      </c>
      <c r="J17" s="180"/>
      <c r="K17" s="181">
        <f t="shared" si="2"/>
        <v>0</v>
      </c>
      <c r="L17" s="181">
        <v>15</v>
      </c>
      <c r="M17" s="181">
        <f t="shared" si="3"/>
        <v>0</v>
      </c>
      <c r="N17" s="181">
        <v>0</v>
      </c>
      <c r="O17" s="181">
        <f t="shared" si="4"/>
        <v>0</v>
      </c>
      <c r="P17" s="181">
        <v>0</v>
      </c>
      <c r="Q17" s="181">
        <f t="shared" si="5"/>
        <v>0</v>
      </c>
      <c r="R17" s="181"/>
      <c r="S17" s="181" t="s">
        <v>277</v>
      </c>
      <c r="T17" s="182" t="s">
        <v>249</v>
      </c>
      <c r="U17" s="157">
        <v>0</v>
      </c>
      <c r="V17" s="157">
        <f t="shared" si="6"/>
        <v>0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6">
        <v>10</v>
      </c>
      <c r="B18" s="177" t="s">
        <v>2263</v>
      </c>
      <c r="C18" s="187" t="s">
        <v>2264</v>
      </c>
      <c r="D18" s="178" t="s">
        <v>2243</v>
      </c>
      <c r="E18" s="179">
        <v>2</v>
      </c>
      <c r="F18" s="180"/>
      <c r="G18" s="181">
        <f t="shared" si="0"/>
        <v>0</v>
      </c>
      <c r="H18" s="180"/>
      <c r="I18" s="181">
        <f t="shared" si="1"/>
        <v>0</v>
      </c>
      <c r="J18" s="180"/>
      <c r="K18" s="181">
        <f t="shared" si="2"/>
        <v>0</v>
      </c>
      <c r="L18" s="181">
        <v>15</v>
      </c>
      <c r="M18" s="181">
        <f t="shared" si="3"/>
        <v>0</v>
      </c>
      <c r="N18" s="181">
        <v>0</v>
      </c>
      <c r="O18" s="181">
        <f t="shared" si="4"/>
        <v>0</v>
      </c>
      <c r="P18" s="181">
        <v>0</v>
      </c>
      <c r="Q18" s="181">
        <f t="shared" si="5"/>
        <v>0</v>
      </c>
      <c r="R18" s="181"/>
      <c r="S18" s="181" t="s">
        <v>277</v>
      </c>
      <c r="T18" s="182" t="s">
        <v>249</v>
      </c>
      <c r="U18" s="157">
        <v>0</v>
      </c>
      <c r="V18" s="157">
        <f t="shared" si="6"/>
        <v>0</v>
      </c>
      <c r="W18" s="157"/>
      <c r="X18" s="157" t="s">
        <v>304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68">
        <v>11</v>
      </c>
      <c r="B19" s="169" t="s">
        <v>2265</v>
      </c>
      <c r="C19" s="185" t="s">
        <v>2266</v>
      </c>
      <c r="D19" s="170" t="s">
        <v>2243</v>
      </c>
      <c r="E19" s="171">
        <v>1</v>
      </c>
      <c r="F19" s="172"/>
      <c r="G19" s="173">
        <f t="shared" si="0"/>
        <v>0</v>
      </c>
      <c r="H19" s="172"/>
      <c r="I19" s="173">
        <f t="shared" si="1"/>
        <v>0</v>
      </c>
      <c r="J19" s="172"/>
      <c r="K19" s="173">
        <f t="shared" si="2"/>
        <v>0</v>
      </c>
      <c r="L19" s="173">
        <v>15</v>
      </c>
      <c r="M19" s="173">
        <f t="shared" si="3"/>
        <v>0</v>
      </c>
      <c r="N19" s="173">
        <v>0</v>
      </c>
      <c r="O19" s="173">
        <f t="shared" si="4"/>
        <v>0</v>
      </c>
      <c r="P19" s="173">
        <v>0</v>
      </c>
      <c r="Q19" s="173">
        <f t="shared" si="5"/>
        <v>0</v>
      </c>
      <c r="R19" s="173"/>
      <c r="S19" s="173" t="s">
        <v>277</v>
      </c>
      <c r="T19" s="174" t="s">
        <v>249</v>
      </c>
      <c r="U19" s="157">
        <v>0</v>
      </c>
      <c r="V19" s="157">
        <f t="shared" si="6"/>
        <v>0</v>
      </c>
      <c r="W19" s="157"/>
      <c r="X19" s="157" t="s">
        <v>304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54"/>
      <c r="B20" s="155"/>
      <c r="C20" s="186" t="s">
        <v>63</v>
      </c>
      <c r="D20" s="159"/>
      <c r="E20" s="160">
        <v>1</v>
      </c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47"/>
      <c r="Z20" s="147"/>
      <c r="AA20" s="147"/>
      <c r="AB20" s="147"/>
      <c r="AC20" s="147"/>
      <c r="AD20" s="147"/>
      <c r="AE20" s="147"/>
      <c r="AF20" s="147"/>
      <c r="AG20" s="147" t="s">
        <v>287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6">
        <v>12</v>
      </c>
      <c r="B21" s="177" t="s">
        <v>2267</v>
      </c>
      <c r="C21" s="187" t="s">
        <v>2268</v>
      </c>
      <c r="D21" s="178" t="s">
        <v>2243</v>
      </c>
      <c r="E21" s="179">
        <v>1</v>
      </c>
      <c r="F21" s="180"/>
      <c r="G21" s="181">
        <f t="shared" ref="G21:G29" si="7">ROUND(E21*F21,2)</f>
        <v>0</v>
      </c>
      <c r="H21" s="180"/>
      <c r="I21" s="181">
        <f t="shared" ref="I21:I29" si="8">ROUND(E21*H21,2)</f>
        <v>0</v>
      </c>
      <c r="J21" s="180"/>
      <c r="K21" s="181">
        <f t="shared" ref="K21:K29" si="9">ROUND(E21*J21,2)</f>
        <v>0</v>
      </c>
      <c r="L21" s="181">
        <v>15</v>
      </c>
      <c r="M21" s="181">
        <f t="shared" ref="M21:M29" si="10">G21*(1+L21/100)</f>
        <v>0</v>
      </c>
      <c r="N21" s="181">
        <v>0</v>
      </c>
      <c r="O21" s="181">
        <f t="shared" ref="O21:O29" si="11">ROUND(E21*N21,2)</f>
        <v>0</v>
      </c>
      <c r="P21" s="181">
        <v>0</v>
      </c>
      <c r="Q21" s="181">
        <f t="shared" ref="Q21:Q29" si="12">ROUND(E21*P21,2)</f>
        <v>0</v>
      </c>
      <c r="R21" s="181"/>
      <c r="S21" s="181" t="s">
        <v>277</v>
      </c>
      <c r="T21" s="182" t="s">
        <v>249</v>
      </c>
      <c r="U21" s="157">
        <v>0</v>
      </c>
      <c r="V21" s="157">
        <f t="shared" ref="V21:V29" si="13">ROUND(E21*U21,2)</f>
        <v>0</v>
      </c>
      <c r="W21" s="157"/>
      <c r="X21" s="157" t="s">
        <v>304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6">
        <v>13</v>
      </c>
      <c r="B22" s="177" t="s">
        <v>2269</v>
      </c>
      <c r="C22" s="187" t="s">
        <v>2270</v>
      </c>
      <c r="D22" s="178" t="s">
        <v>2243</v>
      </c>
      <c r="E22" s="179">
        <v>1</v>
      </c>
      <c r="F22" s="180"/>
      <c r="G22" s="181">
        <f t="shared" si="7"/>
        <v>0</v>
      </c>
      <c r="H22" s="180"/>
      <c r="I22" s="181">
        <f t="shared" si="8"/>
        <v>0</v>
      </c>
      <c r="J22" s="180"/>
      <c r="K22" s="181">
        <f t="shared" si="9"/>
        <v>0</v>
      </c>
      <c r="L22" s="181">
        <v>15</v>
      </c>
      <c r="M22" s="181">
        <f t="shared" si="10"/>
        <v>0</v>
      </c>
      <c r="N22" s="181">
        <v>0</v>
      </c>
      <c r="O22" s="181">
        <f t="shared" si="11"/>
        <v>0</v>
      </c>
      <c r="P22" s="181">
        <v>0</v>
      </c>
      <c r="Q22" s="181">
        <f t="shared" si="12"/>
        <v>0</v>
      </c>
      <c r="R22" s="181"/>
      <c r="S22" s="181" t="s">
        <v>277</v>
      </c>
      <c r="T22" s="182" t="s">
        <v>249</v>
      </c>
      <c r="U22" s="157">
        <v>0</v>
      </c>
      <c r="V22" s="157">
        <f t="shared" si="13"/>
        <v>0</v>
      </c>
      <c r="W22" s="157"/>
      <c r="X22" s="157" t="s">
        <v>304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6">
        <v>14</v>
      </c>
      <c r="B23" s="177" t="s">
        <v>2271</v>
      </c>
      <c r="C23" s="187" t="s">
        <v>2272</v>
      </c>
      <c r="D23" s="178" t="s">
        <v>576</v>
      </c>
      <c r="E23" s="179">
        <v>2754</v>
      </c>
      <c r="F23" s="180"/>
      <c r="G23" s="181">
        <f t="shared" si="7"/>
        <v>0</v>
      </c>
      <c r="H23" s="180"/>
      <c r="I23" s="181">
        <f t="shared" si="8"/>
        <v>0</v>
      </c>
      <c r="J23" s="180"/>
      <c r="K23" s="181">
        <f t="shared" si="9"/>
        <v>0</v>
      </c>
      <c r="L23" s="181">
        <v>15</v>
      </c>
      <c r="M23" s="181">
        <f t="shared" si="10"/>
        <v>0</v>
      </c>
      <c r="N23" s="181">
        <v>0</v>
      </c>
      <c r="O23" s="181">
        <f t="shared" si="11"/>
        <v>0</v>
      </c>
      <c r="P23" s="181">
        <v>0</v>
      </c>
      <c r="Q23" s="181">
        <f t="shared" si="12"/>
        <v>0</v>
      </c>
      <c r="R23" s="181"/>
      <c r="S23" s="181" t="s">
        <v>277</v>
      </c>
      <c r="T23" s="182" t="s">
        <v>249</v>
      </c>
      <c r="U23" s="157">
        <v>0</v>
      </c>
      <c r="V23" s="157">
        <f t="shared" si="13"/>
        <v>0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6">
        <v>15</v>
      </c>
      <c r="B24" s="177" t="s">
        <v>2273</v>
      </c>
      <c r="C24" s="187" t="s">
        <v>2274</v>
      </c>
      <c r="D24" s="178" t="s">
        <v>576</v>
      </c>
      <c r="E24" s="179">
        <v>1134</v>
      </c>
      <c r="F24" s="180"/>
      <c r="G24" s="181">
        <f t="shared" si="7"/>
        <v>0</v>
      </c>
      <c r="H24" s="180"/>
      <c r="I24" s="181">
        <f t="shared" si="8"/>
        <v>0</v>
      </c>
      <c r="J24" s="180"/>
      <c r="K24" s="181">
        <f t="shared" si="9"/>
        <v>0</v>
      </c>
      <c r="L24" s="181">
        <v>15</v>
      </c>
      <c r="M24" s="181">
        <f t="shared" si="10"/>
        <v>0</v>
      </c>
      <c r="N24" s="181">
        <v>0</v>
      </c>
      <c r="O24" s="181">
        <f t="shared" si="11"/>
        <v>0</v>
      </c>
      <c r="P24" s="181">
        <v>0</v>
      </c>
      <c r="Q24" s="181">
        <f t="shared" si="12"/>
        <v>0</v>
      </c>
      <c r="R24" s="181"/>
      <c r="S24" s="181" t="s">
        <v>277</v>
      </c>
      <c r="T24" s="182" t="s">
        <v>249</v>
      </c>
      <c r="U24" s="157">
        <v>0</v>
      </c>
      <c r="V24" s="157">
        <f t="shared" si="13"/>
        <v>0</v>
      </c>
      <c r="W24" s="157"/>
      <c r="X24" s="157" t="s">
        <v>304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6">
        <v>16</v>
      </c>
      <c r="B25" s="177" t="s">
        <v>2275</v>
      </c>
      <c r="C25" s="187" t="s">
        <v>2276</v>
      </c>
      <c r="D25" s="178" t="s">
        <v>576</v>
      </c>
      <c r="E25" s="179">
        <v>980</v>
      </c>
      <c r="F25" s="180"/>
      <c r="G25" s="181">
        <f t="shared" si="7"/>
        <v>0</v>
      </c>
      <c r="H25" s="180"/>
      <c r="I25" s="181">
        <f t="shared" si="8"/>
        <v>0</v>
      </c>
      <c r="J25" s="180"/>
      <c r="K25" s="181">
        <f t="shared" si="9"/>
        <v>0</v>
      </c>
      <c r="L25" s="181">
        <v>15</v>
      </c>
      <c r="M25" s="181">
        <f t="shared" si="10"/>
        <v>0</v>
      </c>
      <c r="N25" s="181">
        <v>0</v>
      </c>
      <c r="O25" s="181">
        <f t="shared" si="11"/>
        <v>0</v>
      </c>
      <c r="P25" s="181">
        <v>0</v>
      </c>
      <c r="Q25" s="181">
        <f t="shared" si="12"/>
        <v>0</v>
      </c>
      <c r="R25" s="181"/>
      <c r="S25" s="181" t="s">
        <v>277</v>
      </c>
      <c r="T25" s="182" t="s">
        <v>249</v>
      </c>
      <c r="U25" s="157">
        <v>0</v>
      </c>
      <c r="V25" s="157">
        <f t="shared" si="13"/>
        <v>0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6">
        <v>17</v>
      </c>
      <c r="B26" s="177" t="s">
        <v>2277</v>
      </c>
      <c r="C26" s="187" t="s">
        <v>2278</v>
      </c>
      <c r="D26" s="178" t="s">
        <v>576</v>
      </c>
      <c r="E26" s="179">
        <v>385.56</v>
      </c>
      <c r="F26" s="180"/>
      <c r="G26" s="181">
        <f t="shared" si="7"/>
        <v>0</v>
      </c>
      <c r="H26" s="180"/>
      <c r="I26" s="181">
        <f t="shared" si="8"/>
        <v>0</v>
      </c>
      <c r="J26" s="180"/>
      <c r="K26" s="181">
        <f t="shared" si="9"/>
        <v>0</v>
      </c>
      <c r="L26" s="181">
        <v>15</v>
      </c>
      <c r="M26" s="181">
        <f t="shared" si="10"/>
        <v>0</v>
      </c>
      <c r="N26" s="181">
        <v>0</v>
      </c>
      <c r="O26" s="181">
        <f t="shared" si="11"/>
        <v>0</v>
      </c>
      <c r="P26" s="181">
        <v>0</v>
      </c>
      <c r="Q26" s="181">
        <f t="shared" si="12"/>
        <v>0</v>
      </c>
      <c r="R26" s="181"/>
      <c r="S26" s="181" t="s">
        <v>277</v>
      </c>
      <c r="T26" s="182" t="s">
        <v>249</v>
      </c>
      <c r="U26" s="157">
        <v>0</v>
      </c>
      <c r="V26" s="157">
        <f t="shared" si="13"/>
        <v>0</v>
      </c>
      <c r="W26" s="157"/>
      <c r="X26" s="157" t="s">
        <v>304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6">
        <v>18</v>
      </c>
      <c r="B27" s="177" t="s">
        <v>2279</v>
      </c>
      <c r="C27" s="187" t="s">
        <v>2280</v>
      </c>
      <c r="D27" s="178" t="s">
        <v>576</v>
      </c>
      <c r="E27" s="179">
        <v>2340.9</v>
      </c>
      <c r="F27" s="180"/>
      <c r="G27" s="181">
        <f t="shared" si="7"/>
        <v>0</v>
      </c>
      <c r="H27" s="180"/>
      <c r="I27" s="181">
        <f t="shared" si="8"/>
        <v>0</v>
      </c>
      <c r="J27" s="180"/>
      <c r="K27" s="181">
        <f t="shared" si="9"/>
        <v>0</v>
      </c>
      <c r="L27" s="181">
        <v>15</v>
      </c>
      <c r="M27" s="181">
        <f t="shared" si="10"/>
        <v>0</v>
      </c>
      <c r="N27" s="181">
        <v>0</v>
      </c>
      <c r="O27" s="181">
        <f t="shared" si="11"/>
        <v>0</v>
      </c>
      <c r="P27" s="181">
        <v>0</v>
      </c>
      <c r="Q27" s="181">
        <f t="shared" si="12"/>
        <v>0</v>
      </c>
      <c r="R27" s="181"/>
      <c r="S27" s="181" t="s">
        <v>277</v>
      </c>
      <c r="T27" s="182" t="s">
        <v>249</v>
      </c>
      <c r="U27" s="157">
        <v>0</v>
      </c>
      <c r="V27" s="157">
        <f t="shared" si="13"/>
        <v>0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6">
        <v>19</v>
      </c>
      <c r="B28" s="177" t="s">
        <v>2281</v>
      </c>
      <c r="C28" s="187" t="s">
        <v>2282</v>
      </c>
      <c r="D28" s="178" t="s">
        <v>2243</v>
      </c>
      <c r="E28" s="179">
        <v>6217.6470600000002</v>
      </c>
      <c r="F28" s="180"/>
      <c r="G28" s="181">
        <f t="shared" si="7"/>
        <v>0</v>
      </c>
      <c r="H28" s="180"/>
      <c r="I28" s="181">
        <f t="shared" si="8"/>
        <v>0</v>
      </c>
      <c r="J28" s="180"/>
      <c r="K28" s="181">
        <f t="shared" si="9"/>
        <v>0</v>
      </c>
      <c r="L28" s="181">
        <v>15</v>
      </c>
      <c r="M28" s="181">
        <f t="shared" si="10"/>
        <v>0</v>
      </c>
      <c r="N28" s="181">
        <v>0</v>
      </c>
      <c r="O28" s="181">
        <f t="shared" si="11"/>
        <v>0</v>
      </c>
      <c r="P28" s="181">
        <v>0</v>
      </c>
      <c r="Q28" s="181">
        <f t="shared" si="12"/>
        <v>0</v>
      </c>
      <c r="R28" s="181"/>
      <c r="S28" s="181" t="s">
        <v>277</v>
      </c>
      <c r="T28" s="182" t="s">
        <v>249</v>
      </c>
      <c r="U28" s="157">
        <v>0</v>
      </c>
      <c r="V28" s="157">
        <f t="shared" si="13"/>
        <v>0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68">
        <v>20</v>
      </c>
      <c r="B29" s="169" t="s">
        <v>2283</v>
      </c>
      <c r="C29" s="185" t="s">
        <v>2284</v>
      </c>
      <c r="D29" s="170" t="s">
        <v>276</v>
      </c>
      <c r="E29" s="171">
        <v>1</v>
      </c>
      <c r="F29" s="172"/>
      <c r="G29" s="173">
        <f t="shared" si="7"/>
        <v>0</v>
      </c>
      <c r="H29" s="172"/>
      <c r="I29" s="173">
        <f t="shared" si="8"/>
        <v>0</v>
      </c>
      <c r="J29" s="172"/>
      <c r="K29" s="173">
        <f t="shared" si="9"/>
        <v>0</v>
      </c>
      <c r="L29" s="173">
        <v>15</v>
      </c>
      <c r="M29" s="173">
        <f t="shared" si="10"/>
        <v>0</v>
      </c>
      <c r="N29" s="173">
        <v>0</v>
      </c>
      <c r="O29" s="173">
        <f t="shared" si="11"/>
        <v>0</v>
      </c>
      <c r="P29" s="173">
        <v>0</v>
      </c>
      <c r="Q29" s="173">
        <f t="shared" si="12"/>
        <v>0</v>
      </c>
      <c r="R29" s="173"/>
      <c r="S29" s="173" t="s">
        <v>277</v>
      </c>
      <c r="T29" s="174" t="s">
        <v>249</v>
      </c>
      <c r="U29" s="157">
        <v>0</v>
      </c>
      <c r="V29" s="157">
        <f t="shared" si="13"/>
        <v>0</v>
      </c>
      <c r="W29" s="157"/>
      <c r="X29" s="157" t="s">
        <v>304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54"/>
      <c r="B30" s="155"/>
      <c r="C30" s="256" t="s">
        <v>2285</v>
      </c>
      <c r="D30" s="257"/>
      <c r="E30" s="257"/>
      <c r="F30" s="257"/>
      <c r="G30" s="2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47"/>
      <c r="Z30" s="147"/>
      <c r="AA30" s="147"/>
      <c r="AB30" s="147"/>
      <c r="AC30" s="147"/>
      <c r="AD30" s="147"/>
      <c r="AE30" s="147"/>
      <c r="AF30" s="147"/>
      <c r="AG30" s="147" t="s">
        <v>253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76">
        <v>21</v>
      </c>
      <c r="B31" s="177" t="s">
        <v>2286</v>
      </c>
      <c r="C31" s="187" t="s">
        <v>2287</v>
      </c>
      <c r="D31" s="178" t="s">
        <v>276</v>
      </c>
      <c r="E31" s="179">
        <v>1</v>
      </c>
      <c r="F31" s="180"/>
      <c r="G31" s="181">
        <f>ROUND(E31*F31,2)</f>
        <v>0</v>
      </c>
      <c r="H31" s="180"/>
      <c r="I31" s="181">
        <f>ROUND(E31*H31,2)</f>
        <v>0</v>
      </c>
      <c r="J31" s="180"/>
      <c r="K31" s="181">
        <f>ROUND(E31*J31,2)</f>
        <v>0</v>
      </c>
      <c r="L31" s="181">
        <v>15</v>
      </c>
      <c r="M31" s="181">
        <f>G31*(1+L31/100)</f>
        <v>0</v>
      </c>
      <c r="N31" s="181">
        <v>0</v>
      </c>
      <c r="O31" s="181">
        <f>ROUND(E31*N31,2)</f>
        <v>0</v>
      </c>
      <c r="P31" s="181">
        <v>0</v>
      </c>
      <c r="Q31" s="181">
        <f>ROUND(E31*P31,2)</f>
        <v>0</v>
      </c>
      <c r="R31" s="181"/>
      <c r="S31" s="181" t="s">
        <v>277</v>
      </c>
      <c r="T31" s="182" t="s">
        <v>249</v>
      </c>
      <c r="U31" s="157">
        <v>0</v>
      </c>
      <c r="V31" s="157">
        <f>ROUND(E31*U31,2)</f>
        <v>0</v>
      </c>
      <c r="W31" s="157"/>
      <c r="X31" s="157" t="s">
        <v>304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76">
        <v>22</v>
      </c>
      <c r="B32" s="177" t="s">
        <v>2288</v>
      </c>
      <c r="C32" s="187" t="s">
        <v>2289</v>
      </c>
      <c r="D32" s="178" t="s">
        <v>276</v>
      </c>
      <c r="E32" s="179">
        <v>1</v>
      </c>
      <c r="F32" s="180"/>
      <c r="G32" s="181">
        <f>ROUND(E32*F32,2)</f>
        <v>0</v>
      </c>
      <c r="H32" s="180"/>
      <c r="I32" s="181">
        <f>ROUND(E32*H32,2)</f>
        <v>0</v>
      </c>
      <c r="J32" s="180"/>
      <c r="K32" s="181">
        <f>ROUND(E32*J32,2)</f>
        <v>0</v>
      </c>
      <c r="L32" s="181">
        <v>15</v>
      </c>
      <c r="M32" s="181">
        <f>G32*(1+L32/100)</f>
        <v>0</v>
      </c>
      <c r="N32" s="181">
        <v>0</v>
      </c>
      <c r="O32" s="181">
        <f>ROUND(E32*N32,2)</f>
        <v>0</v>
      </c>
      <c r="P32" s="181">
        <v>0</v>
      </c>
      <c r="Q32" s="181">
        <f>ROUND(E32*P32,2)</f>
        <v>0</v>
      </c>
      <c r="R32" s="181"/>
      <c r="S32" s="181" t="s">
        <v>277</v>
      </c>
      <c r="T32" s="182" t="s">
        <v>249</v>
      </c>
      <c r="U32" s="157">
        <v>0</v>
      </c>
      <c r="V32" s="157">
        <f>ROUND(E32*U32,2)</f>
        <v>0</v>
      </c>
      <c r="W32" s="157"/>
      <c r="X32" s="157" t="s">
        <v>304</v>
      </c>
      <c r="Y32" s="14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5">
      <c r="A33" s="168">
        <v>23</v>
      </c>
      <c r="B33" s="169" t="s">
        <v>2290</v>
      </c>
      <c r="C33" s="185" t="s">
        <v>2291</v>
      </c>
      <c r="D33" s="170" t="s">
        <v>276</v>
      </c>
      <c r="E33" s="171">
        <v>1</v>
      </c>
      <c r="F33" s="172"/>
      <c r="G33" s="173">
        <f>ROUND(E33*F33,2)</f>
        <v>0</v>
      </c>
      <c r="H33" s="172"/>
      <c r="I33" s="173">
        <f>ROUND(E33*H33,2)</f>
        <v>0</v>
      </c>
      <c r="J33" s="172"/>
      <c r="K33" s="173">
        <f>ROUND(E33*J33,2)</f>
        <v>0</v>
      </c>
      <c r="L33" s="173">
        <v>15</v>
      </c>
      <c r="M33" s="173">
        <f>G33*(1+L33/100)</f>
        <v>0</v>
      </c>
      <c r="N33" s="173">
        <v>0</v>
      </c>
      <c r="O33" s="173">
        <f>ROUND(E33*N33,2)</f>
        <v>0</v>
      </c>
      <c r="P33" s="173">
        <v>0</v>
      </c>
      <c r="Q33" s="173">
        <f>ROUND(E33*P33,2)</f>
        <v>0</v>
      </c>
      <c r="R33" s="173"/>
      <c r="S33" s="173" t="s">
        <v>277</v>
      </c>
      <c r="T33" s="174" t="s">
        <v>249</v>
      </c>
      <c r="U33" s="157">
        <v>0</v>
      </c>
      <c r="V33" s="157">
        <f>ROUND(E33*U33,2)</f>
        <v>0</v>
      </c>
      <c r="W33" s="157"/>
      <c r="X33" s="157" t="s">
        <v>304</v>
      </c>
      <c r="Y33" s="14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5">
      <c r="A34" s="154"/>
      <c r="B34" s="155"/>
      <c r="C34" s="256" t="s">
        <v>2292</v>
      </c>
      <c r="D34" s="257"/>
      <c r="E34" s="257"/>
      <c r="F34" s="257"/>
      <c r="G34" s="2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47"/>
      <c r="Z34" s="147"/>
      <c r="AA34" s="147"/>
      <c r="AB34" s="147"/>
      <c r="AC34" s="147"/>
      <c r="AD34" s="147"/>
      <c r="AE34" s="147"/>
      <c r="AF34" s="147"/>
      <c r="AG34" s="147" t="s">
        <v>253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24</v>
      </c>
      <c r="B35" s="177" t="s">
        <v>2293</v>
      </c>
      <c r="C35" s="187" t="s">
        <v>2294</v>
      </c>
      <c r="D35" s="178" t="s">
        <v>276</v>
      </c>
      <c r="E35" s="179">
        <v>1</v>
      </c>
      <c r="F35" s="180"/>
      <c r="G35" s="181">
        <f>ROUND(E35*F35,2)</f>
        <v>0</v>
      </c>
      <c r="H35" s="180"/>
      <c r="I35" s="181">
        <f>ROUND(E35*H35,2)</f>
        <v>0</v>
      </c>
      <c r="J35" s="180"/>
      <c r="K35" s="181">
        <f>ROUND(E35*J35,2)</f>
        <v>0</v>
      </c>
      <c r="L35" s="181">
        <v>15</v>
      </c>
      <c r="M35" s="181">
        <f>G35*(1+L35/100)</f>
        <v>0</v>
      </c>
      <c r="N35" s="181">
        <v>0</v>
      </c>
      <c r="O35" s="181">
        <f>ROUND(E35*N35,2)</f>
        <v>0</v>
      </c>
      <c r="P35" s="181">
        <v>0</v>
      </c>
      <c r="Q35" s="181">
        <f>ROUND(E35*P35,2)</f>
        <v>0</v>
      </c>
      <c r="R35" s="181"/>
      <c r="S35" s="181" t="s">
        <v>277</v>
      </c>
      <c r="T35" s="182" t="s">
        <v>249</v>
      </c>
      <c r="U35" s="157">
        <v>0</v>
      </c>
      <c r="V35" s="157">
        <f>ROUND(E35*U35,2)</f>
        <v>0</v>
      </c>
      <c r="W35" s="157"/>
      <c r="X35" s="157" t="s">
        <v>304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6">
        <v>25</v>
      </c>
      <c r="B36" s="177" t="s">
        <v>2295</v>
      </c>
      <c r="C36" s="187" t="s">
        <v>2296</v>
      </c>
      <c r="D36" s="178" t="s">
        <v>276</v>
      </c>
      <c r="E36" s="179">
        <v>1</v>
      </c>
      <c r="F36" s="180"/>
      <c r="G36" s="181">
        <f>ROUND(E36*F36,2)</f>
        <v>0</v>
      </c>
      <c r="H36" s="180"/>
      <c r="I36" s="181">
        <f>ROUND(E36*H36,2)</f>
        <v>0</v>
      </c>
      <c r="J36" s="180"/>
      <c r="K36" s="181">
        <f>ROUND(E36*J36,2)</f>
        <v>0</v>
      </c>
      <c r="L36" s="181">
        <v>15</v>
      </c>
      <c r="M36" s="181">
        <f>G36*(1+L36/100)</f>
        <v>0</v>
      </c>
      <c r="N36" s="181">
        <v>0</v>
      </c>
      <c r="O36" s="181">
        <f>ROUND(E36*N36,2)</f>
        <v>0</v>
      </c>
      <c r="P36" s="181">
        <v>0</v>
      </c>
      <c r="Q36" s="181">
        <f>ROUND(E36*P36,2)</f>
        <v>0</v>
      </c>
      <c r="R36" s="181"/>
      <c r="S36" s="181" t="s">
        <v>248</v>
      </c>
      <c r="T36" s="182" t="s">
        <v>249</v>
      </c>
      <c r="U36" s="157">
        <v>0</v>
      </c>
      <c r="V36" s="157">
        <f>ROUND(E36*U36,2)</f>
        <v>0</v>
      </c>
      <c r="W36" s="157"/>
      <c r="X36" s="157" t="s">
        <v>250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251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68">
        <v>26</v>
      </c>
      <c r="B37" s="169" t="s">
        <v>2297</v>
      </c>
      <c r="C37" s="185" t="s">
        <v>2298</v>
      </c>
      <c r="D37" s="170" t="s">
        <v>276</v>
      </c>
      <c r="E37" s="171">
        <v>1</v>
      </c>
      <c r="F37" s="172"/>
      <c r="G37" s="173">
        <f>ROUND(E37*F37,2)</f>
        <v>0</v>
      </c>
      <c r="H37" s="172"/>
      <c r="I37" s="173">
        <f>ROUND(E37*H37,2)</f>
        <v>0</v>
      </c>
      <c r="J37" s="172"/>
      <c r="K37" s="173">
        <f>ROUND(E37*J37,2)</f>
        <v>0</v>
      </c>
      <c r="L37" s="173">
        <v>15</v>
      </c>
      <c r="M37" s="173">
        <f>G37*(1+L37/100)</f>
        <v>0</v>
      </c>
      <c r="N37" s="173">
        <v>0</v>
      </c>
      <c r="O37" s="173">
        <f>ROUND(E37*N37,2)</f>
        <v>0</v>
      </c>
      <c r="P37" s="173">
        <v>0</v>
      </c>
      <c r="Q37" s="173">
        <f>ROUND(E37*P37,2)</f>
        <v>0</v>
      </c>
      <c r="R37" s="173"/>
      <c r="S37" s="173" t="s">
        <v>277</v>
      </c>
      <c r="T37" s="174" t="s">
        <v>249</v>
      </c>
      <c r="U37" s="157">
        <v>0</v>
      </c>
      <c r="V37" s="157">
        <f>ROUND(E37*U37,2)</f>
        <v>0</v>
      </c>
      <c r="W37" s="157"/>
      <c r="X37" s="157" t="s">
        <v>304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54"/>
      <c r="B38" s="155"/>
      <c r="C38" s="256" t="s">
        <v>2299</v>
      </c>
      <c r="D38" s="257"/>
      <c r="E38" s="257"/>
      <c r="F38" s="257"/>
      <c r="G38" s="2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47"/>
      <c r="Z38" s="147"/>
      <c r="AA38" s="147"/>
      <c r="AB38" s="147"/>
      <c r="AC38" s="147"/>
      <c r="AD38" s="147"/>
      <c r="AE38" s="147"/>
      <c r="AF38" s="147"/>
      <c r="AG38" s="147" t="s">
        <v>253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68">
        <v>27</v>
      </c>
      <c r="B39" s="169" t="s">
        <v>2300</v>
      </c>
      <c r="C39" s="185" t="s">
        <v>2301</v>
      </c>
      <c r="D39" s="170" t="s">
        <v>276</v>
      </c>
      <c r="E39" s="171">
        <v>1</v>
      </c>
      <c r="F39" s="172"/>
      <c r="G39" s="173">
        <f>ROUND(E39*F39,2)</f>
        <v>0</v>
      </c>
      <c r="H39" s="172"/>
      <c r="I39" s="173">
        <f>ROUND(E39*H39,2)</f>
        <v>0</v>
      </c>
      <c r="J39" s="172"/>
      <c r="K39" s="173">
        <f>ROUND(E39*J39,2)</f>
        <v>0</v>
      </c>
      <c r="L39" s="173">
        <v>15</v>
      </c>
      <c r="M39" s="173">
        <f>G39*(1+L39/100)</f>
        <v>0</v>
      </c>
      <c r="N39" s="173">
        <v>0</v>
      </c>
      <c r="O39" s="173">
        <f>ROUND(E39*N39,2)</f>
        <v>0</v>
      </c>
      <c r="P39" s="173">
        <v>0</v>
      </c>
      <c r="Q39" s="173">
        <f>ROUND(E39*P39,2)</f>
        <v>0</v>
      </c>
      <c r="R39" s="173"/>
      <c r="S39" s="173" t="s">
        <v>277</v>
      </c>
      <c r="T39" s="174" t="s">
        <v>249</v>
      </c>
      <c r="U39" s="157">
        <v>0</v>
      </c>
      <c r="V39" s="157">
        <f>ROUND(E39*U39,2)</f>
        <v>0</v>
      </c>
      <c r="W39" s="157"/>
      <c r="X39" s="157" t="s">
        <v>304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54"/>
      <c r="B40" s="155"/>
      <c r="C40" s="256" t="s">
        <v>2302</v>
      </c>
      <c r="D40" s="257"/>
      <c r="E40" s="257"/>
      <c r="F40" s="257"/>
      <c r="G40" s="2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47"/>
      <c r="Z40" s="147"/>
      <c r="AA40" s="147"/>
      <c r="AB40" s="147"/>
      <c r="AC40" s="147"/>
      <c r="AD40" s="147"/>
      <c r="AE40" s="147"/>
      <c r="AF40" s="147"/>
      <c r="AG40" s="147" t="s">
        <v>253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6">
        <v>28</v>
      </c>
      <c r="B41" s="177" t="s">
        <v>2303</v>
      </c>
      <c r="C41" s="187" t="s">
        <v>2304</v>
      </c>
      <c r="D41" s="178" t="s">
        <v>276</v>
      </c>
      <c r="E41" s="179">
        <v>1</v>
      </c>
      <c r="F41" s="180"/>
      <c r="G41" s="181">
        <f>ROUND(E41*F41,2)</f>
        <v>0</v>
      </c>
      <c r="H41" s="180"/>
      <c r="I41" s="181">
        <f>ROUND(E41*H41,2)</f>
        <v>0</v>
      </c>
      <c r="J41" s="180"/>
      <c r="K41" s="181">
        <f>ROUND(E41*J41,2)</f>
        <v>0</v>
      </c>
      <c r="L41" s="181">
        <v>15</v>
      </c>
      <c r="M41" s="181">
        <f>G41*(1+L41/100)</f>
        <v>0</v>
      </c>
      <c r="N41" s="181">
        <v>0</v>
      </c>
      <c r="O41" s="181">
        <f>ROUND(E41*N41,2)</f>
        <v>0</v>
      </c>
      <c r="P41" s="181">
        <v>0</v>
      </c>
      <c r="Q41" s="181">
        <f>ROUND(E41*P41,2)</f>
        <v>0</v>
      </c>
      <c r="R41" s="181"/>
      <c r="S41" s="181" t="s">
        <v>277</v>
      </c>
      <c r="T41" s="182" t="s">
        <v>249</v>
      </c>
      <c r="U41" s="157">
        <v>0</v>
      </c>
      <c r="V41" s="157">
        <f>ROUND(E41*U41,2)</f>
        <v>0</v>
      </c>
      <c r="W41" s="157"/>
      <c r="X41" s="157" t="s">
        <v>304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6">
        <v>29</v>
      </c>
      <c r="B42" s="177" t="s">
        <v>2305</v>
      </c>
      <c r="C42" s="187" t="s">
        <v>2306</v>
      </c>
      <c r="D42" s="178" t="s">
        <v>276</v>
      </c>
      <c r="E42" s="179">
        <v>1</v>
      </c>
      <c r="F42" s="180"/>
      <c r="G42" s="181">
        <f>ROUND(E42*F42,2)</f>
        <v>0</v>
      </c>
      <c r="H42" s="180"/>
      <c r="I42" s="181">
        <f>ROUND(E42*H42,2)</f>
        <v>0</v>
      </c>
      <c r="J42" s="180"/>
      <c r="K42" s="181">
        <f>ROUND(E42*J42,2)</f>
        <v>0</v>
      </c>
      <c r="L42" s="181">
        <v>15</v>
      </c>
      <c r="M42" s="181">
        <f>G42*(1+L42/100)</f>
        <v>0</v>
      </c>
      <c r="N42" s="181">
        <v>0</v>
      </c>
      <c r="O42" s="181">
        <f>ROUND(E42*N42,2)</f>
        <v>0</v>
      </c>
      <c r="P42" s="181">
        <v>0</v>
      </c>
      <c r="Q42" s="181">
        <f>ROUND(E42*P42,2)</f>
        <v>0</v>
      </c>
      <c r="R42" s="181"/>
      <c r="S42" s="181" t="s">
        <v>277</v>
      </c>
      <c r="T42" s="182" t="s">
        <v>249</v>
      </c>
      <c r="U42" s="157">
        <v>0</v>
      </c>
      <c r="V42" s="157">
        <f>ROUND(E42*U42,2)</f>
        <v>0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68">
        <v>30</v>
      </c>
      <c r="B43" s="169" t="s">
        <v>2307</v>
      </c>
      <c r="C43" s="185" t="s">
        <v>2308</v>
      </c>
      <c r="D43" s="170" t="s">
        <v>276</v>
      </c>
      <c r="E43" s="171">
        <v>1</v>
      </c>
      <c r="F43" s="172"/>
      <c r="G43" s="173">
        <f>ROUND(E43*F43,2)</f>
        <v>0</v>
      </c>
      <c r="H43" s="172"/>
      <c r="I43" s="173">
        <f>ROUND(E43*H43,2)</f>
        <v>0</v>
      </c>
      <c r="J43" s="172"/>
      <c r="K43" s="173">
        <f>ROUND(E43*J43,2)</f>
        <v>0</v>
      </c>
      <c r="L43" s="173">
        <v>15</v>
      </c>
      <c r="M43" s="173">
        <f>G43*(1+L43/100)</f>
        <v>0</v>
      </c>
      <c r="N43" s="173">
        <v>0</v>
      </c>
      <c r="O43" s="173">
        <f>ROUND(E43*N43,2)</f>
        <v>0</v>
      </c>
      <c r="P43" s="173">
        <v>0</v>
      </c>
      <c r="Q43" s="173">
        <f>ROUND(E43*P43,2)</f>
        <v>0</v>
      </c>
      <c r="R43" s="173"/>
      <c r="S43" s="173" t="s">
        <v>277</v>
      </c>
      <c r="T43" s="174" t="s">
        <v>249</v>
      </c>
      <c r="U43" s="157">
        <v>0</v>
      </c>
      <c r="V43" s="157">
        <f>ROUND(E43*U43,2)</f>
        <v>0</v>
      </c>
      <c r="W43" s="157"/>
      <c r="X43" s="157" t="s">
        <v>304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54"/>
      <c r="B44" s="155"/>
      <c r="C44" s="256" t="s">
        <v>2309</v>
      </c>
      <c r="D44" s="257"/>
      <c r="E44" s="257"/>
      <c r="F44" s="257"/>
      <c r="G44" s="2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47"/>
      <c r="Z44" s="147"/>
      <c r="AA44" s="147"/>
      <c r="AB44" s="147"/>
      <c r="AC44" s="147"/>
      <c r="AD44" s="147"/>
      <c r="AE44" s="147"/>
      <c r="AF44" s="147"/>
      <c r="AG44" s="147" t="s">
        <v>253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68">
        <v>31</v>
      </c>
      <c r="B45" s="169" t="s">
        <v>2310</v>
      </c>
      <c r="C45" s="185" t="s">
        <v>2311</v>
      </c>
      <c r="D45" s="170" t="s">
        <v>276</v>
      </c>
      <c r="E45" s="171">
        <v>1</v>
      </c>
      <c r="F45" s="172"/>
      <c r="G45" s="173">
        <f>ROUND(E45*F45,2)</f>
        <v>0</v>
      </c>
      <c r="H45" s="172"/>
      <c r="I45" s="173">
        <f>ROUND(E45*H45,2)</f>
        <v>0</v>
      </c>
      <c r="J45" s="172"/>
      <c r="K45" s="173">
        <f>ROUND(E45*J45,2)</f>
        <v>0</v>
      </c>
      <c r="L45" s="173">
        <v>15</v>
      </c>
      <c r="M45" s="173">
        <f>G45*(1+L45/100)</f>
        <v>0</v>
      </c>
      <c r="N45" s="173">
        <v>0</v>
      </c>
      <c r="O45" s="173">
        <f>ROUND(E45*N45,2)</f>
        <v>0</v>
      </c>
      <c r="P45" s="173">
        <v>0</v>
      </c>
      <c r="Q45" s="173">
        <f>ROUND(E45*P45,2)</f>
        <v>0</v>
      </c>
      <c r="R45" s="173"/>
      <c r="S45" s="173" t="s">
        <v>277</v>
      </c>
      <c r="T45" s="174" t="s">
        <v>249</v>
      </c>
      <c r="U45" s="157">
        <v>0</v>
      </c>
      <c r="V45" s="157">
        <f>ROUND(E45*U45,2)</f>
        <v>0</v>
      </c>
      <c r="W45" s="157"/>
      <c r="X45" s="157" t="s">
        <v>304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5">
      <c r="A46" s="3"/>
      <c r="B46" s="4"/>
      <c r="C46" s="188"/>
      <c r="D46" s="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AE46">
        <v>15</v>
      </c>
      <c r="AF46">
        <v>21</v>
      </c>
      <c r="AG46" t="s">
        <v>230</v>
      </c>
    </row>
    <row r="47" spans="1:60" x14ac:dyDescent="0.25">
      <c r="A47" s="150"/>
      <c r="B47" s="151" t="s">
        <v>29</v>
      </c>
      <c r="C47" s="189"/>
      <c r="D47" s="152"/>
      <c r="E47" s="153"/>
      <c r="F47" s="153"/>
      <c r="G47" s="183">
        <f>G8</f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f>SUMIF(L7:L45,AE46,G7:G45)</f>
        <v>0</v>
      </c>
      <c r="AF47">
        <f>SUMIF(L7:L45,AF46,G7:G45)</f>
        <v>0</v>
      </c>
      <c r="AG47" t="s">
        <v>297</v>
      </c>
    </row>
    <row r="48" spans="1:60" x14ac:dyDescent="0.25">
      <c r="C48" s="190"/>
      <c r="D48" s="10"/>
      <c r="AG48" t="s">
        <v>298</v>
      </c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Gw9YivP6mN6s89dD3m9H/WUsC24tPLEcbZsdgfDtpLntJpZP3lI0ZhL/5zSayJv/KUxxGOx5yjZxB3UJo+ExQw==" saltValue="YnRnzVurYM8vKMj27B1neA==" spinCount="100000" sheet="1"/>
  <mergeCells count="9">
    <mergeCell ref="C38:G38"/>
    <mergeCell ref="C40:G40"/>
    <mergeCell ref="C44:G44"/>
    <mergeCell ref="A1:G1"/>
    <mergeCell ref="C2:G2"/>
    <mergeCell ref="C3:G3"/>
    <mergeCell ref="C4:G4"/>
    <mergeCell ref="C30:G30"/>
    <mergeCell ref="C34:G3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88524-A888-4822-BD23-C0ED8603A19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1" customWidth="1"/>
    <col min="3" max="3" width="63.33203125" style="121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258" t="s">
        <v>299</v>
      </c>
      <c r="B1" s="258"/>
      <c r="C1" s="258"/>
      <c r="D1" s="258"/>
      <c r="E1" s="258"/>
      <c r="F1" s="258"/>
      <c r="G1" s="258"/>
      <c r="AG1" t="s">
        <v>216</v>
      </c>
    </row>
    <row r="2" spans="1:60" ht="25.05" customHeight="1" x14ac:dyDescent="0.25">
      <c r="A2" s="139" t="s">
        <v>7</v>
      </c>
      <c r="B2" s="49" t="s">
        <v>43</v>
      </c>
      <c r="C2" s="259" t="s">
        <v>44</v>
      </c>
      <c r="D2" s="260"/>
      <c r="E2" s="260"/>
      <c r="F2" s="260"/>
      <c r="G2" s="261"/>
      <c r="AG2" t="s">
        <v>217</v>
      </c>
    </row>
    <row r="3" spans="1:60" ht="25.05" customHeight="1" x14ac:dyDescent="0.25">
      <c r="A3" s="139" t="s">
        <v>8</v>
      </c>
      <c r="B3" s="49" t="s">
        <v>65</v>
      </c>
      <c r="C3" s="259" t="s">
        <v>66</v>
      </c>
      <c r="D3" s="260"/>
      <c r="E3" s="260"/>
      <c r="F3" s="260"/>
      <c r="G3" s="261"/>
      <c r="AC3" s="121" t="s">
        <v>217</v>
      </c>
      <c r="AG3" t="s">
        <v>220</v>
      </c>
    </row>
    <row r="4" spans="1:60" ht="25.05" customHeight="1" x14ac:dyDescent="0.25">
      <c r="A4" s="140" t="s">
        <v>9</v>
      </c>
      <c r="B4" s="141" t="s">
        <v>63</v>
      </c>
      <c r="C4" s="262" t="s">
        <v>67</v>
      </c>
      <c r="D4" s="263"/>
      <c r="E4" s="263"/>
      <c r="F4" s="263"/>
      <c r="G4" s="264"/>
      <c r="AG4" t="s">
        <v>221</v>
      </c>
    </row>
    <row r="5" spans="1:60" x14ac:dyDescent="0.25">
      <c r="D5" s="10"/>
    </row>
    <row r="6" spans="1:60" ht="39.6" x14ac:dyDescent="0.25">
      <c r="A6" s="143" t="s">
        <v>222</v>
      </c>
      <c r="B6" s="145" t="s">
        <v>223</v>
      </c>
      <c r="C6" s="145" t="s">
        <v>224</v>
      </c>
      <c r="D6" s="144" t="s">
        <v>225</v>
      </c>
      <c r="E6" s="143" t="s">
        <v>226</v>
      </c>
      <c r="F6" s="142" t="s">
        <v>227</v>
      </c>
      <c r="G6" s="143" t="s">
        <v>29</v>
      </c>
      <c r="H6" s="146" t="s">
        <v>30</v>
      </c>
      <c r="I6" s="146" t="s">
        <v>228</v>
      </c>
      <c r="J6" s="146" t="s">
        <v>31</v>
      </c>
      <c r="K6" s="146" t="s">
        <v>229</v>
      </c>
      <c r="L6" s="146" t="s">
        <v>230</v>
      </c>
      <c r="M6" s="146" t="s">
        <v>231</v>
      </c>
      <c r="N6" s="146" t="s">
        <v>232</v>
      </c>
      <c r="O6" s="146" t="s">
        <v>233</v>
      </c>
      <c r="P6" s="146" t="s">
        <v>234</v>
      </c>
      <c r="Q6" s="146" t="s">
        <v>235</v>
      </c>
      <c r="R6" s="146" t="s">
        <v>236</v>
      </c>
      <c r="S6" s="146" t="s">
        <v>237</v>
      </c>
      <c r="T6" s="146" t="s">
        <v>238</v>
      </c>
      <c r="U6" s="146" t="s">
        <v>239</v>
      </c>
      <c r="V6" s="146" t="s">
        <v>240</v>
      </c>
      <c r="W6" s="146" t="s">
        <v>241</v>
      </c>
      <c r="X6" s="146" t="s">
        <v>242</v>
      </c>
    </row>
    <row r="7" spans="1:60" hidden="1" x14ac:dyDescent="0.25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60" x14ac:dyDescent="0.25">
      <c r="A8" s="162" t="s">
        <v>243</v>
      </c>
      <c r="B8" s="163" t="s">
        <v>90</v>
      </c>
      <c r="C8" s="184" t="s">
        <v>197</v>
      </c>
      <c r="D8" s="164"/>
      <c r="E8" s="165"/>
      <c r="F8" s="166"/>
      <c r="G8" s="166">
        <f>SUMIF(AG9:AG32,"&lt;&gt;NOR",G9:G32)</f>
        <v>0</v>
      </c>
      <c r="H8" s="166"/>
      <c r="I8" s="166">
        <f>SUM(I9:I32)</f>
        <v>0</v>
      </c>
      <c r="J8" s="166"/>
      <c r="K8" s="166">
        <f>SUM(K9:K32)</f>
        <v>0</v>
      </c>
      <c r="L8" s="166"/>
      <c r="M8" s="166">
        <f>SUM(M9:M32)</f>
        <v>0</v>
      </c>
      <c r="N8" s="166"/>
      <c r="O8" s="166">
        <f>SUM(O9:O32)</f>
        <v>0</v>
      </c>
      <c r="P8" s="166"/>
      <c r="Q8" s="166">
        <f>SUM(Q9:Q32)</f>
        <v>0</v>
      </c>
      <c r="R8" s="166"/>
      <c r="S8" s="166"/>
      <c r="T8" s="167"/>
      <c r="U8" s="161"/>
      <c r="V8" s="161">
        <f>SUM(V9:V32)</f>
        <v>0</v>
      </c>
      <c r="W8" s="161"/>
      <c r="X8" s="161"/>
      <c r="AG8" t="s">
        <v>244</v>
      </c>
    </row>
    <row r="9" spans="1:60" outlineLevel="1" x14ac:dyDescent="0.25">
      <c r="A9" s="176">
        <v>1</v>
      </c>
      <c r="B9" s="177" t="s">
        <v>2245</v>
      </c>
      <c r="C9" s="187" t="s">
        <v>2312</v>
      </c>
      <c r="D9" s="178" t="s">
        <v>2243</v>
      </c>
      <c r="E9" s="179">
        <v>1</v>
      </c>
      <c r="F9" s="180"/>
      <c r="G9" s="181">
        <f t="shared" ref="G9:G31" si="0">ROUND(E9*F9,2)</f>
        <v>0</v>
      </c>
      <c r="H9" s="180"/>
      <c r="I9" s="181">
        <f t="shared" ref="I9:I31" si="1">ROUND(E9*H9,2)</f>
        <v>0</v>
      </c>
      <c r="J9" s="180"/>
      <c r="K9" s="181">
        <f t="shared" ref="K9:K31" si="2">ROUND(E9*J9,2)</f>
        <v>0</v>
      </c>
      <c r="L9" s="181">
        <v>15</v>
      </c>
      <c r="M9" s="181">
        <f t="shared" ref="M9:M31" si="3">G9*(1+L9/100)</f>
        <v>0</v>
      </c>
      <c r="N9" s="181">
        <v>0</v>
      </c>
      <c r="O9" s="181">
        <f t="shared" ref="O9:O31" si="4">ROUND(E9*N9,2)</f>
        <v>0</v>
      </c>
      <c r="P9" s="181">
        <v>0</v>
      </c>
      <c r="Q9" s="181">
        <f t="shared" ref="Q9:Q31" si="5">ROUND(E9*P9,2)</f>
        <v>0</v>
      </c>
      <c r="R9" s="181"/>
      <c r="S9" s="181" t="s">
        <v>277</v>
      </c>
      <c r="T9" s="182" t="s">
        <v>249</v>
      </c>
      <c r="U9" s="157">
        <v>0</v>
      </c>
      <c r="V9" s="157">
        <f t="shared" ref="V9:V31" si="6">ROUND(E9*U9,2)</f>
        <v>0</v>
      </c>
      <c r="W9" s="157"/>
      <c r="X9" s="157" t="s">
        <v>304</v>
      </c>
      <c r="Y9" s="147"/>
      <c r="Z9" s="147"/>
      <c r="AA9" s="147"/>
      <c r="AB9" s="147"/>
      <c r="AC9" s="147"/>
      <c r="AD9" s="147"/>
      <c r="AE9" s="147"/>
      <c r="AF9" s="147"/>
      <c r="AG9" s="147" t="s">
        <v>305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5">
      <c r="A10" s="176">
        <v>2</v>
      </c>
      <c r="B10" s="177" t="s">
        <v>2247</v>
      </c>
      <c r="C10" s="187" t="s">
        <v>2313</v>
      </c>
      <c r="D10" s="178" t="s">
        <v>2243</v>
      </c>
      <c r="E10" s="179">
        <v>2</v>
      </c>
      <c r="F10" s="180"/>
      <c r="G10" s="181">
        <f t="shared" si="0"/>
        <v>0</v>
      </c>
      <c r="H10" s="180"/>
      <c r="I10" s="181">
        <f t="shared" si="1"/>
        <v>0</v>
      </c>
      <c r="J10" s="180"/>
      <c r="K10" s="181">
        <f t="shared" si="2"/>
        <v>0</v>
      </c>
      <c r="L10" s="181">
        <v>15</v>
      </c>
      <c r="M10" s="181">
        <f t="shared" si="3"/>
        <v>0</v>
      </c>
      <c r="N10" s="181">
        <v>0</v>
      </c>
      <c r="O10" s="181">
        <f t="shared" si="4"/>
        <v>0</v>
      </c>
      <c r="P10" s="181">
        <v>0</v>
      </c>
      <c r="Q10" s="181">
        <f t="shared" si="5"/>
        <v>0</v>
      </c>
      <c r="R10" s="181"/>
      <c r="S10" s="181" t="s">
        <v>277</v>
      </c>
      <c r="T10" s="182" t="s">
        <v>249</v>
      </c>
      <c r="U10" s="157">
        <v>0</v>
      </c>
      <c r="V10" s="157">
        <f t="shared" si="6"/>
        <v>0</v>
      </c>
      <c r="W10" s="157"/>
      <c r="X10" s="157" t="s">
        <v>304</v>
      </c>
      <c r="Y10" s="14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5">
      <c r="A11" s="176">
        <v>3</v>
      </c>
      <c r="B11" s="177" t="s">
        <v>2314</v>
      </c>
      <c r="C11" s="187" t="s">
        <v>2315</v>
      </c>
      <c r="D11" s="178" t="s">
        <v>2243</v>
      </c>
      <c r="E11" s="179">
        <v>0</v>
      </c>
      <c r="F11" s="180"/>
      <c r="G11" s="181">
        <f t="shared" si="0"/>
        <v>0</v>
      </c>
      <c r="H11" s="180"/>
      <c r="I11" s="181">
        <f t="shared" si="1"/>
        <v>0</v>
      </c>
      <c r="J11" s="180"/>
      <c r="K11" s="181">
        <f t="shared" si="2"/>
        <v>0</v>
      </c>
      <c r="L11" s="181">
        <v>15</v>
      </c>
      <c r="M11" s="181">
        <f t="shared" si="3"/>
        <v>0</v>
      </c>
      <c r="N11" s="181">
        <v>0</v>
      </c>
      <c r="O11" s="181">
        <f t="shared" si="4"/>
        <v>0</v>
      </c>
      <c r="P11" s="181">
        <v>0</v>
      </c>
      <c r="Q11" s="181">
        <f t="shared" si="5"/>
        <v>0</v>
      </c>
      <c r="R11" s="181" t="s">
        <v>751</v>
      </c>
      <c r="S11" s="181" t="s">
        <v>248</v>
      </c>
      <c r="T11" s="182" t="s">
        <v>248</v>
      </c>
      <c r="U11" s="157">
        <v>0</v>
      </c>
      <c r="V11" s="157">
        <f t="shared" si="6"/>
        <v>0</v>
      </c>
      <c r="W11" s="157"/>
      <c r="X11" s="157" t="s">
        <v>752</v>
      </c>
      <c r="Y11" s="147"/>
      <c r="Z11" s="147"/>
      <c r="AA11" s="147"/>
      <c r="AB11" s="147"/>
      <c r="AC11" s="147"/>
      <c r="AD11" s="147"/>
      <c r="AE11" s="147"/>
      <c r="AF11" s="147"/>
      <c r="AG11" s="147" t="s">
        <v>1079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5">
      <c r="A12" s="176">
        <v>4</v>
      </c>
      <c r="B12" s="177" t="s">
        <v>2251</v>
      </c>
      <c r="C12" s="187" t="s">
        <v>2316</v>
      </c>
      <c r="D12" s="178" t="s">
        <v>2243</v>
      </c>
      <c r="E12" s="179">
        <v>1</v>
      </c>
      <c r="F12" s="180"/>
      <c r="G12" s="181">
        <f t="shared" si="0"/>
        <v>0</v>
      </c>
      <c r="H12" s="180"/>
      <c r="I12" s="181">
        <f t="shared" si="1"/>
        <v>0</v>
      </c>
      <c r="J12" s="180"/>
      <c r="K12" s="181">
        <f t="shared" si="2"/>
        <v>0</v>
      </c>
      <c r="L12" s="181">
        <v>15</v>
      </c>
      <c r="M12" s="181">
        <f t="shared" si="3"/>
        <v>0</v>
      </c>
      <c r="N12" s="181">
        <v>0</v>
      </c>
      <c r="O12" s="181">
        <f t="shared" si="4"/>
        <v>0</v>
      </c>
      <c r="P12" s="181">
        <v>0</v>
      </c>
      <c r="Q12" s="181">
        <f t="shared" si="5"/>
        <v>0</v>
      </c>
      <c r="R12" s="181"/>
      <c r="S12" s="181" t="s">
        <v>277</v>
      </c>
      <c r="T12" s="182" t="s">
        <v>249</v>
      </c>
      <c r="U12" s="157">
        <v>0</v>
      </c>
      <c r="V12" s="157">
        <f t="shared" si="6"/>
        <v>0</v>
      </c>
      <c r="W12" s="157"/>
      <c r="X12" s="157" t="s">
        <v>304</v>
      </c>
      <c r="Y12" s="14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5">
      <c r="A13" s="176">
        <v>5</v>
      </c>
      <c r="B13" s="177" t="s">
        <v>2253</v>
      </c>
      <c r="C13" s="187" t="s">
        <v>2317</v>
      </c>
      <c r="D13" s="178" t="s">
        <v>2243</v>
      </c>
      <c r="E13" s="179">
        <v>5</v>
      </c>
      <c r="F13" s="180"/>
      <c r="G13" s="181">
        <f t="shared" si="0"/>
        <v>0</v>
      </c>
      <c r="H13" s="180"/>
      <c r="I13" s="181">
        <f t="shared" si="1"/>
        <v>0</v>
      </c>
      <c r="J13" s="180"/>
      <c r="K13" s="181">
        <f t="shared" si="2"/>
        <v>0</v>
      </c>
      <c r="L13" s="181">
        <v>15</v>
      </c>
      <c r="M13" s="181">
        <f t="shared" si="3"/>
        <v>0</v>
      </c>
      <c r="N13" s="181">
        <v>0</v>
      </c>
      <c r="O13" s="181">
        <f t="shared" si="4"/>
        <v>0</v>
      </c>
      <c r="P13" s="181">
        <v>0</v>
      </c>
      <c r="Q13" s="181">
        <f t="shared" si="5"/>
        <v>0</v>
      </c>
      <c r="R13" s="181"/>
      <c r="S13" s="181" t="s">
        <v>277</v>
      </c>
      <c r="T13" s="182" t="s">
        <v>249</v>
      </c>
      <c r="U13" s="157">
        <v>0</v>
      </c>
      <c r="V13" s="157">
        <f t="shared" si="6"/>
        <v>0</v>
      </c>
      <c r="W13" s="157"/>
      <c r="X13" s="157" t="s">
        <v>304</v>
      </c>
      <c r="Y13" s="147"/>
      <c r="Z13" s="147"/>
      <c r="AA13" s="147"/>
      <c r="AB13" s="147"/>
      <c r="AC13" s="147"/>
      <c r="AD13" s="147"/>
      <c r="AE13" s="147"/>
      <c r="AF13" s="147"/>
      <c r="AG13" s="147" t="s">
        <v>305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5">
      <c r="A14" s="176">
        <v>6</v>
      </c>
      <c r="B14" s="177" t="s">
        <v>2255</v>
      </c>
      <c r="C14" s="187" t="s">
        <v>2318</v>
      </c>
      <c r="D14" s="178" t="s">
        <v>2243</v>
      </c>
      <c r="E14" s="179">
        <v>12</v>
      </c>
      <c r="F14" s="180"/>
      <c r="G14" s="181">
        <f t="shared" si="0"/>
        <v>0</v>
      </c>
      <c r="H14" s="180"/>
      <c r="I14" s="181">
        <f t="shared" si="1"/>
        <v>0</v>
      </c>
      <c r="J14" s="180"/>
      <c r="K14" s="181">
        <f t="shared" si="2"/>
        <v>0</v>
      </c>
      <c r="L14" s="181">
        <v>15</v>
      </c>
      <c r="M14" s="181">
        <f t="shared" si="3"/>
        <v>0</v>
      </c>
      <c r="N14" s="181">
        <v>0</v>
      </c>
      <c r="O14" s="181">
        <f t="shared" si="4"/>
        <v>0</v>
      </c>
      <c r="P14" s="181">
        <v>0</v>
      </c>
      <c r="Q14" s="181">
        <f t="shared" si="5"/>
        <v>0</v>
      </c>
      <c r="R14" s="181"/>
      <c r="S14" s="181" t="s">
        <v>277</v>
      </c>
      <c r="T14" s="182" t="s">
        <v>249</v>
      </c>
      <c r="U14" s="157">
        <v>0</v>
      </c>
      <c r="V14" s="157">
        <f t="shared" si="6"/>
        <v>0</v>
      </c>
      <c r="W14" s="157"/>
      <c r="X14" s="157" t="s">
        <v>304</v>
      </c>
      <c r="Y14" s="14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5">
      <c r="A15" s="176">
        <v>7</v>
      </c>
      <c r="B15" s="177" t="s">
        <v>2259</v>
      </c>
      <c r="C15" s="187" t="s">
        <v>2319</v>
      </c>
      <c r="D15" s="178" t="s">
        <v>2243</v>
      </c>
      <c r="E15" s="179">
        <v>12</v>
      </c>
      <c r="F15" s="180"/>
      <c r="G15" s="181">
        <f t="shared" si="0"/>
        <v>0</v>
      </c>
      <c r="H15" s="180"/>
      <c r="I15" s="181">
        <f t="shared" si="1"/>
        <v>0</v>
      </c>
      <c r="J15" s="180"/>
      <c r="K15" s="181">
        <f t="shared" si="2"/>
        <v>0</v>
      </c>
      <c r="L15" s="181">
        <v>15</v>
      </c>
      <c r="M15" s="181">
        <f t="shared" si="3"/>
        <v>0</v>
      </c>
      <c r="N15" s="181">
        <v>0</v>
      </c>
      <c r="O15" s="181">
        <f t="shared" si="4"/>
        <v>0</v>
      </c>
      <c r="P15" s="181">
        <v>0</v>
      </c>
      <c r="Q15" s="181">
        <f t="shared" si="5"/>
        <v>0</v>
      </c>
      <c r="R15" s="181"/>
      <c r="S15" s="181" t="s">
        <v>277</v>
      </c>
      <c r="T15" s="182" t="s">
        <v>249</v>
      </c>
      <c r="U15" s="157">
        <v>0</v>
      </c>
      <c r="V15" s="157">
        <f t="shared" si="6"/>
        <v>0</v>
      </c>
      <c r="W15" s="157"/>
      <c r="X15" s="157" t="s">
        <v>304</v>
      </c>
      <c r="Y15" s="14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5">
      <c r="A16" s="176">
        <v>8</v>
      </c>
      <c r="B16" s="177" t="s">
        <v>2261</v>
      </c>
      <c r="C16" s="187" t="s">
        <v>2320</v>
      </c>
      <c r="D16" s="178" t="s">
        <v>2243</v>
      </c>
      <c r="E16" s="179">
        <v>2</v>
      </c>
      <c r="F16" s="180"/>
      <c r="G16" s="181">
        <f t="shared" si="0"/>
        <v>0</v>
      </c>
      <c r="H16" s="180"/>
      <c r="I16" s="181">
        <f t="shared" si="1"/>
        <v>0</v>
      </c>
      <c r="J16" s="180"/>
      <c r="K16" s="181">
        <f t="shared" si="2"/>
        <v>0</v>
      </c>
      <c r="L16" s="181">
        <v>15</v>
      </c>
      <c r="M16" s="181">
        <f t="shared" si="3"/>
        <v>0</v>
      </c>
      <c r="N16" s="181">
        <v>0</v>
      </c>
      <c r="O16" s="181">
        <f t="shared" si="4"/>
        <v>0</v>
      </c>
      <c r="P16" s="181">
        <v>0</v>
      </c>
      <c r="Q16" s="181">
        <f t="shared" si="5"/>
        <v>0</v>
      </c>
      <c r="R16" s="181"/>
      <c r="S16" s="181" t="s">
        <v>277</v>
      </c>
      <c r="T16" s="182" t="s">
        <v>249</v>
      </c>
      <c r="U16" s="157">
        <v>0</v>
      </c>
      <c r="V16" s="157">
        <f t="shared" si="6"/>
        <v>0</v>
      </c>
      <c r="W16" s="157"/>
      <c r="X16" s="157" t="s">
        <v>304</v>
      </c>
      <c r="Y16" s="14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5">
      <c r="A17" s="176">
        <v>9</v>
      </c>
      <c r="B17" s="177" t="s">
        <v>2263</v>
      </c>
      <c r="C17" s="187" t="s">
        <v>2321</v>
      </c>
      <c r="D17" s="178" t="s">
        <v>2243</v>
      </c>
      <c r="E17" s="179">
        <v>7</v>
      </c>
      <c r="F17" s="180"/>
      <c r="G17" s="181">
        <f t="shared" si="0"/>
        <v>0</v>
      </c>
      <c r="H17" s="180"/>
      <c r="I17" s="181">
        <f t="shared" si="1"/>
        <v>0</v>
      </c>
      <c r="J17" s="180"/>
      <c r="K17" s="181">
        <f t="shared" si="2"/>
        <v>0</v>
      </c>
      <c r="L17" s="181">
        <v>15</v>
      </c>
      <c r="M17" s="181">
        <f t="shared" si="3"/>
        <v>0</v>
      </c>
      <c r="N17" s="181">
        <v>0</v>
      </c>
      <c r="O17" s="181">
        <f t="shared" si="4"/>
        <v>0</v>
      </c>
      <c r="P17" s="181">
        <v>0</v>
      </c>
      <c r="Q17" s="181">
        <f t="shared" si="5"/>
        <v>0</v>
      </c>
      <c r="R17" s="181"/>
      <c r="S17" s="181" t="s">
        <v>277</v>
      </c>
      <c r="T17" s="182" t="s">
        <v>249</v>
      </c>
      <c r="U17" s="157">
        <v>0</v>
      </c>
      <c r="V17" s="157">
        <f t="shared" si="6"/>
        <v>0</v>
      </c>
      <c r="W17" s="157"/>
      <c r="X17" s="157" t="s">
        <v>304</v>
      </c>
      <c r="Y17" s="14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5">
      <c r="A18" s="176">
        <v>10</v>
      </c>
      <c r="B18" s="177" t="s">
        <v>2265</v>
      </c>
      <c r="C18" s="187" t="s">
        <v>2322</v>
      </c>
      <c r="D18" s="178" t="s">
        <v>2243</v>
      </c>
      <c r="E18" s="179">
        <v>15</v>
      </c>
      <c r="F18" s="180"/>
      <c r="G18" s="181">
        <f t="shared" si="0"/>
        <v>0</v>
      </c>
      <c r="H18" s="180"/>
      <c r="I18" s="181">
        <f t="shared" si="1"/>
        <v>0</v>
      </c>
      <c r="J18" s="180"/>
      <c r="K18" s="181">
        <f t="shared" si="2"/>
        <v>0</v>
      </c>
      <c r="L18" s="181">
        <v>15</v>
      </c>
      <c r="M18" s="181">
        <f t="shared" si="3"/>
        <v>0</v>
      </c>
      <c r="N18" s="181">
        <v>0</v>
      </c>
      <c r="O18" s="181">
        <f t="shared" si="4"/>
        <v>0</v>
      </c>
      <c r="P18" s="181">
        <v>0</v>
      </c>
      <c r="Q18" s="181">
        <f t="shared" si="5"/>
        <v>0</v>
      </c>
      <c r="R18" s="181"/>
      <c r="S18" s="181" t="s">
        <v>277</v>
      </c>
      <c r="T18" s="182" t="s">
        <v>249</v>
      </c>
      <c r="U18" s="157">
        <v>0</v>
      </c>
      <c r="V18" s="157">
        <f t="shared" si="6"/>
        <v>0</v>
      </c>
      <c r="W18" s="157"/>
      <c r="X18" s="157" t="s">
        <v>304</v>
      </c>
      <c r="Y18" s="14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5">
      <c r="A19" s="176">
        <v>11</v>
      </c>
      <c r="B19" s="177" t="s">
        <v>2267</v>
      </c>
      <c r="C19" s="187" t="s">
        <v>2323</v>
      </c>
      <c r="D19" s="178" t="s">
        <v>2243</v>
      </c>
      <c r="E19" s="179">
        <v>27</v>
      </c>
      <c r="F19" s="180"/>
      <c r="G19" s="181">
        <f t="shared" si="0"/>
        <v>0</v>
      </c>
      <c r="H19" s="180"/>
      <c r="I19" s="181">
        <f t="shared" si="1"/>
        <v>0</v>
      </c>
      <c r="J19" s="180"/>
      <c r="K19" s="181">
        <f t="shared" si="2"/>
        <v>0</v>
      </c>
      <c r="L19" s="181">
        <v>15</v>
      </c>
      <c r="M19" s="181">
        <f t="shared" si="3"/>
        <v>0</v>
      </c>
      <c r="N19" s="181">
        <v>0</v>
      </c>
      <c r="O19" s="181">
        <f t="shared" si="4"/>
        <v>0</v>
      </c>
      <c r="P19" s="181">
        <v>0</v>
      </c>
      <c r="Q19" s="181">
        <f t="shared" si="5"/>
        <v>0</v>
      </c>
      <c r="R19" s="181"/>
      <c r="S19" s="181" t="s">
        <v>277</v>
      </c>
      <c r="T19" s="182" t="s">
        <v>249</v>
      </c>
      <c r="U19" s="157">
        <v>0</v>
      </c>
      <c r="V19" s="157">
        <f t="shared" si="6"/>
        <v>0</v>
      </c>
      <c r="W19" s="157"/>
      <c r="X19" s="157" t="s">
        <v>304</v>
      </c>
      <c r="Y19" s="14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5">
      <c r="A20" s="176">
        <v>12</v>
      </c>
      <c r="B20" s="177" t="s">
        <v>2269</v>
      </c>
      <c r="C20" s="187" t="s">
        <v>2324</v>
      </c>
      <c r="D20" s="178" t="s">
        <v>2243</v>
      </c>
      <c r="E20" s="179">
        <v>42</v>
      </c>
      <c r="F20" s="180"/>
      <c r="G20" s="181">
        <f t="shared" si="0"/>
        <v>0</v>
      </c>
      <c r="H20" s="180"/>
      <c r="I20" s="181">
        <f t="shared" si="1"/>
        <v>0</v>
      </c>
      <c r="J20" s="180"/>
      <c r="K20" s="181">
        <f t="shared" si="2"/>
        <v>0</v>
      </c>
      <c r="L20" s="181">
        <v>15</v>
      </c>
      <c r="M20" s="181">
        <f t="shared" si="3"/>
        <v>0</v>
      </c>
      <c r="N20" s="181">
        <v>0</v>
      </c>
      <c r="O20" s="181">
        <f t="shared" si="4"/>
        <v>0</v>
      </c>
      <c r="P20" s="181">
        <v>0</v>
      </c>
      <c r="Q20" s="181">
        <f t="shared" si="5"/>
        <v>0</v>
      </c>
      <c r="R20" s="181"/>
      <c r="S20" s="181" t="s">
        <v>277</v>
      </c>
      <c r="T20" s="182" t="s">
        <v>249</v>
      </c>
      <c r="U20" s="157">
        <v>0</v>
      </c>
      <c r="V20" s="157">
        <f t="shared" si="6"/>
        <v>0</v>
      </c>
      <c r="W20" s="157"/>
      <c r="X20" s="157" t="s">
        <v>304</v>
      </c>
      <c r="Y20" s="14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5">
      <c r="A21" s="176">
        <v>13</v>
      </c>
      <c r="B21" s="177" t="s">
        <v>2271</v>
      </c>
      <c r="C21" s="187" t="s">
        <v>2325</v>
      </c>
      <c r="D21" s="178" t="s">
        <v>2243</v>
      </c>
      <c r="E21" s="179">
        <v>2</v>
      </c>
      <c r="F21" s="180"/>
      <c r="G21" s="181">
        <f t="shared" si="0"/>
        <v>0</v>
      </c>
      <c r="H21" s="180"/>
      <c r="I21" s="181">
        <f t="shared" si="1"/>
        <v>0</v>
      </c>
      <c r="J21" s="180"/>
      <c r="K21" s="181">
        <f t="shared" si="2"/>
        <v>0</v>
      </c>
      <c r="L21" s="181">
        <v>15</v>
      </c>
      <c r="M21" s="181">
        <f t="shared" si="3"/>
        <v>0</v>
      </c>
      <c r="N21" s="181">
        <v>0</v>
      </c>
      <c r="O21" s="181">
        <f t="shared" si="4"/>
        <v>0</v>
      </c>
      <c r="P21" s="181">
        <v>0</v>
      </c>
      <c r="Q21" s="181">
        <f t="shared" si="5"/>
        <v>0</v>
      </c>
      <c r="R21" s="181"/>
      <c r="S21" s="181" t="s">
        <v>277</v>
      </c>
      <c r="T21" s="182" t="s">
        <v>249</v>
      </c>
      <c r="U21" s="157">
        <v>0</v>
      </c>
      <c r="V21" s="157">
        <f t="shared" si="6"/>
        <v>0</v>
      </c>
      <c r="W21" s="157"/>
      <c r="X21" s="157" t="s">
        <v>304</v>
      </c>
      <c r="Y21" s="14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5">
      <c r="A22" s="176">
        <v>14</v>
      </c>
      <c r="B22" s="177" t="s">
        <v>2273</v>
      </c>
      <c r="C22" s="187" t="s">
        <v>2326</v>
      </c>
      <c r="D22" s="178" t="s">
        <v>576</v>
      </c>
      <c r="E22" s="179">
        <v>2604</v>
      </c>
      <c r="F22" s="180"/>
      <c r="G22" s="181">
        <f t="shared" si="0"/>
        <v>0</v>
      </c>
      <c r="H22" s="180"/>
      <c r="I22" s="181">
        <f t="shared" si="1"/>
        <v>0</v>
      </c>
      <c r="J22" s="180"/>
      <c r="K22" s="181">
        <f t="shared" si="2"/>
        <v>0</v>
      </c>
      <c r="L22" s="181">
        <v>15</v>
      </c>
      <c r="M22" s="181">
        <f t="shared" si="3"/>
        <v>0</v>
      </c>
      <c r="N22" s="181">
        <v>0</v>
      </c>
      <c r="O22" s="181">
        <f t="shared" si="4"/>
        <v>0</v>
      </c>
      <c r="P22" s="181">
        <v>0</v>
      </c>
      <c r="Q22" s="181">
        <f t="shared" si="5"/>
        <v>0</v>
      </c>
      <c r="R22" s="181"/>
      <c r="S22" s="181" t="s">
        <v>277</v>
      </c>
      <c r="T22" s="182" t="s">
        <v>249</v>
      </c>
      <c r="U22" s="157">
        <v>0</v>
      </c>
      <c r="V22" s="157">
        <f t="shared" si="6"/>
        <v>0</v>
      </c>
      <c r="W22" s="157"/>
      <c r="X22" s="157" t="s">
        <v>304</v>
      </c>
      <c r="Y22" s="14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5">
      <c r="A23" s="176">
        <v>15</v>
      </c>
      <c r="B23" s="177" t="s">
        <v>2275</v>
      </c>
      <c r="C23" s="187" t="s">
        <v>2327</v>
      </c>
      <c r="D23" s="178" t="s">
        <v>576</v>
      </c>
      <c r="E23" s="179">
        <v>442</v>
      </c>
      <c r="F23" s="180"/>
      <c r="G23" s="181">
        <f t="shared" si="0"/>
        <v>0</v>
      </c>
      <c r="H23" s="180"/>
      <c r="I23" s="181">
        <f t="shared" si="1"/>
        <v>0</v>
      </c>
      <c r="J23" s="180"/>
      <c r="K23" s="181">
        <f t="shared" si="2"/>
        <v>0</v>
      </c>
      <c r="L23" s="181">
        <v>15</v>
      </c>
      <c r="M23" s="181">
        <f t="shared" si="3"/>
        <v>0</v>
      </c>
      <c r="N23" s="181">
        <v>0</v>
      </c>
      <c r="O23" s="181">
        <f t="shared" si="4"/>
        <v>0</v>
      </c>
      <c r="P23" s="181">
        <v>0</v>
      </c>
      <c r="Q23" s="181">
        <f t="shared" si="5"/>
        <v>0</v>
      </c>
      <c r="R23" s="181"/>
      <c r="S23" s="181" t="s">
        <v>277</v>
      </c>
      <c r="T23" s="182" t="s">
        <v>249</v>
      </c>
      <c r="U23" s="157">
        <v>0</v>
      </c>
      <c r="V23" s="157">
        <f t="shared" si="6"/>
        <v>0</v>
      </c>
      <c r="W23" s="157"/>
      <c r="X23" s="157" t="s">
        <v>304</v>
      </c>
      <c r="Y23" s="14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5">
      <c r="A24" s="176">
        <v>16</v>
      </c>
      <c r="B24" s="177" t="s">
        <v>2277</v>
      </c>
      <c r="C24" s="187" t="s">
        <v>2328</v>
      </c>
      <c r="D24" s="178" t="s">
        <v>576</v>
      </c>
      <c r="E24" s="179">
        <v>442</v>
      </c>
      <c r="F24" s="180"/>
      <c r="G24" s="181">
        <f t="shared" si="0"/>
        <v>0</v>
      </c>
      <c r="H24" s="180"/>
      <c r="I24" s="181">
        <f t="shared" si="1"/>
        <v>0</v>
      </c>
      <c r="J24" s="180"/>
      <c r="K24" s="181">
        <f t="shared" si="2"/>
        <v>0</v>
      </c>
      <c r="L24" s="181">
        <v>15</v>
      </c>
      <c r="M24" s="181">
        <f t="shared" si="3"/>
        <v>0</v>
      </c>
      <c r="N24" s="181">
        <v>0</v>
      </c>
      <c r="O24" s="181">
        <f t="shared" si="4"/>
        <v>0</v>
      </c>
      <c r="P24" s="181">
        <v>0</v>
      </c>
      <c r="Q24" s="181">
        <f t="shared" si="5"/>
        <v>0</v>
      </c>
      <c r="R24" s="181"/>
      <c r="S24" s="181" t="s">
        <v>277</v>
      </c>
      <c r="T24" s="182" t="s">
        <v>249</v>
      </c>
      <c r="U24" s="157">
        <v>0</v>
      </c>
      <c r="V24" s="157">
        <f t="shared" si="6"/>
        <v>0</v>
      </c>
      <c r="W24" s="157"/>
      <c r="X24" s="157" t="s">
        <v>304</v>
      </c>
      <c r="Y24" s="14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5">
      <c r="A25" s="176">
        <v>17</v>
      </c>
      <c r="B25" s="177" t="s">
        <v>2279</v>
      </c>
      <c r="C25" s="187" t="s">
        <v>2329</v>
      </c>
      <c r="D25" s="178" t="s">
        <v>576</v>
      </c>
      <c r="E25" s="179">
        <v>1462.08</v>
      </c>
      <c r="F25" s="180"/>
      <c r="G25" s="181">
        <f t="shared" si="0"/>
        <v>0</v>
      </c>
      <c r="H25" s="180"/>
      <c r="I25" s="181">
        <f t="shared" si="1"/>
        <v>0</v>
      </c>
      <c r="J25" s="180"/>
      <c r="K25" s="181">
        <f t="shared" si="2"/>
        <v>0</v>
      </c>
      <c r="L25" s="181">
        <v>15</v>
      </c>
      <c r="M25" s="181">
        <f t="shared" si="3"/>
        <v>0</v>
      </c>
      <c r="N25" s="181">
        <v>0</v>
      </c>
      <c r="O25" s="181">
        <f t="shared" si="4"/>
        <v>0</v>
      </c>
      <c r="P25" s="181">
        <v>0</v>
      </c>
      <c r="Q25" s="181">
        <f t="shared" si="5"/>
        <v>0</v>
      </c>
      <c r="R25" s="181"/>
      <c r="S25" s="181" t="s">
        <v>277</v>
      </c>
      <c r="T25" s="182" t="s">
        <v>249</v>
      </c>
      <c r="U25" s="157">
        <v>0</v>
      </c>
      <c r="V25" s="157">
        <f t="shared" si="6"/>
        <v>0</v>
      </c>
      <c r="W25" s="157"/>
      <c r="X25" s="157" t="s">
        <v>304</v>
      </c>
      <c r="Y25" s="14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5">
      <c r="A26" s="176">
        <v>18</v>
      </c>
      <c r="B26" s="177" t="s">
        <v>2281</v>
      </c>
      <c r="C26" s="187" t="s">
        <v>2330</v>
      </c>
      <c r="D26" s="178" t="s">
        <v>576</v>
      </c>
      <c r="E26" s="179">
        <v>487.36</v>
      </c>
      <c r="F26" s="180"/>
      <c r="G26" s="181">
        <f t="shared" si="0"/>
        <v>0</v>
      </c>
      <c r="H26" s="180"/>
      <c r="I26" s="181">
        <f t="shared" si="1"/>
        <v>0</v>
      </c>
      <c r="J26" s="180"/>
      <c r="K26" s="181">
        <f t="shared" si="2"/>
        <v>0</v>
      </c>
      <c r="L26" s="181">
        <v>15</v>
      </c>
      <c r="M26" s="181">
        <f t="shared" si="3"/>
        <v>0</v>
      </c>
      <c r="N26" s="181">
        <v>0</v>
      </c>
      <c r="O26" s="181">
        <f t="shared" si="4"/>
        <v>0</v>
      </c>
      <c r="P26" s="181">
        <v>0</v>
      </c>
      <c r="Q26" s="181">
        <f t="shared" si="5"/>
        <v>0</v>
      </c>
      <c r="R26" s="181"/>
      <c r="S26" s="181" t="s">
        <v>277</v>
      </c>
      <c r="T26" s="182" t="s">
        <v>249</v>
      </c>
      <c r="U26" s="157">
        <v>0</v>
      </c>
      <c r="V26" s="157">
        <f t="shared" si="6"/>
        <v>0</v>
      </c>
      <c r="W26" s="157"/>
      <c r="X26" s="157" t="s">
        <v>304</v>
      </c>
      <c r="Y26" s="14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5">
      <c r="A27" s="176">
        <v>19</v>
      </c>
      <c r="B27" s="177" t="s">
        <v>2283</v>
      </c>
      <c r="C27" s="187" t="s">
        <v>2331</v>
      </c>
      <c r="D27" s="178" t="s">
        <v>576</v>
      </c>
      <c r="E27" s="179">
        <v>243.68</v>
      </c>
      <c r="F27" s="180"/>
      <c r="G27" s="181">
        <f t="shared" si="0"/>
        <v>0</v>
      </c>
      <c r="H27" s="180"/>
      <c r="I27" s="181">
        <f t="shared" si="1"/>
        <v>0</v>
      </c>
      <c r="J27" s="180"/>
      <c r="K27" s="181">
        <f t="shared" si="2"/>
        <v>0</v>
      </c>
      <c r="L27" s="181">
        <v>15</v>
      </c>
      <c r="M27" s="181">
        <f t="shared" si="3"/>
        <v>0</v>
      </c>
      <c r="N27" s="181">
        <v>0</v>
      </c>
      <c r="O27" s="181">
        <f t="shared" si="4"/>
        <v>0</v>
      </c>
      <c r="P27" s="181">
        <v>0</v>
      </c>
      <c r="Q27" s="181">
        <f t="shared" si="5"/>
        <v>0</v>
      </c>
      <c r="R27" s="181"/>
      <c r="S27" s="181" t="s">
        <v>277</v>
      </c>
      <c r="T27" s="182" t="s">
        <v>249</v>
      </c>
      <c r="U27" s="157">
        <v>0</v>
      </c>
      <c r="V27" s="157">
        <f t="shared" si="6"/>
        <v>0</v>
      </c>
      <c r="W27" s="157"/>
      <c r="X27" s="157" t="s">
        <v>304</v>
      </c>
      <c r="Y27" s="14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5">
      <c r="A28" s="176">
        <v>20</v>
      </c>
      <c r="B28" s="177" t="s">
        <v>2286</v>
      </c>
      <c r="C28" s="187" t="s">
        <v>2332</v>
      </c>
      <c r="D28" s="178" t="s">
        <v>576</v>
      </c>
      <c r="E28" s="179">
        <v>121.84</v>
      </c>
      <c r="F28" s="180"/>
      <c r="G28" s="181">
        <f t="shared" si="0"/>
        <v>0</v>
      </c>
      <c r="H28" s="180"/>
      <c r="I28" s="181">
        <f t="shared" si="1"/>
        <v>0</v>
      </c>
      <c r="J28" s="180"/>
      <c r="K28" s="181">
        <f t="shared" si="2"/>
        <v>0</v>
      </c>
      <c r="L28" s="181">
        <v>15</v>
      </c>
      <c r="M28" s="181">
        <f t="shared" si="3"/>
        <v>0</v>
      </c>
      <c r="N28" s="181">
        <v>0</v>
      </c>
      <c r="O28" s="181">
        <f t="shared" si="4"/>
        <v>0</v>
      </c>
      <c r="P28" s="181">
        <v>0</v>
      </c>
      <c r="Q28" s="181">
        <f t="shared" si="5"/>
        <v>0</v>
      </c>
      <c r="R28" s="181"/>
      <c r="S28" s="181" t="s">
        <v>277</v>
      </c>
      <c r="T28" s="182" t="s">
        <v>249</v>
      </c>
      <c r="U28" s="157">
        <v>0</v>
      </c>
      <c r="V28" s="157">
        <f t="shared" si="6"/>
        <v>0</v>
      </c>
      <c r="W28" s="157"/>
      <c r="X28" s="157" t="s">
        <v>304</v>
      </c>
      <c r="Y28" s="14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5">
      <c r="A29" s="176">
        <v>21</v>
      </c>
      <c r="B29" s="177" t="s">
        <v>2288</v>
      </c>
      <c r="C29" s="187" t="s">
        <v>2333</v>
      </c>
      <c r="D29" s="178" t="s">
        <v>576</v>
      </c>
      <c r="E29" s="179">
        <v>50</v>
      </c>
      <c r="F29" s="180"/>
      <c r="G29" s="181">
        <f t="shared" si="0"/>
        <v>0</v>
      </c>
      <c r="H29" s="180"/>
      <c r="I29" s="181">
        <f t="shared" si="1"/>
        <v>0</v>
      </c>
      <c r="J29" s="180"/>
      <c r="K29" s="181">
        <f t="shared" si="2"/>
        <v>0</v>
      </c>
      <c r="L29" s="181">
        <v>15</v>
      </c>
      <c r="M29" s="181">
        <f t="shared" si="3"/>
        <v>0</v>
      </c>
      <c r="N29" s="181">
        <v>0</v>
      </c>
      <c r="O29" s="181">
        <f t="shared" si="4"/>
        <v>0</v>
      </c>
      <c r="P29" s="181">
        <v>0</v>
      </c>
      <c r="Q29" s="181">
        <f t="shared" si="5"/>
        <v>0</v>
      </c>
      <c r="R29" s="181"/>
      <c r="S29" s="181" t="s">
        <v>277</v>
      </c>
      <c r="T29" s="182" t="s">
        <v>249</v>
      </c>
      <c r="U29" s="157">
        <v>0</v>
      </c>
      <c r="V29" s="157">
        <f t="shared" si="6"/>
        <v>0</v>
      </c>
      <c r="W29" s="157"/>
      <c r="X29" s="157" t="s">
        <v>304</v>
      </c>
      <c r="Y29" s="14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5">
      <c r="A30" s="176">
        <v>22</v>
      </c>
      <c r="B30" s="177" t="s">
        <v>2290</v>
      </c>
      <c r="C30" s="187" t="s">
        <v>2334</v>
      </c>
      <c r="D30" s="178" t="s">
        <v>576</v>
      </c>
      <c r="E30" s="179">
        <v>180</v>
      </c>
      <c r="F30" s="180"/>
      <c r="G30" s="181">
        <f t="shared" si="0"/>
        <v>0</v>
      </c>
      <c r="H30" s="180"/>
      <c r="I30" s="181">
        <f t="shared" si="1"/>
        <v>0</v>
      </c>
      <c r="J30" s="180"/>
      <c r="K30" s="181">
        <f t="shared" si="2"/>
        <v>0</v>
      </c>
      <c r="L30" s="181">
        <v>15</v>
      </c>
      <c r="M30" s="181">
        <f t="shared" si="3"/>
        <v>0</v>
      </c>
      <c r="N30" s="181">
        <v>0</v>
      </c>
      <c r="O30" s="181">
        <f t="shared" si="4"/>
        <v>0</v>
      </c>
      <c r="P30" s="181">
        <v>0</v>
      </c>
      <c r="Q30" s="181">
        <f t="shared" si="5"/>
        <v>0</v>
      </c>
      <c r="R30" s="181"/>
      <c r="S30" s="181" t="s">
        <v>277</v>
      </c>
      <c r="T30" s="182" t="s">
        <v>249</v>
      </c>
      <c r="U30" s="157">
        <v>0</v>
      </c>
      <c r="V30" s="157">
        <f t="shared" si="6"/>
        <v>0</v>
      </c>
      <c r="W30" s="157"/>
      <c r="X30" s="157" t="s">
        <v>304</v>
      </c>
      <c r="Y30" s="14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5">
      <c r="A31" s="168">
        <v>23</v>
      </c>
      <c r="B31" s="169" t="s">
        <v>2293</v>
      </c>
      <c r="C31" s="185" t="s">
        <v>2335</v>
      </c>
      <c r="D31" s="170" t="s">
        <v>276</v>
      </c>
      <c r="E31" s="171">
        <v>1</v>
      </c>
      <c r="F31" s="172"/>
      <c r="G31" s="173">
        <f t="shared" si="0"/>
        <v>0</v>
      </c>
      <c r="H31" s="172"/>
      <c r="I31" s="173">
        <f t="shared" si="1"/>
        <v>0</v>
      </c>
      <c r="J31" s="172"/>
      <c r="K31" s="173">
        <f t="shared" si="2"/>
        <v>0</v>
      </c>
      <c r="L31" s="173">
        <v>15</v>
      </c>
      <c r="M31" s="173">
        <f t="shared" si="3"/>
        <v>0</v>
      </c>
      <c r="N31" s="173">
        <v>0</v>
      </c>
      <c r="O31" s="173">
        <f t="shared" si="4"/>
        <v>0</v>
      </c>
      <c r="P31" s="173">
        <v>0</v>
      </c>
      <c r="Q31" s="173">
        <f t="shared" si="5"/>
        <v>0</v>
      </c>
      <c r="R31" s="173"/>
      <c r="S31" s="173" t="s">
        <v>277</v>
      </c>
      <c r="T31" s="174" t="s">
        <v>249</v>
      </c>
      <c r="U31" s="157">
        <v>0</v>
      </c>
      <c r="V31" s="157">
        <f t="shared" si="6"/>
        <v>0</v>
      </c>
      <c r="W31" s="157"/>
      <c r="X31" s="157" t="s">
        <v>304</v>
      </c>
      <c r="Y31" s="14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5">
      <c r="A32" s="154"/>
      <c r="B32" s="155"/>
      <c r="C32" s="256" t="s">
        <v>2336</v>
      </c>
      <c r="D32" s="257"/>
      <c r="E32" s="257"/>
      <c r="F32" s="257"/>
      <c r="G32" s="2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47"/>
      <c r="Z32" s="147"/>
      <c r="AA32" s="147"/>
      <c r="AB32" s="147"/>
      <c r="AC32" s="147"/>
      <c r="AD32" s="147"/>
      <c r="AE32" s="147"/>
      <c r="AF32" s="147"/>
      <c r="AG32" s="147" t="s">
        <v>253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5">
      <c r="A33" s="162" t="s">
        <v>243</v>
      </c>
      <c r="B33" s="163" t="s">
        <v>95</v>
      </c>
      <c r="C33" s="184" t="s">
        <v>97</v>
      </c>
      <c r="D33" s="164"/>
      <c r="E33" s="165"/>
      <c r="F33" s="166"/>
      <c r="G33" s="166">
        <f>SUMIF(AG34:AG53,"&lt;&gt;NOR",G34:G53)</f>
        <v>0</v>
      </c>
      <c r="H33" s="166"/>
      <c r="I33" s="166">
        <f>SUM(I34:I53)</f>
        <v>0</v>
      </c>
      <c r="J33" s="166"/>
      <c r="K33" s="166">
        <f>SUM(K34:K53)</f>
        <v>0</v>
      </c>
      <c r="L33" s="166"/>
      <c r="M33" s="166">
        <f>SUM(M34:M53)</f>
        <v>0</v>
      </c>
      <c r="N33" s="166"/>
      <c r="O33" s="166">
        <f>SUM(O34:O53)</f>
        <v>0</v>
      </c>
      <c r="P33" s="166"/>
      <c r="Q33" s="166">
        <f>SUM(Q34:Q53)</f>
        <v>0</v>
      </c>
      <c r="R33" s="166"/>
      <c r="S33" s="166"/>
      <c r="T33" s="167"/>
      <c r="U33" s="161"/>
      <c r="V33" s="161">
        <f>SUM(V34:V53)</f>
        <v>0</v>
      </c>
      <c r="W33" s="161"/>
      <c r="X33" s="161"/>
      <c r="AG33" t="s">
        <v>244</v>
      </c>
    </row>
    <row r="34" spans="1:60" outlineLevel="1" x14ac:dyDescent="0.25">
      <c r="A34" s="176">
        <v>24</v>
      </c>
      <c r="B34" s="177" t="s">
        <v>2337</v>
      </c>
      <c r="C34" s="187" t="s">
        <v>2338</v>
      </c>
      <c r="D34" s="178" t="s">
        <v>2243</v>
      </c>
      <c r="E34" s="179">
        <v>1</v>
      </c>
      <c r="F34" s="180"/>
      <c r="G34" s="181">
        <f t="shared" ref="G34:G52" si="7">ROUND(E34*F34,2)</f>
        <v>0</v>
      </c>
      <c r="H34" s="180"/>
      <c r="I34" s="181">
        <f t="shared" ref="I34:I52" si="8">ROUND(E34*H34,2)</f>
        <v>0</v>
      </c>
      <c r="J34" s="180"/>
      <c r="K34" s="181">
        <f t="shared" ref="K34:K52" si="9">ROUND(E34*J34,2)</f>
        <v>0</v>
      </c>
      <c r="L34" s="181">
        <v>15</v>
      </c>
      <c r="M34" s="181">
        <f t="shared" ref="M34:M52" si="10">G34*(1+L34/100)</f>
        <v>0</v>
      </c>
      <c r="N34" s="181">
        <v>0</v>
      </c>
      <c r="O34" s="181">
        <f t="shared" ref="O34:O52" si="11">ROUND(E34*N34,2)</f>
        <v>0</v>
      </c>
      <c r="P34" s="181">
        <v>0</v>
      </c>
      <c r="Q34" s="181">
        <f t="shared" ref="Q34:Q52" si="12">ROUND(E34*P34,2)</f>
        <v>0</v>
      </c>
      <c r="R34" s="181"/>
      <c r="S34" s="181" t="s">
        <v>277</v>
      </c>
      <c r="T34" s="182" t="s">
        <v>249</v>
      </c>
      <c r="U34" s="157">
        <v>0</v>
      </c>
      <c r="V34" s="157">
        <f t="shared" ref="V34:V52" si="13">ROUND(E34*U34,2)</f>
        <v>0</v>
      </c>
      <c r="W34" s="157"/>
      <c r="X34" s="157" t="s">
        <v>304</v>
      </c>
      <c r="Y34" s="14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5">
      <c r="A35" s="176">
        <v>25</v>
      </c>
      <c r="B35" s="177" t="s">
        <v>2297</v>
      </c>
      <c r="C35" s="187" t="s">
        <v>2339</v>
      </c>
      <c r="D35" s="178" t="s">
        <v>2243</v>
      </c>
      <c r="E35" s="179">
        <v>1</v>
      </c>
      <c r="F35" s="180"/>
      <c r="G35" s="181">
        <f t="shared" si="7"/>
        <v>0</v>
      </c>
      <c r="H35" s="180"/>
      <c r="I35" s="181">
        <f t="shared" si="8"/>
        <v>0</v>
      </c>
      <c r="J35" s="180"/>
      <c r="K35" s="181">
        <f t="shared" si="9"/>
        <v>0</v>
      </c>
      <c r="L35" s="181">
        <v>15</v>
      </c>
      <c r="M35" s="181">
        <f t="shared" si="10"/>
        <v>0</v>
      </c>
      <c r="N35" s="181">
        <v>0</v>
      </c>
      <c r="O35" s="181">
        <f t="shared" si="11"/>
        <v>0</v>
      </c>
      <c r="P35" s="181">
        <v>0</v>
      </c>
      <c r="Q35" s="181">
        <f t="shared" si="12"/>
        <v>0</v>
      </c>
      <c r="R35" s="181"/>
      <c r="S35" s="181" t="s">
        <v>277</v>
      </c>
      <c r="T35" s="182" t="s">
        <v>249</v>
      </c>
      <c r="U35" s="157">
        <v>0</v>
      </c>
      <c r="V35" s="157">
        <f t="shared" si="13"/>
        <v>0</v>
      </c>
      <c r="W35" s="157"/>
      <c r="X35" s="157" t="s">
        <v>304</v>
      </c>
      <c r="Y35" s="14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5">
      <c r="A36" s="176">
        <v>26</v>
      </c>
      <c r="B36" s="177" t="s">
        <v>2300</v>
      </c>
      <c r="C36" s="187" t="s">
        <v>2340</v>
      </c>
      <c r="D36" s="178" t="s">
        <v>2243</v>
      </c>
      <c r="E36" s="179">
        <v>60</v>
      </c>
      <c r="F36" s="180"/>
      <c r="G36" s="181">
        <f t="shared" si="7"/>
        <v>0</v>
      </c>
      <c r="H36" s="180"/>
      <c r="I36" s="181">
        <f t="shared" si="8"/>
        <v>0</v>
      </c>
      <c r="J36" s="180"/>
      <c r="K36" s="181">
        <f t="shared" si="9"/>
        <v>0</v>
      </c>
      <c r="L36" s="181">
        <v>15</v>
      </c>
      <c r="M36" s="181">
        <f t="shared" si="10"/>
        <v>0</v>
      </c>
      <c r="N36" s="181">
        <v>0</v>
      </c>
      <c r="O36" s="181">
        <f t="shared" si="11"/>
        <v>0</v>
      </c>
      <c r="P36" s="181">
        <v>0</v>
      </c>
      <c r="Q36" s="181">
        <f t="shared" si="12"/>
        <v>0</v>
      </c>
      <c r="R36" s="181"/>
      <c r="S36" s="181" t="s">
        <v>277</v>
      </c>
      <c r="T36" s="182" t="s">
        <v>249</v>
      </c>
      <c r="U36" s="157">
        <v>0</v>
      </c>
      <c r="V36" s="157">
        <f t="shared" si="13"/>
        <v>0</v>
      </c>
      <c r="W36" s="157"/>
      <c r="X36" s="157" t="s">
        <v>304</v>
      </c>
      <c r="Y36" s="14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5">
      <c r="A37" s="176">
        <v>27</v>
      </c>
      <c r="B37" s="177" t="s">
        <v>2303</v>
      </c>
      <c r="C37" s="187" t="s">
        <v>2341</v>
      </c>
      <c r="D37" s="178" t="s">
        <v>2243</v>
      </c>
      <c r="E37" s="179">
        <v>1</v>
      </c>
      <c r="F37" s="180"/>
      <c r="G37" s="181">
        <f t="shared" si="7"/>
        <v>0</v>
      </c>
      <c r="H37" s="180"/>
      <c r="I37" s="181">
        <f t="shared" si="8"/>
        <v>0</v>
      </c>
      <c r="J37" s="180"/>
      <c r="K37" s="181">
        <f t="shared" si="9"/>
        <v>0</v>
      </c>
      <c r="L37" s="181">
        <v>15</v>
      </c>
      <c r="M37" s="181">
        <f t="shared" si="10"/>
        <v>0</v>
      </c>
      <c r="N37" s="181">
        <v>0</v>
      </c>
      <c r="O37" s="181">
        <f t="shared" si="11"/>
        <v>0</v>
      </c>
      <c r="P37" s="181">
        <v>0</v>
      </c>
      <c r="Q37" s="181">
        <f t="shared" si="12"/>
        <v>0</v>
      </c>
      <c r="R37" s="181"/>
      <c r="S37" s="181" t="s">
        <v>277</v>
      </c>
      <c r="T37" s="182" t="s">
        <v>249</v>
      </c>
      <c r="U37" s="157">
        <v>0</v>
      </c>
      <c r="V37" s="157">
        <f t="shared" si="13"/>
        <v>0</v>
      </c>
      <c r="W37" s="157"/>
      <c r="X37" s="157" t="s">
        <v>304</v>
      </c>
      <c r="Y37" s="14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5">
      <c r="A38" s="176">
        <v>28</v>
      </c>
      <c r="B38" s="177" t="s">
        <v>2305</v>
      </c>
      <c r="C38" s="187" t="s">
        <v>2342</v>
      </c>
      <c r="D38" s="178" t="s">
        <v>2243</v>
      </c>
      <c r="E38" s="179">
        <v>1</v>
      </c>
      <c r="F38" s="180"/>
      <c r="G38" s="181">
        <f t="shared" si="7"/>
        <v>0</v>
      </c>
      <c r="H38" s="180"/>
      <c r="I38" s="181">
        <f t="shared" si="8"/>
        <v>0</v>
      </c>
      <c r="J38" s="180"/>
      <c r="K38" s="181">
        <f t="shared" si="9"/>
        <v>0</v>
      </c>
      <c r="L38" s="181">
        <v>15</v>
      </c>
      <c r="M38" s="181">
        <f t="shared" si="10"/>
        <v>0</v>
      </c>
      <c r="N38" s="181">
        <v>0</v>
      </c>
      <c r="O38" s="181">
        <f t="shared" si="11"/>
        <v>0</v>
      </c>
      <c r="P38" s="181">
        <v>0</v>
      </c>
      <c r="Q38" s="181">
        <f t="shared" si="12"/>
        <v>0</v>
      </c>
      <c r="R38" s="181"/>
      <c r="S38" s="181" t="s">
        <v>277</v>
      </c>
      <c r="T38" s="182" t="s">
        <v>249</v>
      </c>
      <c r="U38" s="157">
        <v>0</v>
      </c>
      <c r="V38" s="157">
        <f t="shared" si="13"/>
        <v>0</v>
      </c>
      <c r="W38" s="157"/>
      <c r="X38" s="157" t="s">
        <v>304</v>
      </c>
      <c r="Y38" s="14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5">
      <c r="A39" s="176">
        <v>29</v>
      </c>
      <c r="B39" s="177" t="s">
        <v>2307</v>
      </c>
      <c r="C39" s="187" t="s">
        <v>2343</v>
      </c>
      <c r="D39" s="178" t="s">
        <v>2243</v>
      </c>
      <c r="E39" s="179">
        <v>1</v>
      </c>
      <c r="F39" s="180"/>
      <c r="G39" s="181">
        <f t="shared" si="7"/>
        <v>0</v>
      </c>
      <c r="H39" s="180"/>
      <c r="I39" s="181">
        <f t="shared" si="8"/>
        <v>0</v>
      </c>
      <c r="J39" s="180"/>
      <c r="K39" s="181">
        <f t="shared" si="9"/>
        <v>0</v>
      </c>
      <c r="L39" s="181">
        <v>15</v>
      </c>
      <c r="M39" s="181">
        <f t="shared" si="10"/>
        <v>0</v>
      </c>
      <c r="N39" s="181">
        <v>0</v>
      </c>
      <c r="O39" s="181">
        <f t="shared" si="11"/>
        <v>0</v>
      </c>
      <c r="P39" s="181">
        <v>0</v>
      </c>
      <c r="Q39" s="181">
        <f t="shared" si="12"/>
        <v>0</v>
      </c>
      <c r="R39" s="181"/>
      <c r="S39" s="181" t="s">
        <v>277</v>
      </c>
      <c r="T39" s="182" t="s">
        <v>249</v>
      </c>
      <c r="U39" s="157">
        <v>0</v>
      </c>
      <c r="V39" s="157">
        <f t="shared" si="13"/>
        <v>0</v>
      </c>
      <c r="W39" s="157"/>
      <c r="X39" s="157" t="s">
        <v>304</v>
      </c>
      <c r="Y39" s="14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5">
      <c r="A40" s="176">
        <v>30</v>
      </c>
      <c r="B40" s="177" t="s">
        <v>2310</v>
      </c>
      <c r="C40" s="187" t="s">
        <v>2344</v>
      </c>
      <c r="D40" s="178" t="s">
        <v>2243</v>
      </c>
      <c r="E40" s="179">
        <v>1</v>
      </c>
      <c r="F40" s="180"/>
      <c r="G40" s="181">
        <f t="shared" si="7"/>
        <v>0</v>
      </c>
      <c r="H40" s="180"/>
      <c r="I40" s="181">
        <f t="shared" si="8"/>
        <v>0</v>
      </c>
      <c r="J40" s="180"/>
      <c r="K40" s="181">
        <f t="shared" si="9"/>
        <v>0</v>
      </c>
      <c r="L40" s="181">
        <v>15</v>
      </c>
      <c r="M40" s="181">
        <f t="shared" si="10"/>
        <v>0</v>
      </c>
      <c r="N40" s="181">
        <v>0</v>
      </c>
      <c r="O40" s="181">
        <f t="shared" si="11"/>
        <v>0</v>
      </c>
      <c r="P40" s="181">
        <v>0</v>
      </c>
      <c r="Q40" s="181">
        <f t="shared" si="12"/>
        <v>0</v>
      </c>
      <c r="R40" s="181"/>
      <c r="S40" s="181" t="s">
        <v>277</v>
      </c>
      <c r="T40" s="182" t="s">
        <v>249</v>
      </c>
      <c r="U40" s="157">
        <v>0</v>
      </c>
      <c r="V40" s="157">
        <f t="shared" si="13"/>
        <v>0</v>
      </c>
      <c r="W40" s="157"/>
      <c r="X40" s="157" t="s">
        <v>304</v>
      </c>
      <c r="Y40" s="14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5">
      <c r="A41" s="176">
        <v>31</v>
      </c>
      <c r="B41" s="177" t="s">
        <v>2345</v>
      </c>
      <c r="C41" s="187" t="s">
        <v>2346</v>
      </c>
      <c r="D41" s="178" t="s">
        <v>2243</v>
      </c>
      <c r="E41" s="179">
        <v>2</v>
      </c>
      <c r="F41" s="180"/>
      <c r="G41" s="181">
        <f t="shared" si="7"/>
        <v>0</v>
      </c>
      <c r="H41" s="180"/>
      <c r="I41" s="181">
        <f t="shared" si="8"/>
        <v>0</v>
      </c>
      <c r="J41" s="180"/>
      <c r="K41" s="181">
        <f t="shared" si="9"/>
        <v>0</v>
      </c>
      <c r="L41" s="181">
        <v>15</v>
      </c>
      <c r="M41" s="181">
        <f t="shared" si="10"/>
        <v>0</v>
      </c>
      <c r="N41" s="181">
        <v>0</v>
      </c>
      <c r="O41" s="181">
        <f t="shared" si="11"/>
        <v>0</v>
      </c>
      <c r="P41" s="181">
        <v>0</v>
      </c>
      <c r="Q41" s="181">
        <f t="shared" si="12"/>
        <v>0</v>
      </c>
      <c r="R41" s="181"/>
      <c r="S41" s="181" t="s">
        <v>277</v>
      </c>
      <c r="T41" s="182" t="s">
        <v>249</v>
      </c>
      <c r="U41" s="157">
        <v>0</v>
      </c>
      <c r="V41" s="157">
        <f t="shared" si="13"/>
        <v>0</v>
      </c>
      <c r="W41" s="157"/>
      <c r="X41" s="157" t="s">
        <v>304</v>
      </c>
      <c r="Y41" s="14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5">
      <c r="A42" s="176">
        <v>32</v>
      </c>
      <c r="B42" s="177" t="s">
        <v>2347</v>
      </c>
      <c r="C42" s="187" t="s">
        <v>2348</v>
      </c>
      <c r="D42" s="178" t="s">
        <v>2243</v>
      </c>
      <c r="E42" s="179">
        <v>2</v>
      </c>
      <c r="F42" s="180"/>
      <c r="G42" s="181">
        <f t="shared" si="7"/>
        <v>0</v>
      </c>
      <c r="H42" s="180"/>
      <c r="I42" s="181">
        <f t="shared" si="8"/>
        <v>0</v>
      </c>
      <c r="J42" s="180"/>
      <c r="K42" s="181">
        <f t="shared" si="9"/>
        <v>0</v>
      </c>
      <c r="L42" s="181">
        <v>15</v>
      </c>
      <c r="M42" s="181">
        <f t="shared" si="10"/>
        <v>0</v>
      </c>
      <c r="N42" s="181">
        <v>0</v>
      </c>
      <c r="O42" s="181">
        <f t="shared" si="11"/>
        <v>0</v>
      </c>
      <c r="P42" s="181">
        <v>0</v>
      </c>
      <c r="Q42" s="181">
        <f t="shared" si="12"/>
        <v>0</v>
      </c>
      <c r="R42" s="181"/>
      <c r="S42" s="181" t="s">
        <v>277</v>
      </c>
      <c r="T42" s="182" t="s">
        <v>249</v>
      </c>
      <c r="U42" s="157">
        <v>0</v>
      </c>
      <c r="V42" s="157">
        <f t="shared" si="13"/>
        <v>0</v>
      </c>
      <c r="W42" s="157"/>
      <c r="X42" s="157" t="s">
        <v>304</v>
      </c>
      <c r="Y42" s="14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5">
      <c r="A43" s="176">
        <v>33</v>
      </c>
      <c r="B43" s="177" t="s">
        <v>2349</v>
      </c>
      <c r="C43" s="187" t="s">
        <v>2350</v>
      </c>
      <c r="D43" s="178" t="s">
        <v>2243</v>
      </c>
      <c r="E43" s="179">
        <v>1</v>
      </c>
      <c r="F43" s="180"/>
      <c r="G43" s="181">
        <f t="shared" si="7"/>
        <v>0</v>
      </c>
      <c r="H43" s="180"/>
      <c r="I43" s="181">
        <f t="shared" si="8"/>
        <v>0</v>
      </c>
      <c r="J43" s="180"/>
      <c r="K43" s="181">
        <f t="shared" si="9"/>
        <v>0</v>
      </c>
      <c r="L43" s="181">
        <v>15</v>
      </c>
      <c r="M43" s="181">
        <f t="shared" si="10"/>
        <v>0</v>
      </c>
      <c r="N43" s="181">
        <v>0</v>
      </c>
      <c r="O43" s="181">
        <f t="shared" si="11"/>
        <v>0</v>
      </c>
      <c r="P43" s="181">
        <v>0</v>
      </c>
      <c r="Q43" s="181">
        <f t="shared" si="12"/>
        <v>0</v>
      </c>
      <c r="R43" s="181"/>
      <c r="S43" s="181" t="s">
        <v>277</v>
      </c>
      <c r="T43" s="182" t="s">
        <v>249</v>
      </c>
      <c r="U43" s="157">
        <v>0</v>
      </c>
      <c r="V43" s="157">
        <f t="shared" si="13"/>
        <v>0</v>
      </c>
      <c r="W43" s="157"/>
      <c r="X43" s="157" t="s">
        <v>304</v>
      </c>
      <c r="Y43" s="14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5">
      <c r="A44" s="176">
        <v>34</v>
      </c>
      <c r="B44" s="177" t="s">
        <v>2351</v>
      </c>
      <c r="C44" s="187" t="s">
        <v>2352</v>
      </c>
      <c r="D44" s="178" t="s">
        <v>2243</v>
      </c>
      <c r="E44" s="179">
        <v>3</v>
      </c>
      <c r="F44" s="180"/>
      <c r="G44" s="181">
        <f t="shared" si="7"/>
        <v>0</v>
      </c>
      <c r="H44" s="180"/>
      <c r="I44" s="181">
        <f t="shared" si="8"/>
        <v>0</v>
      </c>
      <c r="J44" s="180"/>
      <c r="K44" s="181">
        <f t="shared" si="9"/>
        <v>0</v>
      </c>
      <c r="L44" s="181">
        <v>15</v>
      </c>
      <c r="M44" s="181">
        <f t="shared" si="10"/>
        <v>0</v>
      </c>
      <c r="N44" s="181">
        <v>0</v>
      </c>
      <c r="O44" s="181">
        <f t="shared" si="11"/>
        <v>0</v>
      </c>
      <c r="P44" s="181">
        <v>0</v>
      </c>
      <c r="Q44" s="181">
        <f t="shared" si="12"/>
        <v>0</v>
      </c>
      <c r="R44" s="181"/>
      <c r="S44" s="181" t="s">
        <v>277</v>
      </c>
      <c r="T44" s="182" t="s">
        <v>249</v>
      </c>
      <c r="U44" s="157">
        <v>0</v>
      </c>
      <c r="V44" s="157">
        <f t="shared" si="13"/>
        <v>0</v>
      </c>
      <c r="W44" s="157"/>
      <c r="X44" s="157" t="s">
        <v>304</v>
      </c>
      <c r="Y44" s="14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5">
      <c r="A45" s="176">
        <v>35</v>
      </c>
      <c r="B45" s="177" t="s">
        <v>2353</v>
      </c>
      <c r="C45" s="187" t="s">
        <v>2354</v>
      </c>
      <c r="D45" s="178" t="s">
        <v>2243</v>
      </c>
      <c r="E45" s="179">
        <v>2</v>
      </c>
      <c r="F45" s="180"/>
      <c r="G45" s="181">
        <f t="shared" si="7"/>
        <v>0</v>
      </c>
      <c r="H45" s="180"/>
      <c r="I45" s="181">
        <f t="shared" si="8"/>
        <v>0</v>
      </c>
      <c r="J45" s="180"/>
      <c r="K45" s="181">
        <f t="shared" si="9"/>
        <v>0</v>
      </c>
      <c r="L45" s="181">
        <v>15</v>
      </c>
      <c r="M45" s="181">
        <f t="shared" si="10"/>
        <v>0</v>
      </c>
      <c r="N45" s="181">
        <v>0</v>
      </c>
      <c r="O45" s="181">
        <f t="shared" si="11"/>
        <v>0</v>
      </c>
      <c r="P45" s="181">
        <v>0</v>
      </c>
      <c r="Q45" s="181">
        <f t="shared" si="12"/>
        <v>0</v>
      </c>
      <c r="R45" s="181"/>
      <c r="S45" s="181" t="s">
        <v>277</v>
      </c>
      <c r="T45" s="182" t="s">
        <v>249</v>
      </c>
      <c r="U45" s="157">
        <v>0</v>
      </c>
      <c r="V45" s="157">
        <f t="shared" si="13"/>
        <v>0</v>
      </c>
      <c r="W45" s="157"/>
      <c r="X45" s="157" t="s">
        <v>304</v>
      </c>
      <c r="Y45" s="14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5">
      <c r="A46" s="176">
        <v>36</v>
      </c>
      <c r="B46" s="177" t="s">
        <v>2355</v>
      </c>
      <c r="C46" s="187" t="s">
        <v>2356</v>
      </c>
      <c r="D46" s="178" t="s">
        <v>2243</v>
      </c>
      <c r="E46" s="179">
        <v>0</v>
      </c>
      <c r="F46" s="180"/>
      <c r="G46" s="181">
        <f t="shared" si="7"/>
        <v>0</v>
      </c>
      <c r="H46" s="180"/>
      <c r="I46" s="181">
        <f t="shared" si="8"/>
        <v>0</v>
      </c>
      <c r="J46" s="180"/>
      <c r="K46" s="181">
        <f t="shared" si="9"/>
        <v>0</v>
      </c>
      <c r="L46" s="181">
        <v>15</v>
      </c>
      <c r="M46" s="181">
        <f t="shared" si="10"/>
        <v>0</v>
      </c>
      <c r="N46" s="181">
        <v>0</v>
      </c>
      <c r="O46" s="181">
        <f t="shared" si="11"/>
        <v>0</v>
      </c>
      <c r="P46" s="181">
        <v>0</v>
      </c>
      <c r="Q46" s="181">
        <f t="shared" si="12"/>
        <v>0</v>
      </c>
      <c r="R46" s="181"/>
      <c r="S46" s="181" t="s">
        <v>277</v>
      </c>
      <c r="T46" s="182" t="s">
        <v>249</v>
      </c>
      <c r="U46" s="157">
        <v>0</v>
      </c>
      <c r="V46" s="157">
        <f t="shared" si="13"/>
        <v>0</v>
      </c>
      <c r="W46" s="157"/>
      <c r="X46" s="157" t="s">
        <v>304</v>
      </c>
      <c r="Y46" s="14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5">
      <c r="A47" s="176">
        <v>37</v>
      </c>
      <c r="B47" s="177" t="s">
        <v>2357</v>
      </c>
      <c r="C47" s="187" t="s">
        <v>2358</v>
      </c>
      <c r="D47" s="178" t="s">
        <v>2243</v>
      </c>
      <c r="E47" s="179">
        <v>4</v>
      </c>
      <c r="F47" s="180"/>
      <c r="G47" s="181">
        <f t="shared" si="7"/>
        <v>0</v>
      </c>
      <c r="H47" s="180"/>
      <c r="I47" s="181">
        <f t="shared" si="8"/>
        <v>0</v>
      </c>
      <c r="J47" s="180"/>
      <c r="K47" s="181">
        <f t="shared" si="9"/>
        <v>0</v>
      </c>
      <c r="L47" s="181">
        <v>15</v>
      </c>
      <c r="M47" s="181">
        <f t="shared" si="10"/>
        <v>0</v>
      </c>
      <c r="N47" s="181">
        <v>0</v>
      </c>
      <c r="O47" s="181">
        <f t="shared" si="11"/>
        <v>0</v>
      </c>
      <c r="P47" s="181">
        <v>0</v>
      </c>
      <c r="Q47" s="181">
        <f t="shared" si="12"/>
        <v>0</v>
      </c>
      <c r="R47" s="181"/>
      <c r="S47" s="181" t="s">
        <v>277</v>
      </c>
      <c r="T47" s="182" t="s">
        <v>249</v>
      </c>
      <c r="U47" s="157">
        <v>0</v>
      </c>
      <c r="V47" s="157">
        <f t="shared" si="13"/>
        <v>0</v>
      </c>
      <c r="W47" s="157"/>
      <c r="X47" s="157" t="s">
        <v>304</v>
      </c>
      <c r="Y47" s="14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5">
      <c r="A48" s="176">
        <v>38</v>
      </c>
      <c r="B48" s="177" t="s">
        <v>2359</v>
      </c>
      <c r="C48" s="187" t="s">
        <v>2360</v>
      </c>
      <c r="D48" s="178" t="s">
        <v>2243</v>
      </c>
      <c r="E48" s="179">
        <v>56</v>
      </c>
      <c r="F48" s="180"/>
      <c r="G48" s="181">
        <f t="shared" si="7"/>
        <v>0</v>
      </c>
      <c r="H48" s="180"/>
      <c r="I48" s="181">
        <f t="shared" si="8"/>
        <v>0</v>
      </c>
      <c r="J48" s="180"/>
      <c r="K48" s="181">
        <f t="shared" si="9"/>
        <v>0</v>
      </c>
      <c r="L48" s="181">
        <v>15</v>
      </c>
      <c r="M48" s="181">
        <f t="shared" si="10"/>
        <v>0</v>
      </c>
      <c r="N48" s="181">
        <v>0</v>
      </c>
      <c r="O48" s="181">
        <f t="shared" si="11"/>
        <v>0</v>
      </c>
      <c r="P48" s="181">
        <v>0</v>
      </c>
      <c r="Q48" s="181">
        <f t="shared" si="12"/>
        <v>0</v>
      </c>
      <c r="R48" s="181"/>
      <c r="S48" s="181" t="s">
        <v>277</v>
      </c>
      <c r="T48" s="182" t="s">
        <v>249</v>
      </c>
      <c r="U48" s="157">
        <v>0</v>
      </c>
      <c r="V48" s="157">
        <f t="shared" si="13"/>
        <v>0</v>
      </c>
      <c r="W48" s="157"/>
      <c r="X48" s="157" t="s">
        <v>304</v>
      </c>
      <c r="Y48" s="14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5">
      <c r="A49" s="176">
        <v>39</v>
      </c>
      <c r="B49" s="177" t="s">
        <v>2361</v>
      </c>
      <c r="C49" s="187" t="s">
        <v>2362</v>
      </c>
      <c r="D49" s="178" t="s">
        <v>2243</v>
      </c>
      <c r="E49" s="179">
        <v>1</v>
      </c>
      <c r="F49" s="180"/>
      <c r="G49" s="181">
        <f t="shared" si="7"/>
        <v>0</v>
      </c>
      <c r="H49" s="180"/>
      <c r="I49" s="181">
        <f t="shared" si="8"/>
        <v>0</v>
      </c>
      <c r="J49" s="180"/>
      <c r="K49" s="181">
        <f t="shared" si="9"/>
        <v>0</v>
      </c>
      <c r="L49" s="181">
        <v>15</v>
      </c>
      <c r="M49" s="181">
        <f t="shared" si="10"/>
        <v>0</v>
      </c>
      <c r="N49" s="181">
        <v>0</v>
      </c>
      <c r="O49" s="181">
        <f t="shared" si="11"/>
        <v>0</v>
      </c>
      <c r="P49" s="181">
        <v>0</v>
      </c>
      <c r="Q49" s="181">
        <f t="shared" si="12"/>
        <v>0</v>
      </c>
      <c r="R49" s="181"/>
      <c r="S49" s="181" t="s">
        <v>277</v>
      </c>
      <c r="T49" s="182" t="s">
        <v>249</v>
      </c>
      <c r="U49" s="157">
        <v>0</v>
      </c>
      <c r="V49" s="157">
        <f t="shared" si="13"/>
        <v>0</v>
      </c>
      <c r="W49" s="157"/>
      <c r="X49" s="157" t="s">
        <v>304</v>
      </c>
      <c r="Y49" s="14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5">
      <c r="A50" s="176">
        <v>40</v>
      </c>
      <c r="B50" s="177" t="s">
        <v>2363</v>
      </c>
      <c r="C50" s="187" t="s">
        <v>2364</v>
      </c>
      <c r="D50" s="178" t="s">
        <v>2243</v>
      </c>
      <c r="E50" s="179">
        <v>60</v>
      </c>
      <c r="F50" s="180"/>
      <c r="G50" s="181">
        <f t="shared" si="7"/>
        <v>0</v>
      </c>
      <c r="H50" s="180"/>
      <c r="I50" s="181">
        <f t="shared" si="8"/>
        <v>0</v>
      </c>
      <c r="J50" s="180"/>
      <c r="K50" s="181">
        <f t="shared" si="9"/>
        <v>0</v>
      </c>
      <c r="L50" s="181">
        <v>15</v>
      </c>
      <c r="M50" s="181">
        <f t="shared" si="10"/>
        <v>0</v>
      </c>
      <c r="N50" s="181">
        <v>0</v>
      </c>
      <c r="O50" s="181">
        <f t="shared" si="11"/>
        <v>0</v>
      </c>
      <c r="P50" s="181">
        <v>0</v>
      </c>
      <c r="Q50" s="181">
        <f t="shared" si="12"/>
        <v>0</v>
      </c>
      <c r="R50" s="181"/>
      <c r="S50" s="181" t="s">
        <v>277</v>
      </c>
      <c r="T50" s="182" t="s">
        <v>249</v>
      </c>
      <c r="U50" s="157">
        <v>0</v>
      </c>
      <c r="V50" s="157">
        <f t="shared" si="13"/>
        <v>0</v>
      </c>
      <c r="W50" s="157"/>
      <c r="X50" s="157" t="s">
        <v>304</v>
      </c>
      <c r="Y50" s="14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5">
      <c r="A51" s="176">
        <v>41</v>
      </c>
      <c r="B51" s="177" t="s">
        <v>2365</v>
      </c>
      <c r="C51" s="187" t="s">
        <v>2366</v>
      </c>
      <c r="D51" s="178" t="s">
        <v>354</v>
      </c>
      <c r="E51" s="179">
        <v>1</v>
      </c>
      <c r="F51" s="180"/>
      <c r="G51" s="181">
        <f t="shared" si="7"/>
        <v>0</v>
      </c>
      <c r="H51" s="180"/>
      <c r="I51" s="181">
        <f t="shared" si="8"/>
        <v>0</v>
      </c>
      <c r="J51" s="180"/>
      <c r="K51" s="181">
        <f t="shared" si="9"/>
        <v>0</v>
      </c>
      <c r="L51" s="181">
        <v>15</v>
      </c>
      <c r="M51" s="181">
        <f t="shared" si="10"/>
        <v>0</v>
      </c>
      <c r="N51" s="181">
        <v>0</v>
      </c>
      <c r="O51" s="181">
        <f t="shared" si="11"/>
        <v>0</v>
      </c>
      <c r="P51" s="181">
        <v>0</v>
      </c>
      <c r="Q51" s="181">
        <f t="shared" si="12"/>
        <v>0</v>
      </c>
      <c r="R51" s="181"/>
      <c r="S51" s="181" t="s">
        <v>277</v>
      </c>
      <c r="T51" s="182" t="s">
        <v>249</v>
      </c>
      <c r="U51" s="157">
        <v>0</v>
      </c>
      <c r="V51" s="157">
        <f t="shared" si="13"/>
        <v>0</v>
      </c>
      <c r="W51" s="157"/>
      <c r="X51" s="157" t="s">
        <v>304</v>
      </c>
      <c r="Y51" s="14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5">
      <c r="A52" s="168">
        <v>42</v>
      </c>
      <c r="B52" s="169" t="s">
        <v>2367</v>
      </c>
      <c r="C52" s="185" t="s">
        <v>2335</v>
      </c>
      <c r="D52" s="170" t="s">
        <v>276</v>
      </c>
      <c r="E52" s="171">
        <v>1</v>
      </c>
      <c r="F52" s="172"/>
      <c r="G52" s="173">
        <f t="shared" si="7"/>
        <v>0</v>
      </c>
      <c r="H52" s="172"/>
      <c r="I52" s="173">
        <f t="shared" si="8"/>
        <v>0</v>
      </c>
      <c r="J52" s="172"/>
      <c r="K52" s="173">
        <f t="shared" si="9"/>
        <v>0</v>
      </c>
      <c r="L52" s="173">
        <v>15</v>
      </c>
      <c r="M52" s="173">
        <f t="shared" si="10"/>
        <v>0</v>
      </c>
      <c r="N52" s="173">
        <v>0</v>
      </c>
      <c r="O52" s="173">
        <f t="shared" si="11"/>
        <v>0</v>
      </c>
      <c r="P52" s="173">
        <v>0</v>
      </c>
      <c r="Q52" s="173">
        <f t="shared" si="12"/>
        <v>0</v>
      </c>
      <c r="R52" s="173"/>
      <c r="S52" s="173" t="s">
        <v>277</v>
      </c>
      <c r="T52" s="174" t="s">
        <v>249</v>
      </c>
      <c r="U52" s="157">
        <v>0</v>
      </c>
      <c r="V52" s="157">
        <f t="shared" si="13"/>
        <v>0</v>
      </c>
      <c r="W52" s="157"/>
      <c r="X52" s="157" t="s">
        <v>304</v>
      </c>
      <c r="Y52" s="14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5">
      <c r="A53" s="154"/>
      <c r="B53" s="155"/>
      <c r="C53" s="256" t="s">
        <v>2336</v>
      </c>
      <c r="D53" s="257"/>
      <c r="E53" s="257"/>
      <c r="F53" s="257"/>
      <c r="G53" s="2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47"/>
      <c r="Z53" s="147"/>
      <c r="AA53" s="147"/>
      <c r="AB53" s="147"/>
      <c r="AC53" s="147"/>
      <c r="AD53" s="147"/>
      <c r="AE53" s="147"/>
      <c r="AF53" s="147"/>
      <c r="AG53" s="147" t="s">
        <v>253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x14ac:dyDescent="0.25">
      <c r="A54" s="162" t="s">
        <v>243</v>
      </c>
      <c r="B54" s="163" t="s">
        <v>99</v>
      </c>
      <c r="C54" s="184" t="s">
        <v>101</v>
      </c>
      <c r="D54" s="164"/>
      <c r="E54" s="165"/>
      <c r="F54" s="166"/>
      <c r="G54" s="166">
        <f>SUMIF(AG55:AG71,"&lt;&gt;NOR",G55:G71)</f>
        <v>0</v>
      </c>
      <c r="H54" s="166"/>
      <c r="I54" s="166">
        <f>SUM(I55:I71)</f>
        <v>0</v>
      </c>
      <c r="J54" s="166"/>
      <c r="K54" s="166">
        <f>SUM(K55:K71)</f>
        <v>0</v>
      </c>
      <c r="L54" s="166"/>
      <c r="M54" s="166">
        <f>SUM(M55:M71)</f>
        <v>0</v>
      </c>
      <c r="N54" s="166"/>
      <c r="O54" s="166">
        <f>SUM(O55:O71)</f>
        <v>0</v>
      </c>
      <c r="P54" s="166"/>
      <c r="Q54" s="166">
        <f>SUM(Q55:Q71)</f>
        <v>0</v>
      </c>
      <c r="R54" s="166"/>
      <c r="S54" s="166"/>
      <c r="T54" s="167"/>
      <c r="U54" s="161"/>
      <c r="V54" s="161">
        <f>SUM(V55:V71)</f>
        <v>0</v>
      </c>
      <c r="W54" s="161"/>
      <c r="X54" s="161"/>
      <c r="AG54" t="s">
        <v>244</v>
      </c>
    </row>
    <row r="55" spans="1:60" outlineLevel="1" x14ac:dyDescent="0.25">
      <c r="A55" s="176">
        <v>43</v>
      </c>
      <c r="B55" s="177" t="s">
        <v>2368</v>
      </c>
      <c r="C55" s="187" t="s">
        <v>2341</v>
      </c>
      <c r="D55" s="178" t="s">
        <v>2243</v>
      </c>
      <c r="E55" s="179">
        <v>5</v>
      </c>
      <c r="F55" s="180"/>
      <c r="G55" s="181">
        <f t="shared" ref="G55:G70" si="14">ROUND(E55*F55,2)</f>
        <v>0</v>
      </c>
      <c r="H55" s="180"/>
      <c r="I55" s="181">
        <f t="shared" ref="I55:I70" si="15">ROUND(E55*H55,2)</f>
        <v>0</v>
      </c>
      <c r="J55" s="180"/>
      <c r="K55" s="181">
        <f t="shared" ref="K55:K70" si="16">ROUND(E55*J55,2)</f>
        <v>0</v>
      </c>
      <c r="L55" s="181">
        <v>15</v>
      </c>
      <c r="M55" s="181">
        <f t="shared" ref="M55:M70" si="17">G55*(1+L55/100)</f>
        <v>0</v>
      </c>
      <c r="N55" s="181">
        <v>0</v>
      </c>
      <c r="O55" s="181">
        <f t="shared" ref="O55:O70" si="18">ROUND(E55*N55,2)</f>
        <v>0</v>
      </c>
      <c r="P55" s="181">
        <v>0</v>
      </c>
      <c r="Q55" s="181">
        <f t="shared" ref="Q55:Q70" si="19">ROUND(E55*P55,2)</f>
        <v>0</v>
      </c>
      <c r="R55" s="181"/>
      <c r="S55" s="181" t="s">
        <v>277</v>
      </c>
      <c r="T55" s="182" t="s">
        <v>249</v>
      </c>
      <c r="U55" s="157">
        <v>0</v>
      </c>
      <c r="V55" s="157">
        <f t="shared" ref="V55:V70" si="20">ROUND(E55*U55,2)</f>
        <v>0</v>
      </c>
      <c r="W55" s="157"/>
      <c r="X55" s="157" t="s">
        <v>304</v>
      </c>
      <c r="Y55" s="14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5">
      <c r="A56" s="176">
        <v>44</v>
      </c>
      <c r="B56" s="177" t="s">
        <v>2369</v>
      </c>
      <c r="C56" s="187" t="s">
        <v>2342</v>
      </c>
      <c r="D56" s="178" t="s">
        <v>2243</v>
      </c>
      <c r="E56" s="179">
        <v>1</v>
      </c>
      <c r="F56" s="180"/>
      <c r="G56" s="181">
        <f t="shared" si="14"/>
        <v>0</v>
      </c>
      <c r="H56" s="180"/>
      <c r="I56" s="181">
        <f t="shared" si="15"/>
        <v>0</v>
      </c>
      <c r="J56" s="180"/>
      <c r="K56" s="181">
        <f t="shared" si="16"/>
        <v>0</v>
      </c>
      <c r="L56" s="181">
        <v>15</v>
      </c>
      <c r="M56" s="181">
        <f t="shared" si="17"/>
        <v>0</v>
      </c>
      <c r="N56" s="181">
        <v>0</v>
      </c>
      <c r="O56" s="181">
        <f t="shared" si="18"/>
        <v>0</v>
      </c>
      <c r="P56" s="181">
        <v>0</v>
      </c>
      <c r="Q56" s="181">
        <f t="shared" si="19"/>
        <v>0</v>
      </c>
      <c r="R56" s="181"/>
      <c r="S56" s="181" t="s">
        <v>277</v>
      </c>
      <c r="T56" s="182" t="s">
        <v>249</v>
      </c>
      <c r="U56" s="157">
        <v>0</v>
      </c>
      <c r="V56" s="157">
        <f t="shared" si="20"/>
        <v>0</v>
      </c>
      <c r="W56" s="157"/>
      <c r="X56" s="157" t="s">
        <v>304</v>
      </c>
      <c r="Y56" s="14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5">
      <c r="A57" s="176">
        <v>45</v>
      </c>
      <c r="B57" s="177" t="s">
        <v>2370</v>
      </c>
      <c r="C57" s="187" t="s">
        <v>2371</v>
      </c>
      <c r="D57" s="178" t="s">
        <v>2243</v>
      </c>
      <c r="E57" s="179">
        <v>22</v>
      </c>
      <c r="F57" s="180"/>
      <c r="G57" s="181">
        <f t="shared" si="14"/>
        <v>0</v>
      </c>
      <c r="H57" s="180"/>
      <c r="I57" s="181">
        <f t="shared" si="15"/>
        <v>0</v>
      </c>
      <c r="J57" s="180"/>
      <c r="K57" s="181">
        <f t="shared" si="16"/>
        <v>0</v>
      </c>
      <c r="L57" s="181">
        <v>15</v>
      </c>
      <c r="M57" s="181">
        <f t="shared" si="17"/>
        <v>0</v>
      </c>
      <c r="N57" s="181">
        <v>0</v>
      </c>
      <c r="O57" s="181">
        <f t="shared" si="18"/>
        <v>0</v>
      </c>
      <c r="P57" s="181">
        <v>0</v>
      </c>
      <c r="Q57" s="181">
        <f t="shared" si="19"/>
        <v>0</v>
      </c>
      <c r="R57" s="181"/>
      <c r="S57" s="181" t="s">
        <v>277</v>
      </c>
      <c r="T57" s="182" t="s">
        <v>249</v>
      </c>
      <c r="U57" s="157">
        <v>0</v>
      </c>
      <c r="V57" s="157">
        <f t="shared" si="20"/>
        <v>0</v>
      </c>
      <c r="W57" s="157"/>
      <c r="X57" s="157" t="s">
        <v>304</v>
      </c>
      <c r="Y57" s="14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5">
      <c r="A58" s="176">
        <v>46</v>
      </c>
      <c r="B58" s="177" t="s">
        <v>2372</v>
      </c>
      <c r="C58" s="187" t="s">
        <v>2344</v>
      </c>
      <c r="D58" s="178" t="s">
        <v>2243</v>
      </c>
      <c r="E58" s="179">
        <v>5</v>
      </c>
      <c r="F58" s="180"/>
      <c r="G58" s="181">
        <f t="shared" si="14"/>
        <v>0</v>
      </c>
      <c r="H58" s="180"/>
      <c r="I58" s="181">
        <f t="shared" si="15"/>
        <v>0</v>
      </c>
      <c r="J58" s="180"/>
      <c r="K58" s="181">
        <f t="shared" si="16"/>
        <v>0</v>
      </c>
      <c r="L58" s="181">
        <v>15</v>
      </c>
      <c r="M58" s="181">
        <f t="shared" si="17"/>
        <v>0</v>
      </c>
      <c r="N58" s="181">
        <v>0</v>
      </c>
      <c r="O58" s="181">
        <f t="shared" si="18"/>
        <v>0</v>
      </c>
      <c r="P58" s="181">
        <v>0</v>
      </c>
      <c r="Q58" s="181">
        <f t="shared" si="19"/>
        <v>0</v>
      </c>
      <c r="R58" s="181"/>
      <c r="S58" s="181" t="s">
        <v>277</v>
      </c>
      <c r="T58" s="182" t="s">
        <v>249</v>
      </c>
      <c r="U58" s="157">
        <v>0</v>
      </c>
      <c r="V58" s="157">
        <f t="shared" si="20"/>
        <v>0</v>
      </c>
      <c r="W58" s="157"/>
      <c r="X58" s="157" t="s">
        <v>304</v>
      </c>
      <c r="Y58" s="14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5">
      <c r="A59" s="176">
        <v>47</v>
      </c>
      <c r="B59" s="177" t="s">
        <v>2373</v>
      </c>
      <c r="C59" s="187" t="s">
        <v>2346</v>
      </c>
      <c r="D59" s="178" t="s">
        <v>2243</v>
      </c>
      <c r="E59" s="179">
        <v>20</v>
      </c>
      <c r="F59" s="180"/>
      <c r="G59" s="181">
        <f t="shared" si="14"/>
        <v>0</v>
      </c>
      <c r="H59" s="180"/>
      <c r="I59" s="181">
        <f t="shared" si="15"/>
        <v>0</v>
      </c>
      <c r="J59" s="180"/>
      <c r="K59" s="181">
        <f t="shared" si="16"/>
        <v>0</v>
      </c>
      <c r="L59" s="181">
        <v>15</v>
      </c>
      <c r="M59" s="181">
        <f t="shared" si="17"/>
        <v>0</v>
      </c>
      <c r="N59" s="181">
        <v>0</v>
      </c>
      <c r="O59" s="181">
        <f t="shared" si="18"/>
        <v>0</v>
      </c>
      <c r="P59" s="181">
        <v>0</v>
      </c>
      <c r="Q59" s="181">
        <f t="shared" si="19"/>
        <v>0</v>
      </c>
      <c r="R59" s="181"/>
      <c r="S59" s="181" t="s">
        <v>277</v>
      </c>
      <c r="T59" s="182" t="s">
        <v>249</v>
      </c>
      <c r="U59" s="157">
        <v>0</v>
      </c>
      <c r="V59" s="157">
        <f t="shared" si="20"/>
        <v>0</v>
      </c>
      <c r="W59" s="157"/>
      <c r="X59" s="157" t="s">
        <v>304</v>
      </c>
      <c r="Y59" s="14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5">
      <c r="A60" s="176">
        <v>48</v>
      </c>
      <c r="B60" s="177" t="s">
        <v>2374</v>
      </c>
      <c r="C60" s="187" t="s">
        <v>2348</v>
      </c>
      <c r="D60" s="178" t="s">
        <v>2243</v>
      </c>
      <c r="E60" s="179">
        <v>20</v>
      </c>
      <c r="F60" s="180"/>
      <c r="G60" s="181">
        <f t="shared" si="14"/>
        <v>0</v>
      </c>
      <c r="H60" s="180"/>
      <c r="I60" s="181">
        <f t="shared" si="15"/>
        <v>0</v>
      </c>
      <c r="J60" s="180"/>
      <c r="K60" s="181">
        <f t="shared" si="16"/>
        <v>0</v>
      </c>
      <c r="L60" s="181">
        <v>15</v>
      </c>
      <c r="M60" s="181">
        <f t="shared" si="17"/>
        <v>0</v>
      </c>
      <c r="N60" s="181">
        <v>0</v>
      </c>
      <c r="O60" s="181">
        <f t="shared" si="18"/>
        <v>0</v>
      </c>
      <c r="P60" s="181">
        <v>0</v>
      </c>
      <c r="Q60" s="181">
        <f t="shared" si="19"/>
        <v>0</v>
      </c>
      <c r="R60" s="181"/>
      <c r="S60" s="181" t="s">
        <v>277</v>
      </c>
      <c r="T60" s="182" t="s">
        <v>249</v>
      </c>
      <c r="U60" s="157">
        <v>0</v>
      </c>
      <c r="V60" s="157">
        <f t="shared" si="20"/>
        <v>0</v>
      </c>
      <c r="W60" s="157"/>
      <c r="X60" s="157" t="s">
        <v>304</v>
      </c>
      <c r="Y60" s="14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5">
      <c r="A61" s="176">
        <v>49</v>
      </c>
      <c r="B61" s="177" t="s">
        <v>2375</v>
      </c>
      <c r="C61" s="187" t="s">
        <v>2376</v>
      </c>
      <c r="D61" s="178" t="s">
        <v>2243</v>
      </c>
      <c r="E61" s="179">
        <v>1</v>
      </c>
      <c r="F61" s="180"/>
      <c r="G61" s="181">
        <f t="shared" si="14"/>
        <v>0</v>
      </c>
      <c r="H61" s="180"/>
      <c r="I61" s="181">
        <f t="shared" si="15"/>
        <v>0</v>
      </c>
      <c r="J61" s="180"/>
      <c r="K61" s="181">
        <f t="shared" si="16"/>
        <v>0</v>
      </c>
      <c r="L61" s="181">
        <v>15</v>
      </c>
      <c r="M61" s="181">
        <f t="shared" si="17"/>
        <v>0</v>
      </c>
      <c r="N61" s="181">
        <v>0</v>
      </c>
      <c r="O61" s="181">
        <f t="shared" si="18"/>
        <v>0</v>
      </c>
      <c r="P61" s="181">
        <v>0</v>
      </c>
      <c r="Q61" s="181">
        <f t="shared" si="19"/>
        <v>0</v>
      </c>
      <c r="R61" s="181"/>
      <c r="S61" s="181" t="s">
        <v>277</v>
      </c>
      <c r="T61" s="182" t="s">
        <v>249</v>
      </c>
      <c r="U61" s="157">
        <v>0</v>
      </c>
      <c r="V61" s="157">
        <f t="shared" si="20"/>
        <v>0</v>
      </c>
      <c r="W61" s="157"/>
      <c r="X61" s="157" t="s">
        <v>304</v>
      </c>
      <c r="Y61" s="14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5">
      <c r="A62" s="176">
        <v>50</v>
      </c>
      <c r="B62" s="177" t="s">
        <v>2377</v>
      </c>
      <c r="C62" s="187" t="s">
        <v>2378</v>
      </c>
      <c r="D62" s="178" t="s">
        <v>2243</v>
      </c>
      <c r="E62" s="179">
        <v>6</v>
      </c>
      <c r="F62" s="180"/>
      <c r="G62" s="181">
        <f t="shared" si="14"/>
        <v>0</v>
      </c>
      <c r="H62" s="180"/>
      <c r="I62" s="181">
        <f t="shared" si="15"/>
        <v>0</v>
      </c>
      <c r="J62" s="180"/>
      <c r="K62" s="181">
        <f t="shared" si="16"/>
        <v>0</v>
      </c>
      <c r="L62" s="181">
        <v>15</v>
      </c>
      <c r="M62" s="181">
        <f t="shared" si="17"/>
        <v>0</v>
      </c>
      <c r="N62" s="181">
        <v>0</v>
      </c>
      <c r="O62" s="181">
        <f t="shared" si="18"/>
        <v>0</v>
      </c>
      <c r="P62" s="181">
        <v>0</v>
      </c>
      <c r="Q62" s="181">
        <f t="shared" si="19"/>
        <v>0</v>
      </c>
      <c r="R62" s="181"/>
      <c r="S62" s="181" t="s">
        <v>277</v>
      </c>
      <c r="T62" s="182" t="s">
        <v>249</v>
      </c>
      <c r="U62" s="157">
        <v>0</v>
      </c>
      <c r="V62" s="157">
        <f t="shared" si="20"/>
        <v>0</v>
      </c>
      <c r="W62" s="157"/>
      <c r="X62" s="157" t="s">
        <v>304</v>
      </c>
      <c r="Y62" s="14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5">
      <c r="A63" s="176">
        <v>51</v>
      </c>
      <c r="B63" s="177" t="s">
        <v>2379</v>
      </c>
      <c r="C63" s="187" t="s">
        <v>2380</v>
      </c>
      <c r="D63" s="178" t="s">
        <v>2243</v>
      </c>
      <c r="E63" s="179">
        <v>52</v>
      </c>
      <c r="F63" s="180"/>
      <c r="G63" s="181">
        <f t="shared" si="14"/>
        <v>0</v>
      </c>
      <c r="H63" s="180"/>
      <c r="I63" s="181">
        <f t="shared" si="15"/>
        <v>0</v>
      </c>
      <c r="J63" s="180"/>
      <c r="K63" s="181">
        <f t="shared" si="16"/>
        <v>0</v>
      </c>
      <c r="L63" s="181">
        <v>15</v>
      </c>
      <c r="M63" s="181">
        <f t="shared" si="17"/>
        <v>0</v>
      </c>
      <c r="N63" s="181">
        <v>0</v>
      </c>
      <c r="O63" s="181">
        <f t="shared" si="18"/>
        <v>0</v>
      </c>
      <c r="P63" s="181">
        <v>0</v>
      </c>
      <c r="Q63" s="181">
        <f t="shared" si="19"/>
        <v>0</v>
      </c>
      <c r="R63" s="181"/>
      <c r="S63" s="181" t="s">
        <v>277</v>
      </c>
      <c r="T63" s="182" t="s">
        <v>249</v>
      </c>
      <c r="U63" s="157">
        <v>0</v>
      </c>
      <c r="V63" s="157">
        <f t="shared" si="20"/>
        <v>0</v>
      </c>
      <c r="W63" s="157"/>
      <c r="X63" s="157" t="s">
        <v>304</v>
      </c>
      <c r="Y63" s="14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5">
      <c r="A64" s="176">
        <v>52</v>
      </c>
      <c r="B64" s="177" t="s">
        <v>2381</v>
      </c>
      <c r="C64" s="187" t="s">
        <v>2356</v>
      </c>
      <c r="D64" s="178" t="s">
        <v>2243</v>
      </c>
      <c r="E64" s="179">
        <v>0</v>
      </c>
      <c r="F64" s="180"/>
      <c r="G64" s="181">
        <f t="shared" si="14"/>
        <v>0</v>
      </c>
      <c r="H64" s="180"/>
      <c r="I64" s="181">
        <f t="shared" si="15"/>
        <v>0</v>
      </c>
      <c r="J64" s="180"/>
      <c r="K64" s="181">
        <f t="shared" si="16"/>
        <v>0</v>
      </c>
      <c r="L64" s="181">
        <v>15</v>
      </c>
      <c r="M64" s="181">
        <f t="shared" si="17"/>
        <v>0</v>
      </c>
      <c r="N64" s="181">
        <v>0</v>
      </c>
      <c r="O64" s="181">
        <f t="shared" si="18"/>
        <v>0</v>
      </c>
      <c r="P64" s="181">
        <v>0</v>
      </c>
      <c r="Q64" s="181">
        <f t="shared" si="19"/>
        <v>0</v>
      </c>
      <c r="R64" s="181"/>
      <c r="S64" s="181" t="s">
        <v>277</v>
      </c>
      <c r="T64" s="182" t="s">
        <v>249</v>
      </c>
      <c r="U64" s="157">
        <v>0</v>
      </c>
      <c r="V64" s="157">
        <f t="shared" si="20"/>
        <v>0</v>
      </c>
      <c r="W64" s="157"/>
      <c r="X64" s="157" t="s">
        <v>304</v>
      </c>
      <c r="Y64" s="14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5">
      <c r="A65" s="176">
        <v>53</v>
      </c>
      <c r="B65" s="177" t="s">
        <v>2382</v>
      </c>
      <c r="C65" s="187" t="s">
        <v>2383</v>
      </c>
      <c r="D65" s="178" t="s">
        <v>2243</v>
      </c>
      <c r="E65" s="179">
        <v>0</v>
      </c>
      <c r="F65" s="180"/>
      <c r="G65" s="181">
        <f t="shared" si="14"/>
        <v>0</v>
      </c>
      <c r="H65" s="180"/>
      <c r="I65" s="181">
        <f t="shared" si="15"/>
        <v>0</v>
      </c>
      <c r="J65" s="180"/>
      <c r="K65" s="181">
        <f t="shared" si="16"/>
        <v>0</v>
      </c>
      <c r="L65" s="181">
        <v>15</v>
      </c>
      <c r="M65" s="181">
        <f t="shared" si="17"/>
        <v>0</v>
      </c>
      <c r="N65" s="181">
        <v>0</v>
      </c>
      <c r="O65" s="181">
        <f t="shared" si="18"/>
        <v>0</v>
      </c>
      <c r="P65" s="181">
        <v>0</v>
      </c>
      <c r="Q65" s="181">
        <f t="shared" si="19"/>
        <v>0</v>
      </c>
      <c r="R65" s="181"/>
      <c r="S65" s="181" t="s">
        <v>277</v>
      </c>
      <c r="T65" s="182" t="s">
        <v>249</v>
      </c>
      <c r="U65" s="157">
        <v>0</v>
      </c>
      <c r="V65" s="157">
        <f t="shared" si="20"/>
        <v>0</v>
      </c>
      <c r="W65" s="157"/>
      <c r="X65" s="157" t="s">
        <v>304</v>
      </c>
      <c r="Y65" s="14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5">
      <c r="A66" s="176">
        <v>54</v>
      </c>
      <c r="B66" s="177" t="s">
        <v>2384</v>
      </c>
      <c r="C66" s="187" t="s">
        <v>2362</v>
      </c>
      <c r="D66" s="178" t="s">
        <v>2243</v>
      </c>
      <c r="E66" s="179">
        <v>5</v>
      </c>
      <c r="F66" s="180"/>
      <c r="G66" s="181">
        <f t="shared" si="14"/>
        <v>0</v>
      </c>
      <c r="H66" s="180"/>
      <c r="I66" s="181">
        <f t="shared" si="15"/>
        <v>0</v>
      </c>
      <c r="J66" s="180"/>
      <c r="K66" s="181">
        <f t="shared" si="16"/>
        <v>0</v>
      </c>
      <c r="L66" s="181">
        <v>15</v>
      </c>
      <c r="M66" s="181">
        <f t="shared" si="17"/>
        <v>0</v>
      </c>
      <c r="N66" s="181">
        <v>0</v>
      </c>
      <c r="O66" s="181">
        <f t="shared" si="18"/>
        <v>0</v>
      </c>
      <c r="P66" s="181">
        <v>0</v>
      </c>
      <c r="Q66" s="181">
        <f t="shared" si="19"/>
        <v>0</v>
      </c>
      <c r="R66" s="181"/>
      <c r="S66" s="181" t="s">
        <v>277</v>
      </c>
      <c r="T66" s="182" t="s">
        <v>249</v>
      </c>
      <c r="U66" s="157">
        <v>0</v>
      </c>
      <c r="V66" s="157">
        <f t="shared" si="20"/>
        <v>0</v>
      </c>
      <c r="W66" s="157"/>
      <c r="X66" s="157" t="s">
        <v>304</v>
      </c>
      <c r="Y66" s="14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5">
      <c r="A67" s="176">
        <v>55</v>
      </c>
      <c r="B67" s="177" t="s">
        <v>2385</v>
      </c>
      <c r="C67" s="187" t="s">
        <v>2364</v>
      </c>
      <c r="D67" s="178" t="s">
        <v>2243</v>
      </c>
      <c r="E67" s="179">
        <v>150</v>
      </c>
      <c r="F67" s="180"/>
      <c r="G67" s="181">
        <f t="shared" si="14"/>
        <v>0</v>
      </c>
      <c r="H67" s="180"/>
      <c r="I67" s="181">
        <f t="shared" si="15"/>
        <v>0</v>
      </c>
      <c r="J67" s="180"/>
      <c r="K67" s="181">
        <f t="shared" si="16"/>
        <v>0</v>
      </c>
      <c r="L67" s="181">
        <v>15</v>
      </c>
      <c r="M67" s="181">
        <f t="shared" si="17"/>
        <v>0</v>
      </c>
      <c r="N67" s="181">
        <v>0</v>
      </c>
      <c r="O67" s="181">
        <f t="shared" si="18"/>
        <v>0</v>
      </c>
      <c r="P67" s="181">
        <v>0</v>
      </c>
      <c r="Q67" s="181">
        <f t="shared" si="19"/>
        <v>0</v>
      </c>
      <c r="R67" s="181"/>
      <c r="S67" s="181" t="s">
        <v>277</v>
      </c>
      <c r="T67" s="182" t="s">
        <v>249</v>
      </c>
      <c r="U67" s="157">
        <v>0</v>
      </c>
      <c r="V67" s="157">
        <f t="shared" si="20"/>
        <v>0</v>
      </c>
      <c r="W67" s="157"/>
      <c r="X67" s="157" t="s">
        <v>304</v>
      </c>
      <c r="Y67" s="14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5">
      <c r="A68" s="176">
        <v>56</v>
      </c>
      <c r="B68" s="177" t="s">
        <v>2386</v>
      </c>
      <c r="C68" s="187" t="s">
        <v>2387</v>
      </c>
      <c r="D68" s="178" t="s">
        <v>2243</v>
      </c>
      <c r="E68" s="179">
        <v>52</v>
      </c>
      <c r="F68" s="180"/>
      <c r="G68" s="181">
        <f t="shared" si="14"/>
        <v>0</v>
      </c>
      <c r="H68" s="180"/>
      <c r="I68" s="181">
        <f t="shared" si="15"/>
        <v>0</v>
      </c>
      <c r="J68" s="180"/>
      <c r="K68" s="181">
        <f t="shared" si="16"/>
        <v>0</v>
      </c>
      <c r="L68" s="181">
        <v>15</v>
      </c>
      <c r="M68" s="181">
        <f t="shared" si="17"/>
        <v>0</v>
      </c>
      <c r="N68" s="181">
        <v>0</v>
      </c>
      <c r="O68" s="181">
        <f t="shared" si="18"/>
        <v>0</v>
      </c>
      <c r="P68" s="181">
        <v>0</v>
      </c>
      <c r="Q68" s="181">
        <f t="shared" si="19"/>
        <v>0</v>
      </c>
      <c r="R68" s="181"/>
      <c r="S68" s="181" t="s">
        <v>277</v>
      </c>
      <c r="T68" s="182" t="s">
        <v>249</v>
      </c>
      <c r="U68" s="157">
        <v>0</v>
      </c>
      <c r="V68" s="157">
        <f t="shared" si="20"/>
        <v>0</v>
      </c>
      <c r="W68" s="157"/>
      <c r="X68" s="157" t="s">
        <v>304</v>
      </c>
      <c r="Y68" s="147"/>
      <c r="Z68" s="147"/>
      <c r="AA68" s="147"/>
      <c r="AB68" s="147"/>
      <c r="AC68" s="147"/>
      <c r="AD68" s="147"/>
      <c r="AE68" s="147"/>
      <c r="AF68" s="147"/>
      <c r="AG68" s="147" t="s">
        <v>305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5">
      <c r="A69" s="176">
        <v>57</v>
      </c>
      <c r="B69" s="177" t="s">
        <v>2388</v>
      </c>
      <c r="C69" s="187" t="s">
        <v>2366</v>
      </c>
      <c r="D69" s="178" t="s">
        <v>354</v>
      </c>
      <c r="E69" s="179">
        <v>1</v>
      </c>
      <c r="F69" s="180"/>
      <c r="G69" s="181">
        <f t="shared" si="14"/>
        <v>0</v>
      </c>
      <c r="H69" s="180"/>
      <c r="I69" s="181">
        <f t="shared" si="15"/>
        <v>0</v>
      </c>
      <c r="J69" s="180"/>
      <c r="K69" s="181">
        <f t="shared" si="16"/>
        <v>0</v>
      </c>
      <c r="L69" s="181">
        <v>15</v>
      </c>
      <c r="M69" s="181">
        <f t="shared" si="17"/>
        <v>0</v>
      </c>
      <c r="N69" s="181">
        <v>0</v>
      </c>
      <c r="O69" s="181">
        <f t="shared" si="18"/>
        <v>0</v>
      </c>
      <c r="P69" s="181">
        <v>0</v>
      </c>
      <c r="Q69" s="181">
        <f t="shared" si="19"/>
        <v>0</v>
      </c>
      <c r="R69" s="181"/>
      <c r="S69" s="181" t="s">
        <v>277</v>
      </c>
      <c r="T69" s="182" t="s">
        <v>249</v>
      </c>
      <c r="U69" s="157">
        <v>0</v>
      </c>
      <c r="V69" s="157">
        <f t="shared" si="20"/>
        <v>0</v>
      </c>
      <c r="W69" s="157"/>
      <c r="X69" s="157" t="s">
        <v>304</v>
      </c>
      <c r="Y69" s="14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5">
      <c r="A70" s="168">
        <v>58</v>
      </c>
      <c r="B70" s="169" t="s">
        <v>2389</v>
      </c>
      <c r="C70" s="185" t="s">
        <v>2335</v>
      </c>
      <c r="D70" s="170" t="s">
        <v>276</v>
      </c>
      <c r="E70" s="171">
        <v>1</v>
      </c>
      <c r="F70" s="172"/>
      <c r="G70" s="173">
        <f t="shared" si="14"/>
        <v>0</v>
      </c>
      <c r="H70" s="172"/>
      <c r="I70" s="173">
        <f t="shared" si="15"/>
        <v>0</v>
      </c>
      <c r="J70" s="172"/>
      <c r="K70" s="173">
        <f t="shared" si="16"/>
        <v>0</v>
      </c>
      <c r="L70" s="173">
        <v>15</v>
      </c>
      <c r="M70" s="173">
        <f t="shared" si="17"/>
        <v>0</v>
      </c>
      <c r="N70" s="173">
        <v>0</v>
      </c>
      <c r="O70" s="173">
        <f t="shared" si="18"/>
        <v>0</v>
      </c>
      <c r="P70" s="173">
        <v>0</v>
      </c>
      <c r="Q70" s="173">
        <f t="shared" si="19"/>
        <v>0</v>
      </c>
      <c r="R70" s="173"/>
      <c r="S70" s="173" t="s">
        <v>277</v>
      </c>
      <c r="T70" s="174" t="s">
        <v>249</v>
      </c>
      <c r="U70" s="157">
        <v>0</v>
      </c>
      <c r="V70" s="157">
        <f t="shared" si="20"/>
        <v>0</v>
      </c>
      <c r="W70" s="157"/>
      <c r="X70" s="157" t="s">
        <v>304</v>
      </c>
      <c r="Y70" s="14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5">
      <c r="A71" s="154"/>
      <c r="B71" s="155"/>
      <c r="C71" s="256" t="s">
        <v>2336</v>
      </c>
      <c r="D71" s="257"/>
      <c r="E71" s="257"/>
      <c r="F71" s="257"/>
      <c r="G71" s="2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47"/>
      <c r="Z71" s="147"/>
      <c r="AA71" s="147"/>
      <c r="AB71" s="147"/>
      <c r="AC71" s="147"/>
      <c r="AD71" s="147"/>
      <c r="AE71" s="147"/>
      <c r="AF71" s="147"/>
      <c r="AG71" s="147" t="s">
        <v>253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x14ac:dyDescent="0.25">
      <c r="A72" s="162" t="s">
        <v>243</v>
      </c>
      <c r="B72" s="163" t="s">
        <v>105</v>
      </c>
      <c r="C72" s="184" t="s">
        <v>106</v>
      </c>
      <c r="D72" s="164"/>
      <c r="E72" s="165"/>
      <c r="F72" s="166"/>
      <c r="G72" s="166">
        <f>SUMIF(AG73:AG97,"&lt;&gt;NOR",G73:G97)</f>
        <v>0</v>
      </c>
      <c r="H72" s="166"/>
      <c r="I72" s="166">
        <f>SUM(I73:I97)</f>
        <v>0</v>
      </c>
      <c r="J72" s="166"/>
      <c r="K72" s="166">
        <f>SUM(K73:K97)</f>
        <v>0</v>
      </c>
      <c r="L72" s="166"/>
      <c r="M72" s="166">
        <f>SUM(M73:M97)</f>
        <v>0</v>
      </c>
      <c r="N72" s="166"/>
      <c r="O72" s="166">
        <f>SUM(O73:O97)</f>
        <v>0</v>
      </c>
      <c r="P72" s="166"/>
      <c r="Q72" s="166">
        <f>SUM(Q73:Q97)</f>
        <v>0</v>
      </c>
      <c r="R72" s="166"/>
      <c r="S72" s="166"/>
      <c r="T72" s="167"/>
      <c r="U72" s="161"/>
      <c r="V72" s="161">
        <f>SUM(V73:V97)</f>
        <v>0</v>
      </c>
      <c r="W72" s="161"/>
      <c r="X72" s="161"/>
      <c r="AG72" t="s">
        <v>244</v>
      </c>
    </row>
    <row r="73" spans="1:60" outlineLevel="1" x14ac:dyDescent="0.25">
      <c r="A73" s="176">
        <v>59</v>
      </c>
      <c r="B73" s="177" t="s">
        <v>2390</v>
      </c>
      <c r="C73" s="187" t="s">
        <v>2391</v>
      </c>
      <c r="D73" s="178" t="s">
        <v>2243</v>
      </c>
      <c r="E73" s="179">
        <v>2</v>
      </c>
      <c r="F73" s="180"/>
      <c r="G73" s="181">
        <f t="shared" ref="G73:G96" si="21">ROUND(E73*F73,2)</f>
        <v>0</v>
      </c>
      <c r="H73" s="180"/>
      <c r="I73" s="181">
        <f t="shared" ref="I73:I96" si="22">ROUND(E73*H73,2)</f>
        <v>0</v>
      </c>
      <c r="J73" s="180"/>
      <c r="K73" s="181">
        <f t="shared" ref="K73:K96" si="23">ROUND(E73*J73,2)</f>
        <v>0</v>
      </c>
      <c r="L73" s="181">
        <v>15</v>
      </c>
      <c r="M73" s="181">
        <f t="shared" ref="M73:M96" si="24">G73*(1+L73/100)</f>
        <v>0</v>
      </c>
      <c r="N73" s="181">
        <v>0</v>
      </c>
      <c r="O73" s="181">
        <f t="shared" ref="O73:O96" si="25">ROUND(E73*N73,2)</f>
        <v>0</v>
      </c>
      <c r="P73" s="181">
        <v>0</v>
      </c>
      <c r="Q73" s="181">
        <f t="shared" ref="Q73:Q96" si="26">ROUND(E73*P73,2)</f>
        <v>0</v>
      </c>
      <c r="R73" s="181"/>
      <c r="S73" s="181" t="s">
        <v>277</v>
      </c>
      <c r="T73" s="182" t="s">
        <v>249</v>
      </c>
      <c r="U73" s="157">
        <v>0</v>
      </c>
      <c r="V73" s="157">
        <f t="shared" ref="V73:V96" si="27">ROUND(E73*U73,2)</f>
        <v>0</v>
      </c>
      <c r="W73" s="157"/>
      <c r="X73" s="157" t="s">
        <v>304</v>
      </c>
      <c r="Y73" s="14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5">
      <c r="A74" s="176">
        <v>60</v>
      </c>
      <c r="B74" s="177" t="s">
        <v>2392</v>
      </c>
      <c r="C74" s="187" t="s">
        <v>2393</v>
      </c>
      <c r="D74" s="178" t="s">
        <v>2243</v>
      </c>
      <c r="E74" s="179">
        <v>2</v>
      </c>
      <c r="F74" s="180"/>
      <c r="G74" s="181">
        <f t="shared" si="21"/>
        <v>0</v>
      </c>
      <c r="H74" s="180"/>
      <c r="I74" s="181">
        <f t="shared" si="22"/>
        <v>0</v>
      </c>
      <c r="J74" s="180"/>
      <c r="K74" s="181">
        <f t="shared" si="23"/>
        <v>0</v>
      </c>
      <c r="L74" s="181">
        <v>15</v>
      </c>
      <c r="M74" s="181">
        <f t="shared" si="24"/>
        <v>0</v>
      </c>
      <c r="N74" s="181">
        <v>0</v>
      </c>
      <c r="O74" s="181">
        <f t="shared" si="25"/>
        <v>0</v>
      </c>
      <c r="P74" s="181">
        <v>0</v>
      </c>
      <c r="Q74" s="181">
        <f t="shared" si="26"/>
        <v>0</v>
      </c>
      <c r="R74" s="181"/>
      <c r="S74" s="181" t="s">
        <v>277</v>
      </c>
      <c r="T74" s="182" t="s">
        <v>249</v>
      </c>
      <c r="U74" s="157">
        <v>0</v>
      </c>
      <c r="V74" s="157">
        <f t="shared" si="27"/>
        <v>0</v>
      </c>
      <c r="W74" s="157"/>
      <c r="X74" s="157" t="s">
        <v>304</v>
      </c>
      <c r="Y74" s="14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5">
      <c r="A75" s="176">
        <v>61</v>
      </c>
      <c r="B75" s="177" t="s">
        <v>2394</v>
      </c>
      <c r="C75" s="187" t="s">
        <v>2395</v>
      </c>
      <c r="D75" s="178" t="s">
        <v>2243</v>
      </c>
      <c r="E75" s="179">
        <v>4</v>
      </c>
      <c r="F75" s="180"/>
      <c r="G75" s="181">
        <f t="shared" si="21"/>
        <v>0</v>
      </c>
      <c r="H75" s="180"/>
      <c r="I75" s="181">
        <f t="shared" si="22"/>
        <v>0</v>
      </c>
      <c r="J75" s="180"/>
      <c r="K75" s="181">
        <f t="shared" si="23"/>
        <v>0</v>
      </c>
      <c r="L75" s="181">
        <v>15</v>
      </c>
      <c r="M75" s="181">
        <f t="shared" si="24"/>
        <v>0</v>
      </c>
      <c r="N75" s="181">
        <v>0</v>
      </c>
      <c r="O75" s="181">
        <f t="shared" si="25"/>
        <v>0</v>
      </c>
      <c r="P75" s="181">
        <v>0</v>
      </c>
      <c r="Q75" s="181">
        <f t="shared" si="26"/>
        <v>0</v>
      </c>
      <c r="R75" s="181"/>
      <c r="S75" s="181" t="s">
        <v>277</v>
      </c>
      <c r="T75" s="182" t="s">
        <v>249</v>
      </c>
      <c r="U75" s="157">
        <v>0</v>
      </c>
      <c r="V75" s="157">
        <f t="shared" si="27"/>
        <v>0</v>
      </c>
      <c r="W75" s="157"/>
      <c r="X75" s="157" t="s">
        <v>304</v>
      </c>
      <c r="Y75" s="14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5">
      <c r="A76" s="176">
        <v>62</v>
      </c>
      <c r="B76" s="177" t="s">
        <v>2396</v>
      </c>
      <c r="C76" s="187" t="s">
        <v>2397</v>
      </c>
      <c r="D76" s="178" t="s">
        <v>2243</v>
      </c>
      <c r="E76" s="179">
        <v>2</v>
      </c>
      <c r="F76" s="180"/>
      <c r="G76" s="181">
        <f t="shared" si="21"/>
        <v>0</v>
      </c>
      <c r="H76" s="180"/>
      <c r="I76" s="181">
        <f t="shared" si="22"/>
        <v>0</v>
      </c>
      <c r="J76" s="180"/>
      <c r="K76" s="181">
        <f t="shared" si="23"/>
        <v>0</v>
      </c>
      <c r="L76" s="181">
        <v>15</v>
      </c>
      <c r="M76" s="181">
        <f t="shared" si="24"/>
        <v>0</v>
      </c>
      <c r="N76" s="181">
        <v>0</v>
      </c>
      <c r="O76" s="181">
        <f t="shared" si="25"/>
        <v>0</v>
      </c>
      <c r="P76" s="181">
        <v>0</v>
      </c>
      <c r="Q76" s="181">
        <f t="shared" si="26"/>
        <v>0</v>
      </c>
      <c r="R76" s="181"/>
      <c r="S76" s="181" t="s">
        <v>277</v>
      </c>
      <c r="T76" s="182" t="s">
        <v>249</v>
      </c>
      <c r="U76" s="157">
        <v>0</v>
      </c>
      <c r="V76" s="157">
        <f t="shared" si="27"/>
        <v>0</v>
      </c>
      <c r="W76" s="157"/>
      <c r="X76" s="157" t="s">
        <v>304</v>
      </c>
      <c r="Y76" s="14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5">
      <c r="A77" s="176">
        <v>63</v>
      </c>
      <c r="B77" s="177" t="s">
        <v>2398</v>
      </c>
      <c r="C77" s="187" t="s">
        <v>2399</v>
      </c>
      <c r="D77" s="178" t="s">
        <v>2243</v>
      </c>
      <c r="E77" s="179">
        <v>4</v>
      </c>
      <c r="F77" s="180"/>
      <c r="G77" s="181">
        <f t="shared" si="21"/>
        <v>0</v>
      </c>
      <c r="H77" s="180"/>
      <c r="I77" s="181">
        <f t="shared" si="22"/>
        <v>0</v>
      </c>
      <c r="J77" s="180"/>
      <c r="K77" s="181">
        <f t="shared" si="23"/>
        <v>0</v>
      </c>
      <c r="L77" s="181">
        <v>15</v>
      </c>
      <c r="M77" s="181">
        <f t="shared" si="24"/>
        <v>0</v>
      </c>
      <c r="N77" s="181">
        <v>0</v>
      </c>
      <c r="O77" s="181">
        <f t="shared" si="25"/>
        <v>0</v>
      </c>
      <c r="P77" s="181">
        <v>0</v>
      </c>
      <c r="Q77" s="181">
        <f t="shared" si="26"/>
        <v>0</v>
      </c>
      <c r="R77" s="181"/>
      <c r="S77" s="181" t="s">
        <v>277</v>
      </c>
      <c r="T77" s="182" t="s">
        <v>249</v>
      </c>
      <c r="U77" s="157">
        <v>0</v>
      </c>
      <c r="V77" s="157">
        <f t="shared" si="27"/>
        <v>0</v>
      </c>
      <c r="W77" s="157"/>
      <c r="X77" s="157" t="s">
        <v>304</v>
      </c>
      <c r="Y77" s="14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5">
      <c r="A78" s="176">
        <v>64</v>
      </c>
      <c r="B78" s="177" t="s">
        <v>2400</v>
      </c>
      <c r="C78" s="187" t="s">
        <v>2401</v>
      </c>
      <c r="D78" s="178" t="s">
        <v>2243</v>
      </c>
      <c r="E78" s="179">
        <v>0</v>
      </c>
      <c r="F78" s="180"/>
      <c r="G78" s="181">
        <f t="shared" si="21"/>
        <v>0</v>
      </c>
      <c r="H78" s="180"/>
      <c r="I78" s="181">
        <f t="shared" si="22"/>
        <v>0</v>
      </c>
      <c r="J78" s="180"/>
      <c r="K78" s="181">
        <f t="shared" si="23"/>
        <v>0</v>
      </c>
      <c r="L78" s="181">
        <v>15</v>
      </c>
      <c r="M78" s="181">
        <f t="shared" si="24"/>
        <v>0</v>
      </c>
      <c r="N78" s="181">
        <v>0</v>
      </c>
      <c r="O78" s="181">
        <f t="shared" si="25"/>
        <v>0</v>
      </c>
      <c r="P78" s="181">
        <v>0</v>
      </c>
      <c r="Q78" s="181">
        <f t="shared" si="26"/>
        <v>0</v>
      </c>
      <c r="R78" s="181"/>
      <c r="S78" s="181" t="s">
        <v>277</v>
      </c>
      <c r="T78" s="182" t="s">
        <v>249</v>
      </c>
      <c r="U78" s="157">
        <v>0</v>
      </c>
      <c r="V78" s="157">
        <f t="shared" si="27"/>
        <v>0</v>
      </c>
      <c r="W78" s="157"/>
      <c r="X78" s="157" t="s">
        <v>304</v>
      </c>
      <c r="Y78" s="14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5">
      <c r="A79" s="176">
        <v>65</v>
      </c>
      <c r="B79" s="177" t="s">
        <v>2402</v>
      </c>
      <c r="C79" s="187" t="s">
        <v>2403</v>
      </c>
      <c r="D79" s="178" t="s">
        <v>2243</v>
      </c>
      <c r="E79" s="179">
        <v>1</v>
      </c>
      <c r="F79" s="180"/>
      <c r="G79" s="181">
        <f t="shared" si="21"/>
        <v>0</v>
      </c>
      <c r="H79" s="180"/>
      <c r="I79" s="181">
        <f t="shared" si="22"/>
        <v>0</v>
      </c>
      <c r="J79" s="180"/>
      <c r="K79" s="181">
        <f t="shared" si="23"/>
        <v>0</v>
      </c>
      <c r="L79" s="181">
        <v>15</v>
      </c>
      <c r="M79" s="181">
        <f t="shared" si="24"/>
        <v>0</v>
      </c>
      <c r="N79" s="181">
        <v>0</v>
      </c>
      <c r="O79" s="181">
        <f t="shared" si="25"/>
        <v>0</v>
      </c>
      <c r="P79" s="181">
        <v>0</v>
      </c>
      <c r="Q79" s="181">
        <f t="shared" si="26"/>
        <v>0</v>
      </c>
      <c r="R79" s="181"/>
      <c r="S79" s="181" t="s">
        <v>277</v>
      </c>
      <c r="T79" s="182" t="s">
        <v>249</v>
      </c>
      <c r="U79" s="157">
        <v>0</v>
      </c>
      <c r="V79" s="157">
        <f t="shared" si="27"/>
        <v>0</v>
      </c>
      <c r="W79" s="157"/>
      <c r="X79" s="157" t="s">
        <v>304</v>
      </c>
      <c r="Y79" s="14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5">
      <c r="A80" s="176">
        <v>66</v>
      </c>
      <c r="B80" s="177" t="s">
        <v>2404</v>
      </c>
      <c r="C80" s="187" t="s">
        <v>2405</v>
      </c>
      <c r="D80" s="178" t="s">
        <v>2243</v>
      </c>
      <c r="E80" s="179">
        <v>10</v>
      </c>
      <c r="F80" s="180"/>
      <c r="G80" s="181">
        <f t="shared" si="21"/>
        <v>0</v>
      </c>
      <c r="H80" s="180"/>
      <c r="I80" s="181">
        <f t="shared" si="22"/>
        <v>0</v>
      </c>
      <c r="J80" s="180"/>
      <c r="K80" s="181">
        <f t="shared" si="23"/>
        <v>0</v>
      </c>
      <c r="L80" s="181">
        <v>15</v>
      </c>
      <c r="M80" s="181">
        <f t="shared" si="24"/>
        <v>0</v>
      </c>
      <c r="N80" s="181">
        <v>0</v>
      </c>
      <c r="O80" s="181">
        <f t="shared" si="25"/>
        <v>0</v>
      </c>
      <c r="P80" s="181">
        <v>0</v>
      </c>
      <c r="Q80" s="181">
        <f t="shared" si="26"/>
        <v>0</v>
      </c>
      <c r="R80" s="181"/>
      <c r="S80" s="181" t="s">
        <v>277</v>
      </c>
      <c r="T80" s="182" t="s">
        <v>249</v>
      </c>
      <c r="U80" s="157">
        <v>0</v>
      </c>
      <c r="V80" s="157">
        <f t="shared" si="27"/>
        <v>0</v>
      </c>
      <c r="W80" s="157"/>
      <c r="X80" s="157" t="s">
        <v>304</v>
      </c>
      <c r="Y80" s="14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5">
      <c r="A81" s="176">
        <v>67</v>
      </c>
      <c r="B81" s="177" t="s">
        <v>2406</v>
      </c>
      <c r="C81" s="187" t="s">
        <v>2407</v>
      </c>
      <c r="D81" s="178" t="s">
        <v>2243</v>
      </c>
      <c r="E81" s="179">
        <v>10</v>
      </c>
      <c r="F81" s="180"/>
      <c r="G81" s="181">
        <f t="shared" si="21"/>
        <v>0</v>
      </c>
      <c r="H81" s="180"/>
      <c r="I81" s="181">
        <f t="shared" si="22"/>
        <v>0</v>
      </c>
      <c r="J81" s="180"/>
      <c r="K81" s="181">
        <f t="shared" si="23"/>
        <v>0</v>
      </c>
      <c r="L81" s="181">
        <v>15</v>
      </c>
      <c r="M81" s="181">
        <f t="shared" si="24"/>
        <v>0</v>
      </c>
      <c r="N81" s="181">
        <v>0</v>
      </c>
      <c r="O81" s="181">
        <f t="shared" si="25"/>
        <v>0</v>
      </c>
      <c r="P81" s="181">
        <v>0</v>
      </c>
      <c r="Q81" s="181">
        <f t="shared" si="26"/>
        <v>0</v>
      </c>
      <c r="R81" s="181"/>
      <c r="S81" s="181" t="s">
        <v>277</v>
      </c>
      <c r="T81" s="182" t="s">
        <v>249</v>
      </c>
      <c r="U81" s="157">
        <v>0</v>
      </c>
      <c r="V81" s="157">
        <f t="shared" si="27"/>
        <v>0</v>
      </c>
      <c r="W81" s="157"/>
      <c r="X81" s="157" t="s">
        <v>304</v>
      </c>
      <c r="Y81" s="14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5">
      <c r="A82" s="176">
        <v>68</v>
      </c>
      <c r="B82" s="177" t="s">
        <v>2408</v>
      </c>
      <c r="C82" s="187" t="s">
        <v>2409</v>
      </c>
      <c r="D82" s="178" t="s">
        <v>2243</v>
      </c>
      <c r="E82" s="179">
        <v>27</v>
      </c>
      <c r="F82" s="180"/>
      <c r="G82" s="181">
        <f t="shared" si="21"/>
        <v>0</v>
      </c>
      <c r="H82" s="180"/>
      <c r="I82" s="181">
        <f t="shared" si="22"/>
        <v>0</v>
      </c>
      <c r="J82" s="180"/>
      <c r="K82" s="181">
        <f t="shared" si="23"/>
        <v>0</v>
      </c>
      <c r="L82" s="181">
        <v>15</v>
      </c>
      <c r="M82" s="181">
        <f t="shared" si="24"/>
        <v>0</v>
      </c>
      <c r="N82" s="181">
        <v>0</v>
      </c>
      <c r="O82" s="181">
        <f t="shared" si="25"/>
        <v>0</v>
      </c>
      <c r="P82" s="181">
        <v>0</v>
      </c>
      <c r="Q82" s="181">
        <f t="shared" si="26"/>
        <v>0</v>
      </c>
      <c r="R82" s="181"/>
      <c r="S82" s="181" t="s">
        <v>277</v>
      </c>
      <c r="T82" s="182" t="s">
        <v>249</v>
      </c>
      <c r="U82" s="157">
        <v>0</v>
      </c>
      <c r="V82" s="157">
        <f t="shared" si="27"/>
        <v>0</v>
      </c>
      <c r="W82" s="157"/>
      <c r="X82" s="157" t="s">
        <v>304</v>
      </c>
      <c r="Y82" s="14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5">
      <c r="A83" s="176">
        <v>69</v>
      </c>
      <c r="B83" s="177" t="s">
        <v>2410</v>
      </c>
      <c r="C83" s="187" t="s">
        <v>2411</v>
      </c>
      <c r="D83" s="178" t="s">
        <v>2243</v>
      </c>
      <c r="E83" s="179">
        <v>37</v>
      </c>
      <c r="F83" s="180"/>
      <c r="G83" s="181">
        <f t="shared" si="21"/>
        <v>0</v>
      </c>
      <c r="H83" s="180"/>
      <c r="I83" s="181">
        <f t="shared" si="22"/>
        <v>0</v>
      </c>
      <c r="J83" s="180"/>
      <c r="K83" s="181">
        <f t="shared" si="23"/>
        <v>0</v>
      </c>
      <c r="L83" s="181">
        <v>15</v>
      </c>
      <c r="M83" s="181">
        <f t="shared" si="24"/>
        <v>0</v>
      </c>
      <c r="N83" s="181">
        <v>0</v>
      </c>
      <c r="O83" s="181">
        <f t="shared" si="25"/>
        <v>0</v>
      </c>
      <c r="P83" s="181">
        <v>0</v>
      </c>
      <c r="Q83" s="181">
        <f t="shared" si="26"/>
        <v>0</v>
      </c>
      <c r="R83" s="181"/>
      <c r="S83" s="181" t="s">
        <v>277</v>
      </c>
      <c r="T83" s="182" t="s">
        <v>249</v>
      </c>
      <c r="U83" s="157">
        <v>0</v>
      </c>
      <c r="V83" s="157">
        <f t="shared" si="27"/>
        <v>0</v>
      </c>
      <c r="W83" s="157"/>
      <c r="X83" s="157" t="s">
        <v>304</v>
      </c>
      <c r="Y83" s="14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5">
      <c r="A84" s="176">
        <v>70</v>
      </c>
      <c r="B84" s="177" t="s">
        <v>2412</v>
      </c>
      <c r="C84" s="187" t="s">
        <v>2413</v>
      </c>
      <c r="D84" s="178" t="s">
        <v>2243</v>
      </c>
      <c r="E84" s="179">
        <v>45</v>
      </c>
      <c r="F84" s="180"/>
      <c r="G84" s="181">
        <f t="shared" si="21"/>
        <v>0</v>
      </c>
      <c r="H84" s="180"/>
      <c r="I84" s="181">
        <f t="shared" si="22"/>
        <v>0</v>
      </c>
      <c r="J84" s="180"/>
      <c r="K84" s="181">
        <f t="shared" si="23"/>
        <v>0</v>
      </c>
      <c r="L84" s="181">
        <v>15</v>
      </c>
      <c r="M84" s="181">
        <f t="shared" si="24"/>
        <v>0</v>
      </c>
      <c r="N84" s="181">
        <v>0</v>
      </c>
      <c r="O84" s="181">
        <f t="shared" si="25"/>
        <v>0</v>
      </c>
      <c r="P84" s="181">
        <v>0</v>
      </c>
      <c r="Q84" s="181">
        <f t="shared" si="26"/>
        <v>0</v>
      </c>
      <c r="R84" s="181"/>
      <c r="S84" s="181" t="s">
        <v>277</v>
      </c>
      <c r="T84" s="182" t="s">
        <v>249</v>
      </c>
      <c r="U84" s="157">
        <v>0</v>
      </c>
      <c r="V84" s="157">
        <f t="shared" si="27"/>
        <v>0</v>
      </c>
      <c r="W84" s="157"/>
      <c r="X84" s="157" t="s">
        <v>304</v>
      </c>
      <c r="Y84" s="14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5">
      <c r="A85" s="176">
        <v>71</v>
      </c>
      <c r="B85" s="177" t="s">
        <v>2414</v>
      </c>
      <c r="C85" s="187" t="s">
        <v>2415</v>
      </c>
      <c r="D85" s="178" t="s">
        <v>2243</v>
      </c>
      <c r="E85" s="179">
        <v>24</v>
      </c>
      <c r="F85" s="180"/>
      <c r="G85" s="181">
        <f t="shared" si="21"/>
        <v>0</v>
      </c>
      <c r="H85" s="180"/>
      <c r="I85" s="181">
        <f t="shared" si="22"/>
        <v>0</v>
      </c>
      <c r="J85" s="180"/>
      <c r="K85" s="181">
        <f t="shared" si="23"/>
        <v>0</v>
      </c>
      <c r="L85" s="181">
        <v>15</v>
      </c>
      <c r="M85" s="181">
        <f t="shared" si="24"/>
        <v>0</v>
      </c>
      <c r="N85" s="181">
        <v>0</v>
      </c>
      <c r="O85" s="181">
        <f t="shared" si="25"/>
        <v>0</v>
      </c>
      <c r="P85" s="181">
        <v>0</v>
      </c>
      <c r="Q85" s="181">
        <f t="shared" si="26"/>
        <v>0</v>
      </c>
      <c r="R85" s="181"/>
      <c r="S85" s="181" t="s">
        <v>277</v>
      </c>
      <c r="T85" s="182" t="s">
        <v>249</v>
      </c>
      <c r="U85" s="157">
        <v>0</v>
      </c>
      <c r="V85" s="157">
        <f t="shared" si="27"/>
        <v>0</v>
      </c>
      <c r="W85" s="157"/>
      <c r="X85" s="157" t="s">
        <v>304</v>
      </c>
      <c r="Y85" s="14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5">
      <c r="A86" s="176">
        <v>72</v>
      </c>
      <c r="B86" s="177" t="s">
        <v>2416</v>
      </c>
      <c r="C86" s="187" t="s">
        <v>2417</v>
      </c>
      <c r="D86" s="178" t="s">
        <v>2243</v>
      </c>
      <c r="E86" s="179">
        <v>150</v>
      </c>
      <c r="F86" s="180"/>
      <c r="G86" s="181">
        <f t="shared" si="21"/>
        <v>0</v>
      </c>
      <c r="H86" s="180"/>
      <c r="I86" s="181">
        <f t="shared" si="22"/>
        <v>0</v>
      </c>
      <c r="J86" s="180"/>
      <c r="K86" s="181">
        <f t="shared" si="23"/>
        <v>0</v>
      </c>
      <c r="L86" s="181">
        <v>15</v>
      </c>
      <c r="M86" s="181">
        <f t="shared" si="24"/>
        <v>0</v>
      </c>
      <c r="N86" s="181">
        <v>0</v>
      </c>
      <c r="O86" s="181">
        <f t="shared" si="25"/>
        <v>0</v>
      </c>
      <c r="P86" s="181">
        <v>0</v>
      </c>
      <c r="Q86" s="181">
        <f t="shared" si="26"/>
        <v>0</v>
      </c>
      <c r="R86" s="181"/>
      <c r="S86" s="181" t="s">
        <v>277</v>
      </c>
      <c r="T86" s="182" t="s">
        <v>249</v>
      </c>
      <c r="U86" s="157">
        <v>0</v>
      </c>
      <c r="V86" s="157">
        <f t="shared" si="27"/>
        <v>0</v>
      </c>
      <c r="W86" s="157"/>
      <c r="X86" s="157" t="s">
        <v>304</v>
      </c>
      <c r="Y86" s="147"/>
      <c r="Z86" s="147"/>
      <c r="AA86" s="147"/>
      <c r="AB86" s="147"/>
      <c r="AC86" s="147"/>
      <c r="AD86" s="147"/>
      <c r="AE86" s="147"/>
      <c r="AF86" s="147"/>
      <c r="AG86" s="147" t="s">
        <v>305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5">
      <c r="A87" s="176">
        <v>73</v>
      </c>
      <c r="B87" s="177" t="s">
        <v>2418</v>
      </c>
      <c r="C87" s="187" t="s">
        <v>2419</v>
      </c>
      <c r="D87" s="178" t="s">
        <v>2243</v>
      </c>
      <c r="E87" s="179">
        <v>50</v>
      </c>
      <c r="F87" s="180"/>
      <c r="G87" s="181">
        <f t="shared" si="21"/>
        <v>0</v>
      </c>
      <c r="H87" s="180"/>
      <c r="I87" s="181">
        <f t="shared" si="22"/>
        <v>0</v>
      </c>
      <c r="J87" s="180"/>
      <c r="K87" s="181">
        <f t="shared" si="23"/>
        <v>0</v>
      </c>
      <c r="L87" s="181">
        <v>15</v>
      </c>
      <c r="M87" s="181">
        <f t="shared" si="24"/>
        <v>0</v>
      </c>
      <c r="N87" s="181">
        <v>0</v>
      </c>
      <c r="O87" s="181">
        <f t="shared" si="25"/>
        <v>0</v>
      </c>
      <c r="P87" s="181">
        <v>0</v>
      </c>
      <c r="Q87" s="181">
        <f t="shared" si="26"/>
        <v>0</v>
      </c>
      <c r="R87" s="181"/>
      <c r="S87" s="181" t="s">
        <v>277</v>
      </c>
      <c r="T87" s="182" t="s">
        <v>249</v>
      </c>
      <c r="U87" s="157">
        <v>0</v>
      </c>
      <c r="V87" s="157">
        <f t="shared" si="27"/>
        <v>0</v>
      </c>
      <c r="W87" s="157"/>
      <c r="X87" s="157" t="s">
        <v>304</v>
      </c>
      <c r="Y87" s="14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5">
      <c r="A88" s="176">
        <v>74</v>
      </c>
      <c r="B88" s="177" t="s">
        <v>2420</v>
      </c>
      <c r="C88" s="187" t="s">
        <v>2421</v>
      </c>
      <c r="D88" s="178" t="s">
        <v>2243</v>
      </c>
      <c r="E88" s="179">
        <v>30</v>
      </c>
      <c r="F88" s="180"/>
      <c r="G88" s="181">
        <f t="shared" si="21"/>
        <v>0</v>
      </c>
      <c r="H88" s="180"/>
      <c r="I88" s="181">
        <f t="shared" si="22"/>
        <v>0</v>
      </c>
      <c r="J88" s="180"/>
      <c r="K88" s="181">
        <f t="shared" si="23"/>
        <v>0</v>
      </c>
      <c r="L88" s="181">
        <v>15</v>
      </c>
      <c r="M88" s="181">
        <f t="shared" si="24"/>
        <v>0</v>
      </c>
      <c r="N88" s="181">
        <v>0</v>
      </c>
      <c r="O88" s="181">
        <f t="shared" si="25"/>
        <v>0</v>
      </c>
      <c r="P88" s="181">
        <v>0</v>
      </c>
      <c r="Q88" s="181">
        <f t="shared" si="26"/>
        <v>0</v>
      </c>
      <c r="R88" s="181"/>
      <c r="S88" s="181" t="s">
        <v>277</v>
      </c>
      <c r="T88" s="182" t="s">
        <v>249</v>
      </c>
      <c r="U88" s="157">
        <v>0</v>
      </c>
      <c r="V88" s="157">
        <f t="shared" si="27"/>
        <v>0</v>
      </c>
      <c r="W88" s="157"/>
      <c r="X88" s="157" t="s">
        <v>304</v>
      </c>
      <c r="Y88" s="14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5">
      <c r="A89" s="176">
        <v>75</v>
      </c>
      <c r="B89" s="177" t="s">
        <v>2422</v>
      </c>
      <c r="C89" s="187" t="s">
        <v>2423</v>
      </c>
      <c r="D89" s="178" t="s">
        <v>576</v>
      </c>
      <c r="E89" s="179">
        <v>90</v>
      </c>
      <c r="F89" s="180"/>
      <c r="G89" s="181">
        <f t="shared" si="21"/>
        <v>0</v>
      </c>
      <c r="H89" s="180"/>
      <c r="I89" s="181">
        <f t="shared" si="22"/>
        <v>0</v>
      </c>
      <c r="J89" s="180"/>
      <c r="K89" s="181">
        <f t="shared" si="23"/>
        <v>0</v>
      </c>
      <c r="L89" s="181">
        <v>15</v>
      </c>
      <c r="M89" s="181">
        <f t="shared" si="24"/>
        <v>0</v>
      </c>
      <c r="N89" s="181">
        <v>0</v>
      </c>
      <c r="O89" s="181">
        <f t="shared" si="25"/>
        <v>0</v>
      </c>
      <c r="P89" s="181">
        <v>0</v>
      </c>
      <c r="Q89" s="181">
        <f t="shared" si="26"/>
        <v>0</v>
      </c>
      <c r="R89" s="181"/>
      <c r="S89" s="181" t="s">
        <v>277</v>
      </c>
      <c r="T89" s="182" t="s">
        <v>249</v>
      </c>
      <c r="U89" s="157">
        <v>0</v>
      </c>
      <c r="V89" s="157">
        <f t="shared" si="27"/>
        <v>0</v>
      </c>
      <c r="W89" s="157"/>
      <c r="X89" s="157" t="s">
        <v>304</v>
      </c>
      <c r="Y89" s="14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5">
      <c r="A90" s="176">
        <v>76</v>
      </c>
      <c r="B90" s="177" t="s">
        <v>2424</v>
      </c>
      <c r="C90" s="187" t="s">
        <v>2425</v>
      </c>
      <c r="D90" s="178" t="s">
        <v>576</v>
      </c>
      <c r="E90" s="179">
        <v>7152</v>
      </c>
      <c r="F90" s="180"/>
      <c r="G90" s="181">
        <f t="shared" si="21"/>
        <v>0</v>
      </c>
      <c r="H90" s="180"/>
      <c r="I90" s="181">
        <f t="shared" si="22"/>
        <v>0</v>
      </c>
      <c r="J90" s="180"/>
      <c r="K90" s="181">
        <f t="shared" si="23"/>
        <v>0</v>
      </c>
      <c r="L90" s="181">
        <v>15</v>
      </c>
      <c r="M90" s="181">
        <f t="shared" si="24"/>
        <v>0</v>
      </c>
      <c r="N90" s="181">
        <v>0</v>
      </c>
      <c r="O90" s="181">
        <f t="shared" si="25"/>
        <v>0</v>
      </c>
      <c r="P90" s="181">
        <v>0</v>
      </c>
      <c r="Q90" s="181">
        <f t="shared" si="26"/>
        <v>0</v>
      </c>
      <c r="R90" s="181"/>
      <c r="S90" s="181" t="s">
        <v>277</v>
      </c>
      <c r="T90" s="182" t="s">
        <v>249</v>
      </c>
      <c r="U90" s="157">
        <v>0</v>
      </c>
      <c r="V90" s="157">
        <f t="shared" si="27"/>
        <v>0</v>
      </c>
      <c r="W90" s="157"/>
      <c r="X90" s="157" t="s">
        <v>304</v>
      </c>
      <c r="Y90" s="14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5">
      <c r="A91" s="176">
        <v>77</v>
      </c>
      <c r="B91" s="177" t="s">
        <v>2426</v>
      </c>
      <c r="C91" s="187" t="s">
        <v>2427</v>
      </c>
      <c r="D91" s="178" t="s">
        <v>576</v>
      </c>
      <c r="E91" s="179">
        <v>160</v>
      </c>
      <c r="F91" s="180"/>
      <c r="G91" s="181">
        <f t="shared" si="21"/>
        <v>0</v>
      </c>
      <c r="H91" s="180"/>
      <c r="I91" s="181">
        <f t="shared" si="22"/>
        <v>0</v>
      </c>
      <c r="J91" s="180"/>
      <c r="K91" s="181">
        <f t="shared" si="23"/>
        <v>0</v>
      </c>
      <c r="L91" s="181">
        <v>15</v>
      </c>
      <c r="M91" s="181">
        <f t="shared" si="24"/>
        <v>0</v>
      </c>
      <c r="N91" s="181">
        <v>0</v>
      </c>
      <c r="O91" s="181">
        <f t="shared" si="25"/>
        <v>0</v>
      </c>
      <c r="P91" s="181">
        <v>0</v>
      </c>
      <c r="Q91" s="181">
        <f t="shared" si="26"/>
        <v>0</v>
      </c>
      <c r="R91" s="181"/>
      <c r="S91" s="181" t="s">
        <v>277</v>
      </c>
      <c r="T91" s="182" t="s">
        <v>249</v>
      </c>
      <c r="U91" s="157">
        <v>0</v>
      </c>
      <c r="V91" s="157">
        <f t="shared" si="27"/>
        <v>0</v>
      </c>
      <c r="W91" s="157"/>
      <c r="X91" s="157" t="s">
        <v>304</v>
      </c>
      <c r="Y91" s="14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5">
      <c r="A92" s="176">
        <v>78</v>
      </c>
      <c r="B92" s="177" t="s">
        <v>2428</v>
      </c>
      <c r="C92" s="187" t="s">
        <v>2429</v>
      </c>
      <c r="D92" s="178" t="s">
        <v>576</v>
      </c>
      <c r="E92" s="179">
        <v>5565</v>
      </c>
      <c r="F92" s="180"/>
      <c r="G92" s="181">
        <f t="shared" si="21"/>
        <v>0</v>
      </c>
      <c r="H92" s="180"/>
      <c r="I92" s="181">
        <f t="shared" si="22"/>
        <v>0</v>
      </c>
      <c r="J92" s="180"/>
      <c r="K92" s="181">
        <f t="shared" si="23"/>
        <v>0</v>
      </c>
      <c r="L92" s="181">
        <v>15</v>
      </c>
      <c r="M92" s="181">
        <f t="shared" si="24"/>
        <v>0</v>
      </c>
      <c r="N92" s="181">
        <v>0</v>
      </c>
      <c r="O92" s="181">
        <f t="shared" si="25"/>
        <v>0</v>
      </c>
      <c r="P92" s="181">
        <v>0</v>
      </c>
      <c r="Q92" s="181">
        <f t="shared" si="26"/>
        <v>0</v>
      </c>
      <c r="R92" s="181"/>
      <c r="S92" s="181" t="s">
        <v>277</v>
      </c>
      <c r="T92" s="182" t="s">
        <v>249</v>
      </c>
      <c r="U92" s="157">
        <v>0</v>
      </c>
      <c r="V92" s="157">
        <f t="shared" si="27"/>
        <v>0</v>
      </c>
      <c r="W92" s="157"/>
      <c r="X92" s="157" t="s">
        <v>304</v>
      </c>
      <c r="Y92" s="14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5">
      <c r="A93" s="176">
        <v>79</v>
      </c>
      <c r="B93" s="177" t="s">
        <v>2430</v>
      </c>
      <c r="C93" s="187" t="s">
        <v>2431</v>
      </c>
      <c r="D93" s="178" t="s">
        <v>576</v>
      </c>
      <c r="E93" s="179">
        <v>45</v>
      </c>
      <c r="F93" s="180"/>
      <c r="G93" s="181">
        <f t="shared" si="21"/>
        <v>0</v>
      </c>
      <c r="H93" s="180"/>
      <c r="I93" s="181">
        <f t="shared" si="22"/>
        <v>0</v>
      </c>
      <c r="J93" s="180"/>
      <c r="K93" s="181">
        <f t="shared" si="23"/>
        <v>0</v>
      </c>
      <c r="L93" s="181">
        <v>15</v>
      </c>
      <c r="M93" s="181">
        <f t="shared" si="24"/>
        <v>0</v>
      </c>
      <c r="N93" s="181">
        <v>0</v>
      </c>
      <c r="O93" s="181">
        <f t="shared" si="25"/>
        <v>0</v>
      </c>
      <c r="P93" s="181">
        <v>0</v>
      </c>
      <c r="Q93" s="181">
        <f t="shared" si="26"/>
        <v>0</v>
      </c>
      <c r="R93" s="181"/>
      <c r="S93" s="181" t="s">
        <v>277</v>
      </c>
      <c r="T93" s="182" t="s">
        <v>249</v>
      </c>
      <c r="U93" s="157">
        <v>0</v>
      </c>
      <c r="V93" s="157">
        <f t="shared" si="27"/>
        <v>0</v>
      </c>
      <c r="W93" s="157"/>
      <c r="X93" s="157" t="s">
        <v>304</v>
      </c>
      <c r="Y93" s="14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5">
      <c r="A94" s="176">
        <v>80</v>
      </c>
      <c r="B94" s="177" t="s">
        <v>2432</v>
      </c>
      <c r="C94" s="187" t="s">
        <v>2433</v>
      </c>
      <c r="D94" s="178" t="s">
        <v>576</v>
      </c>
      <c r="E94" s="179">
        <v>60</v>
      </c>
      <c r="F94" s="180"/>
      <c r="G94" s="181">
        <f t="shared" si="21"/>
        <v>0</v>
      </c>
      <c r="H94" s="180"/>
      <c r="I94" s="181">
        <f t="shared" si="22"/>
        <v>0</v>
      </c>
      <c r="J94" s="180"/>
      <c r="K94" s="181">
        <f t="shared" si="23"/>
        <v>0</v>
      </c>
      <c r="L94" s="181">
        <v>15</v>
      </c>
      <c r="M94" s="181">
        <f t="shared" si="24"/>
        <v>0</v>
      </c>
      <c r="N94" s="181">
        <v>0</v>
      </c>
      <c r="O94" s="181">
        <f t="shared" si="25"/>
        <v>0</v>
      </c>
      <c r="P94" s="181">
        <v>0</v>
      </c>
      <c r="Q94" s="181">
        <f t="shared" si="26"/>
        <v>0</v>
      </c>
      <c r="R94" s="181"/>
      <c r="S94" s="181" t="s">
        <v>277</v>
      </c>
      <c r="T94" s="182" t="s">
        <v>249</v>
      </c>
      <c r="U94" s="157">
        <v>0</v>
      </c>
      <c r="V94" s="157">
        <f t="shared" si="27"/>
        <v>0</v>
      </c>
      <c r="W94" s="157"/>
      <c r="X94" s="157" t="s">
        <v>304</v>
      </c>
      <c r="Y94" s="147"/>
      <c r="Z94" s="147"/>
      <c r="AA94" s="147"/>
      <c r="AB94" s="147"/>
      <c r="AC94" s="147"/>
      <c r="AD94" s="147"/>
      <c r="AE94" s="147"/>
      <c r="AF94" s="147"/>
      <c r="AG94" s="147" t="s">
        <v>305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5">
      <c r="A95" s="176">
        <v>81</v>
      </c>
      <c r="B95" s="177" t="s">
        <v>2434</v>
      </c>
      <c r="C95" s="187" t="s">
        <v>2435</v>
      </c>
      <c r="D95" s="178" t="s">
        <v>354</v>
      </c>
      <c r="E95" s="179">
        <v>1</v>
      </c>
      <c r="F95" s="180"/>
      <c r="G95" s="181">
        <f t="shared" si="21"/>
        <v>0</v>
      </c>
      <c r="H95" s="180"/>
      <c r="I95" s="181">
        <f t="shared" si="22"/>
        <v>0</v>
      </c>
      <c r="J95" s="180"/>
      <c r="K95" s="181">
        <f t="shared" si="23"/>
        <v>0</v>
      </c>
      <c r="L95" s="181">
        <v>15</v>
      </c>
      <c r="M95" s="181">
        <f t="shared" si="24"/>
        <v>0</v>
      </c>
      <c r="N95" s="181">
        <v>0</v>
      </c>
      <c r="O95" s="181">
        <f t="shared" si="25"/>
        <v>0</v>
      </c>
      <c r="P95" s="181">
        <v>0</v>
      </c>
      <c r="Q95" s="181">
        <f t="shared" si="26"/>
        <v>0</v>
      </c>
      <c r="R95" s="181"/>
      <c r="S95" s="181" t="s">
        <v>277</v>
      </c>
      <c r="T95" s="182" t="s">
        <v>249</v>
      </c>
      <c r="U95" s="157">
        <v>0</v>
      </c>
      <c r="V95" s="157">
        <f t="shared" si="27"/>
        <v>0</v>
      </c>
      <c r="W95" s="157"/>
      <c r="X95" s="157" t="s">
        <v>304</v>
      </c>
      <c r="Y95" s="14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5">
      <c r="A96" s="168">
        <v>82</v>
      </c>
      <c r="B96" s="169" t="s">
        <v>2436</v>
      </c>
      <c r="C96" s="185" t="s">
        <v>2437</v>
      </c>
      <c r="D96" s="170" t="s">
        <v>276</v>
      </c>
      <c r="E96" s="171">
        <v>1</v>
      </c>
      <c r="F96" s="172"/>
      <c r="G96" s="173">
        <f t="shared" si="21"/>
        <v>0</v>
      </c>
      <c r="H96" s="172"/>
      <c r="I96" s="173">
        <f t="shared" si="22"/>
        <v>0</v>
      </c>
      <c r="J96" s="172"/>
      <c r="K96" s="173">
        <f t="shared" si="23"/>
        <v>0</v>
      </c>
      <c r="L96" s="173">
        <v>15</v>
      </c>
      <c r="M96" s="173">
        <f t="shared" si="24"/>
        <v>0</v>
      </c>
      <c r="N96" s="173">
        <v>0</v>
      </c>
      <c r="O96" s="173">
        <f t="shared" si="25"/>
        <v>0</v>
      </c>
      <c r="P96" s="173">
        <v>0</v>
      </c>
      <c r="Q96" s="173">
        <f t="shared" si="26"/>
        <v>0</v>
      </c>
      <c r="R96" s="173"/>
      <c r="S96" s="173" t="s">
        <v>277</v>
      </c>
      <c r="T96" s="174" t="s">
        <v>249</v>
      </c>
      <c r="U96" s="157">
        <v>0</v>
      </c>
      <c r="V96" s="157">
        <f t="shared" si="27"/>
        <v>0</v>
      </c>
      <c r="W96" s="157"/>
      <c r="X96" s="157" t="s">
        <v>304</v>
      </c>
      <c r="Y96" s="14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5">
      <c r="A97" s="154"/>
      <c r="B97" s="155"/>
      <c r="C97" s="256" t="s">
        <v>2336</v>
      </c>
      <c r="D97" s="257"/>
      <c r="E97" s="257"/>
      <c r="F97" s="257"/>
      <c r="G97" s="2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47"/>
      <c r="Z97" s="147"/>
      <c r="AA97" s="147"/>
      <c r="AB97" s="147"/>
      <c r="AC97" s="147"/>
      <c r="AD97" s="147"/>
      <c r="AE97" s="147"/>
      <c r="AF97" s="147"/>
      <c r="AG97" s="147" t="s">
        <v>253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x14ac:dyDescent="0.25">
      <c r="A98" s="162" t="s">
        <v>243</v>
      </c>
      <c r="B98" s="163" t="s">
        <v>107</v>
      </c>
      <c r="C98" s="184" t="s">
        <v>109</v>
      </c>
      <c r="D98" s="164"/>
      <c r="E98" s="165"/>
      <c r="F98" s="166"/>
      <c r="G98" s="166">
        <f>SUMIF(AG99:AG121,"&lt;&gt;NOR",G99:G121)</f>
        <v>0</v>
      </c>
      <c r="H98" s="166"/>
      <c r="I98" s="166">
        <f>SUM(I99:I121)</f>
        <v>0</v>
      </c>
      <c r="J98" s="166"/>
      <c r="K98" s="166">
        <f>SUM(K99:K121)</f>
        <v>0</v>
      </c>
      <c r="L98" s="166"/>
      <c r="M98" s="166">
        <f>SUM(M99:M121)</f>
        <v>0</v>
      </c>
      <c r="N98" s="166"/>
      <c r="O98" s="166">
        <f>SUM(O99:O121)</f>
        <v>0</v>
      </c>
      <c r="P98" s="166"/>
      <c r="Q98" s="166">
        <f>SUM(Q99:Q121)</f>
        <v>0</v>
      </c>
      <c r="R98" s="166"/>
      <c r="S98" s="166"/>
      <c r="T98" s="167"/>
      <c r="U98" s="161"/>
      <c r="V98" s="161">
        <f>SUM(V99:V121)</f>
        <v>0</v>
      </c>
      <c r="W98" s="161"/>
      <c r="X98" s="161"/>
      <c r="AG98" t="s">
        <v>244</v>
      </c>
    </row>
    <row r="99" spans="1:60" outlineLevel="1" x14ac:dyDescent="0.25">
      <c r="A99" s="176">
        <v>83</v>
      </c>
      <c r="B99" s="177" t="s">
        <v>2438</v>
      </c>
      <c r="C99" s="187" t="s">
        <v>2439</v>
      </c>
      <c r="D99" s="178" t="s">
        <v>2243</v>
      </c>
      <c r="E99" s="179">
        <v>1</v>
      </c>
      <c r="F99" s="180"/>
      <c r="G99" s="181">
        <f t="shared" ref="G99:G120" si="28">ROUND(E99*F99,2)</f>
        <v>0</v>
      </c>
      <c r="H99" s="180"/>
      <c r="I99" s="181">
        <f t="shared" ref="I99:I120" si="29">ROUND(E99*H99,2)</f>
        <v>0</v>
      </c>
      <c r="J99" s="180"/>
      <c r="K99" s="181">
        <f t="shared" ref="K99:K120" si="30">ROUND(E99*J99,2)</f>
        <v>0</v>
      </c>
      <c r="L99" s="181">
        <v>15</v>
      </c>
      <c r="M99" s="181">
        <f t="shared" ref="M99:M120" si="31">G99*(1+L99/100)</f>
        <v>0</v>
      </c>
      <c r="N99" s="181">
        <v>0</v>
      </c>
      <c r="O99" s="181">
        <f t="shared" ref="O99:O120" si="32">ROUND(E99*N99,2)</f>
        <v>0</v>
      </c>
      <c r="P99" s="181">
        <v>0</v>
      </c>
      <c r="Q99" s="181">
        <f t="shared" ref="Q99:Q120" si="33">ROUND(E99*P99,2)</f>
        <v>0</v>
      </c>
      <c r="R99" s="181"/>
      <c r="S99" s="181" t="s">
        <v>277</v>
      </c>
      <c r="T99" s="182" t="s">
        <v>249</v>
      </c>
      <c r="U99" s="157">
        <v>0</v>
      </c>
      <c r="V99" s="157">
        <f t="shared" ref="V99:V120" si="34">ROUND(E99*U99,2)</f>
        <v>0</v>
      </c>
      <c r="W99" s="157"/>
      <c r="X99" s="157" t="s">
        <v>304</v>
      </c>
      <c r="Y99" s="14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5">
      <c r="A100" s="176">
        <v>84</v>
      </c>
      <c r="B100" s="177" t="s">
        <v>2440</v>
      </c>
      <c r="C100" s="187" t="s">
        <v>2393</v>
      </c>
      <c r="D100" s="178" t="s">
        <v>2243</v>
      </c>
      <c r="E100" s="179">
        <v>1</v>
      </c>
      <c r="F100" s="180"/>
      <c r="G100" s="181">
        <f t="shared" si="28"/>
        <v>0</v>
      </c>
      <c r="H100" s="180"/>
      <c r="I100" s="181">
        <f t="shared" si="29"/>
        <v>0</v>
      </c>
      <c r="J100" s="180"/>
      <c r="K100" s="181">
        <f t="shared" si="30"/>
        <v>0</v>
      </c>
      <c r="L100" s="181">
        <v>15</v>
      </c>
      <c r="M100" s="181">
        <f t="shared" si="31"/>
        <v>0</v>
      </c>
      <c r="N100" s="181">
        <v>0</v>
      </c>
      <c r="O100" s="181">
        <f t="shared" si="32"/>
        <v>0</v>
      </c>
      <c r="P100" s="181">
        <v>0</v>
      </c>
      <c r="Q100" s="181">
        <f t="shared" si="33"/>
        <v>0</v>
      </c>
      <c r="R100" s="181"/>
      <c r="S100" s="181" t="s">
        <v>277</v>
      </c>
      <c r="T100" s="182" t="s">
        <v>249</v>
      </c>
      <c r="U100" s="157">
        <v>0</v>
      </c>
      <c r="V100" s="157">
        <f t="shared" si="34"/>
        <v>0</v>
      </c>
      <c r="W100" s="157"/>
      <c r="X100" s="157" t="s">
        <v>304</v>
      </c>
      <c r="Y100" s="14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5">
      <c r="A101" s="176">
        <v>85</v>
      </c>
      <c r="B101" s="177" t="s">
        <v>2441</v>
      </c>
      <c r="C101" s="187" t="s">
        <v>2395</v>
      </c>
      <c r="D101" s="178" t="s">
        <v>2243</v>
      </c>
      <c r="E101" s="179">
        <v>2</v>
      </c>
      <c r="F101" s="180"/>
      <c r="G101" s="181">
        <f t="shared" si="28"/>
        <v>0</v>
      </c>
      <c r="H101" s="180"/>
      <c r="I101" s="181">
        <f t="shared" si="29"/>
        <v>0</v>
      </c>
      <c r="J101" s="180"/>
      <c r="K101" s="181">
        <f t="shared" si="30"/>
        <v>0</v>
      </c>
      <c r="L101" s="181">
        <v>15</v>
      </c>
      <c r="M101" s="181">
        <f t="shared" si="31"/>
        <v>0</v>
      </c>
      <c r="N101" s="181">
        <v>0</v>
      </c>
      <c r="O101" s="181">
        <f t="shared" si="32"/>
        <v>0</v>
      </c>
      <c r="P101" s="181">
        <v>0</v>
      </c>
      <c r="Q101" s="181">
        <f t="shared" si="33"/>
        <v>0</v>
      </c>
      <c r="R101" s="181"/>
      <c r="S101" s="181" t="s">
        <v>277</v>
      </c>
      <c r="T101" s="182" t="s">
        <v>249</v>
      </c>
      <c r="U101" s="157">
        <v>0</v>
      </c>
      <c r="V101" s="157">
        <f t="shared" si="34"/>
        <v>0</v>
      </c>
      <c r="W101" s="157"/>
      <c r="X101" s="157" t="s">
        <v>304</v>
      </c>
      <c r="Y101" s="14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5">
      <c r="A102" s="176">
        <v>86</v>
      </c>
      <c r="B102" s="177" t="s">
        <v>2442</v>
      </c>
      <c r="C102" s="187" t="s">
        <v>2397</v>
      </c>
      <c r="D102" s="178" t="s">
        <v>2243</v>
      </c>
      <c r="E102" s="179">
        <v>1</v>
      </c>
      <c r="F102" s="180"/>
      <c r="G102" s="181">
        <f t="shared" si="28"/>
        <v>0</v>
      </c>
      <c r="H102" s="180"/>
      <c r="I102" s="181">
        <f t="shared" si="29"/>
        <v>0</v>
      </c>
      <c r="J102" s="180"/>
      <c r="K102" s="181">
        <f t="shared" si="30"/>
        <v>0</v>
      </c>
      <c r="L102" s="181">
        <v>15</v>
      </c>
      <c r="M102" s="181">
        <f t="shared" si="31"/>
        <v>0</v>
      </c>
      <c r="N102" s="181">
        <v>0</v>
      </c>
      <c r="O102" s="181">
        <f t="shared" si="32"/>
        <v>0</v>
      </c>
      <c r="P102" s="181">
        <v>0</v>
      </c>
      <c r="Q102" s="181">
        <f t="shared" si="33"/>
        <v>0</v>
      </c>
      <c r="R102" s="181"/>
      <c r="S102" s="181" t="s">
        <v>277</v>
      </c>
      <c r="T102" s="182" t="s">
        <v>249</v>
      </c>
      <c r="U102" s="157">
        <v>0</v>
      </c>
      <c r="V102" s="157">
        <f t="shared" si="34"/>
        <v>0</v>
      </c>
      <c r="W102" s="157"/>
      <c r="X102" s="157" t="s">
        <v>304</v>
      </c>
      <c r="Y102" s="14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5">
      <c r="A103" s="176">
        <v>87</v>
      </c>
      <c r="B103" s="177" t="s">
        <v>2443</v>
      </c>
      <c r="C103" s="187" t="s">
        <v>2399</v>
      </c>
      <c r="D103" s="178" t="s">
        <v>2243</v>
      </c>
      <c r="E103" s="179">
        <v>2</v>
      </c>
      <c r="F103" s="180"/>
      <c r="G103" s="181">
        <f t="shared" si="28"/>
        <v>0</v>
      </c>
      <c r="H103" s="180"/>
      <c r="I103" s="181">
        <f t="shared" si="29"/>
        <v>0</v>
      </c>
      <c r="J103" s="180"/>
      <c r="K103" s="181">
        <f t="shared" si="30"/>
        <v>0</v>
      </c>
      <c r="L103" s="181">
        <v>15</v>
      </c>
      <c r="M103" s="181">
        <f t="shared" si="31"/>
        <v>0</v>
      </c>
      <c r="N103" s="181">
        <v>0</v>
      </c>
      <c r="O103" s="181">
        <f t="shared" si="32"/>
        <v>0</v>
      </c>
      <c r="P103" s="181">
        <v>0</v>
      </c>
      <c r="Q103" s="181">
        <f t="shared" si="33"/>
        <v>0</v>
      </c>
      <c r="R103" s="181"/>
      <c r="S103" s="181" t="s">
        <v>277</v>
      </c>
      <c r="T103" s="182" t="s">
        <v>249</v>
      </c>
      <c r="U103" s="157">
        <v>0</v>
      </c>
      <c r="V103" s="157">
        <f t="shared" si="34"/>
        <v>0</v>
      </c>
      <c r="W103" s="157"/>
      <c r="X103" s="157" t="s">
        <v>304</v>
      </c>
      <c r="Y103" s="14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5">
      <c r="A104" s="176">
        <v>88</v>
      </c>
      <c r="B104" s="177" t="s">
        <v>2444</v>
      </c>
      <c r="C104" s="187" t="s">
        <v>2401</v>
      </c>
      <c r="D104" s="178" t="s">
        <v>2243</v>
      </c>
      <c r="E104" s="179">
        <v>5</v>
      </c>
      <c r="F104" s="180"/>
      <c r="G104" s="181">
        <f t="shared" si="28"/>
        <v>0</v>
      </c>
      <c r="H104" s="180"/>
      <c r="I104" s="181">
        <f t="shared" si="29"/>
        <v>0</v>
      </c>
      <c r="J104" s="180"/>
      <c r="K104" s="181">
        <f t="shared" si="30"/>
        <v>0</v>
      </c>
      <c r="L104" s="181">
        <v>15</v>
      </c>
      <c r="M104" s="181">
        <f t="shared" si="31"/>
        <v>0</v>
      </c>
      <c r="N104" s="181">
        <v>0</v>
      </c>
      <c r="O104" s="181">
        <f t="shared" si="32"/>
        <v>0</v>
      </c>
      <c r="P104" s="181">
        <v>0</v>
      </c>
      <c r="Q104" s="181">
        <f t="shared" si="33"/>
        <v>0</v>
      </c>
      <c r="R104" s="181"/>
      <c r="S104" s="181" t="s">
        <v>277</v>
      </c>
      <c r="T104" s="182" t="s">
        <v>249</v>
      </c>
      <c r="U104" s="157">
        <v>0</v>
      </c>
      <c r="V104" s="157">
        <f t="shared" si="34"/>
        <v>0</v>
      </c>
      <c r="W104" s="157"/>
      <c r="X104" s="157" t="s">
        <v>304</v>
      </c>
      <c r="Y104" s="14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5">
      <c r="A105" s="176">
        <v>89</v>
      </c>
      <c r="B105" s="177" t="s">
        <v>2445</v>
      </c>
      <c r="C105" s="187" t="s">
        <v>2403</v>
      </c>
      <c r="D105" s="178" t="s">
        <v>2243</v>
      </c>
      <c r="E105" s="179">
        <v>1</v>
      </c>
      <c r="F105" s="180"/>
      <c r="G105" s="181">
        <f t="shared" si="28"/>
        <v>0</v>
      </c>
      <c r="H105" s="180"/>
      <c r="I105" s="181">
        <f t="shared" si="29"/>
        <v>0</v>
      </c>
      <c r="J105" s="180"/>
      <c r="K105" s="181">
        <f t="shared" si="30"/>
        <v>0</v>
      </c>
      <c r="L105" s="181">
        <v>15</v>
      </c>
      <c r="M105" s="181">
        <f t="shared" si="31"/>
        <v>0</v>
      </c>
      <c r="N105" s="181">
        <v>0</v>
      </c>
      <c r="O105" s="181">
        <f t="shared" si="32"/>
        <v>0</v>
      </c>
      <c r="P105" s="181">
        <v>0</v>
      </c>
      <c r="Q105" s="181">
        <f t="shared" si="33"/>
        <v>0</v>
      </c>
      <c r="R105" s="181"/>
      <c r="S105" s="181" t="s">
        <v>277</v>
      </c>
      <c r="T105" s="182" t="s">
        <v>249</v>
      </c>
      <c r="U105" s="157">
        <v>0</v>
      </c>
      <c r="V105" s="157">
        <f t="shared" si="34"/>
        <v>0</v>
      </c>
      <c r="W105" s="157"/>
      <c r="X105" s="157" t="s">
        <v>304</v>
      </c>
      <c r="Y105" s="14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5">
      <c r="A106" s="176">
        <v>90</v>
      </c>
      <c r="B106" s="177" t="s">
        <v>2446</v>
      </c>
      <c r="C106" s="187" t="s">
        <v>2405</v>
      </c>
      <c r="D106" s="178" t="s">
        <v>2243</v>
      </c>
      <c r="E106" s="179">
        <v>6</v>
      </c>
      <c r="F106" s="180"/>
      <c r="G106" s="181">
        <f t="shared" si="28"/>
        <v>0</v>
      </c>
      <c r="H106" s="180"/>
      <c r="I106" s="181">
        <f t="shared" si="29"/>
        <v>0</v>
      </c>
      <c r="J106" s="180"/>
      <c r="K106" s="181">
        <f t="shared" si="30"/>
        <v>0</v>
      </c>
      <c r="L106" s="181">
        <v>15</v>
      </c>
      <c r="M106" s="181">
        <f t="shared" si="31"/>
        <v>0</v>
      </c>
      <c r="N106" s="181">
        <v>0</v>
      </c>
      <c r="O106" s="181">
        <f t="shared" si="32"/>
        <v>0</v>
      </c>
      <c r="P106" s="181">
        <v>0</v>
      </c>
      <c r="Q106" s="181">
        <f t="shared" si="33"/>
        <v>0</v>
      </c>
      <c r="R106" s="181"/>
      <c r="S106" s="181" t="s">
        <v>277</v>
      </c>
      <c r="T106" s="182" t="s">
        <v>249</v>
      </c>
      <c r="U106" s="157">
        <v>0</v>
      </c>
      <c r="V106" s="157">
        <f t="shared" si="34"/>
        <v>0</v>
      </c>
      <c r="W106" s="157"/>
      <c r="X106" s="157" t="s">
        <v>304</v>
      </c>
      <c r="Y106" s="14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5">
      <c r="A107" s="176">
        <v>91</v>
      </c>
      <c r="B107" s="177" t="s">
        <v>2447</v>
      </c>
      <c r="C107" s="187" t="s">
        <v>2448</v>
      </c>
      <c r="D107" s="178" t="s">
        <v>2243</v>
      </c>
      <c r="E107" s="179">
        <v>5</v>
      </c>
      <c r="F107" s="180"/>
      <c r="G107" s="181">
        <f t="shared" si="28"/>
        <v>0</v>
      </c>
      <c r="H107" s="180"/>
      <c r="I107" s="181">
        <f t="shared" si="29"/>
        <v>0</v>
      </c>
      <c r="J107" s="180"/>
      <c r="K107" s="181">
        <f t="shared" si="30"/>
        <v>0</v>
      </c>
      <c r="L107" s="181">
        <v>15</v>
      </c>
      <c r="M107" s="181">
        <f t="shared" si="31"/>
        <v>0</v>
      </c>
      <c r="N107" s="181">
        <v>0</v>
      </c>
      <c r="O107" s="181">
        <f t="shared" si="32"/>
        <v>0</v>
      </c>
      <c r="P107" s="181">
        <v>0</v>
      </c>
      <c r="Q107" s="181">
        <f t="shared" si="33"/>
        <v>0</v>
      </c>
      <c r="R107" s="181"/>
      <c r="S107" s="181" t="s">
        <v>277</v>
      </c>
      <c r="T107" s="182" t="s">
        <v>249</v>
      </c>
      <c r="U107" s="157">
        <v>0</v>
      </c>
      <c r="V107" s="157">
        <f t="shared" si="34"/>
        <v>0</v>
      </c>
      <c r="W107" s="157"/>
      <c r="X107" s="157" t="s">
        <v>304</v>
      </c>
      <c r="Y107" s="14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5">
      <c r="A108" s="176">
        <v>92</v>
      </c>
      <c r="B108" s="177" t="s">
        <v>2449</v>
      </c>
      <c r="C108" s="187" t="s">
        <v>2450</v>
      </c>
      <c r="D108" s="178" t="s">
        <v>2243</v>
      </c>
      <c r="E108" s="179">
        <v>5</v>
      </c>
      <c r="F108" s="180"/>
      <c r="G108" s="181">
        <f t="shared" si="28"/>
        <v>0</v>
      </c>
      <c r="H108" s="180"/>
      <c r="I108" s="181">
        <f t="shared" si="29"/>
        <v>0</v>
      </c>
      <c r="J108" s="180"/>
      <c r="K108" s="181">
        <f t="shared" si="30"/>
        <v>0</v>
      </c>
      <c r="L108" s="181">
        <v>15</v>
      </c>
      <c r="M108" s="181">
        <f t="shared" si="31"/>
        <v>0</v>
      </c>
      <c r="N108" s="181">
        <v>0</v>
      </c>
      <c r="O108" s="181">
        <f t="shared" si="32"/>
        <v>0</v>
      </c>
      <c r="P108" s="181">
        <v>0</v>
      </c>
      <c r="Q108" s="181">
        <f t="shared" si="33"/>
        <v>0</v>
      </c>
      <c r="R108" s="181"/>
      <c r="S108" s="181" t="s">
        <v>277</v>
      </c>
      <c r="T108" s="182" t="s">
        <v>249</v>
      </c>
      <c r="U108" s="157">
        <v>0</v>
      </c>
      <c r="V108" s="157">
        <f t="shared" si="34"/>
        <v>0</v>
      </c>
      <c r="W108" s="157"/>
      <c r="X108" s="157" t="s">
        <v>304</v>
      </c>
      <c r="Y108" s="14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5">
      <c r="A109" s="176">
        <v>93</v>
      </c>
      <c r="B109" s="177" t="s">
        <v>2451</v>
      </c>
      <c r="C109" s="187" t="s">
        <v>2452</v>
      </c>
      <c r="D109" s="178" t="s">
        <v>2243</v>
      </c>
      <c r="E109" s="179">
        <v>51</v>
      </c>
      <c r="F109" s="180"/>
      <c r="G109" s="181">
        <f t="shared" si="28"/>
        <v>0</v>
      </c>
      <c r="H109" s="180"/>
      <c r="I109" s="181">
        <f t="shared" si="29"/>
        <v>0</v>
      </c>
      <c r="J109" s="180"/>
      <c r="K109" s="181">
        <f t="shared" si="30"/>
        <v>0</v>
      </c>
      <c r="L109" s="181">
        <v>15</v>
      </c>
      <c r="M109" s="181">
        <f t="shared" si="31"/>
        <v>0</v>
      </c>
      <c r="N109" s="181">
        <v>0</v>
      </c>
      <c r="O109" s="181">
        <f t="shared" si="32"/>
        <v>0</v>
      </c>
      <c r="P109" s="181">
        <v>0</v>
      </c>
      <c r="Q109" s="181">
        <f t="shared" si="33"/>
        <v>0</v>
      </c>
      <c r="R109" s="181"/>
      <c r="S109" s="181" t="s">
        <v>277</v>
      </c>
      <c r="T109" s="182" t="s">
        <v>249</v>
      </c>
      <c r="U109" s="157">
        <v>0</v>
      </c>
      <c r="V109" s="157">
        <f t="shared" si="34"/>
        <v>0</v>
      </c>
      <c r="W109" s="157"/>
      <c r="X109" s="157" t="s">
        <v>304</v>
      </c>
      <c r="Y109" s="14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5">
      <c r="A110" s="176">
        <v>94</v>
      </c>
      <c r="B110" s="177" t="s">
        <v>2453</v>
      </c>
      <c r="C110" s="187" t="s">
        <v>2417</v>
      </c>
      <c r="D110" s="178" t="s">
        <v>2243</v>
      </c>
      <c r="E110" s="179">
        <v>60</v>
      </c>
      <c r="F110" s="180"/>
      <c r="G110" s="181">
        <f t="shared" si="28"/>
        <v>0</v>
      </c>
      <c r="H110" s="180"/>
      <c r="I110" s="181">
        <f t="shared" si="29"/>
        <v>0</v>
      </c>
      <c r="J110" s="180"/>
      <c r="K110" s="181">
        <f t="shared" si="30"/>
        <v>0</v>
      </c>
      <c r="L110" s="181">
        <v>15</v>
      </c>
      <c r="M110" s="181">
        <f t="shared" si="31"/>
        <v>0</v>
      </c>
      <c r="N110" s="181">
        <v>0</v>
      </c>
      <c r="O110" s="181">
        <f t="shared" si="32"/>
        <v>0</v>
      </c>
      <c r="P110" s="181">
        <v>0</v>
      </c>
      <c r="Q110" s="181">
        <f t="shared" si="33"/>
        <v>0</v>
      </c>
      <c r="R110" s="181"/>
      <c r="S110" s="181" t="s">
        <v>277</v>
      </c>
      <c r="T110" s="182" t="s">
        <v>249</v>
      </c>
      <c r="U110" s="157">
        <v>0</v>
      </c>
      <c r="V110" s="157">
        <f t="shared" si="34"/>
        <v>0</v>
      </c>
      <c r="W110" s="157"/>
      <c r="X110" s="157" t="s">
        <v>304</v>
      </c>
      <c r="Y110" s="14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5">
      <c r="A111" s="176">
        <v>95</v>
      </c>
      <c r="B111" s="177" t="s">
        <v>2454</v>
      </c>
      <c r="C111" s="187" t="s">
        <v>2419</v>
      </c>
      <c r="D111" s="178" t="s">
        <v>2243</v>
      </c>
      <c r="E111" s="179">
        <v>5</v>
      </c>
      <c r="F111" s="180"/>
      <c r="G111" s="181">
        <f t="shared" si="28"/>
        <v>0</v>
      </c>
      <c r="H111" s="180"/>
      <c r="I111" s="181">
        <f t="shared" si="29"/>
        <v>0</v>
      </c>
      <c r="J111" s="180"/>
      <c r="K111" s="181">
        <f t="shared" si="30"/>
        <v>0</v>
      </c>
      <c r="L111" s="181">
        <v>15</v>
      </c>
      <c r="M111" s="181">
        <f t="shared" si="31"/>
        <v>0</v>
      </c>
      <c r="N111" s="181">
        <v>0</v>
      </c>
      <c r="O111" s="181">
        <f t="shared" si="32"/>
        <v>0</v>
      </c>
      <c r="P111" s="181">
        <v>0</v>
      </c>
      <c r="Q111" s="181">
        <f t="shared" si="33"/>
        <v>0</v>
      </c>
      <c r="R111" s="181"/>
      <c r="S111" s="181" t="s">
        <v>277</v>
      </c>
      <c r="T111" s="182" t="s">
        <v>249</v>
      </c>
      <c r="U111" s="157">
        <v>0</v>
      </c>
      <c r="V111" s="157">
        <f t="shared" si="34"/>
        <v>0</v>
      </c>
      <c r="W111" s="157"/>
      <c r="X111" s="157" t="s">
        <v>304</v>
      </c>
      <c r="Y111" s="14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5">
      <c r="A112" s="176">
        <v>96</v>
      </c>
      <c r="B112" s="177" t="s">
        <v>2455</v>
      </c>
      <c r="C112" s="187" t="s">
        <v>2421</v>
      </c>
      <c r="D112" s="178" t="s">
        <v>2243</v>
      </c>
      <c r="E112" s="179">
        <v>2</v>
      </c>
      <c r="F112" s="180"/>
      <c r="G112" s="181">
        <f t="shared" si="28"/>
        <v>0</v>
      </c>
      <c r="H112" s="180"/>
      <c r="I112" s="181">
        <f t="shared" si="29"/>
        <v>0</v>
      </c>
      <c r="J112" s="180"/>
      <c r="K112" s="181">
        <f t="shared" si="30"/>
        <v>0</v>
      </c>
      <c r="L112" s="181">
        <v>15</v>
      </c>
      <c r="M112" s="181">
        <f t="shared" si="31"/>
        <v>0</v>
      </c>
      <c r="N112" s="181">
        <v>0</v>
      </c>
      <c r="O112" s="181">
        <f t="shared" si="32"/>
        <v>0</v>
      </c>
      <c r="P112" s="181">
        <v>0</v>
      </c>
      <c r="Q112" s="181">
        <f t="shared" si="33"/>
        <v>0</v>
      </c>
      <c r="R112" s="181"/>
      <c r="S112" s="181" t="s">
        <v>277</v>
      </c>
      <c r="T112" s="182" t="s">
        <v>249</v>
      </c>
      <c r="U112" s="157">
        <v>0</v>
      </c>
      <c r="V112" s="157">
        <f t="shared" si="34"/>
        <v>0</v>
      </c>
      <c r="W112" s="157"/>
      <c r="X112" s="157" t="s">
        <v>304</v>
      </c>
      <c r="Y112" s="14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5">
      <c r="A113" s="176">
        <v>97</v>
      </c>
      <c r="B113" s="177" t="s">
        <v>2456</v>
      </c>
      <c r="C113" s="187" t="s">
        <v>2423</v>
      </c>
      <c r="D113" s="178" t="s">
        <v>576</v>
      </c>
      <c r="E113" s="179">
        <v>60</v>
      </c>
      <c r="F113" s="180"/>
      <c r="G113" s="181">
        <f t="shared" si="28"/>
        <v>0</v>
      </c>
      <c r="H113" s="180"/>
      <c r="I113" s="181">
        <f t="shared" si="29"/>
        <v>0</v>
      </c>
      <c r="J113" s="180"/>
      <c r="K113" s="181">
        <f t="shared" si="30"/>
        <v>0</v>
      </c>
      <c r="L113" s="181">
        <v>15</v>
      </c>
      <c r="M113" s="181">
        <f t="shared" si="31"/>
        <v>0</v>
      </c>
      <c r="N113" s="181">
        <v>0</v>
      </c>
      <c r="O113" s="181">
        <f t="shared" si="32"/>
        <v>0</v>
      </c>
      <c r="P113" s="181">
        <v>0</v>
      </c>
      <c r="Q113" s="181">
        <f t="shared" si="33"/>
        <v>0</v>
      </c>
      <c r="R113" s="181"/>
      <c r="S113" s="181" t="s">
        <v>277</v>
      </c>
      <c r="T113" s="182" t="s">
        <v>249</v>
      </c>
      <c r="U113" s="157">
        <v>0</v>
      </c>
      <c r="V113" s="157">
        <f t="shared" si="34"/>
        <v>0</v>
      </c>
      <c r="W113" s="157"/>
      <c r="X113" s="157" t="s">
        <v>304</v>
      </c>
      <c r="Y113" s="14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5">
      <c r="A114" s="176">
        <v>98</v>
      </c>
      <c r="B114" s="177" t="s">
        <v>2457</v>
      </c>
      <c r="C114" s="187" t="s">
        <v>2425</v>
      </c>
      <c r="D114" s="178" t="s">
        <v>576</v>
      </c>
      <c r="E114" s="179">
        <v>5350</v>
      </c>
      <c r="F114" s="180"/>
      <c r="G114" s="181">
        <f t="shared" si="28"/>
        <v>0</v>
      </c>
      <c r="H114" s="180"/>
      <c r="I114" s="181">
        <f t="shared" si="29"/>
        <v>0</v>
      </c>
      <c r="J114" s="180"/>
      <c r="K114" s="181">
        <f t="shared" si="30"/>
        <v>0</v>
      </c>
      <c r="L114" s="181">
        <v>15</v>
      </c>
      <c r="M114" s="181">
        <f t="shared" si="31"/>
        <v>0</v>
      </c>
      <c r="N114" s="181">
        <v>0</v>
      </c>
      <c r="O114" s="181">
        <f t="shared" si="32"/>
        <v>0</v>
      </c>
      <c r="P114" s="181">
        <v>0</v>
      </c>
      <c r="Q114" s="181">
        <f t="shared" si="33"/>
        <v>0</v>
      </c>
      <c r="R114" s="181"/>
      <c r="S114" s="181" t="s">
        <v>277</v>
      </c>
      <c r="T114" s="182" t="s">
        <v>249</v>
      </c>
      <c r="U114" s="157">
        <v>0</v>
      </c>
      <c r="V114" s="157">
        <f t="shared" si="34"/>
        <v>0</v>
      </c>
      <c r="W114" s="157"/>
      <c r="X114" s="157" t="s">
        <v>304</v>
      </c>
      <c r="Y114" s="14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5">
      <c r="A115" s="176">
        <v>99</v>
      </c>
      <c r="B115" s="177" t="s">
        <v>2458</v>
      </c>
      <c r="C115" s="187" t="s">
        <v>2427</v>
      </c>
      <c r="D115" s="178" t="s">
        <v>576</v>
      </c>
      <c r="E115" s="179">
        <v>120</v>
      </c>
      <c r="F115" s="180"/>
      <c r="G115" s="181">
        <f t="shared" si="28"/>
        <v>0</v>
      </c>
      <c r="H115" s="180"/>
      <c r="I115" s="181">
        <f t="shared" si="29"/>
        <v>0</v>
      </c>
      <c r="J115" s="180"/>
      <c r="K115" s="181">
        <f t="shared" si="30"/>
        <v>0</v>
      </c>
      <c r="L115" s="181">
        <v>15</v>
      </c>
      <c r="M115" s="181">
        <f t="shared" si="31"/>
        <v>0</v>
      </c>
      <c r="N115" s="181">
        <v>0</v>
      </c>
      <c r="O115" s="181">
        <f t="shared" si="32"/>
        <v>0</v>
      </c>
      <c r="P115" s="181">
        <v>0</v>
      </c>
      <c r="Q115" s="181">
        <f t="shared" si="33"/>
        <v>0</v>
      </c>
      <c r="R115" s="181"/>
      <c r="S115" s="181" t="s">
        <v>277</v>
      </c>
      <c r="T115" s="182" t="s">
        <v>249</v>
      </c>
      <c r="U115" s="157">
        <v>0</v>
      </c>
      <c r="V115" s="157">
        <f t="shared" si="34"/>
        <v>0</v>
      </c>
      <c r="W115" s="157"/>
      <c r="X115" s="157" t="s">
        <v>304</v>
      </c>
      <c r="Y115" s="14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5">
      <c r="A116" s="176">
        <v>100</v>
      </c>
      <c r="B116" s="177" t="s">
        <v>2459</v>
      </c>
      <c r="C116" s="187" t="s">
        <v>2429</v>
      </c>
      <c r="D116" s="178" t="s">
        <v>576</v>
      </c>
      <c r="E116" s="179">
        <v>2289</v>
      </c>
      <c r="F116" s="180"/>
      <c r="G116" s="181">
        <f t="shared" si="28"/>
        <v>0</v>
      </c>
      <c r="H116" s="180"/>
      <c r="I116" s="181">
        <f t="shared" si="29"/>
        <v>0</v>
      </c>
      <c r="J116" s="180"/>
      <c r="K116" s="181">
        <f t="shared" si="30"/>
        <v>0</v>
      </c>
      <c r="L116" s="181">
        <v>15</v>
      </c>
      <c r="M116" s="181">
        <f t="shared" si="31"/>
        <v>0</v>
      </c>
      <c r="N116" s="181">
        <v>0</v>
      </c>
      <c r="O116" s="181">
        <f t="shared" si="32"/>
        <v>0</v>
      </c>
      <c r="P116" s="181">
        <v>0</v>
      </c>
      <c r="Q116" s="181">
        <f t="shared" si="33"/>
        <v>0</v>
      </c>
      <c r="R116" s="181"/>
      <c r="S116" s="181" t="s">
        <v>277</v>
      </c>
      <c r="T116" s="182" t="s">
        <v>249</v>
      </c>
      <c r="U116" s="157">
        <v>0</v>
      </c>
      <c r="V116" s="157">
        <f t="shared" si="34"/>
        <v>0</v>
      </c>
      <c r="W116" s="157"/>
      <c r="X116" s="157" t="s">
        <v>304</v>
      </c>
      <c r="Y116" s="14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5">
      <c r="A117" s="176">
        <v>101</v>
      </c>
      <c r="B117" s="177" t="s">
        <v>2460</v>
      </c>
      <c r="C117" s="187" t="s">
        <v>2431</v>
      </c>
      <c r="D117" s="178" t="s">
        <v>576</v>
      </c>
      <c r="E117" s="179">
        <v>45</v>
      </c>
      <c r="F117" s="180"/>
      <c r="G117" s="181">
        <f t="shared" si="28"/>
        <v>0</v>
      </c>
      <c r="H117" s="180"/>
      <c r="I117" s="181">
        <f t="shared" si="29"/>
        <v>0</v>
      </c>
      <c r="J117" s="180"/>
      <c r="K117" s="181">
        <f t="shared" si="30"/>
        <v>0</v>
      </c>
      <c r="L117" s="181">
        <v>15</v>
      </c>
      <c r="M117" s="181">
        <f t="shared" si="31"/>
        <v>0</v>
      </c>
      <c r="N117" s="181">
        <v>0</v>
      </c>
      <c r="O117" s="181">
        <f t="shared" si="32"/>
        <v>0</v>
      </c>
      <c r="P117" s="181">
        <v>0</v>
      </c>
      <c r="Q117" s="181">
        <f t="shared" si="33"/>
        <v>0</v>
      </c>
      <c r="R117" s="181"/>
      <c r="S117" s="181" t="s">
        <v>277</v>
      </c>
      <c r="T117" s="182" t="s">
        <v>249</v>
      </c>
      <c r="U117" s="157">
        <v>0</v>
      </c>
      <c r="V117" s="157">
        <f t="shared" si="34"/>
        <v>0</v>
      </c>
      <c r="W117" s="157"/>
      <c r="X117" s="157" t="s">
        <v>304</v>
      </c>
      <c r="Y117" s="14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5">
      <c r="A118" s="176">
        <v>102</v>
      </c>
      <c r="B118" s="177" t="s">
        <v>2461</v>
      </c>
      <c r="C118" s="187" t="s">
        <v>2433</v>
      </c>
      <c r="D118" s="178" t="s">
        <v>576</v>
      </c>
      <c r="E118" s="179">
        <v>60</v>
      </c>
      <c r="F118" s="180"/>
      <c r="G118" s="181">
        <f t="shared" si="28"/>
        <v>0</v>
      </c>
      <c r="H118" s="180"/>
      <c r="I118" s="181">
        <f t="shared" si="29"/>
        <v>0</v>
      </c>
      <c r="J118" s="180"/>
      <c r="K118" s="181">
        <f t="shared" si="30"/>
        <v>0</v>
      </c>
      <c r="L118" s="181">
        <v>15</v>
      </c>
      <c r="M118" s="181">
        <f t="shared" si="31"/>
        <v>0</v>
      </c>
      <c r="N118" s="181">
        <v>0</v>
      </c>
      <c r="O118" s="181">
        <f t="shared" si="32"/>
        <v>0</v>
      </c>
      <c r="P118" s="181">
        <v>0</v>
      </c>
      <c r="Q118" s="181">
        <f t="shared" si="33"/>
        <v>0</v>
      </c>
      <c r="R118" s="181"/>
      <c r="S118" s="181" t="s">
        <v>277</v>
      </c>
      <c r="T118" s="182" t="s">
        <v>249</v>
      </c>
      <c r="U118" s="157">
        <v>0</v>
      </c>
      <c r="V118" s="157">
        <f t="shared" si="34"/>
        <v>0</v>
      </c>
      <c r="W118" s="157"/>
      <c r="X118" s="157" t="s">
        <v>304</v>
      </c>
      <c r="Y118" s="14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5">
      <c r="A119" s="176">
        <v>103</v>
      </c>
      <c r="B119" s="177" t="s">
        <v>2462</v>
      </c>
      <c r="C119" s="187" t="s">
        <v>2435</v>
      </c>
      <c r="D119" s="178" t="s">
        <v>354</v>
      </c>
      <c r="E119" s="179">
        <v>1</v>
      </c>
      <c r="F119" s="180"/>
      <c r="G119" s="181">
        <f t="shared" si="28"/>
        <v>0</v>
      </c>
      <c r="H119" s="180"/>
      <c r="I119" s="181">
        <f t="shared" si="29"/>
        <v>0</v>
      </c>
      <c r="J119" s="180"/>
      <c r="K119" s="181">
        <f t="shared" si="30"/>
        <v>0</v>
      </c>
      <c r="L119" s="181">
        <v>15</v>
      </c>
      <c r="M119" s="181">
        <f t="shared" si="31"/>
        <v>0</v>
      </c>
      <c r="N119" s="181">
        <v>0</v>
      </c>
      <c r="O119" s="181">
        <f t="shared" si="32"/>
        <v>0</v>
      </c>
      <c r="P119" s="181">
        <v>0</v>
      </c>
      <c r="Q119" s="181">
        <f t="shared" si="33"/>
        <v>0</v>
      </c>
      <c r="R119" s="181"/>
      <c r="S119" s="181" t="s">
        <v>277</v>
      </c>
      <c r="T119" s="182" t="s">
        <v>249</v>
      </c>
      <c r="U119" s="157">
        <v>0</v>
      </c>
      <c r="V119" s="157">
        <f t="shared" si="34"/>
        <v>0</v>
      </c>
      <c r="W119" s="157"/>
      <c r="X119" s="157" t="s">
        <v>304</v>
      </c>
      <c r="Y119" s="14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5">
      <c r="A120" s="168">
        <v>104</v>
      </c>
      <c r="B120" s="169" t="s">
        <v>2463</v>
      </c>
      <c r="C120" s="185" t="s">
        <v>2437</v>
      </c>
      <c r="D120" s="170" t="s">
        <v>276</v>
      </c>
      <c r="E120" s="171">
        <v>1</v>
      </c>
      <c r="F120" s="172"/>
      <c r="G120" s="173">
        <f t="shared" si="28"/>
        <v>0</v>
      </c>
      <c r="H120" s="172"/>
      <c r="I120" s="173">
        <f t="shared" si="29"/>
        <v>0</v>
      </c>
      <c r="J120" s="172"/>
      <c r="K120" s="173">
        <f t="shared" si="30"/>
        <v>0</v>
      </c>
      <c r="L120" s="173">
        <v>15</v>
      </c>
      <c r="M120" s="173">
        <f t="shared" si="31"/>
        <v>0</v>
      </c>
      <c r="N120" s="173">
        <v>0</v>
      </c>
      <c r="O120" s="173">
        <f t="shared" si="32"/>
        <v>0</v>
      </c>
      <c r="P120" s="173">
        <v>0</v>
      </c>
      <c r="Q120" s="173">
        <f t="shared" si="33"/>
        <v>0</v>
      </c>
      <c r="R120" s="173"/>
      <c r="S120" s="173" t="s">
        <v>277</v>
      </c>
      <c r="T120" s="174" t="s">
        <v>249</v>
      </c>
      <c r="U120" s="157">
        <v>0</v>
      </c>
      <c r="V120" s="157">
        <f t="shared" si="34"/>
        <v>0</v>
      </c>
      <c r="W120" s="157"/>
      <c r="X120" s="157" t="s">
        <v>304</v>
      </c>
      <c r="Y120" s="14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5">
      <c r="A121" s="154"/>
      <c r="B121" s="155"/>
      <c r="C121" s="256" t="s">
        <v>2336</v>
      </c>
      <c r="D121" s="257"/>
      <c r="E121" s="257"/>
      <c r="F121" s="257"/>
      <c r="G121" s="257"/>
      <c r="H121" s="157"/>
      <c r="I121" s="157"/>
      <c r="J121" s="157"/>
      <c r="K121" s="157"/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47"/>
      <c r="Z121" s="147"/>
      <c r="AA121" s="147"/>
      <c r="AB121" s="147"/>
      <c r="AC121" s="147"/>
      <c r="AD121" s="147"/>
      <c r="AE121" s="147"/>
      <c r="AF121" s="147"/>
      <c r="AG121" s="147" t="s">
        <v>253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x14ac:dyDescent="0.25">
      <c r="A122" s="162" t="s">
        <v>243</v>
      </c>
      <c r="B122" s="163" t="s">
        <v>195</v>
      </c>
      <c r="C122" s="184" t="s">
        <v>196</v>
      </c>
      <c r="D122" s="164"/>
      <c r="E122" s="165"/>
      <c r="F122" s="166"/>
      <c r="G122" s="166">
        <f>SUMIF(AG123:AG136,"&lt;&gt;NOR",G123:G136)</f>
        <v>0</v>
      </c>
      <c r="H122" s="166"/>
      <c r="I122" s="166">
        <f>SUM(I123:I136)</f>
        <v>0</v>
      </c>
      <c r="J122" s="166"/>
      <c r="K122" s="166">
        <f>SUM(K123:K136)</f>
        <v>0</v>
      </c>
      <c r="L122" s="166"/>
      <c r="M122" s="166">
        <f>SUM(M123:M136)</f>
        <v>0</v>
      </c>
      <c r="N122" s="166"/>
      <c r="O122" s="166">
        <f>SUM(O123:O136)</f>
        <v>0</v>
      </c>
      <c r="P122" s="166"/>
      <c r="Q122" s="166">
        <f>SUM(Q123:Q136)</f>
        <v>0</v>
      </c>
      <c r="R122" s="166"/>
      <c r="S122" s="166"/>
      <c r="T122" s="167"/>
      <c r="U122" s="161"/>
      <c r="V122" s="161">
        <f>SUM(V123:V136)</f>
        <v>0</v>
      </c>
      <c r="W122" s="161"/>
      <c r="X122" s="161"/>
      <c r="AG122" t="s">
        <v>244</v>
      </c>
    </row>
    <row r="123" spans="1:60" outlineLevel="1" x14ac:dyDescent="0.25">
      <c r="A123" s="176">
        <v>105</v>
      </c>
      <c r="B123" s="177" t="s">
        <v>2464</v>
      </c>
      <c r="C123" s="187" t="s">
        <v>2287</v>
      </c>
      <c r="D123" s="178" t="s">
        <v>354</v>
      </c>
      <c r="E123" s="179">
        <v>1</v>
      </c>
      <c r="F123" s="180"/>
      <c r="G123" s="181">
        <f t="shared" ref="G123:G136" si="35">ROUND(E123*F123,2)</f>
        <v>0</v>
      </c>
      <c r="H123" s="180"/>
      <c r="I123" s="181">
        <f t="shared" ref="I123:I136" si="36">ROUND(E123*H123,2)</f>
        <v>0</v>
      </c>
      <c r="J123" s="180"/>
      <c r="K123" s="181">
        <f t="shared" ref="K123:K136" si="37">ROUND(E123*J123,2)</f>
        <v>0</v>
      </c>
      <c r="L123" s="181">
        <v>15</v>
      </c>
      <c r="M123" s="181">
        <f t="shared" ref="M123:M136" si="38">G123*(1+L123/100)</f>
        <v>0</v>
      </c>
      <c r="N123" s="181">
        <v>0</v>
      </c>
      <c r="O123" s="181">
        <f t="shared" ref="O123:O136" si="39">ROUND(E123*N123,2)</f>
        <v>0</v>
      </c>
      <c r="P123" s="181">
        <v>0</v>
      </c>
      <c r="Q123" s="181">
        <f t="shared" ref="Q123:Q136" si="40">ROUND(E123*P123,2)</f>
        <v>0</v>
      </c>
      <c r="R123" s="181"/>
      <c r="S123" s="181" t="s">
        <v>277</v>
      </c>
      <c r="T123" s="182" t="s">
        <v>249</v>
      </c>
      <c r="U123" s="157">
        <v>0</v>
      </c>
      <c r="V123" s="157">
        <f t="shared" ref="V123:V136" si="41">ROUND(E123*U123,2)</f>
        <v>0</v>
      </c>
      <c r="W123" s="157"/>
      <c r="X123" s="157" t="s">
        <v>304</v>
      </c>
      <c r="Y123" s="147"/>
      <c r="Z123" s="147"/>
      <c r="AA123" s="147"/>
      <c r="AB123" s="147"/>
      <c r="AC123" s="147"/>
      <c r="AD123" s="147"/>
      <c r="AE123" s="147"/>
      <c r="AF123" s="147"/>
      <c r="AG123" s="147" t="s">
        <v>639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5">
      <c r="A124" s="176">
        <v>106</v>
      </c>
      <c r="B124" s="177" t="s">
        <v>2465</v>
      </c>
      <c r="C124" s="187" t="s">
        <v>2466</v>
      </c>
      <c r="D124" s="178" t="s">
        <v>354</v>
      </c>
      <c r="E124" s="179">
        <v>1</v>
      </c>
      <c r="F124" s="180"/>
      <c r="G124" s="181">
        <f t="shared" si="35"/>
        <v>0</v>
      </c>
      <c r="H124" s="180"/>
      <c r="I124" s="181">
        <f t="shared" si="36"/>
        <v>0</v>
      </c>
      <c r="J124" s="180"/>
      <c r="K124" s="181">
        <f t="shared" si="37"/>
        <v>0</v>
      </c>
      <c r="L124" s="181">
        <v>15</v>
      </c>
      <c r="M124" s="181">
        <f t="shared" si="38"/>
        <v>0</v>
      </c>
      <c r="N124" s="181">
        <v>0</v>
      </c>
      <c r="O124" s="181">
        <f t="shared" si="39"/>
        <v>0</v>
      </c>
      <c r="P124" s="181">
        <v>0</v>
      </c>
      <c r="Q124" s="181">
        <f t="shared" si="40"/>
        <v>0</v>
      </c>
      <c r="R124" s="181"/>
      <c r="S124" s="181" t="s">
        <v>277</v>
      </c>
      <c r="T124" s="182" t="s">
        <v>249</v>
      </c>
      <c r="U124" s="157">
        <v>0</v>
      </c>
      <c r="V124" s="157">
        <f t="shared" si="41"/>
        <v>0</v>
      </c>
      <c r="W124" s="157"/>
      <c r="X124" s="157" t="s">
        <v>304</v>
      </c>
      <c r="Y124" s="147"/>
      <c r="Z124" s="147"/>
      <c r="AA124" s="147"/>
      <c r="AB124" s="147"/>
      <c r="AC124" s="147"/>
      <c r="AD124" s="147"/>
      <c r="AE124" s="147"/>
      <c r="AF124" s="147"/>
      <c r="AG124" s="147" t="s">
        <v>639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5">
      <c r="A125" s="176">
        <v>107</v>
      </c>
      <c r="B125" s="177" t="s">
        <v>2467</v>
      </c>
      <c r="C125" s="187" t="s">
        <v>2468</v>
      </c>
      <c r="D125" s="178" t="s">
        <v>354</v>
      </c>
      <c r="E125" s="179">
        <v>1</v>
      </c>
      <c r="F125" s="180"/>
      <c r="G125" s="181">
        <f t="shared" si="35"/>
        <v>0</v>
      </c>
      <c r="H125" s="180"/>
      <c r="I125" s="181">
        <f t="shared" si="36"/>
        <v>0</v>
      </c>
      <c r="J125" s="180"/>
      <c r="K125" s="181">
        <f t="shared" si="37"/>
        <v>0</v>
      </c>
      <c r="L125" s="181">
        <v>15</v>
      </c>
      <c r="M125" s="181">
        <f t="shared" si="38"/>
        <v>0</v>
      </c>
      <c r="N125" s="181">
        <v>0</v>
      </c>
      <c r="O125" s="181">
        <f t="shared" si="39"/>
        <v>0</v>
      </c>
      <c r="P125" s="181">
        <v>0</v>
      </c>
      <c r="Q125" s="181">
        <f t="shared" si="40"/>
        <v>0</v>
      </c>
      <c r="R125" s="181"/>
      <c r="S125" s="181" t="s">
        <v>277</v>
      </c>
      <c r="T125" s="182" t="s">
        <v>249</v>
      </c>
      <c r="U125" s="157">
        <v>0</v>
      </c>
      <c r="V125" s="157">
        <f t="shared" si="41"/>
        <v>0</v>
      </c>
      <c r="W125" s="157"/>
      <c r="X125" s="157" t="s">
        <v>304</v>
      </c>
      <c r="Y125" s="147"/>
      <c r="Z125" s="147"/>
      <c r="AA125" s="147"/>
      <c r="AB125" s="147"/>
      <c r="AC125" s="147"/>
      <c r="AD125" s="147"/>
      <c r="AE125" s="147"/>
      <c r="AF125" s="147"/>
      <c r="AG125" s="147" t="s">
        <v>639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5">
      <c r="A126" s="176">
        <v>108</v>
      </c>
      <c r="B126" s="177" t="s">
        <v>2469</v>
      </c>
      <c r="C126" s="187" t="s">
        <v>2470</v>
      </c>
      <c r="D126" s="178" t="s">
        <v>354</v>
      </c>
      <c r="E126" s="179">
        <v>1</v>
      </c>
      <c r="F126" s="180"/>
      <c r="G126" s="181">
        <f t="shared" si="35"/>
        <v>0</v>
      </c>
      <c r="H126" s="180"/>
      <c r="I126" s="181">
        <f t="shared" si="36"/>
        <v>0</v>
      </c>
      <c r="J126" s="180"/>
      <c r="K126" s="181">
        <f t="shared" si="37"/>
        <v>0</v>
      </c>
      <c r="L126" s="181">
        <v>15</v>
      </c>
      <c r="M126" s="181">
        <f t="shared" si="38"/>
        <v>0</v>
      </c>
      <c r="N126" s="181">
        <v>0</v>
      </c>
      <c r="O126" s="181">
        <f t="shared" si="39"/>
        <v>0</v>
      </c>
      <c r="P126" s="181">
        <v>0</v>
      </c>
      <c r="Q126" s="181">
        <f t="shared" si="40"/>
        <v>0</v>
      </c>
      <c r="R126" s="181"/>
      <c r="S126" s="181" t="s">
        <v>277</v>
      </c>
      <c r="T126" s="182" t="s">
        <v>249</v>
      </c>
      <c r="U126" s="157">
        <v>0</v>
      </c>
      <c r="V126" s="157">
        <f t="shared" si="41"/>
        <v>0</v>
      </c>
      <c r="W126" s="157"/>
      <c r="X126" s="157" t="s">
        <v>304</v>
      </c>
      <c r="Y126" s="147"/>
      <c r="Z126" s="147"/>
      <c r="AA126" s="147"/>
      <c r="AB126" s="147"/>
      <c r="AC126" s="147"/>
      <c r="AD126" s="147"/>
      <c r="AE126" s="147"/>
      <c r="AF126" s="147"/>
      <c r="AG126" s="147" t="s">
        <v>639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5">
      <c r="A127" s="176">
        <v>109</v>
      </c>
      <c r="B127" s="177" t="s">
        <v>2471</v>
      </c>
      <c r="C127" s="187" t="s">
        <v>2289</v>
      </c>
      <c r="D127" s="178" t="s">
        <v>354</v>
      </c>
      <c r="E127" s="179">
        <v>1</v>
      </c>
      <c r="F127" s="180"/>
      <c r="G127" s="181">
        <f t="shared" si="35"/>
        <v>0</v>
      </c>
      <c r="H127" s="180"/>
      <c r="I127" s="181">
        <f t="shared" si="36"/>
        <v>0</v>
      </c>
      <c r="J127" s="180"/>
      <c r="K127" s="181">
        <f t="shared" si="37"/>
        <v>0</v>
      </c>
      <c r="L127" s="181">
        <v>15</v>
      </c>
      <c r="M127" s="181">
        <f t="shared" si="38"/>
        <v>0</v>
      </c>
      <c r="N127" s="181">
        <v>0</v>
      </c>
      <c r="O127" s="181">
        <f t="shared" si="39"/>
        <v>0</v>
      </c>
      <c r="P127" s="181">
        <v>0</v>
      </c>
      <c r="Q127" s="181">
        <f t="shared" si="40"/>
        <v>0</v>
      </c>
      <c r="R127" s="181"/>
      <c r="S127" s="181" t="s">
        <v>277</v>
      </c>
      <c r="T127" s="182" t="s">
        <v>249</v>
      </c>
      <c r="U127" s="157">
        <v>0</v>
      </c>
      <c r="V127" s="157">
        <f t="shared" si="41"/>
        <v>0</v>
      </c>
      <c r="W127" s="157"/>
      <c r="X127" s="157" t="s">
        <v>304</v>
      </c>
      <c r="Y127" s="147"/>
      <c r="Z127" s="147"/>
      <c r="AA127" s="147"/>
      <c r="AB127" s="147"/>
      <c r="AC127" s="147"/>
      <c r="AD127" s="147"/>
      <c r="AE127" s="147"/>
      <c r="AF127" s="147"/>
      <c r="AG127" s="147" t="s">
        <v>639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5">
      <c r="A128" s="176">
        <v>110</v>
      </c>
      <c r="B128" s="177" t="s">
        <v>2472</v>
      </c>
      <c r="C128" s="187" t="s">
        <v>2294</v>
      </c>
      <c r="D128" s="178" t="s">
        <v>354</v>
      </c>
      <c r="E128" s="179">
        <v>1</v>
      </c>
      <c r="F128" s="180"/>
      <c r="G128" s="181">
        <f t="shared" si="35"/>
        <v>0</v>
      </c>
      <c r="H128" s="180"/>
      <c r="I128" s="181">
        <f t="shared" si="36"/>
        <v>0</v>
      </c>
      <c r="J128" s="180"/>
      <c r="K128" s="181">
        <f t="shared" si="37"/>
        <v>0</v>
      </c>
      <c r="L128" s="181">
        <v>15</v>
      </c>
      <c r="M128" s="181">
        <f t="shared" si="38"/>
        <v>0</v>
      </c>
      <c r="N128" s="181">
        <v>0</v>
      </c>
      <c r="O128" s="181">
        <f t="shared" si="39"/>
        <v>0</v>
      </c>
      <c r="P128" s="181">
        <v>0</v>
      </c>
      <c r="Q128" s="181">
        <f t="shared" si="40"/>
        <v>0</v>
      </c>
      <c r="R128" s="181"/>
      <c r="S128" s="181" t="s">
        <v>277</v>
      </c>
      <c r="T128" s="182" t="s">
        <v>249</v>
      </c>
      <c r="U128" s="157">
        <v>0</v>
      </c>
      <c r="V128" s="157">
        <f t="shared" si="41"/>
        <v>0</v>
      </c>
      <c r="W128" s="157"/>
      <c r="X128" s="157" t="s">
        <v>304</v>
      </c>
      <c r="Y128" s="147"/>
      <c r="Z128" s="147"/>
      <c r="AA128" s="147"/>
      <c r="AB128" s="147"/>
      <c r="AC128" s="147"/>
      <c r="AD128" s="147"/>
      <c r="AE128" s="147"/>
      <c r="AF128" s="147"/>
      <c r="AG128" s="147" t="s">
        <v>639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5">
      <c r="A129" s="176">
        <v>111</v>
      </c>
      <c r="B129" s="177" t="s">
        <v>2473</v>
      </c>
      <c r="C129" s="187" t="s">
        <v>2298</v>
      </c>
      <c r="D129" s="178" t="s">
        <v>354</v>
      </c>
      <c r="E129" s="179">
        <v>1</v>
      </c>
      <c r="F129" s="180"/>
      <c r="G129" s="181">
        <f t="shared" si="35"/>
        <v>0</v>
      </c>
      <c r="H129" s="180"/>
      <c r="I129" s="181">
        <f t="shared" si="36"/>
        <v>0</v>
      </c>
      <c r="J129" s="180"/>
      <c r="K129" s="181">
        <f t="shared" si="37"/>
        <v>0</v>
      </c>
      <c r="L129" s="181">
        <v>15</v>
      </c>
      <c r="M129" s="181">
        <f t="shared" si="38"/>
        <v>0</v>
      </c>
      <c r="N129" s="181">
        <v>0</v>
      </c>
      <c r="O129" s="181">
        <f t="shared" si="39"/>
        <v>0</v>
      </c>
      <c r="P129" s="181">
        <v>0</v>
      </c>
      <c r="Q129" s="181">
        <f t="shared" si="40"/>
        <v>0</v>
      </c>
      <c r="R129" s="181"/>
      <c r="S129" s="181" t="s">
        <v>277</v>
      </c>
      <c r="T129" s="182" t="s">
        <v>249</v>
      </c>
      <c r="U129" s="157">
        <v>0</v>
      </c>
      <c r="V129" s="157">
        <f t="shared" si="41"/>
        <v>0</v>
      </c>
      <c r="W129" s="157"/>
      <c r="X129" s="157" t="s">
        <v>304</v>
      </c>
      <c r="Y129" s="147"/>
      <c r="Z129" s="147"/>
      <c r="AA129" s="147"/>
      <c r="AB129" s="147"/>
      <c r="AC129" s="147"/>
      <c r="AD129" s="147"/>
      <c r="AE129" s="147"/>
      <c r="AF129" s="147"/>
      <c r="AG129" s="147" t="s">
        <v>639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5">
      <c r="A130" s="176">
        <v>112</v>
      </c>
      <c r="B130" s="177" t="s">
        <v>2474</v>
      </c>
      <c r="C130" s="187" t="s">
        <v>2475</v>
      </c>
      <c r="D130" s="178" t="s">
        <v>354</v>
      </c>
      <c r="E130" s="179">
        <v>1</v>
      </c>
      <c r="F130" s="180"/>
      <c r="G130" s="181">
        <f t="shared" si="35"/>
        <v>0</v>
      </c>
      <c r="H130" s="180"/>
      <c r="I130" s="181">
        <f t="shared" si="36"/>
        <v>0</v>
      </c>
      <c r="J130" s="180"/>
      <c r="K130" s="181">
        <f t="shared" si="37"/>
        <v>0</v>
      </c>
      <c r="L130" s="181">
        <v>15</v>
      </c>
      <c r="M130" s="181">
        <f t="shared" si="38"/>
        <v>0</v>
      </c>
      <c r="N130" s="181">
        <v>0</v>
      </c>
      <c r="O130" s="181">
        <f t="shared" si="39"/>
        <v>0</v>
      </c>
      <c r="P130" s="181">
        <v>0</v>
      </c>
      <c r="Q130" s="181">
        <f t="shared" si="40"/>
        <v>0</v>
      </c>
      <c r="R130" s="181"/>
      <c r="S130" s="181" t="s">
        <v>277</v>
      </c>
      <c r="T130" s="182" t="s">
        <v>249</v>
      </c>
      <c r="U130" s="157">
        <v>0</v>
      </c>
      <c r="V130" s="157">
        <f t="shared" si="41"/>
        <v>0</v>
      </c>
      <c r="W130" s="157"/>
      <c r="X130" s="157" t="s">
        <v>304</v>
      </c>
      <c r="Y130" s="147"/>
      <c r="Z130" s="147"/>
      <c r="AA130" s="147"/>
      <c r="AB130" s="147"/>
      <c r="AC130" s="147"/>
      <c r="AD130" s="147"/>
      <c r="AE130" s="147"/>
      <c r="AF130" s="147"/>
      <c r="AG130" s="147" t="s">
        <v>332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5">
      <c r="A131" s="176">
        <v>113</v>
      </c>
      <c r="B131" s="177" t="s">
        <v>2476</v>
      </c>
      <c r="C131" s="187" t="s">
        <v>2477</v>
      </c>
      <c r="D131" s="178" t="s">
        <v>354</v>
      </c>
      <c r="E131" s="179">
        <v>1</v>
      </c>
      <c r="F131" s="180"/>
      <c r="G131" s="181">
        <f t="shared" si="35"/>
        <v>0</v>
      </c>
      <c r="H131" s="180"/>
      <c r="I131" s="181">
        <f t="shared" si="36"/>
        <v>0</v>
      </c>
      <c r="J131" s="180"/>
      <c r="K131" s="181">
        <f t="shared" si="37"/>
        <v>0</v>
      </c>
      <c r="L131" s="181">
        <v>15</v>
      </c>
      <c r="M131" s="181">
        <f t="shared" si="38"/>
        <v>0</v>
      </c>
      <c r="N131" s="181">
        <v>0</v>
      </c>
      <c r="O131" s="181">
        <f t="shared" si="39"/>
        <v>0</v>
      </c>
      <c r="P131" s="181">
        <v>0</v>
      </c>
      <c r="Q131" s="181">
        <f t="shared" si="40"/>
        <v>0</v>
      </c>
      <c r="R131" s="181"/>
      <c r="S131" s="181" t="s">
        <v>277</v>
      </c>
      <c r="T131" s="182" t="s">
        <v>249</v>
      </c>
      <c r="U131" s="157">
        <v>0</v>
      </c>
      <c r="V131" s="157">
        <f t="shared" si="41"/>
        <v>0</v>
      </c>
      <c r="W131" s="157"/>
      <c r="X131" s="157" t="s">
        <v>304</v>
      </c>
      <c r="Y131" s="147"/>
      <c r="Z131" s="147"/>
      <c r="AA131" s="147"/>
      <c r="AB131" s="147"/>
      <c r="AC131" s="147"/>
      <c r="AD131" s="147"/>
      <c r="AE131" s="147"/>
      <c r="AF131" s="147"/>
      <c r="AG131" s="147" t="s">
        <v>639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5">
      <c r="A132" s="176">
        <v>114</v>
      </c>
      <c r="B132" s="177" t="s">
        <v>2478</v>
      </c>
      <c r="C132" s="187" t="s">
        <v>2479</v>
      </c>
      <c r="D132" s="178" t="s">
        <v>354</v>
      </c>
      <c r="E132" s="179">
        <v>1</v>
      </c>
      <c r="F132" s="180"/>
      <c r="G132" s="181">
        <f t="shared" si="35"/>
        <v>0</v>
      </c>
      <c r="H132" s="180"/>
      <c r="I132" s="181">
        <f t="shared" si="36"/>
        <v>0</v>
      </c>
      <c r="J132" s="180"/>
      <c r="K132" s="181">
        <f t="shared" si="37"/>
        <v>0</v>
      </c>
      <c r="L132" s="181">
        <v>15</v>
      </c>
      <c r="M132" s="181">
        <f t="shared" si="38"/>
        <v>0</v>
      </c>
      <c r="N132" s="181">
        <v>0</v>
      </c>
      <c r="O132" s="181">
        <f t="shared" si="39"/>
        <v>0</v>
      </c>
      <c r="P132" s="181">
        <v>0</v>
      </c>
      <c r="Q132" s="181">
        <f t="shared" si="40"/>
        <v>0</v>
      </c>
      <c r="R132" s="181"/>
      <c r="S132" s="181" t="s">
        <v>277</v>
      </c>
      <c r="T132" s="182" t="s">
        <v>249</v>
      </c>
      <c r="U132" s="157">
        <v>0</v>
      </c>
      <c r="V132" s="157">
        <f t="shared" si="41"/>
        <v>0</v>
      </c>
      <c r="W132" s="157"/>
      <c r="X132" s="157" t="s">
        <v>304</v>
      </c>
      <c r="Y132" s="147"/>
      <c r="Z132" s="147"/>
      <c r="AA132" s="147"/>
      <c r="AB132" s="147"/>
      <c r="AC132" s="147"/>
      <c r="AD132" s="147"/>
      <c r="AE132" s="147"/>
      <c r="AF132" s="147"/>
      <c r="AG132" s="147" t="s">
        <v>639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5">
      <c r="A133" s="176">
        <v>115</v>
      </c>
      <c r="B133" s="177" t="s">
        <v>2480</v>
      </c>
      <c r="C133" s="187" t="s">
        <v>2481</v>
      </c>
      <c r="D133" s="178" t="s">
        <v>354</v>
      </c>
      <c r="E133" s="179">
        <v>1</v>
      </c>
      <c r="F133" s="180"/>
      <c r="G133" s="181">
        <f t="shared" si="35"/>
        <v>0</v>
      </c>
      <c r="H133" s="180"/>
      <c r="I133" s="181">
        <f t="shared" si="36"/>
        <v>0</v>
      </c>
      <c r="J133" s="180"/>
      <c r="K133" s="181">
        <f t="shared" si="37"/>
        <v>0</v>
      </c>
      <c r="L133" s="181">
        <v>15</v>
      </c>
      <c r="M133" s="181">
        <f t="shared" si="38"/>
        <v>0</v>
      </c>
      <c r="N133" s="181">
        <v>0</v>
      </c>
      <c r="O133" s="181">
        <f t="shared" si="39"/>
        <v>0</v>
      </c>
      <c r="P133" s="181">
        <v>0</v>
      </c>
      <c r="Q133" s="181">
        <f t="shared" si="40"/>
        <v>0</v>
      </c>
      <c r="R133" s="181"/>
      <c r="S133" s="181" t="s">
        <v>248</v>
      </c>
      <c r="T133" s="182" t="s">
        <v>249</v>
      </c>
      <c r="U133" s="157">
        <v>0</v>
      </c>
      <c r="V133" s="157">
        <f t="shared" si="41"/>
        <v>0</v>
      </c>
      <c r="W133" s="157"/>
      <c r="X133" s="157" t="s">
        <v>948</v>
      </c>
      <c r="Y133" s="147"/>
      <c r="Z133" s="147"/>
      <c r="AA133" s="147"/>
      <c r="AB133" s="147"/>
      <c r="AC133" s="147"/>
      <c r="AD133" s="147"/>
      <c r="AE133" s="147"/>
      <c r="AF133" s="147"/>
      <c r="AG133" s="147" t="s">
        <v>949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5">
      <c r="A134" s="176">
        <v>116</v>
      </c>
      <c r="B134" s="177" t="s">
        <v>2482</v>
      </c>
      <c r="C134" s="187" t="s">
        <v>2483</v>
      </c>
      <c r="D134" s="178" t="s">
        <v>354</v>
      </c>
      <c r="E134" s="179">
        <v>1</v>
      </c>
      <c r="F134" s="180"/>
      <c r="G134" s="181">
        <f t="shared" si="35"/>
        <v>0</v>
      </c>
      <c r="H134" s="180"/>
      <c r="I134" s="181">
        <f t="shared" si="36"/>
        <v>0</v>
      </c>
      <c r="J134" s="180"/>
      <c r="K134" s="181">
        <f t="shared" si="37"/>
        <v>0</v>
      </c>
      <c r="L134" s="181">
        <v>15</v>
      </c>
      <c r="M134" s="181">
        <f t="shared" si="38"/>
        <v>0</v>
      </c>
      <c r="N134" s="181">
        <v>0</v>
      </c>
      <c r="O134" s="181">
        <f t="shared" si="39"/>
        <v>0</v>
      </c>
      <c r="P134" s="181">
        <v>0</v>
      </c>
      <c r="Q134" s="181">
        <f t="shared" si="40"/>
        <v>0</v>
      </c>
      <c r="R134" s="181"/>
      <c r="S134" s="181" t="s">
        <v>277</v>
      </c>
      <c r="T134" s="182" t="s">
        <v>249</v>
      </c>
      <c r="U134" s="157">
        <v>0</v>
      </c>
      <c r="V134" s="157">
        <f t="shared" si="41"/>
        <v>0</v>
      </c>
      <c r="W134" s="157"/>
      <c r="X134" s="157" t="s">
        <v>304</v>
      </c>
      <c r="Y134" s="147"/>
      <c r="Z134" s="147"/>
      <c r="AA134" s="147"/>
      <c r="AB134" s="147"/>
      <c r="AC134" s="147"/>
      <c r="AD134" s="147"/>
      <c r="AE134" s="147"/>
      <c r="AF134" s="147"/>
      <c r="AG134" s="147" t="s">
        <v>639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5">
      <c r="A135" s="176">
        <v>117</v>
      </c>
      <c r="B135" s="177" t="s">
        <v>2484</v>
      </c>
      <c r="C135" s="187" t="s">
        <v>2485</v>
      </c>
      <c r="D135" s="178" t="s">
        <v>354</v>
      </c>
      <c r="E135" s="179">
        <v>1</v>
      </c>
      <c r="F135" s="180"/>
      <c r="G135" s="181">
        <f t="shared" si="35"/>
        <v>0</v>
      </c>
      <c r="H135" s="180"/>
      <c r="I135" s="181">
        <f t="shared" si="36"/>
        <v>0</v>
      </c>
      <c r="J135" s="180"/>
      <c r="K135" s="181">
        <f t="shared" si="37"/>
        <v>0</v>
      </c>
      <c r="L135" s="181">
        <v>15</v>
      </c>
      <c r="M135" s="181">
        <f t="shared" si="38"/>
        <v>0</v>
      </c>
      <c r="N135" s="181">
        <v>0</v>
      </c>
      <c r="O135" s="181">
        <f t="shared" si="39"/>
        <v>0</v>
      </c>
      <c r="P135" s="181">
        <v>0</v>
      </c>
      <c r="Q135" s="181">
        <f t="shared" si="40"/>
        <v>0</v>
      </c>
      <c r="R135" s="181"/>
      <c r="S135" s="181" t="s">
        <v>277</v>
      </c>
      <c r="T135" s="182" t="s">
        <v>249</v>
      </c>
      <c r="U135" s="157">
        <v>0</v>
      </c>
      <c r="V135" s="157">
        <f t="shared" si="41"/>
        <v>0</v>
      </c>
      <c r="W135" s="157"/>
      <c r="X135" s="157" t="s">
        <v>304</v>
      </c>
      <c r="Y135" s="147"/>
      <c r="Z135" s="147"/>
      <c r="AA135" s="147"/>
      <c r="AB135" s="147"/>
      <c r="AC135" s="147"/>
      <c r="AD135" s="147"/>
      <c r="AE135" s="147"/>
      <c r="AF135" s="147"/>
      <c r="AG135" s="147" t="s">
        <v>639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5">
      <c r="A136" s="168">
        <v>118</v>
      </c>
      <c r="B136" s="169" t="s">
        <v>2486</v>
      </c>
      <c r="C136" s="185" t="s">
        <v>2487</v>
      </c>
      <c r="D136" s="170" t="s">
        <v>354</v>
      </c>
      <c r="E136" s="171">
        <v>1</v>
      </c>
      <c r="F136" s="172"/>
      <c r="G136" s="173">
        <f t="shared" si="35"/>
        <v>0</v>
      </c>
      <c r="H136" s="172"/>
      <c r="I136" s="173">
        <f t="shared" si="36"/>
        <v>0</v>
      </c>
      <c r="J136" s="172"/>
      <c r="K136" s="173">
        <f t="shared" si="37"/>
        <v>0</v>
      </c>
      <c r="L136" s="173">
        <v>15</v>
      </c>
      <c r="M136" s="173">
        <f t="shared" si="38"/>
        <v>0</v>
      </c>
      <c r="N136" s="173">
        <v>0</v>
      </c>
      <c r="O136" s="173">
        <f t="shared" si="39"/>
        <v>0</v>
      </c>
      <c r="P136" s="173">
        <v>0</v>
      </c>
      <c r="Q136" s="173">
        <f t="shared" si="40"/>
        <v>0</v>
      </c>
      <c r="R136" s="173"/>
      <c r="S136" s="173" t="s">
        <v>277</v>
      </c>
      <c r="T136" s="174" t="s">
        <v>249</v>
      </c>
      <c r="U136" s="157">
        <v>0</v>
      </c>
      <c r="V136" s="157">
        <f t="shared" si="41"/>
        <v>0</v>
      </c>
      <c r="W136" s="157"/>
      <c r="X136" s="157" t="s">
        <v>304</v>
      </c>
      <c r="Y136" s="147"/>
      <c r="Z136" s="147"/>
      <c r="AA136" s="147"/>
      <c r="AB136" s="147"/>
      <c r="AC136" s="147"/>
      <c r="AD136" s="147"/>
      <c r="AE136" s="147"/>
      <c r="AF136" s="147"/>
      <c r="AG136" s="147" t="s">
        <v>639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x14ac:dyDescent="0.25">
      <c r="A137" s="3"/>
      <c r="B137" s="4"/>
      <c r="C137" s="188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AE137">
        <v>15</v>
      </c>
      <c r="AF137">
        <v>21</v>
      </c>
      <c r="AG137" t="s">
        <v>230</v>
      </c>
    </row>
    <row r="138" spans="1:60" x14ac:dyDescent="0.25">
      <c r="A138" s="150"/>
      <c r="B138" s="151" t="s">
        <v>29</v>
      </c>
      <c r="C138" s="189"/>
      <c r="D138" s="152"/>
      <c r="E138" s="153"/>
      <c r="F138" s="153"/>
      <c r="G138" s="183">
        <f>G8+G33+G54+G72+G98+G122</f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AE138">
        <f>SUMIF(L7:L136,AE137,G7:G136)</f>
        <v>0</v>
      </c>
      <c r="AF138">
        <f>SUMIF(L7:L136,AF137,G7:G136)</f>
        <v>0</v>
      </c>
      <c r="AG138" t="s">
        <v>297</v>
      </c>
    </row>
    <row r="139" spans="1:60" x14ac:dyDescent="0.25">
      <c r="C139" s="190"/>
      <c r="D139" s="10"/>
      <c r="AG139" t="s">
        <v>298</v>
      </c>
    </row>
    <row r="140" spans="1:60" x14ac:dyDescent="0.25">
      <c r="D140" s="10"/>
    </row>
    <row r="141" spans="1:60" x14ac:dyDescent="0.25">
      <c r="D141" s="10"/>
    </row>
    <row r="142" spans="1:60" x14ac:dyDescent="0.25">
      <c r="D142" s="10"/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1eI3HTTSbOh7KJQFUWRIaT4RCEJpq9uAVLzKt6OJHXX3gbPGctoWTAAJ9vKA35k0zhwCcH0v2539h5579w0Hww==" saltValue="ug9WdQFtGVB+L32EfLM+PA==" spinCount="100000" sheet="1"/>
  <mergeCells count="9">
    <mergeCell ref="C71:G71"/>
    <mergeCell ref="C97:G97"/>
    <mergeCell ref="C121:G121"/>
    <mergeCell ref="A1:G1"/>
    <mergeCell ref="C2:G2"/>
    <mergeCell ref="C3:G3"/>
    <mergeCell ref="C4:G4"/>
    <mergeCell ref="C32:G32"/>
    <mergeCell ref="C53:G5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70</vt:i4>
      </vt:variant>
    </vt:vector>
  </HeadingPairs>
  <TitlesOfParts>
    <vt:vector size="85" baseType="lpstr">
      <vt:lpstr>Pokyny pro vyplnění</vt:lpstr>
      <vt:lpstr>Stavba</vt:lpstr>
      <vt:lpstr>VzorPolozky</vt:lpstr>
      <vt:lpstr>00 001 Naklady</vt:lpstr>
      <vt:lpstr>SO 01.BP 200520.1 Pol</vt:lpstr>
      <vt:lpstr>SO 01.NAST. 200701 Pol</vt:lpstr>
      <vt:lpstr>SO 01.ST 180730ST.1 Pol</vt:lpstr>
      <vt:lpstr>SO 02 1 Pol</vt:lpstr>
      <vt:lpstr>SO 03 1 Pol</vt:lpstr>
      <vt:lpstr>SO 04 3 Pol</vt:lpstr>
      <vt:lpstr>SO 05 2 Pol</vt:lpstr>
      <vt:lpstr>SO 06 1 Pol</vt:lpstr>
      <vt:lpstr>SO 06 2 Pol</vt:lpstr>
      <vt:lpstr>SO 07 7002 Pol</vt:lpstr>
      <vt:lpstr>SO 08 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'00 001 Naklady'!Názvy_tisku</vt:lpstr>
      <vt:lpstr>'SO 01.BP 200520.1 Pol'!Názvy_tisku</vt:lpstr>
      <vt:lpstr>'SO 01.NAST. 200701 Pol'!Názvy_tisku</vt:lpstr>
      <vt:lpstr>'SO 01.ST 180730ST.1 Pol'!Názvy_tisku</vt:lpstr>
      <vt:lpstr>'SO 02 1 Pol'!Názvy_tisku</vt:lpstr>
      <vt:lpstr>'SO 03 1 Pol'!Názvy_tisku</vt:lpstr>
      <vt:lpstr>'SO 04 3 Pol'!Názvy_tisku</vt:lpstr>
      <vt:lpstr>'SO 05 2 Pol'!Názvy_tisku</vt:lpstr>
      <vt:lpstr>'SO 06 1 Pol'!Názvy_tisku</vt:lpstr>
      <vt:lpstr>'SO 06 2 Pol'!Názvy_tisku</vt:lpstr>
      <vt:lpstr>'SO 07 7002 Pol'!Názvy_tisku</vt:lpstr>
      <vt:lpstr>'SO 08 1 Pol'!Názvy_tisku</vt:lpstr>
      <vt:lpstr>oadresa</vt:lpstr>
      <vt:lpstr>Stavba!Objednatel</vt:lpstr>
      <vt:lpstr>Stavba!Objekt</vt:lpstr>
      <vt:lpstr>'00 001 Naklady'!Oblast_tisku</vt:lpstr>
      <vt:lpstr>'SO 01.BP 200520.1 Pol'!Oblast_tisku</vt:lpstr>
      <vt:lpstr>'SO 01.NAST. 200701 Pol'!Oblast_tisku</vt:lpstr>
      <vt:lpstr>'SO 01.ST 180730ST.1 Pol'!Oblast_tisku</vt:lpstr>
      <vt:lpstr>'SO 02 1 Pol'!Oblast_tisku</vt:lpstr>
      <vt:lpstr>'SO 03 1 Pol'!Oblast_tisku</vt:lpstr>
      <vt:lpstr>'SO 04 3 Pol'!Oblast_tisku</vt:lpstr>
      <vt:lpstr>'SO 05 2 Pol'!Oblast_tisku</vt:lpstr>
      <vt:lpstr>'SO 06 1 Pol'!Oblast_tisku</vt:lpstr>
      <vt:lpstr>'SO 06 2 Pol'!Oblast_tisku</vt:lpstr>
      <vt:lpstr>'SO 07 7002 Pol'!Oblast_tisku</vt:lpstr>
      <vt:lpstr>'SO 08 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Libor Studený</dc:creator>
  <cp:lastModifiedBy>MGxxx</cp:lastModifiedBy>
  <cp:lastPrinted>2019-03-19T12:27:02Z</cp:lastPrinted>
  <dcterms:created xsi:type="dcterms:W3CDTF">2009-04-08T07:15:50Z</dcterms:created>
  <dcterms:modified xsi:type="dcterms:W3CDTF">2020-10-01T17:06:29Z</dcterms:modified>
</cp:coreProperties>
</file>